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730" windowHeight="10530" activeTab="2"/>
  </bookViews>
  <sheets>
    <sheet name="Cronograma gdv" sheetId="1" r:id="rId1"/>
    <sheet name="Hoja1" sheetId="2" r:id="rId2"/>
    <sheet name="Hoja2" sheetId="3" r:id="rId3"/>
  </sheets>
  <definedNames>
    <definedName name="_xlnm.Print_Area" localSheetId="0">'Cronograma gdv'!$A$1:$S$52</definedName>
    <definedName name="_xlnm.Print_Area" localSheetId="2">Hoja2!$B$1:$K$63</definedName>
    <definedName name="_xlnm.Print_Titles" localSheetId="0">'Cronograma gdv'!$1:$7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3" i="3" l="1"/>
  <c r="H47" i="3"/>
  <c r="H48" i="3"/>
  <c r="H49" i="3"/>
  <c r="H50" i="3"/>
  <c r="H51" i="3"/>
  <c r="H43" i="3"/>
  <c r="H44" i="3"/>
  <c r="H45" i="3"/>
  <c r="H46" i="3"/>
  <c r="H42" i="3"/>
  <c r="F26" i="3" l="1"/>
  <c r="H26" i="3" l="1"/>
  <c r="F53" i="3"/>
  <c r="F39" i="3"/>
  <c r="I39" i="3" s="1"/>
  <c r="F38" i="3"/>
  <c r="I38" i="3" s="1"/>
  <c r="F37" i="3"/>
  <c r="I37" i="3" s="1"/>
  <c r="F36" i="3"/>
  <c r="I36" i="3" s="1"/>
  <c r="F35" i="3"/>
  <c r="I35" i="3" s="1"/>
  <c r="F34" i="3"/>
  <c r="H34" i="3" s="1"/>
  <c r="F33" i="3"/>
  <c r="H33" i="3" s="1"/>
  <c r="F32" i="3"/>
  <c r="H32" i="3" s="1"/>
  <c r="F31" i="3"/>
  <c r="H31" i="3" s="1"/>
  <c r="F30" i="3"/>
  <c r="H30" i="3" s="1"/>
  <c r="F29" i="3"/>
  <c r="H29" i="3" s="1"/>
  <c r="F28" i="3"/>
  <c r="H28" i="3" s="1"/>
  <c r="F27" i="3"/>
  <c r="J27" i="3" s="1"/>
  <c r="F25" i="3"/>
  <c r="H25" i="3" s="1"/>
  <c r="F24" i="3"/>
  <c r="I24" i="3" s="1"/>
  <c r="F23" i="3"/>
  <c r="I23" i="3" s="1"/>
  <c r="F22" i="3"/>
  <c r="I22" i="3" s="1"/>
  <c r="F21" i="3"/>
  <c r="K21" i="3" s="1"/>
  <c r="F20" i="3"/>
  <c r="H20" i="3" s="1"/>
  <c r="F19" i="3"/>
  <c r="G19" i="3" s="1"/>
  <c r="F18" i="3"/>
  <c r="G18" i="3" s="1"/>
  <c r="F17" i="3"/>
  <c r="G17" i="3" s="1"/>
  <c r="F16" i="3"/>
  <c r="G16" i="3" s="1"/>
  <c r="F15" i="3"/>
  <c r="I15" i="3" s="1"/>
  <c r="F14" i="3"/>
  <c r="G14" i="3" s="1"/>
  <c r="F13" i="3"/>
  <c r="K13" i="3" s="1"/>
  <c r="F12" i="3"/>
  <c r="K12" i="3" s="1"/>
  <c r="F11" i="3"/>
  <c r="F10" i="3"/>
  <c r="J10" i="3" s="1"/>
  <c r="I11" i="3" l="1"/>
  <c r="G53" i="3"/>
  <c r="G59" i="3" s="1"/>
  <c r="G62" i="3" s="1"/>
  <c r="J53" i="3"/>
  <c r="J59" i="3" s="1"/>
  <c r="J62" i="3" s="1"/>
  <c r="R34" i="1"/>
  <c r="S34" i="1"/>
  <c r="R24" i="1"/>
  <c r="P25" i="1"/>
  <c r="Q25" i="1"/>
  <c r="R25" i="1"/>
  <c r="Q26" i="1"/>
  <c r="R26" i="1"/>
  <c r="O25" i="1"/>
  <c r="P20" i="1"/>
  <c r="N21" i="1"/>
  <c r="P21" i="1"/>
  <c r="Q21" i="1"/>
  <c r="R21" i="1"/>
  <c r="M21" i="1"/>
  <c r="K14" i="1"/>
  <c r="L14" i="1"/>
  <c r="O14" i="1"/>
  <c r="P14" i="1"/>
  <c r="S14" i="1"/>
  <c r="J14" i="1"/>
  <c r="P13" i="1"/>
  <c r="Q13" i="1"/>
  <c r="R13" i="1"/>
  <c r="N13" i="1"/>
  <c r="Q12" i="1"/>
  <c r="J37" i="1"/>
  <c r="J38" i="1"/>
  <c r="I38" i="1"/>
  <c r="J28" i="1"/>
  <c r="I33" i="1"/>
  <c r="I32" i="1"/>
  <c r="I29" i="1"/>
  <c r="G22" i="1"/>
  <c r="H17" i="1"/>
  <c r="G17" i="1"/>
  <c r="T17" i="1"/>
  <c r="G41" i="1"/>
  <c r="I41" i="1"/>
  <c r="J41" i="1"/>
  <c r="K41" i="1"/>
  <c r="L41" i="1"/>
  <c r="M41" i="1"/>
  <c r="N41" i="1"/>
  <c r="O41" i="1"/>
  <c r="P41" i="1"/>
  <c r="Q41" i="1"/>
  <c r="R41" i="1"/>
  <c r="S41" i="1"/>
  <c r="H41" i="1"/>
  <c r="T9" i="1"/>
  <c r="T42" i="1"/>
  <c r="T47" i="1"/>
  <c r="T48" i="1"/>
  <c r="T8" i="1"/>
  <c r="H45" i="1"/>
  <c r="I45" i="1"/>
  <c r="J45" i="1"/>
  <c r="K45" i="1"/>
  <c r="L45" i="1"/>
  <c r="M45" i="1"/>
  <c r="N45" i="1"/>
  <c r="O45" i="1"/>
  <c r="P45" i="1"/>
  <c r="Q45" i="1"/>
  <c r="R45" i="1"/>
  <c r="S45" i="1"/>
  <c r="G45" i="1"/>
  <c r="R44" i="1"/>
  <c r="S44" i="1"/>
  <c r="Q44" i="1"/>
  <c r="T44" i="1" s="1"/>
  <c r="H43" i="1"/>
  <c r="I43" i="1"/>
  <c r="J43" i="1"/>
  <c r="T43" i="1" s="1"/>
  <c r="K43" i="1"/>
  <c r="L43" i="1"/>
  <c r="M43" i="1"/>
  <c r="N43" i="1"/>
  <c r="O43" i="1"/>
  <c r="P43" i="1"/>
  <c r="Q43" i="1"/>
  <c r="R43" i="1"/>
  <c r="S43" i="1"/>
  <c r="G43" i="1"/>
  <c r="L40" i="1"/>
  <c r="M40" i="1"/>
  <c r="N40" i="1"/>
  <c r="O40" i="1"/>
  <c r="P40" i="1"/>
  <c r="Q40" i="1"/>
  <c r="R40" i="1"/>
  <c r="S40" i="1"/>
  <c r="I40" i="1"/>
  <c r="J40" i="1"/>
  <c r="T40" i="1" s="1"/>
  <c r="K40" i="1"/>
  <c r="H40" i="1"/>
  <c r="G40" i="1"/>
  <c r="F11" i="1"/>
  <c r="F12" i="1"/>
  <c r="M12" i="1" s="1"/>
  <c r="F13" i="1"/>
  <c r="O13" i="1" s="1"/>
  <c r="F14" i="1"/>
  <c r="M14" i="1" s="1"/>
  <c r="F15" i="1"/>
  <c r="N15" i="1" s="1"/>
  <c r="F16" i="1"/>
  <c r="F17" i="1"/>
  <c r="F18" i="1"/>
  <c r="H18" i="1" s="1"/>
  <c r="F19" i="1"/>
  <c r="G19" i="1" s="1"/>
  <c r="T19" i="1" s="1"/>
  <c r="F20" i="1"/>
  <c r="F21" i="1"/>
  <c r="O21" i="1" s="1"/>
  <c r="F22" i="1"/>
  <c r="H22" i="1" s="1"/>
  <c r="F23" i="1"/>
  <c r="S23" i="1" s="1"/>
  <c r="F24" i="1"/>
  <c r="O24" i="1" s="1"/>
  <c r="F25" i="1"/>
  <c r="S25" i="1" s="1"/>
  <c r="F26" i="1"/>
  <c r="S26" i="1" s="1"/>
  <c r="F27" i="1"/>
  <c r="I27" i="1" s="1"/>
  <c r="F28" i="1"/>
  <c r="I28" i="1" s="1"/>
  <c r="T28" i="1" s="1"/>
  <c r="F29" i="1"/>
  <c r="J29" i="1" s="1"/>
  <c r="F30" i="1"/>
  <c r="I30" i="1" s="1"/>
  <c r="F31" i="1"/>
  <c r="J31" i="1" s="1"/>
  <c r="F32" i="1"/>
  <c r="J32" i="1" s="1"/>
  <c r="F33" i="1"/>
  <c r="J33" i="1" s="1"/>
  <c r="F34" i="1"/>
  <c r="P34" i="1" s="1"/>
  <c r="F35" i="1"/>
  <c r="P35" i="1" s="1"/>
  <c r="F36" i="1"/>
  <c r="J36" i="1" s="1"/>
  <c r="F37" i="1"/>
  <c r="I37" i="1" s="1"/>
  <c r="F38" i="1"/>
  <c r="F10" i="1"/>
  <c r="H59" i="3" l="1"/>
  <c r="H62" i="3" s="1"/>
  <c r="K53" i="3"/>
  <c r="K59" i="3" s="1"/>
  <c r="K62" i="3" s="1"/>
  <c r="I53" i="3"/>
  <c r="I59" i="3" s="1"/>
  <c r="I62" i="3" s="1"/>
  <c r="M10" i="1"/>
  <c r="M39" i="1" s="1"/>
  <c r="Q10" i="1"/>
  <c r="Q39" i="1" s="1"/>
  <c r="J10" i="1"/>
  <c r="N10" i="1"/>
  <c r="R10" i="1"/>
  <c r="R39" i="1" s="1"/>
  <c r="K10" i="1"/>
  <c r="O10" i="1"/>
  <c r="L11" i="1"/>
  <c r="P11" i="1"/>
  <c r="J11" i="1"/>
  <c r="T11" i="1" s="1"/>
  <c r="M11" i="1"/>
  <c r="Q11" i="1"/>
  <c r="N11" i="1"/>
  <c r="R11" i="1"/>
  <c r="I31" i="1"/>
  <c r="T31" i="1" s="1"/>
  <c r="K11" i="1"/>
  <c r="T32" i="1"/>
  <c r="R15" i="1"/>
  <c r="T45" i="1"/>
  <c r="I36" i="1"/>
  <c r="I39" i="1" s="1"/>
  <c r="I46" i="1" s="1"/>
  <c r="I10" i="1"/>
  <c r="S11" i="1"/>
  <c r="Q35" i="1"/>
  <c r="R35" i="1"/>
  <c r="T35" i="1" s="1"/>
  <c r="S35" i="1"/>
  <c r="P23" i="1"/>
  <c r="O23" i="1"/>
  <c r="Q23" i="1"/>
  <c r="T23" i="1" s="1"/>
  <c r="R23" i="1"/>
  <c r="O15" i="1"/>
  <c r="S15" i="1"/>
  <c r="P15" i="1"/>
  <c r="T15" i="1" s="1"/>
  <c r="M15" i="1"/>
  <c r="Q15" i="1"/>
  <c r="T41" i="1"/>
  <c r="P10" i="1"/>
  <c r="T22" i="1"/>
  <c r="J27" i="1"/>
  <c r="L10" i="1"/>
  <c r="S24" i="1"/>
  <c r="P24" i="1"/>
  <c r="T24" i="1" s="1"/>
  <c r="Q24" i="1"/>
  <c r="Q20" i="1"/>
  <c r="N20" i="1"/>
  <c r="R20" i="1"/>
  <c r="O20" i="1"/>
  <c r="S20" i="1"/>
  <c r="M20" i="1"/>
  <c r="T20" i="1" s="1"/>
  <c r="H16" i="1"/>
  <c r="G16" i="1"/>
  <c r="N12" i="1"/>
  <c r="R12" i="1"/>
  <c r="O12" i="1"/>
  <c r="S12" i="1"/>
  <c r="L12" i="1"/>
  <c r="L39" i="1" s="1"/>
  <c r="P12" i="1"/>
  <c r="K12" i="1"/>
  <c r="T38" i="1"/>
  <c r="S10" i="1"/>
  <c r="S39" i="1" s="1"/>
  <c r="O11" i="1"/>
  <c r="G18" i="1"/>
  <c r="T18" i="1" s="1"/>
  <c r="J30" i="1"/>
  <c r="T30" i="1" s="1"/>
  <c r="T37" i="1"/>
  <c r="R14" i="1"/>
  <c r="N14" i="1"/>
  <c r="O26" i="1"/>
  <c r="P26" i="1"/>
  <c r="T26" i="1" s="1"/>
  <c r="Q34" i="1"/>
  <c r="T34" i="1" s="1"/>
  <c r="S13" i="1"/>
  <c r="T13" i="1" s="1"/>
  <c r="Q14" i="1"/>
  <c r="T14" i="1" s="1"/>
  <c r="S21" i="1"/>
  <c r="T21" i="1" s="1"/>
  <c r="G39" i="1"/>
  <c r="G46" i="1" s="1"/>
  <c r="G49" i="1" s="1"/>
  <c r="T29" i="1"/>
  <c r="T33" i="1"/>
  <c r="T36" i="1"/>
  <c r="T25" i="1"/>
  <c r="O39" i="1"/>
  <c r="P39" i="1"/>
  <c r="N39" i="1"/>
  <c r="T27" i="1"/>
  <c r="H39" i="1"/>
  <c r="F39" i="1"/>
  <c r="F46" i="1" s="1"/>
  <c r="J39" i="1" l="1"/>
  <c r="T39" i="1" s="1"/>
  <c r="T16" i="1"/>
  <c r="G50" i="1"/>
  <c r="K39" i="1"/>
  <c r="T12" i="1"/>
  <c r="T10" i="1"/>
  <c r="H46" i="1"/>
  <c r="H49" i="1" s="1"/>
  <c r="H50" i="1" s="1"/>
  <c r="J46" i="1"/>
  <c r="I49" i="1" l="1"/>
  <c r="K46" i="1"/>
  <c r="J49" i="1" l="1"/>
  <c r="J50" i="1" s="1"/>
  <c r="I50" i="1"/>
  <c r="L46" i="1"/>
  <c r="K49" i="1" l="1"/>
  <c r="K50" i="1" s="1"/>
  <c r="L49" i="1"/>
  <c r="L50" i="1" s="1"/>
  <c r="M46" i="1"/>
  <c r="M49" i="1" l="1"/>
  <c r="M50" i="1" s="1"/>
  <c r="N46" i="1"/>
  <c r="N49" i="1" l="1"/>
  <c r="N50" i="1" s="1"/>
  <c r="O46" i="1"/>
  <c r="O49" i="1" l="1"/>
  <c r="O50" i="1" s="1"/>
  <c r="P46" i="1"/>
  <c r="P49" i="1" l="1"/>
  <c r="P50" i="1" s="1"/>
  <c r="Q46" i="1"/>
  <c r="Q49" i="1" l="1"/>
  <c r="Q50" i="1" s="1"/>
  <c r="S46" i="1"/>
  <c r="R46" i="1"/>
  <c r="R49" i="1" l="1"/>
  <c r="T46" i="1"/>
  <c r="S49" i="1" l="1"/>
  <c r="R50" i="1"/>
  <c r="T49" i="1" l="1"/>
  <c r="S50" i="1"/>
  <c r="F59" i="3" l="1"/>
  <c r="I63" i="3" s="1"/>
  <c r="H63" i="3" l="1"/>
  <c r="G63" i="3"/>
  <c r="J63" i="3"/>
  <c r="K63" i="3"/>
</calcChain>
</file>

<file path=xl/sharedStrings.xml><?xml version="1.0" encoding="utf-8"?>
<sst xmlns="http://schemas.openxmlformats.org/spreadsheetml/2006/main" count="217" uniqueCount="106">
  <si>
    <t>P.U.</t>
  </si>
  <si>
    <t>Costo</t>
  </si>
  <si>
    <t>DESCRIPCION</t>
  </si>
  <si>
    <t>ITEM</t>
  </si>
  <si>
    <t>METRADO</t>
  </si>
  <si>
    <t>PRESUPUESTO</t>
  </si>
  <si>
    <t>PROGRAMACIÓN  DE LOS EQUIPOS A ADQUIRIRSE CON LA EJECUCIÓN DEL IOARR.</t>
  </si>
  <si>
    <t>ADQUISICIÓN DE VENTILADOR MECÁNICO</t>
  </si>
  <si>
    <t>ADQUISICIÓN DE EQUIPO DE RAYOS “X” DIGITAL</t>
  </si>
  <si>
    <t>ADQUISICIÓN DE AMBULANCIA URBANA</t>
  </si>
  <si>
    <t>ADQUISICIÓN DE TOMÓGRAFO</t>
  </si>
  <si>
    <t>ADQUISICIÓN DE ASPIRADOR DE SECRECIONES</t>
  </si>
  <si>
    <t>ADQUISICIÓN DE MONITOR DE FUNCIONES VITALES</t>
  </si>
  <si>
    <t>ADQUISICIÓN DE CAMA CAMILLA MULTIPROPÓSITO TIPO UCI</t>
  </si>
  <si>
    <t>ADQUISICIÓN DE ELECTROCARDIÓGRAFO</t>
  </si>
  <si>
    <t>ADQUISICIÓN DE COCHE DE PARO EQUIPADO</t>
  </si>
  <si>
    <t>ADQUISICIÓN DE RINOLARINGOSCOPIO</t>
  </si>
  <si>
    <t>ADQUISICIÓN DE DESFIBRILADOR</t>
  </si>
  <si>
    <t>ADQUISICIÓN DE INCUBADORA NEONATAL</t>
  </si>
  <si>
    <t>ADQUISICIÓN DE BOMBA DE INFUSIÓN</t>
  </si>
  <si>
    <t>ADQUISICIÓN DE CAMA CAMILLA MULTIPROPÓSITO</t>
  </si>
  <si>
    <t>ADQUISICIÓN DE PULSIOXIMETRO</t>
  </si>
  <si>
    <t>ADQUISICIÓN DE MESA PARA EXAMEN Y CURACIONES</t>
  </si>
  <si>
    <t>ADQUISICIÓN DE COMPUTADORA</t>
  </si>
  <si>
    <t>ADQUISICIÓN DE IMPRESORA MULTIFUNCIONAL</t>
  </si>
  <si>
    <t>ADQUISICIÓN DE ANALIZADOR DE GASES Y ELECTROLITOS</t>
  </si>
  <si>
    <t>ADQUISICIÓN DE TOMA DE MUESTRAS</t>
  </si>
  <si>
    <t>ADQUISICIÓN DE ANALIZADOR AUTOMÁTICO PARA MICRO – BIOLOGÍA</t>
  </si>
  <si>
    <t>ADQUISICIÓN DE CABINA PARA FLUJO LAMINAR VERTICAL</t>
  </si>
  <si>
    <t>ADQUISICIÓN DE AGITADOR DE TUBOS</t>
  </si>
  <si>
    <t>ADQUISICIÓN DE EQUIPO DE AIRE ACONDICIONADO</t>
  </si>
  <si>
    <t>ADQUISICION DE VENTILADOR MECANICO, EQUIPO DE RAYOS X DIGITAL, TOMOGRAFO Y ASPIRADOR DE SECRECIONES; ADEMÁS DE OTROS ACTIVOS EN EL(LA) EESS HOSPITAL REGIONAL GUILLERMO DIAZ DE LA VEGA - ABANCAY EN LA LOCALIDAD ABANCAY, DISTRITO DE ABANCAY, PROVINCIA ABANCAY, DEPARTAMENTO APURIMAC</t>
  </si>
  <si>
    <t>CODIGO UNIFICADO DE INVERSIONES: 2485224</t>
  </si>
  <si>
    <t xml:space="preserve">UNIDA DE MEDIDA </t>
  </si>
  <si>
    <t>NÚMERO DE EQUIPAMIENTO</t>
  </si>
  <si>
    <t>MODULOS DE MOBILIARIO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</si>
  <si>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</si>
  <si>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</si>
  <si>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</si>
  <si>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</si>
  <si>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</si>
  <si>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</si>
  <si>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</si>
  <si>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</si>
  <si>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</si>
  <si>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</si>
  <si>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</si>
  <si>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</si>
  <si>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</si>
  <si>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 xml:space="preserve">COSTO DIRECTO </t>
  </si>
  <si>
    <t xml:space="preserve">RESIDENTE DE OBRA </t>
  </si>
  <si>
    <t xml:space="preserve">ASISTENTE DE OBRA </t>
  </si>
  <si>
    <t xml:space="preserve">EXPEDIENTE TECNICO </t>
  </si>
  <si>
    <t xml:space="preserve">SUPERVISION </t>
  </si>
  <si>
    <t xml:space="preserve">LIQUIDACION </t>
  </si>
  <si>
    <t>COSTO TOTAL</t>
  </si>
  <si>
    <t>GESTION DEL PROYECTO</t>
  </si>
  <si>
    <t>SEMANA</t>
  </si>
  <si>
    <t xml:space="preserve">PROGRAMACION VALORIZA </t>
  </si>
  <si>
    <t xml:space="preserve">UNIDAD EJECUTORA DE INVERSIONES: GERENCIA REGIONAL DE INFRAESTRUCTURA - GOBIERNO REGIONAL DE APURIMAC </t>
  </si>
  <si>
    <t>RESPONSSABLE TECNICO</t>
  </si>
  <si>
    <t>ASISTENTE ADMINISTRATIVO</t>
  </si>
  <si>
    <t>CANTIDAD</t>
  </si>
  <si>
    <t xml:space="preserve"> Adquisición Ventilador mecánico avanzado adulto pediatrico</t>
  </si>
  <si>
    <t>Adquisición Equipo de rayos X portatil</t>
  </si>
  <si>
    <t>Adquisición Equipo de Tomografia por Impedancia Portatil</t>
  </si>
  <si>
    <t>Adquisición Equipos de aspiración rodable</t>
  </si>
  <si>
    <t>Adquisición Monitor de 8 parametros</t>
  </si>
  <si>
    <t>Adquisición Camas multiproposito tipo UCI</t>
  </si>
  <si>
    <t>Adquisición electro cardiografo de 3 canales</t>
  </si>
  <si>
    <t>Adquisición Coche de paro equipado</t>
  </si>
  <si>
    <t>Adquisición Laringoscopio de fibra optica</t>
  </si>
  <si>
    <t>Adquisición Desfibrilador  con monitor y paletas externas</t>
  </si>
  <si>
    <t>Adquisición Incubadora Neonatal para UCI</t>
  </si>
  <si>
    <t>Adquisición Ventilador mecánico avanzado neonatal</t>
  </si>
  <si>
    <t>Adquisición Bomba de Infusion de un canal</t>
  </si>
  <si>
    <t>Adquisición Monitor multiparametro de 6 parametros</t>
  </si>
  <si>
    <t>Adquisición Ambulancia equipada tipo III</t>
  </si>
  <si>
    <t xml:space="preserve">Adquisición Camilla telescopica para transporte de paciente </t>
  </si>
  <si>
    <t>Adquisición Cabina de seguridad biologica- camara de bioseguridad- camara de trasnporte y ailamiento</t>
  </si>
  <si>
    <t>Adquisición Camas multiproposito para hospitalizacion</t>
  </si>
  <si>
    <t>Adquisición Oximetro de pulso adulto</t>
  </si>
  <si>
    <t>Adquisición Camilla fija para evaluacion del paciente</t>
  </si>
  <si>
    <t xml:space="preserve">Adquisición equipo de computo </t>
  </si>
  <si>
    <t>Adquisición Impresora multifuncional</t>
  </si>
  <si>
    <t>Adquisición Analizador de gases arteriales y electrolitos</t>
  </si>
  <si>
    <t>Adquisición Silla de toma de muestra para paciente</t>
  </si>
  <si>
    <t>Adquisición Taburete alto para toma de muestra</t>
  </si>
  <si>
    <t>Adquisición Equipo Automatizado de Biología Molecular</t>
  </si>
  <si>
    <t>Adquisición Cabina de Flujo Laminar</t>
  </si>
  <si>
    <t>Adquisición Agitador Vortex</t>
  </si>
  <si>
    <t>Adquisición Equipo de Aire acondicionado</t>
  </si>
  <si>
    <t>Adquisición Taburete de Laboratorio</t>
  </si>
  <si>
    <t>EQUIPO BIOMEDICO</t>
  </si>
  <si>
    <t>MOBILIARIO ADMINISTRATIVO</t>
  </si>
  <si>
    <t xml:space="preserve"> Adquision de escritorio estandar</t>
  </si>
  <si>
    <t>Adquisicion de mesa de acero inoxidable rodable para multples usos</t>
  </si>
  <si>
    <t>Adquisicion de silla metalica apilable</t>
  </si>
  <si>
    <t>Adquisicion de biombo de acero inoxidable de 2 cuerpos</t>
  </si>
  <si>
    <t>Adquisicion de portasuero metalico rodable</t>
  </si>
  <si>
    <t>Adquisicion de escalinata metalica 2 peldaños</t>
  </si>
  <si>
    <t>Adquisicion de mesa (divan) para examenes y curaciones</t>
  </si>
  <si>
    <t xml:space="preserve">Adquisicion de butaca metalica de 3 cuerpos </t>
  </si>
  <si>
    <t>Adquisicion de archivador metalico de 4 gavetas</t>
  </si>
  <si>
    <t>NÚMERO DE MOBILIARIO</t>
  </si>
  <si>
    <t>Adquisicion de   cama camilla multiproposito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</si>
</sst>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 * #,##0.00_ ;_ * \-#,##0.00_ ;_ * &quot;-&quot;??_ ;_ @_ "/>
    <numFmt numFmtId="164" formatCode="&quot;S/.&quot;\ #,##0.00;&quot;S/.&quot;\ \-#,##0.00"/>
    <numFmt numFmtId="165" formatCode="###,###,###,###,###,##0.0000"/>
    <numFmt numFmtId="166" formatCode="###,###,###,###,##0.0000"/>
    <numFmt numFmtId="167" formatCode="#,##0.0"/>
    <numFmt numFmtId="168" formatCode="#,##0.000"/>
    <numFmt numFmtId="169" formatCode="&quot;S/.&quot;\ #,##0.00"/>
    <numFmt numFmtId="170" formatCode="#,##0.0000"/>
    <numFmt numFmtId="171" formatCode="#,##0.00_ ;\-#,##0.00\ "/>
  </numFmts>
  <fonts count="27" x14ac:knownFonts="1">
    <font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color rgb="FF339966"/>
      <name val="Arial"/>
      <family val="2"/>
    </font>
    <font>
      <sz val="10"/>
      <color rgb="FF3366FF"/>
      <name val="Arial"/>
      <family val="2"/>
    </font>
    <font>
      <sz val="10"/>
      <color rgb="FFFF0000"/>
      <name val="Arial"/>
      <family val="2"/>
    </font>
    <font>
      <sz val="10"/>
      <color rgb="FF000080"/>
      <name val="Arial"/>
      <family val="2"/>
    </font>
    <font>
      <sz val="10"/>
      <color rgb="FF003300"/>
      <name val="Arial"/>
      <family val="2"/>
    </font>
    <font>
      <sz val="10"/>
      <color rgb="FF808080"/>
      <name val="Arial"/>
      <family val="2"/>
    </font>
    <font>
      <sz val="11"/>
      <color theme="1"/>
      <name val="Calibri"/>
      <family val="2"/>
      <scheme val="minor"/>
    </font>
    <font>
      <sz val="16"/>
      <color theme="1"/>
      <name val="Arial Black"/>
      <family val="2"/>
    </font>
    <font>
      <sz val="12"/>
      <color theme="1"/>
      <name val="Arial Black"/>
      <family val="2"/>
    </font>
    <font>
      <b/>
      <sz val="10"/>
      <color rgb="FF003300"/>
      <name val="Arial"/>
      <family val="2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Arial Black"/>
      <family val="2"/>
    </font>
    <font>
      <sz val="14"/>
      <color theme="1"/>
      <name val="Arial Black"/>
      <family val="2"/>
    </font>
    <font>
      <sz val="8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3" fillId="0" borderId="0" applyFont="0" applyFill="0" applyBorder="0" applyAlignment="0" applyProtection="0"/>
  </cellStyleXfs>
  <cellXfs count="176">
    <xf numFmtId="0" fontId="0" fillId="0" borderId="0" xfId="0"/>
    <xf numFmtId="167" fontId="0" fillId="0" borderId="0" xfId="0" applyNumberFormat="1"/>
    <xf numFmtId="0" fontId="0" fillId="0" borderId="0" xfId="0" applyAlignment="1">
      <alignment horizontal="center"/>
    </xf>
    <xf numFmtId="166" fontId="0" fillId="0" borderId="5" xfId="0" applyNumberFormat="1" applyBorder="1" applyAlignment="1">
      <alignment horizontal="center"/>
    </xf>
    <xf numFmtId="166" fontId="0" fillId="0" borderId="0" xfId="0" applyNumberFormat="1"/>
    <xf numFmtId="9" fontId="0" fillId="0" borderId="6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10" fontId="0" fillId="0" borderId="7" xfId="0" applyNumberFormat="1" applyBorder="1"/>
    <xf numFmtId="10" fontId="0" fillId="0" borderId="11" xfId="0" applyNumberFormat="1" applyBorder="1"/>
    <xf numFmtId="49" fontId="5" fillId="0" borderId="2" xfId="0" applyNumberFormat="1" applyFont="1" applyBorder="1"/>
    <xf numFmtId="0" fontId="6" fillId="0" borderId="2" xfId="0" applyFont="1" applyBorder="1" applyAlignment="1">
      <alignment horizontal="center"/>
    </xf>
    <xf numFmtId="166" fontId="5" fillId="0" borderId="2" xfId="0" applyNumberFormat="1" applyFont="1" applyBorder="1" applyAlignment="1">
      <alignment horizontal="center"/>
    </xf>
    <xf numFmtId="166" fontId="5" fillId="0" borderId="17" xfId="0" applyNumberFormat="1" applyFont="1" applyBorder="1" applyAlignment="1">
      <alignment horizontal="center"/>
    </xf>
    <xf numFmtId="166" fontId="5" fillId="0" borderId="18" xfId="0" applyNumberFormat="1" applyFont="1" applyBorder="1" applyAlignment="1">
      <alignment horizontal="center"/>
    </xf>
    <xf numFmtId="49" fontId="8" fillId="0" borderId="3" xfId="0" applyNumberFormat="1" applyFont="1" applyBorder="1"/>
    <xf numFmtId="166" fontId="8" fillId="0" borderId="15" xfId="0" applyNumberFormat="1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49" fontId="9" fillId="0" borderId="3" xfId="0" applyNumberFormat="1" applyFont="1" applyBorder="1"/>
    <xf numFmtId="166" fontId="9" fillId="0" borderId="15" xfId="0" applyNumberFormat="1" applyFont="1" applyBorder="1" applyAlignment="1">
      <alignment horizontal="center"/>
    </xf>
    <xf numFmtId="49" fontId="10" fillId="0" borderId="3" xfId="0" applyNumberFormat="1" applyFont="1" applyBorder="1"/>
    <xf numFmtId="166" fontId="10" fillId="0" borderId="15" xfId="0" applyNumberFormat="1" applyFont="1" applyBorder="1" applyAlignment="1">
      <alignment horizontal="center"/>
    </xf>
    <xf numFmtId="49" fontId="11" fillId="0" borderId="3" xfId="0" applyNumberFormat="1" applyFont="1" applyBorder="1"/>
    <xf numFmtId="166" fontId="11" fillId="0" borderId="3" xfId="0" applyNumberFormat="1" applyFont="1" applyBorder="1" applyAlignment="1">
      <alignment horizontal="center"/>
    </xf>
    <xf numFmtId="166" fontId="11" fillId="0" borderId="15" xfId="0" applyNumberFormat="1" applyFont="1" applyBorder="1" applyAlignment="1">
      <alignment horizontal="center"/>
    </xf>
    <xf numFmtId="168" fontId="6" fillId="0" borderId="16" xfId="0" applyNumberFormat="1" applyFont="1" applyBorder="1" applyAlignment="1">
      <alignment horizontal="center"/>
    </xf>
    <xf numFmtId="49" fontId="12" fillId="0" borderId="3" xfId="0" applyNumberFormat="1" applyFont="1" applyBorder="1"/>
    <xf numFmtId="166" fontId="12" fillId="0" borderId="15" xfId="0" applyNumberFormat="1" applyFont="1" applyBorder="1" applyAlignment="1">
      <alignment horizontal="center"/>
    </xf>
    <xf numFmtId="4" fontId="6" fillId="0" borderId="16" xfId="0" applyNumberFormat="1" applyFont="1" applyBorder="1" applyAlignment="1">
      <alignment horizontal="center"/>
    </xf>
    <xf numFmtId="49" fontId="7" fillId="0" borderId="3" xfId="0" applyNumberFormat="1" applyFont="1" applyBorder="1" applyAlignment="1">
      <alignment vertical="center"/>
    </xf>
    <xf numFmtId="49" fontId="7" fillId="0" borderId="3" xfId="0" applyNumberFormat="1" applyFont="1" applyBorder="1" applyAlignment="1">
      <alignment vertical="center" wrapText="1"/>
    </xf>
    <xf numFmtId="0" fontId="6" fillId="0" borderId="3" xfId="0" applyFont="1" applyBorder="1" applyAlignment="1">
      <alignment vertical="center"/>
    </xf>
    <xf numFmtId="166" fontId="7" fillId="0" borderId="3" xfId="0" applyNumberFormat="1" applyFont="1" applyBorder="1" applyAlignment="1">
      <alignment vertical="center"/>
    </xf>
    <xf numFmtId="166" fontId="7" fillId="0" borderId="15" xfId="0" applyNumberFormat="1" applyFont="1" applyBorder="1" applyAlignment="1">
      <alignment vertical="center"/>
    </xf>
    <xf numFmtId="166" fontId="7" fillId="0" borderId="16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6" fillId="0" borderId="2" xfId="0" applyFont="1" applyBorder="1" applyAlignment="1">
      <alignment horizontal="center" wrapText="1"/>
    </xf>
    <xf numFmtId="0" fontId="6" fillId="0" borderId="3" xfId="0" applyFont="1" applyBorder="1" applyAlignment="1">
      <alignment vertical="center" wrapText="1"/>
    </xf>
    <xf numFmtId="0" fontId="0" fillId="0" borderId="0" xfId="0" applyAlignment="1">
      <alignment wrapText="1"/>
    </xf>
    <xf numFmtId="169" fontId="0" fillId="0" borderId="0" xfId="0" applyNumberFormat="1"/>
    <xf numFmtId="164" fontId="17" fillId="4" borderId="6" xfId="1" applyNumberFormat="1" applyFont="1" applyFill="1" applyBorder="1" applyAlignment="1">
      <alignment horizontal="center" vertical="center" wrapText="1"/>
    </xf>
    <xf numFmtId="164" fontId="17" fillId="4" borderId="26" xfId="1" applyNumberFormat="1" applyFont="1" applyFill="1" applyBorder="1" applyAlignment="1">
      <alignment horizontal="center" vertical="center" wrapText="1"/>
    </xf>
    <xf numFmtId="0" fontId="17" fillId="4" borderId="6" xfId="0" applyFont="1" applyFill="1" applyBorder="1" applyAlignment="1">
      <alignment horizontal="center" vertical="center" wrapText="1"/>
    </xf>
    <xf numFmtId="49" fontId="5" fillId="0" borderId="2" xfId="0" applyNumberFormat="1" applyFont="1" applyBorder="1" applyAlignment="1">
      <alignment wrapText="1"/>
    </xf>
    <xf numFmtId="0" fontId="0" fillId="0" borderId="0" xfId="0" applyAlignment="1">
      <alignment vertical="center" wrapText="1"/>
    </xf>
    <xf numFmtId="49" fontId="11" fillId="0" borderId="20" xfId="0" applyNumberFormat="1" applyFont="1" applyBorder="1"/>
    <xf numFmtId="166" fontId="11" fillId="0" borderId="1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69" fontId="6" fillId="5" borderId="6" xfId="0" applyNumberFormat="1" applyFont="1" applyFill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0" fontId="6" fillId="0" borderId="29" xfId="0" applyFont="1" applyBorder="1" applyAlignment="1">
      <alignment horizontal="center"/>
    </xf>
    <xf numFmtId="164" fontId="6" fillId="5" borderId="6" xfId="0" applyNumberFormat="1" applyFont="1" applyFill="1" applyBorder="1" applyAlignment="1">
      <alignment horizontal="center"/>
    </xf>
    <xf numFmtId="170" fontId="0" fillId="0" borderId="0" xfId="0" applyNumberFormat="1"/>
    <xf numFmtId="0" fontId="6" fillId="0" borderId="32" xfId="0" applyFont="1" applyBorder="1" applyAlignment="1">
      <alignment horizontal="center"/>
    </xf>
    <xf numFmtId="169" fontId="6" fillId="5" borderId="31" xfId="0" applyNumberFormat="1" applyFont="1" applyFill="1" applyBorder="1" applyAlignment="1">
      <alignment horizontal="center"/>
    </xf>
    <xf numFmtId="164" fontId="6" fillId="5" borderId="31" xfId="0" applyNumberFormat="1" applyFont="1" applyFill="1" applyBorder="1" applyAlignment="1">
      <alignment horizontal="center"/>
    </xf>
    <xf numFmtId="0" fontId="6" fillId="0" borderId="33" xfId="0" applyFont="1" applyBorder="1" applyAlignment="1">
      <alignment horizontal="center"/>
    </xf>
    <xf numFmtId="166" fontId="0" fillId="0" borderId="30" xfId="0" applyNumberFormat="1" applyBorder="1" applyAlignment="1">
      <alignment horizontal="center"/>
    </xf>
    <xf numFmtId="10" fontId="0" fillId="0" borderId="31" xfId="0" applyNumberFormat="1" applyBorder="1" applyAlignment="1">
      <alignment horizontal="center"/>
    </xf>
    <xf numFmtId="164" fontId="17" fillId="4" borderId="39" xfId="1" applyNumberFormat="1" applyFont="1" applyFill="1" applyBorder="1" applyAlignment="1">
      <alignment horizontal="center" vertical="center" wrapText="1"/>
    </xf>
    <xf numFmtId="166" fontId="8" fillId="0" borderId="29" xfId="0" applyNumberFormat="1" applyFont="1" applyBorder="1" applyAlignment="1">
      <alignment horizontal="center"/>
    </xf>
    <xf numFmtId="166" fontId="9" fillId="0" borderId="29" xfId="0" applyNumberFormat="1" applyFont="1" applyBorder="1" applyAlignment="1">
      <alignment horizontal="center"/>
    </xf>
    <xf numFmtId="166" fontId="10" fillId="0" borderId="29" xfId="0" applyNumberFormat="1" applyFont="1" applyBorder="1" applyAlignment="1">
      <alignment horizontal="center"/>
    </xf>
    <xf numFmtId="166" fontId="11" fillId="0" borderId="29" xfId="0" applyNumberFormat="1" applyFont="1" applyBorder="1" applyAlignment="1">
      <alignment horizontal="center"/>
    </xf>
    <xf numFmtId="166" fontId="11" fillId="5" borderId="34" xfId="0" applyNumberFormat="1" applyFont="1" applyFill="1" applyBorder="1" applyAlignment="1">
      <alignment horizontal="center"/>
    </xf>
    <xf numFmtId="169" fontId="6" fillId="5" borderId="34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166" fontId="12" fillId="0" borderId="29" xfId="0" applyNumberFormat="1" applyFont="1" applyBorder="1" applyAlignment="1">
      <alignment horizontal="center"/>
    </xf>
    <xf numFmtId="166" fontId="12" fillId="0" borderId="0" xfId="0" applyNumberFormat="1" applyFont="1" applyBorder="1" applyAlignment="1">
      <alignment horizontal="center"/>
    </xf>
    <xf numFmtId="166" fontId="11" fillId="0" borderId="0" xfId="0" applyNumberFormat="1" applyFont="1" applyBorder="1" applyAlignment="1">
      <alignment horizontal="center"/>
    </xf>
    <xf numFmtId="0" fontId="17" fillId="4" borderId="28" xfId="0" applyFont="1" applyFill="1" applyBorder="1" applyAlignment="1">
      <alignment horizontal="left" vertical="center" wrapText="1"/>
    </xf>
    <xf numFmtId="0" fontId="17" fillId="4" borderId="28" xfId="0" applyFont="1" applyFill="1" applyBorder="1" applyAlignment="1">
      <alignment horizontal="justify" vertical="center" wrapText="1"/>
    </xf>
    <xf numFmtId="0" fontId="17" fillId="4" borderId="43" xfId="0" applyFont="1" applyFill="1" applyBorder="1" applyAlignment="1">
      <alignment horizontal="center" vertical="center" wrapText="1"/>
    </xf>
    <xf numFmtId="0" fontId="25" fillId="0" borderId="6" xfId="0" applyFont="1" applyBorder="1" applyAlignment="1">
      <alignment vertical="center" wrapText="1"/>
    </xf>
    <xf numFmtId="0" fontId="21" fillId="0" borderId="6" xfId="0" applyFont="1" applyBorder="1" applyAlignment="1">
      <alignment horizontal="center" vertical="center" wrapText="1"/>
    </xf>
    <xf numFmtId="0" fontId="19" fillId="2" borderId="36" xfId="0" applyFont="1" applyFill="1" applyBorder="1" applyAlignment="1">
      <alignment horizontal="center" vertical="center" wrapText="1"/>
    </xf>
    <xf numFmtId="0" fontId="19" fillId="2" borderId="39" xfId="0" applyFont="1" applyFill="1" applyBorder="1" applyAlignment="1">
      <alignment horizontal="center" vertical="center" wrapText="1"/>
    </xf>
    <xf numFmtId="0" fontId="19" fillId="2" borderId="20" xfId="0" applyFont="1" applyFill="1" applyBorder="1" applyAlignment="1">
      <alignment horizontal="center" vertical="center" wrapText="1"/>
    </xf>
    <xf numFmtId="0" fontId="20" fillId="2" borderId="36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1" fillId="0" borderId="33" xfId="0" applyFont="1" applyBorder="1" applyAlignment="1">
      <alignment horizontal="center" vertical="center" wrapText="1"/>
    </xf>
    <xf numFmtId="0" fontId="20" fillId="4" borderId="36" xfId="0" applyFont="1" applyFill="1" applyBorder="1" applyAlignment="1">
      <alignment horizontal="center" vertical="center" wrapText="1"/>
    </xf>
    <xf numFmtId="0" fontId="19" fillId="4" borderId="36" xfId="0" applyFont="1" applyFill="1" applyBorder="1" applyAlignment="1">
      <alignment horizontal="center" vertical="center" wrapText="1"/>
    </xf>
    <xf numFmtId="0" fontId="19" fillId="4" borderId="43" xfId="0" applyFont="1" applyFill="1" applyBorder="1" applyAlignment="1">
      <alignment horizontal="center" vertical="center" wrapText="1"/>
    </xf>
    <xf numFmtId="0" fontId="19" fillId="4" borderId="39" xfId="0" applyFont="1" applyFill="1" applyBorder="1" applyAlignment="1">
      <alignment horizontal="center" vertical="center" wrapText="1"/>
    </xf>
    <xf numFmtId="0" fontId="25" fillId="0" borderId="26" xfId="0" applyFont="1" applyBorder="1" applyAlignment="1">
      <alignment vertical="center" wrapText="1"/>
    </xf>
    <xf numFmtId="0" fontId="17" fillId="4" borderId="44" xfId="0" applyFont="1" applyFill="1" applyBorder="1" applyAlignment="1">
      <alignment horizontal="center" vertical="center" wrapText="1"/>
    </xf>
    <xf numFmtId="164" fontId="17" fillId="4" borderId="45" xfId="1" applyNumberFormat="1" applyFont="1" applyFill="1" applyBorder="1" applyAlignment="1">
      <alignment horizontal="center" vertical="center" wrapText="1"/>
    </xf>
    <xf numFmtId="0" fontId="17" fillId="4" borderId="46" xfId="0" applyFont="1" applyFill="1" applyBorder="1" applyAlignment="1">
      <alignment horizontal="center" vertical="center" wrapText="1"/>
    </xf>
    <xf numFmtId="0" fontId="17" fillId="4" borderId="28" xfId="0" applyFont="1" applyFill="1" applyBorder="1" applyAlignment="1">
      <alignment horizontal="center" vertical="center" wrapText="1"/>
    </xf>
    <xf numFmtId="0" fontId="17" fillId="4" borderId="9" xfId="0" applyFont="1" applyFill="1" applyBorder="1" applyAlignment="1">
      <alignment horizontal="left" vertical="center" wrapText="1"/>
    </xf>
    <xf numFmtId="0" fontId="17" fillId="4" borderId="9" xfId="0" applyFont="1" applyFill="1" applyBorder="1" applyAlignment="1">
      <alignment horizontal="left" vertical="center"/>
    </xf>
    <xf numFmtId="0" fontId="17" fillId="4" borderId="47" xfId="0" applyFont="1" applyFill="1" applyBorder="1" applyAlignment="1">
      <alignment horizontal="justify" vertical="center" wrapText="1"/>
    </xf>
    <xf numFmtId="0" fontId="26" fillId="4" borderId="48" xfId="0" applyFont="1" applyFill="1" applyBorder="1" applyAlignment="1">
      <alignment horizontal="center" vertical="center" wrapText="1"/>
    </xf>
    <xf numFmtId="0" fontId="26" fillId="4" borderId="6" xfId="0" applyFont="1" applyFill="1" applyBorder="1" applyAlignment="1">
      <alignment vertical="center" wrapText="1"/>
    </xf>
    <xf numFmtId="0" fontId="26" fillId="4" borderId="28" xfId="0" applyFont="1" applyFill="1" applyBorder="1" applyAlignment="1">
      <alignment vertical="center" wrapText="1"/>
    </xf>
    <xf numFmtId="0" fontId="26" fillId="4" borderId="39" xfId="0" applyFont="1" applyFill="1" applyBorder="1" applyAlignment="1">
      <alignment vertical="center" wrapText="1"/>
    </xf>
    <xf numFmtId="0" fontId="17" fillId="4" borderId="49" xfId="0" applyFont="1" applyFill="1" applyBorder="1" applyAlignment="1">
      <alignment horizontal="justify" vertical="center" wrapText="1"/>
    </xf>
    <xf numFmtId="0" fontId="17" fillId="4" borderId="36" xfId="0" applyFont="1" applyFill="1" applyBorder="1" applyAlignment="1">
      <alignment horizontal="center" vertical="center" wrapText="1"/>
    </xf>
    <xf numFmtId="166" fontId="11" fillId="0" borderId="52" xfId="0" applyNumberFormat="1" applyFont="1" applyBorder="1" applyAlignment="1">
      <alignment horizontal="center"/>
    </xf>
    <xf numFmtId="171" fontId="0" fillId="0" borderId="0" xfId="0" applyNumberFormat="1"/>
    <xf numFmtId="166" fontId="10" fillId="0" borderId="0" xfId="0" applyNumberFormat="1" applyFont="1" applyBorder="1" applyAlignment="1">
      <alignment horizontal="center"/>
    </xf>
    <xf numFmtId="164" fontId="6" fillId="5" borderId="34" xfId="0" applyNumberFormat="1" applyFont="1" applyFill="1" applyBorder="1" applyAlignment="1">
      <alignment horizontal="center"/>
    </xf>
    <xf numFmtId="0" fontId="6" fillId="0" borderId="53" xfId="0" applyFont="1" applyBorder="1" applyAlignment="1">
      <alignment horizontal="center"/>
    </xf>
    <xf numFmtId="164" fontId="6" fillId="5" borderId="47" xfId="0" applyNumberFormat="1" applyFont="1" applyFill="1" applyBorder="1" applyAlignment="1">
      <alignment horizontal="center"/>
    </xf>
    <xf numFmtId="164" fontId="6" fillId="4" borderId="29" xfId="0" applyNumberFormat="1" applyFont="1" applyFill="1" applyBorder="1" applyAlignment="1">
      <alignment horizontal="center"/>
    </xf>
    <xf numFmtId="164" fontId="6" fillId="4" borderId="54" xfId="0" applyNumberFormat="1" applyFont="1" applyFill="1" applyBorder="1" applyAlignment="1">
      <alignment horizontal="center"/>
    </xf>
    <xf numFmtId="164" fontId="6" fillId="5" borderId="46" xfId="0" applyNumberFormat="1" applyFont="1" applyFill="1" applyBorder="1" applyAlignment="1">
      <alignment horizontal="center"/>
    </xf>
    <xf numFmtId="165" fontId="3" fillId="2" borderId="2" xfId="0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9" xfId="0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0" fontId="0" fillId="3" borderId="21" xfId="0" applyFill="1" applyBorder="1" applyAlignment="1">
      <alignment horizontal="right"/>
    </xf>
    <xf numFmtId="0" fontId="0" fillId="3" borderId="22" xfId="0" applyFill="1" applyBorder="1" applyAlignment="1">
      <alignment horizontal="right"/>
    </xf>
    <xf numFmtId="0" fontId="0" fillId="3" borderId="23" xfId="0" applyFill="1" applyBorder="1" applyAlignment="1">
      <alignment horizontal="right"/>
    </xf>
    <xf numFmtId="0" fontId="0" fillId="3" borderId="24" xfId="0" applyFill="1" applyBorder="1" applyAlignment="1">
      <alignment horizontal="right"/>
    </xf>
    <xf numFmtId="0" fontId="0" fillId="3" borderId="19" xfId="0" applyFill="1" applyBorder="1" applyAlignment="1">
      <alignment horizontal="right"/>
    </xf>
    <xf numFmtId="0" fontId="0" fillId="3" borderId="25" xfId="0" applyFill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0" borderId="10" xfId="0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165" fontId="3" fillId="2" borderId="12" xfId="0" applyNumberFormat="1" applyFont="1" applyFill="1" applyBorder="1" applyAlignment="1">
      <alignment horizontal="center" vertical="center" wrapText="1"/>
    </xf>
    <xf numFmtId="165" fontId="3" fillId="2" borderId="13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4" fillId="3" borderId="12" xfId="0" applyFont="1" applyFill="1" applyBorder="1" applyAlignment="1">
      <alignment horizontal="center" wrapText="1"/>
    </xf>
    <xf numFmtId="0" fontId="14" fillId="3" borderId="13" xfId="0" applyFont="1" applyFill="1" applyBorder="1" applyAlignment="1">
      <alignment horizontal="center" wrapText="1"/>
    </xf>
    <xf numFmtId="0" fontId="14" fillId="3" borderId="14" xfId="0" applyFont="1" applyFill="1" applyBorder="1" applyAlignment="1">
      <alignment horizontal="center" wrapText="1"/>
    </xf>
    <xf numFmtId="0" fontId="15" fillId="3" borderId="12" xfId="0" applyFont="1" applyFill="1" applyBorder="1" applyAlignment="1">
      <alignment horizontal="left" wrapText="1"/>
    </xf>
    <xf numFmtId="0" fontId="15" fillId="3" borderId="13" xfId="0" applyFont="1" applyFill="1" applyBorder="1" applyAlignment="1">
      <alignment horizontal="left" wrapText="1"/>
    </xf>
    <xf numFmtId="0" fontId="15" fillId="3" borderId="14" xfId="0" applyFont="1" applyFill="1" applyBorder="1" applyAlignment="1">
      <alignment horizontal="left" wrapText="1"/>
    </xf>
    <xf numFmtId="49" fontId="16" fillId="0" borderId="12" xfId="0" applyNumberFormat="1" applyFont="1" applyBorder="1" applyAlignment="1">
      <alignment horizontal="right"/>
    </xf>
    <xf numFmtId="49" fontId="16" fillId="0" borderId="13" xfId="0" applyNumberFormat="1" applyFont="1" applyBorder="1" applyAlignment="1">
      <alignment horizontal="right"/>
    </xf>
    <xf numFmtId="49" fontId="16" fillId="0" borderId="14" xfId="0" applyNumberFormat="1" applyFont="1" applyBorder="1" applyAlignment="1">
      <alignment horizontal="right"/>
    </xf>
    <xf numFmtId="0" fontId="24" fillId="3" borderId="6" xfId="0" applyFont="1" applyFill="1" applyBorder="1" applyAlignment="1">
      <alignment horizontal="center" vertical="center" wrapText="1"/>
    </xf>
    <xf numFmtId="0" fontId="23" fillId="3" borderId="6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left" wrapText="1"/>
    </xf>
    <xf numFmtId="0" fontId="15" fillId="3" borderId="26" xfId="0" applyFont="1" applyFill="1" applyBorder="1" applyAlignment="1">
      <alignment horizontal="left" wrapText="1"/>
    </xf>
    <xf numFmtId="0" fontId="19" fillId="2" borderId="40" xfId="0" applyFont="1" applyFill="1" applyBorder="1" applyAlignment="1">
      <alignment horizontal="center" vertical="center" wrapText="1"/>
    </xf>
    <xf numFmtId="0" fontId="19" fillId="2" borderId="41" xfId="0" applyFont="1" applyFill="1" applyBorder="1" applyAlignment="1">
      <alignment horizontal="center" vertical="center" wrapText="1"/>
    </xf>
    <xf numFmtId="0" fontId="19" fillId="2" borderId="42" xfId="0" applyFont="1" applyFill="1" applyBorder="1" applyAlignment="1">
      <alignment horizontal="center" vertical="center" wrapText="1"/>
    </xf>
    <xf numFmtId="0" fontId="20" fillId="2" borderId="5" xfId="0" applyFont="1" applyFill="1" applyBorder="1" applyAlignment="1">
      <alignment horizontal="center" vertical="center" wrapText="1"/>
    </xf>
    <xf numFmtId="0" fontId="20" fillId="2" borderId="6" xfId="0" applyFont="1" applyFill="1" applyBorder="1" applyAlignment="1">
      <alignment horizontal="center" vertical="center" wrapText="1"/>
    </xf>
    <xf numFmtId="0" fontId="20" fillId="2" borderId="26" xfId="0" applyFont="1" applyFill="1" applyBorder="1" applyAlignment="1">
      <alignment horizontal="center" vertical="center" wrapText="1"/>
    </xf>
    <xf numFmtId="0" fontId="19" fillId="2" borderId="35" xfId="0" applyFont="1" applyFill="1" applyBorder="1" applyAlignment="1">
      <alignment horizontal="center" vertical="center" wrapText="1"/>
    </xf>
    <xf numFmtId="0" fontId="19" fillId="2" borderId="28" xfId="0" applyFont="1" applyFill="1" applyBorder="1" applyAlignment="1">
      <alignment horizontal="center" vertical="center" wrapText="1"/>
    </xf>
    <xf numFmtId="0" fontId="19" fillId="2" borderId="36" xfId="0" applyFont="1" applyFill="1" applyBorder="1" applyAlignment="1">
      <alignment horizontal="center" vertical="center" wrapText="1"/>
    </xf>
    <xf numFmtId="0" fontId="19" fillId="2" borderId="38" xfId="0" applyFont="1" applyFill="1" applyBorder="1" applyAlignment="1">
      <alignment horizontal="center" vertical="center" wrapText="1"/>
    </xf>
    <xf numFmtId="0" fontId="19" fillId="2" borderId="39" xfId="0" applyFont="1" applyFill="1" applyBorder="1" applyAlignment="1">
      <alignment horizontal="center" vertical="center" wrapText="1"/>
    </xf>
    <xf numFmtId="49" fontId="16" fillId="0" borderId="50" xfId="0" applyNumberFormat="1" applyFont="1" applyBorder="1" applyAlignment="1">
      <alignment horizontal="right"/>
    </xf>
    <xf numFmtId="49" fontId="16" fillId="0" borderId="51" xfId="0" applyNumberFormat="1" applyFont="1" applyBorder="1" applyAlignment="1">
      <alignment horizontal="right"/>
    </xf>
    <xf numFmtId="165" fontId="21" fillId="2" borderId="37" xfId="0" applyNumberFormat="1" applyFont="1" applyFill="1" applyBorder="1" applyAlignment="1">
      <alignment horizontal="center" vertical="center" wrapText="1"/>
    </xf>
    <xf numFmtId="165" fontId="21" fillId="2" borderId="5" xfId="0" applyNumberFormat="1" applyFont="1" applyFill="1" applyBorder="1" applyAlignment="1">
      <alignment horizontal="center" vertical="center" wrapText="1"/>
    </xf>
    <xf numFmtId="165" fontId="21" fillId="2" borderId="30" xfId="0" applyNumberFormat="1" applyFont="1" applyFill="1" applyBorder="1" applyAlignment="1">
      <alignment horizontal="center" vertical="center" wrapText="1"/>
    </xf>
    <xf numFmtId="165" fontId="21" fillId="2" borderId="34" xfId="0" applyNumberFormat="1" applyFont="1" applyFill="1" applyBorder="1" applyAlignment="1">
      <alignment horizontal="center" vertical="center" wrapText="1"/>
    </xf>
    <xf numFmtId="0" fontId="21" fillId="0" borderId="34" xfId="0" applyFont="1" applyBorder="1" applyAlignment="1">
      <alignment horizontal="center" vertical="center" wrapText="1"/>
    </xf>
    <xf numFmtId="165" fontId="21" fillId="2" borderId="6" xfId="0" applyNumberFormat="1" applyFont="1" applyFill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165" fontId="21" fillId="2" borderId="31" xfId="0" applyNumberFormat="1" applyFont="1" applyFill="1" applyBorder="1" applyAlignment="1">
      <alignment horizontal="center" vertical="center" wrapText="1"/>
    </xf>
    <xf numFmtId="0" fontId="21" fillId="0" borderId="31" xfId="0" applyFont="1" applyBorder="1" applyAlignment="1">
      <alignment horizontal="center" vertical="center" wrapText="1"/>
    </xf>
    <xf numFmtId="165" fontId="21" fillId="2" borderId="2" xfId="0" applyNumberFormat="1" applyFont="1" applyFill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18" fillId="3" borderId="21" xfId="0" applyFont="1" applyFill="1" applyBorder="1" applyAlignment="1">
      <alignment horizontal="center" vertical="center"/>
    </xf>
    <xf numFmtId="0" fontId="18" fillId="3" borderId="22" xfId="0" applyFont="1" applyFill="1" applyBorder="1" applyAlignment="1">
      <alignment horizontal="center" vertical="center"/>
    </xf>
    <xf numFmtId="0" fontId="18" fillId="3" borderId="23" xfId="0" applyFont="1" applyFill="1" applyBorder="1" applyAlignment="1">
      <alignment horizontal="center" vertical="center"/>
    </xf>
    <xf numFmtId="0" fontId="18" fillId="3" borderId="24" xfId="0" applyFont="1" applyFill="1" applyBorder="1" applyAlignment="1">
      <alignment horizontal="center" vertical="center"/>
    </xf>
    <xf numFmtId="0" fontId="18" fillId="3" borderId="19" xfId="0" applyFont="1" applyFill="1" applyBorder="1" applyAlignment="1">
      <alignment horizontal="center" vertical="center"/>
    </xf>
    <xf numFmtId="0" fontId="18" fillId="3" borderId="25" xfId="0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0" fontId="22" fillId="3" borderId="4" xfId="0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view="pageBreakPreview" zoomScale="69" zoomScaleNormal="100" zoomScaleSheetLayoutView="69" workbookViewId="0">
      <selection activeCell="I10" sqref="I10:K10"/>
    </sheetView>
  </sheetViews>
  <sheetFormatPr baseColWidth="10" defaultRowHeight="15" x14ac:dyDescent="0.25"/>
  <cols>
    <col min="1" max="1" width="12.140625" bestFit="1" customWidth="1"/>
    <col min="2" max="2" width="49.140625" style="37" customWidth="1"/>
    <col min="3" max="3" width="19" style="37" customWidth="1"/>
    <col min="4" max="4" width="12.140625" customWidth="1"/>
    <col min="5" max="5" width="13" customWidth="1"/>
    <col min="6" max="6" width="16.85546875" customWidth="1"/>
    <col min="7" max="15" width="15.7109375" customWidth="1"/>
    <col min="16" max="16" width="17.7109375" customWidth="1"/>
    <col min="17" max="17" width="17.140625" customWidth="1"/>
    <col min="18" max="18" width="15.28515625" customWidth="1"/>
    <col min="19" max="19" width="17.42578125" customWidth="1"/>
    <col min="20" max="20" width="17" customWidth="1"/>
  </cols>
  <sheetData>
    <row r="1" spans="1:20" ht="28.5" customHeight="1" thickBot="1" x14ac:dyDescent="0.55000000000000004">
      <c r="A1" s="131" t="s">
        <v>6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3"/>
    </row>
    <row r="2" spans="1:20" ht="42" customHeight="1" thickBot="1" x14ac:dyDescent="0.45">
      <c r="A2" s="134" t="s">
        <v>31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6"/>
    </row>
    <row r="3" spans="1:20" ht="22.5" customHeight="1" thickBot="1" x14ac:dyDescent="0.45">
      <c r="A3" s="134" t="s">
        <v>32</v>
      </c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6"/>
    </row>
    <row r="4" spans="1:20" ht="22.5" customHeight="1" thickBot="1" x14ac:dyDescent="0.45">
      <c r="A4" s="134" t="s">
        <v>59</v>
      </c>
      <c r="B4" s="135"/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6"/>
    </row>
    <row r="5" spans="1:20" ht="16.5" customHeight="1" thickBot="1" x14ac:dyDescent="0.3">
      <c r="A5" s="127" t="s">
        <v>3</v>
      </c>
      <c r="B5" s="129" t="s">
        <v>2</v>
      </c>
      <c r="C5" s="127" t="s">
        <v>33</v>
      </c>
      <c r="D5" s="127" t="s">
        <v>4</v>
      </c>
      <c r="E5" s="127" t="s">
        <v>0</v>
      </c>
      <c r="F5" s="127" t="s">
        <v>1</v>
      </c>
      <c r="G5" s="125" t="s">
        <v>57</v>
      </c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</row>
    <row r="6" spans="1:20" ht="15.75" customHeight="1" thickBot="1" x14ac:dyDescent="0.3">
      <c r="A6" s="128"/>
      <c r="B6" s="130"/>
      <c r="C6" s="128"/>
      <c r="D6" s="128"/>
      <c r="E6" s="128"/>
      <c r="F6" s="128"/>
      <c r="G6" s="108" t="s">
        <v>36</v>
      </c>
      <c r="H6" s="108" t="s">
        <v>37</v>
      </c>
      <c r="I6" s="108" t="s">
        <v>38</v>
      </c>
      <c r="J6" s="108" t="s">
        <v>39</v>
      </c>
      <c r="K6" s="108" t="s">
        <v>40</v>
      </c>
      <c r="L6" s="108" t="s">
        <v>41</v>
      </c>
      <c r="M6" s="108" t="s">
        <v>42</v>
      </c>
      <c r="N6" s="108" t="s">
        <v>43</v>
      </c>
      <c r="O6" s="108" t="s">
        <v>44</v>
      </c>
      <c r="P6" s="108" t="s">
        <v>45</v>
      </c>
      <c r="Q6" s="108" t="s">
        <v>46</v>
      </c>
      <c r="R6" s="108" t="s">
        <v>47</v>
      </c>
      <c r="S6" s="108" t="s">
        <v>48</v>
      </c>
    </row>
    <row r="7" spans="1:20" ht="15.75" customHeight="1" thickBot="1" x14ac:dyDescent="0.3">
      <c r="A7" s="128"/>
      <c r="B7" s="130"/>
      <c r="C7" s="128"/>
      <c r="D7" s="128"/>
      <c r="E7" s="128"/>
      <c r="F7" s="128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</row>
    <row r="8" spans="1:20" x14ac:dyDescent="0.25">
      <c r="A8" s="9"/>
      <c r="B8" s="42"/>
      <c r="C8" s="35"/>
      <c r="D8" s="10"/>
      <c r="E8" s="10"/>
      <c r="F8" s="11"/>
      <c r="G8" s="12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4">
        <f>SUM(G8:S8)</f>
        <v>0</v>
      </c>
    </row>
    <row r="9" spans="1:20" s="34" customFormat="1" x14ac:dyDescent="0.25">
      <c r="A9" s="28"/>
      <c r="B9" s="29"/>
      <c r="C9" s="36"/>
      <c r="D9" s="30"/>
      <c r="E9" s="30"/>
      <c r="F9" s="31"/>
      <c r="G9" s="32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4">
        <f t="shared" ref="T9:T49" si="0">SUM(G9:S9)</f>
        <v>0</v>
      </c>
    </row>
    <row r="10" spans="1:20" ht="30" x14ac:dyDescent="0.25">
      <c r="A10" s="14"/>
      <c r="B10" s="43" t="s">
        <v>7</v>
      </c>
      <c r="C10" s="43" t="s">
        <v>34</v>
      </c>
      <c r="D10" s="41">
        <v>5</v>
      </c>
      <c r="E10" s="39">
        <v>190000</v>
      </c>
      <c r="F10" s="39">
        <f>PRODUCT(D10:E10)</f>
        <v>950000</v>
      </c>
      <c r="G10" s="15"/>
      <c r="H10" s="46"/>
      <c r="I10" s="47">
        <f>$F$10/11</f>
        <v>86363.636363636368</v>
      </c>
      <c r="J10" s="47">
        <f t="shared" ref="J10:S10" si="1">$F$10/11</f>
        <v>86363.636363636368</v>
      </c>
      <c r="K10" s="47">
        <f t="shared" si="1"/>
        <v>86363.636363636368</v>
      </c>
      <c r="L10" s="47">
        <f t="shared" si="1"/>
        <v>86363.636363636368</v>
      </c>
      <c r="M10" s="47">
        <f t="shared" si="1"/>
        <v>86363.636363636368</v>
      </c>
      <c r="N10" s="47">
        <f t="shared" si="1"/>
        <v>86363.636363636368</v>
      </c>
      <c r="O10" s="47">
        <f t="shared" si="1"/>
        <v>86363.636363636368</v>
      </c>
      <c r="P10" s="47">
        <f t="shared" si="1"/>
        <v>86363.636363636368</v>
      </c>
      <c r="Q10" s="47">
        <f t="shared" si="1"/>
        <v>86363.636363636368</v>
      </c>
      <c r="R10" s="47">
        <f t="shared" si="1"/>
        <v>86363.636363636368</v>
      </c>
      <c r="S10" s="47">
        <f t="shared" si="1"/>
        <v>86363.636363636368</v>
      </c>
      <c r="T10" s="4">
        <f t="shared" si="0"/>
        <v>950000</v>
      </c>
    </row>
    <row r="11" spans="1:20" ht="30" x14ac:dyDescent="0.25">
      <c r="A11" s="17"/>
      <c r="B11" s="43" t="s">
        <v>8</v>
      </c>
      <c r="C11" s="43" t="s">
        <v>34</v>
      </c>
      <c r="D11" s="41">
        <v>1</v>
      </c>
      <c r="E11" s="39">
        <v>330000</v>
      </c>
      <c r="F11" s="39">
        <f t="shared" ref="F11:F38" si="2">PRODUCT(D11:E11)</f>
        <v>330000</v>
      </c>
      <c r="G11" s="18"/>
      <c r="H11" s="16"/>
      <c r="I11" s="16"/>
      <c r="J11" s="47">
        <f>$F$11/10</f>
        <v>33000</v>
      </c>
      <c r="K11" s="47">
        <f t="shared" ref="K11:S11" si="3">$F$11/10</f>
        <v>33000</v>
      </c>
      <c r="L11" s="47">
        <f t="shared" si="3"/>
        <v>33000</v>
      </c>
      <c r="M11" s="47">
        <f t="shared" si="3"/>
        <v>33000</v>
      </c>
      <c r="N11" s="47">
        <f t="shared" si="3"/>
        <v>33000</v>
      </c>
      <c r="O11" s="47">
        <f t="shared" si="3"/>
        <v>33000</v>
      </c>
      <c r="P11" s="47">
        <f t="shared" si="3"/>
        <v>33000</v>
      </c>
      <c r="Q11" s="47">
        <f t="shared" si="3"/>
        <v>33000</v>
      </c>
      <c r="R11" s="47">
        <f t="shared" si="3"/>
        <v>33000</v>
      </c>
      <c r="S11" s="47">
        <f t="shared" si="3"/>
        <v>33000</v>
      </c>
      <c r="T11" s="4">
        <f t="shared" si="0"/>
        <v>330000</v>
      </c>
    </row>
    <row r="12" spans="1:20" ht="30" x14ac:dyDescent="0.25">
      <c r="A12" s="19"/>
      <c r="B12" s="43" t="s">
        <v>9</v>
      </c>
      <c r="C12" s="43" t="s">
        <v>34</v>
      </c>
      <c r="D12" s="41">
        <v>1</v>
      </c>
      <c r="E12" s="39">
        <v>250000</v>
      </c>
      <c r="F12" s="39">
        <f t="shared" si="2"/>
        <v>250000</v>
      </c>
      <c r="G12" s="20"/>
      <c r="H12" s="16"/>
      <c r="I12" s="16"/>
      <c r="J12" s="16"/>
      <c r="K12" s="47">
        <f>$F$12/9</f>
        <v>27777.777777777777</v>
      </c>
      <c r="L12" s="47">
        <f t="shared" ref="L12:S12" si="4">$F$12/9</f>
        <v>27777.777777777777</v>
      </c>
      <c r="M12" s="47">
        <f t="shared" si="4"/>
        <v>27777.777777777777</v>
      </c>
      <c r="N12" s="47">
        <f t="shared" si="4"/>
        <v>27777.777777777777</v>
      </c>
      <c r="O12" s="47">
        <f t="shared" si="4"/>
        <v>27777.777777777777</v>
      </c>
      <c r="P12" s="47">
        <f t="shared" si="4"/>
        <v>27777.777777777777</v>
      </c>
      <c r="Q12" s="47">
        <f t="shared" si="4"/>
        <v>27777.777777777777</v>
      </c>
      <c r="R12" s="47">
        <f t="shared" si="4"/>
        <v>27777.777777777777</v>
      </c>
      <c r="S12" s="47">
        <f t="shared" si="4"/>
        <v>27777.777777777777</v>
      </c>
      <c r="T12" s="4">
        <f t="shared" si="0"/>
        <v>250000</v>
      </c>
    </row>
    <row r="13" spans="1:20" ht="30" x14ac:dyDescent="0.25">
      <c r="A13" s="21"/>
      <c r="B13" s="43" t="s">
        <v>10</v>
      </c>
      <c r="C13" s="43" t="s">
        <v>34</v>
      </c>
      <c r="D13" s="41">
        <v>8</v>
      </c>
      <c r="E13" s="39">
        <v>7800</v>
      </c>
      <c r="F13" s="39">
        <f t="shared" si="2"/>
        <v>62400</v>
      </c>
      <c r="G13" s="23"/>
      <c r="H13" s="16"/>
      <c r="I13" s="16"/>
      <c r="J13" s="16"/>
      <c r="K13" s="16"/>
      <c r="L13" s="16"/>
      <c r="M13" s="16"/>
      <c r="N13" s="47">
        <f>$F$13/6</f>
        <v>10400</v>
      </c>
      <c r="O13" s="47">
        <f t="shared" ref="O13:S13" si="5">$F$13/6</f>
        <v>10400</v>
      </c>
      <c r="P13" s="47">
        <f t="shared" si="5"/>
        <v>10400</v>
      </c>
      <c r="Q13" s="47">
        <f t="shared" si="5"/>
        <v>10400</v>
      </c>
      <c r="R13" s="47">
        <f t="shared" si="5"/>
        <v>10400</v>
      </c>
      <c r="S13" s="47">
        <f t="shared" si="5"/>
        <v>10400</v>
      </c>
      <c r="T13" s="4">
        <f t="shared" si="0"/>
        <v>62400</v>
      </c>
    </row>
    <row r="14" spans="1:20" ht="30" x14ac:dyDescent="0.25">
      <c r="A14" s="21"/>
      <c r="B14" s="43" t="s">
        <v>11</v>
      </c>
      <c r="C14" s="43" t="s">
        <v>34</v>
      </c>
      <c r="D14" s="41">
        <v>5</v>
      </c>
      <c r="E14" s="39">
        <v>60000</v>
      </c>
      <c r="F14" s="39">
        <f t="shared" si="2"/>
        <v>300000</v>
      </c>
      <c r="G14" s="23"/>
      <c r="H14" s="16"/>
      <c r="I14" s="16"/>
      <c r="J14" s="47">
        <f>$F$14/10</f>
        <v>30000</v>
      </c>
      <c r="K14" s="47">
        <f t="shared" ref="K14:S14" si="6">$F$14/10</f>
        <v>30000</v>
      </c>
      <c r="L14" s="47">
        <f t="shared" si="6"/>
        <v>30000</v>
      </c>
      <c r="M14" s="47">
        <f t="shared" si="6"/>
        <v>30000</v>
      </c>
      <c r="N14" s="47">
        <f t="shared" si="6"/>
        <v>30000</v>
      </c>
      <c r="O14" s="47">
        <f t="shared" si="6"/>
        <v>30000</v>
      </c>
      <c r="P14" s="47">
        <f t="shared" si="6"/>
        <v>30000</v>
      </c>
      <c r="Q14" s="47">
        <f t="shared" si="6"/>
        <v>30000</v>
      </c>
      <c r="R14" s="47">
        <f t="shared" si="6"/>
        <v>30000</v>
      </c>
      <c r="S14" s="47">
        <f t="shared" si="6"/>
        <v>30000</v>
      </c>
      <c r="T14" s="4">
        <f t="shared" si="0"/>
        <v>300000</v>
      </c>
    </row>
    <row r="15" spans="1:20" ht="30" x14ac:dyDescent="0.25">
      <c r="A15" s="19"/>
      <c r="B15" s="43" t="s">
        <v>12</v>
      </c>
      <c r="C15" s="43" t="s">
        <v>34</v>
      </c>
      <c r="D15" s="41">
        <v>4</v>
      </c>
      <c r="E15" s="39">
        <v>27850</v>
      </c>
      <c r="F15" s="39">
        <f t="shared" si="2"/>
        <v>111400</v>
      </c>
      <c r="G15" s="20"/>
      <c r="H15" s="16"/>
      <c r="I15" s="16"/>
      <c r="J15" s="16"/>
      <c r="K15" s="16"/>
      <c r="L15" s="16"/>
      <c r="M15" s="47">
        <f>$F$15/7</f>
        <v>15914.285714285714</v>
      </c>
      <c r="N15" s="47">
        <f t="shared" ref="N15:S15" si="7">$F$15/7</f>
        <v>15914.285714285714</v>
      </c>
      <c r="O15" s="47">
        <f t="shared" si="7"/>
        <v>15914.285714285714</v>
      </c>
      <c r="P15" s="47">
        <f t="shared" si="7"/>
        <v>15914.285714285714</v>
      </c>
      <c r="Q15" s="47">
        <f t="shared" si="7"/>
        <v>15914.285714285714</v>
      </c>
      <c r="R15" s="47">
        <f t="shared" si="7"/>
        <v>15914.285714285714</v>
      </c>
      <c r="S15" s="47">
        <f t="shared" si="7"/>
        <v>15914.285714285714</v>
      </c>
      <c r="T15" s="4">
        <f t="shared" si="0"/>
        <v>111399.99999999999</v>
      </c>
    </row>
    <row r="16" spans="1:20" ht="30" x14ac:dyDescent="0.25">
      <c r="A16" s="21"/>
      <c r="B16" s="43" t="s">
        <v>13</v>
      </c>
      <c r="C16" s="43" t="s">
        <v>35</v>
      </c>
      <c r="D16" s="41">
        <v>1</v>
      </c>
      <c r="E16" s="39">
        <v>9800</v>
      </c>
      <c r="F16" s="39">
        <f t="shared" si="2"/>
        <v>9800</v>
      </c>
      <c r="G16" s="47">
        <f>$F$16/2</f>
        <v>4900</v>
      </c>
      <c r="H16" s="47">
        <f>$F$16/2</f>
        <v>4900</v>
      </c>
      <c r="I16" s="16"/>
      <c r="J16" s="24"/>
      <c r="K16" s="16"/>
      <c r="L16" s="16"/>
      <c r="M16" s="16"/>
      <c r="N16" s="16"/>
      <c r="O16" s="16"/>
      <c r="P16" s="16"/>
      <c r="Q16" s="16"/>
      <c r="R16" s="16"/>
      <c r="S16" s="16"/>
      <c r="T16" s="4">
        <f t="shared" si="0"/>
        <v>9800</v>
      </c>
    </row>
    <row r="17" spans="1:20" ht="30" x14ac:dyDescent="0.25">
      <c r="A17" s="25"/>
      <c r="B17" s="43" t="s">
        <v>14</v>
      </c>
      <c r="C17" s="43" t="s">
        <v>34</v>
      </c>
      <c r="D17" s="41">
        <v>2</v>
      </c>
      <c r="E17" s="39">
        <v>35000</v>
      </c>
      <c r="F17" s="39">
        <f t="shared" si="2"/>
        <v>70000</v>
      </c>
      <c r="G17" s="47">
        <f>$F$17/2</f>
        <v>35000</v>
      </c>
      <c r="H17" s="47">
        <f>$F$17/2</f>
        <v>35000</v>
      </c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4">
        <f t="shared" si="0"/>
        <v>70000</v>
      </c>
    </row>
    <row r="18" spans="1:20" ht="30" x14ac:dyDescent="0.25">
      <c r="A18" s="25"/>
      <c r="B18" s="43" t="s">
        <v>15</v>
      </c>
      <c r="C18" s="43" t="s">
        <v>34</v>
      </c>
      <c r="D18" s="41">
        <v>3</v>
      </c>
      <c r="E18" s="39">
        <v>750</v>
      </c>
      <c r="F18" s="39">
        <f t="shared" si="2"/>
        <v>2250</v>
      </c>
      <c r="G18" s="47">
        <f>$F$18/2</f>
        <v>1125</v>
      </c>
      <c r="H18" s="47">
        <f>$F$18/2</f>
        <v>1125</v>
      </c>
      <c r="I18" s="27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4">
        <f t="shared" si="0"/>
        <v>2250</v>
      </c>
    </row>
    <row r="19" spans="1:20" ht="30" x14ac:dyDescent="0.25">
      <c r="A19" s="25"/>
      <c r="B19" s="43" t="s">
        <v>16</v>
      </c>
      <c r="C19" s="43" t="s">
        <v>34</v>
      </c>
      <c r="D19" s="41">
        <v>1</v>
      </c>
      <c r="E19" s="39">
        <v>25000</v>
      </c>
      <c r="F19" s="39">
        <f t="shared" si="2"/>
        <v>25000</v>
      </c>
      <c r="G19" s="47">
        <f>F19</f>
        <v>25000</v>
      </c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4">
        <f t="shared" si="0"/>
        <v>25000</v>
      </c>
    </row>
    <row r="20" spans="1:20" ht="30" x14ac:dyDescent="0.25">
      <c r="A20" s="25"/>
      <c r="B20" s="43" t="s">
        <v>17</v>
      </c>
      <c r="C20" s="43" t="s">
        <v>34</v>
      </c>
      <c r="D20" s="41">
        <v>1</v>
      </c>
      <c r="E20" s="39">
        <v>130000</v>
      </c>
      <c r="F20" s="39">
        <f t="shared" si="2"/>
        <v>130000</v>
      </c>
      <c r="G20" s="16"/>
      <c r="H20" s="16"/>
      <c r="I20" s="16"/>
      <c r="J20" s="16"/>
      <c r="K20" s="16"/>
      <c r="L20" s="16"/>
      <c r="M20" s="47">
        <f>$F$20/7</f>
        <v>18571.428571428572</v>
      </c>
      <c r="N20" s="47">
        <f t="shared" ref="N20:S20" si="8">$F$20/7</f>
        <v>18571.428571428572</v>
      </c>
      <c r="O20" s="47">
        <f t="shared" si="8"/>
        <v>18571.428571428572</v>
      </c>
      <c r="P20" s="47">
        <f t="shared" si="8"/>
        <v>18571.428571428572</v>
      </c>
      <c r="Q20" s="47">
        <f t="shared" si="8"/>
        <v>18571.428571428572</v>
      </c>
      <c r="R20" s="47">
        <f t="shared" si="8"/>
        <v>18571.428571428572</v>
      </c>
      <c r="S20" s="47">
        <f t="shared" si="8"/>
        <v>18571.428571428572</v>
      </c>
      <c r="T20" s="4">
        <f t="shared" si="0"/>
        <v>130000.00000000003</v>
      </c>
    </row>
    <row r="21" spans="1:20" ht="30" x14ac:dyDescent="0.25">
      <c r="A21" s="25"/>
      <c r="B21" s="43" t="s">
        <v>18</v>
      </c>
      <c r="C21" s="43" t="s">
        <v>34</v>
      </c>
      <c r="D21" s="41">
        <v>1</v>
      </c>
      <c r="E21" s="39">
        <v>180000</v>
      </c>
      <c r="F21" s="39">
        <f t="shared" si="2"/>
        <v>180000</v>
      </c>
      <c r="G21" s="16"/>
      <c r="H21" s="16"/>
      <c r="I21" s="16"/>
      <c r="J21" s="16"/>
      <c r="K21" s="16"/>
      <c r="L21" s="16"/>
      <c r="M21" s="47">
        <f>$F$21/7</f>
        <v>25714.285714285714</v>
      </c>
      <c r="N21" s="47">
        <f t="shared" ref="N21:S21" si="9">$F$21/7</f>
        <v>25714.285714285714</v>
      </c>
      <c r="O21" s="47">
        <f t="shared" si="9"/>
        <v>25714.285714285714</v>
      </c>
      <c r="P21" s="47">
        <f t="shared" si="9"/>
        <v>25714.285714285714</v>
      </c>
      <c r="Q21" s="47">
        <f t="shared" si="9"/>
        <v>25714.285714285714</v>
      </c>
      <c r="R21" s="47">
        <f t="shared" si="9"/>
        <v>25714.285714285714</v>
      </c>
      <c r="S21" s="47">
        <f t="shared" si="9"/>
        <v>25714.285714285714</v>
      </c>
      <c r="T21" s="4">
        <f t="shared" si="0"/>
        <v>180000</v>
      </c>
    </row>
    <row r="22" spans="1:20" ht="30" x14ac:dyDescent="0.25">
      <c r="A22" s="25"/>
      <c r="B22" s="43" t="s">
        <v>7</v>
      </c>
      <c r="C22" s="43" t="s">
        <v>34</v>
      </c>
      <c r="D22" s="41">
        <v>1</v>
      </c>
      <c r="E22" s="39">
        <v>10500</v>
      </c>
      <c r="F22" s="39">
        <f t="shared" si="2"/>
        <v>10500</v>
      </c>
      <c r="G22" s="47">
        <f>$F$22/2</f>
        <v>5250</v>
      </c>
      <c r="H22" s="47">
        <f>$F$22/2</f>
        <v>5250</v>
      </c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4">
        <f t="shared" si="0"/>
        <v>10500</v>
      </c>
    </row>
    <row r="23" spans="1:20" ht="30" x14ac:dyDescent="0.25">
      <c r="A23" s="25"/>
      <c r="B23" s="43" t="s">
        <v>19</v>
      </c>
      <c r="C23" s="43" t="s">
        <v>34</v>
      </c>
      <c r="D23" s="41">
        <v>1</v>
      </c>
      <c r="E23" s="39">
        <v>50000</v>
      </c>
      <c r="F23" s="39">
        <f t="shared" si="2"/>
        <v>50000</v>
      </c>
      <c r="G23" s="26"/>
      <c r="H23" s="16"/>
      <c r="I23" s="27"/>
      <c r="J23" s="16"/>
      <c r="K23" s="16"/>
      <c r="L23" s="16"/>
      <c r="M23" s="16"/>
      <c r="N23" s="16"/>
      <c r="O23" s="47">
        <f>$F$23/5</f>
        <v>10000</v>
      </c>
      <c r="P23" s="47">
        <f t="shared" ref="P23:S23" si="10">$F$23/5</f>
        <v>10000</v>
      </c>
      <c r="Q23" s="47">
        <f t="shared" si="10"/>
        <v>10000</v>
      </c>
      <c r="R23" s="47">
        <f t="shared" si="10"/>
        <v>10000</v>
      </c>
      <c r="S23" s="47">
        <f t="shared" si="10"/>
        <v>10000</v>
      </c>
      <c r="T23" s="4">
        <f t="shared" si="0"/>
        <v>50000</v>
      </c>
    </row>
    <row r="24" spans="1:20" ht="30" x14ac:dyDescent="0.25">
      <c r="A24" s="25"/>
      <c r="B24" s="43" t="s">
        <v>12</v>
      </c>
      <c r="C24" s="43" t="s">
        <v>34</v>
      </c>
      <c r="D24" s="41">
        <v>1</v>
      </c>
      <c r="E24" s="39">
        <v>450000</v>
      </c>
      <c r="F24" s="39">
        <f t="shared" si="2"/>
        <v>450000</v>
      </c>
      <c r="G24" s="26"/>
      <c r="H24" s="16"/>
      <c r="I24" s="16"/>
      <c r="J24" s="16"/>
      <c r="K24" s="16"/>
      <c r="L24" s="16"/>
      <c r="M24" s="16"/>
      <c r="N24" s="16"/>
      <c r="O24" s="47">
        <f>$F$24/5</f>
        <v>90000</v>
      </c>
      <c r="P24" s="47">
        <f t="shared" ref="P24:S24" si="11">$F$24/5</f>
        <v>90000</v>
      </c>
      <c r="Q24" s="47">
        <f t="shared" si="11"/>
        <v>90000</v>
      </c>
      <c r="R24" s="47">
        <f t="shared" si="11"/>
        <v>90000</v>
      </c>
      <c r="S24" s="47">
        <f t="shared" si="11"/>
        <v>90000</v>
      </c>
      <c r="T24" s="4">
        <f t="shared" si="0"/>
        <v>450000</v>
      </c>
    </row>
    <row r="25" spans="1:20" ht="30" x14ac:dyDescent="0.25">
      <c r="A25" s="25"/>
      <c r="B25" s="43" t="s">
        <v>13</v>
      </c>
      <c r="C25" s="43" t="s">
        <v>35</v>
      </c>
      <c r="D25" s="41">
        <v>1</v>
      </c>
      <c r="E25" s="39">
        <v>85000</v>
      </c>
      <c r="F25" s="39">
        <f t="shared" si="2"/>
        <v>85000</v>
      </c>
      <c r="G25" s="26"/>
      <c r="H25" s="16"/>
      <c r="I25" s="16"/>
      <c r="J25" s="16"/>
      <c r="K25" s="16"/>
      <c r="L25" s="16"/>
      <c r="M25" s="16"/>
      <c r="N25" s="16"/>
      <c r="O25" s="47">
        <f>$F$25/5</f>
        <v>17000</v>
      </c>
      <c r="P25" s="47">
        <f t="shared" ref="P25:S25" si="12">$F$25/5</f>
        <v>17000</v>
      </c>
      <c r="Q25" s="47">
        <f t="shared" si="12"/>
        <v>17000</v>
      </c>
      <c r="R25" s="47">
        <f t="shared" si="12"/>
        <v>17000</v>
      </c>
      <c r="S25" s="47">
        <f t="shared" si="12"/>
        <v>17000</v>
      </c>
      <c r="T25" s="4">
        <f t="shared" si="0"/>
        <v>85000</v>
      </c>
    </row>
    <row r="26" spans="1:20" ht="30" x14ac:dyDescent="0.25">
      <c r="A26" s="21"/>
      <c r="B26" s="43" t="s">
        <v>20</v>
      </c>
      <c r="C26" s="43" t="s">
        <v>35</v>
      </c>
      <c r="D26" s="41">
        <v>10</v>
      </c>
      <c r="E26" s="39">
        <v>6000</v>
      </c>
      <c r="F26" s="39">
        <f t="shared" si="2"/>
        <v>60000</v>
      </c>
      <c r="G26" s="23"/>
      <c r="H26" s="16"/>
      <c r="I26" s="16"/>
      <c r="J26" s="16"/>
      <c r="K26" s="16"/>
      <c r="L26" s="16"/>
      <c r="M26" s="16"/>
      <c r="N26" s="16"/>
      <c r="O26" s="47">
        <f>$F$26/5</f>
        <v>12000</v>
      </c>
      <c r="P26" s="47">
        <f t="shared" ref="P26:S26" si="13">$F$26/5</f>
        <v>12000</v>
      </c>
      <c r="Q26" s="47">
        <f t="shared" si="13"/>
        <v>12000</v>
      </c>
      <c r="R26" s="47">
        <f t="shared" si="13"/>
        <v>12000</v>
      </c>
      <c r="S26" s="47">
        <f t="shared" si="13"/>
        <v>12000</v>
      </c>
      <c r="T26" s="4">
        <f t="shared" si="0"/>
        <v>60000</v>
      </c>
    </row>
    <row r="27" spans="1:20" ht="30" x14ac:dyDescent="0.25">
      <c r="A27" s="25"/>
      <c r="B27" s="43" t="s">
        <v>21</v>
      </c>
      <c r="C27" s="43" t="s">
        <v>34</v>
      </c>
      <c r="D27" s="41">
        <v>6</v>
      </c>
      <c r="E27" s="39">
        <v>600</v>
      </c>
      <c r="F27" s="39">
        <f t="shared" si="2"/>
        <v>3600</v>
      </c>
      <c r="G27" s="26"/>
      <c r="H27" s="16"/>
      <c r="I27" s="47">
        <f>$F$27/2</f>
        <v>1800</v>
      </c>
      <c r="J27" s="47">
        <f>$F$27/2</f>
        <v>1800</v>
      </c>
      <c r="K27" s="16"/>
      <c r="L27" s="16"/>
      <c r="M27" s="16"/>
      <c r="N27" s="16"/>
      <c r="O27" s="16"/>
      <c r="P27" s="16"/>
      <c r="Q27" s="16"/>
      <c r="R27" s="16"/>
      <c r="S27" s="16"/>
      <c r="T27" s="4">
        <f t="shared" si="0"/>
        <v>3600</v>
      </c>
    </row>
    <row r="28" spans="1:20" ht="30" x14ac:dyDescent="0.25">
      <c r="A28" s="25"/>
      <c r="B28" s="43" t="s">
        <v>22</v>
      </c>
      <c r="C28" s="43" t="s">
        <v>34</v>
      </c>
      <c r="D28" s="41">
        <v>1</v>
      </c>
      <c r="E28" s="39">
        <v>800</v>
      </c>
      <c r="F28" s="39">
        <f t="shared" si="2"/>
        <v>800</v>
      </c>
      <c r="G28" s="26"/>
      <c r="H28" s="16"/>
      <c r="I28" s="47">
        <f>$F$28/2</f>
        <v>400</v>
      </c>
      <c r="J28" s="47">
        <f>$F$28/2</f>
        <v>400</v>
      </c>
      <c r="K28" s="16"/>
      <c r="L28" s="16"/>
      <c r="M28" s="16"/>
      <c r="N28" s="16"/>
      <c r="O28" s="16"/>
      <c r="P28" s="16"/>
      <c r="Q28" s="16"/>
      <c r="R28" s="16"/>
      <c r="S28" s="16"/>
      <c r="T28" s="4">
        <f t="shared" si="0"/>
        <v>800</v>
      </c>
    </row>
    <row r="29" spans="1:20" ht="30" x14ac:dyDescent="0.25">
      <c r="A29" s="25"/>
      <c r="B29" s="43" t="s">
        <v>23</v>
      </c>
      <c r="C29" s="43" t="s">
        <v>34</v>
      </c>
      <c r="D29" s="41">
        <v>1</v>
      </c>
      <c r="E29" s="39">
        <v>4000</v>
      </c>
      <c r="F29" s="39">
        <f t="shared" si="2"/>
        <v>4000</v>
      </c>
      <c r="G29" s="26"/>
      <c r="H29" s="16"/>
      <c r="I29" s="47">
        <f>$F$29/2</f>
        <v>2000</v>
      </c>
      <c r="J29" s="47">
        <f>$F$29/2</f>
        <v>2000</v>
      </c>
      <c r="K29" s="16"/>
      <c r="L29" s="16"/>
      <c r="M29" s="16"/>
      <c r="N29" s="16"/>
      <c r="O29" s="16"/>
      <c r="P29" s="16"/>
      <c r="Q29" s="16"/>
      <c r="R29" s="16"/>
      <c r="S29" s="16"/>
      <c r="T29" s="4">
        <f t="shared" si="0"/>
        <v>4000</v>
      </c>
    </row>
    <row r="30" spans="1:20" ht="30" x14ac:dyDescent="0.25">
      <c r="A30" s="25"/>
      <c r="B30" s="43" t="s">
        <v>24</v>
      </c>
      <c r="C30" s="43" t="s">
        <v>34</v>
      </c>
      <c r="D30" s="41">
        <v>1</v>
      </c>
      <c r="E30" s="39">
        <v>4500</v>
      </c>
      <c r="F30" s="39">
        <f t="shared" si="2"/>
        <v>4500</v>
      </c>
      <c r="G30" s="26"/>
      <c r="H30" s="16"/>
      <c r="I30" s="47">
        <f>$F$30/2</f>
        <v>2250</v>
      </c>
      <c r="J30" s="47">
        <f>$F$30/2</f>
        <v>2250</v>
      </c>
      <c r="K30" s="16"/>
      <c r="L30" s="16"/>
      <c r="M30" s="16"/>
      <c r="N30" s="16"/>
      <c r="O30" s="16"/>
      <c r="P30" s="16"/>
      <c r="Q30" s="16"/>
      <c r="R30" s="16"/>
      <c r="S30" s="16"/>
      <c r="T30" s="4">
        <f t="shared" si="0"/>
        <v>4500</v>
      </c>
    </row>
    <row r="31" spans="1:20" ht="30" x14ac:dyDescent="0.25">
      <c r="A31" s="21"/>
      <c r="B31" s="43" t="s">
        <v>25</v>
      </c>
      <c r="C31" s="43" t="s">
        <v>34</v>
      </c>
      <c r="D31" s="41">
        <v>1</v>
      </c>
      <c r="E31" s="39">
        <v>25000</v>
      </c>
      <c r="F31" s="39">
        <f t="shared" si="2"/>
        <v>25000</v>
      </c>
      <c r="G31" s="23"/>
      <c r="H31" s="16"/>
      <c r="I31" s="47">
        <f>$F$31/2</f>
        <v>12500</v>
      </c>
      <c r="J31" s="47">
        <f>$F$31/2</f>
        <v>12500</v>
      </c>
      <c r="K31" s="16"/>
      <c r="L31" s="16"/>
      <c r="M31" s="16"/>
      <c r="N31" s="16"/>
      <c r="O31" s="16"/>
      <c r="P31" s="16"/>
      <c r="Q31" s="16"/>
      <c r="R31" s="16"/>
      <c r="S31" s="16"/>
      <c r="T31" s="4">
        <f t="shared" si="0"/>
        <v>25000</v>
      </c>
    </row>
    <row r="32" spans="1:20" ht="30" x14ac:dyDescent="0.25">
      <c r="A32" s="25"/>
      <c r="B32" s="43" t="s">
        <v>26</v>
      </c>
      <c r="C32" s="43" t="s">
        <v>35</v>
      </c>
      <c r="D32" s="41">
        <v>1</v>
      </c>
      <c r="E32" s="39">
        <v>900</v>
      </c>
      <c r="F32" s="39">
        <f t="shared" si="2"/>
        <v>900</v>
      </c>
      <c r="G32" s="26"/>
      <c r="H32" s="16"/>
      <c r="I32" s="47">
        <f>$F$32/2</f>
        <v>450</v>
      </c>
      <c r="J32" s="47">
        <f>$F$32/2</f>
        <v>450</v>
      </c>
      <c r="K32" s="16"/>
      <c r="L32" s="16"/>
      <c r="M32" s="16"/>
      <c r="N32" s="16"/>
      <c r="O32" s="16"/>
      <c r="P32" s="16"/>
      <c r="Q32" s="16"/>
      <c r="R32" s="16"/>
      <c r="S32" s="16"/>
      <c r="T32" s="4">
        <f t="shared" si="0"/>
        <v>900</v>
      </c>
    </row>
    <row r="33" spans="1:20" ht="30" x14ac:dyDescent="0.25">
      <c r="A33" s="21"/>
      <c r="B33" s="43" t="s">
        <v>26</v>
      </c>
      <c r="C33" s="43" t="s">
        <v>35</v>
      </c>
      <c r="D33" s="41">
        <v>1</v>
      </c>
      <c r="E33" s="39">
        <v>800</v>
      </c>
      <c r="F33" s="39">
        <f t="shared" si="2"/>
        <v>800</v>
      </c>
      <c r="G33" s="23"/>
      <c r="H33" s="16"/>
      <c r="I33" s="47">
        <f>$F$33/2</f>
        <v>400</v>
      </c>
      <c r="J33" s="47">
        <f>$F$33/2</f>
        <v>400</v>
      </c>
      <c r="K33" s="16"/>
      <c r="L33" s="16"/>
      <c r="M33" s="16"/>
      <c r="N33" s="16"/>
      <c r="O33" s="16"/>
      <c r="P33" s="16"/>
      <c r="Q33" s="16"/>
      <c r="R33" s="16"/>
      <c r="S33" s="16"/>
      <c r="T33" s="4">
        <f t="shared" si="0"/>
        <v>800</v>
      </c>
    </row>
    <row r="34" spans="1:20" ht="30" x14ac:dyDescent="0.25">
      <c r="A34" s="25"/>
      <c r="B34" s="43" t="s">
        <v>27</v>
      </c>
      <c r="C34" s="43" t="s">
        <v>34</v>
      </c>
      <c r="D34" s="41">
        <v>1</v>
      </c>
      <c r="E34" s="39">
        <v>200000</v>
      </c>
      <c r="F34" s="39">
        <f t="shared" si="2"/>
        <v>200000</v>
      </c>
      <c r="G34" s="26"/>
      <c r="H34" s="16"/>
      <c r="I34" s="16"/>
      <c r="J34" s="16"/>
      <c r="K34" s="16"/>
      <c r="L34" s="16"/>
      <c r="M34" s="16"/>
      <c r="N34" s="16"/>
      <c r="O34" s="16"/>
      <c r="P34" s="47">
        <f>$F$34/4</f>
        <v>50000</v>
      </c>
      <c r="Q34" s="47">
        <f t="shared" ref="Q34:S34" si="14">$F$34/4</f>
        <v>50000</v>
      </c>
      <c r="R34" s="47">
        <f t="shared" si="14"/>
        <v>50000</v>
      </c>
      <c r="S34" s="47">
        <f t="shared" si="14"/>
        <v>50000</v>
      </c>
      <c r="T34" s="4">
        <f t="shared" si="0"/>
        <v>200000</v>
      </c>
    </row>
    <row r="35" spans="1:20" ht="30" x14ac:dyDescent="0.25">
      <c r="A35" s="25"/>
      <c r="B35" s="43" t="s">
        <v>28</v>
      </c>
      <c r="C35" s="43" t="s">
        <v>34</v>
      </c>
      <c r="D35" s="41">
        <v>1</v>
      </c>
      <c r="E35" s="39">
        <v>150000</v>
      </c>
      <c r="F35" s="39">
        <f t="shared" si="2"/>
        <v>150000</v>
      </c>
      <c r="G35" s="26"/>
      <c r="H35" s="16"/>
      <c r="I35" s="16"/>
      <c r="J35" s="16"/>
      <c r="K35" s="16"/>
      <c r="L35" s="16"/>
      <c r="M35" s="16"/>
      <c r="N35" s="16"/>
      <c r="O35" s="16"/>
      <c r="P35" s="47">
        <f>$F$35/4</f>
        <v>37500</v>
      </c>
      <c r="Q35" s="47">
        <f t="shared" ref="Q35:S35" si="15">$F$35/4</f>
        <v>37500</v>
      </c>
      <c r="R35" s="47">
        <f t="shared" si="15"/>
        <v>37500</v>
      </c>
      <c r="S35" s="47">
        <f t="shared" si="15"/>
        <v>37500</v>
      </c>
      <c r="T35" s="4">
        <f t="shared" si="0"/>
        <v>150000</v>
      </c>
    </row>
    <row r="36" spans="1:20" ht="30" x14ac:dyDescent="0.25">
      <c r="A36" s="19"/>
      <c r="B36" s="43" t="s">
        <v>29</v>
      </c>
      <c r="C36" s="43" t="s">
        <v>34</v>
      </c>
      <c r="D36" s="41">
        <v>2</v>
      </c>
      <c r="E36" s="39">
        <v>10000</v>
      </c>
      <c r="F36" s="39">
        <f t="shared" si="2"/>
        <v>20000</v>
      </c>
      <c r="G36" s="20"/>
      <c r="H36" s="16"/>
      <c r="I36" s="47">
        <f>$F$36/2</f>
        <v>10000</v>
      </c>
      <c r="J36" s="47">
        <f>$F$36/2</f>
        <v>10000</v>
      </c>
      <c r="K36" s="16"/>
      <c r="L36" s="16"/>
      <c r="M36" s="16"/>
      <c r="N36" s="16"/>
      <c r="O36" s="16"/>
      <c r="P36" s="16"/>
      <c r="Q36" s="16"/>
      <c r="R36" s="16"/>
      <c r="S36" s="16"/>
      <c r="T36" s="4">
        <f t="shared" si="0"/>
        <v>20000</v>
      </c>
    </row>
    <row r="37" spans="1:20" ht="30" x14ac:dyDescent="0.25">
      <c r="A37" s="21"/>
      <c r="B37" s="43" t="s">
        <v>30</v>
      </c>
      <c r="C37" s="43" t="s">
        <v>34</v>
      </c>
      <c r="D37" s="41">
        <v>3</v>
      </c>
      <c r="E37" s="39">
        <v>13000</v>
      </c>
      <c r="F37" s="39">
        <f t="shared" si="2"/>
        <v>39000</v>
      </c>
      <c r="G37" s="23"/>
      <c r="H37" s="16"/>
      <c r="I37" s="47">
        <f>$F$37/2</f>
        <v>19500</v>
      </c>
      <c r="J37" s="47">
        <f>$F$37/2</f>
        <v>19500</v>
      </c>
      <c r="K37" s="16"/>
      <c r="L37" s="16"/>
      <c r="M37" s="16"/>
      <c r="N37" s="16"/>
      <c r="O37" s="16"/>
      <c r="P37" s="16"/>
      <c r="Q37" s="16"/>
      <c r="R37" s="16"/>
      <c r="S37" s="16"/>
      <c r="T37" s="4">
        <f t="shared" si="0"/>
        <v>39000</v>
      </c>
    </row>
    <row r="38" spans="1:20" ht="30.75" thickBot="1" x14ac:dyDescent="0.3">
      <c r="A38" s="21"/>
      <c r="B38" s="43" t="s">
        <v>26</v>
      </c>
      <c r="C38" s="43" t="s">
        <v>34</v>
      </c>
      <c r="D38" s="41">
        <v>2</v>
      </c>
      <c r="E38" s="40">
        <v>1000</v>
      </c>
      <c r="F38" s="39">
        <f t="shared" si="2"/>
        <v>2000</v>
      </c>
      <c r="G38" s="23"/>
      <c r="H38" s="16"/>
      <c r="I38" s="47">
        <f>$F$38/2</f>
        <v>1000</v>
      </c>
      <c r="J38" s="47">
        <f>$F$38/2</f>
        <v>1000</v>
      </c>
      <c r="K38" s="16"/>
      <c r="L38" s="16"/>
      <c r="M38" s="16"/>
      <c r="N38" s="16"/>
      <c r="O38" s="16"/>
      <c r="P38" s="16"/>
      <c r="Q38" s="16"/>
      <c r="R38" s="16"/>
      <c r="S38" s="16"/>
      <c r="T38" s="4">
        <f t="shared" si="0"/>
        <v>2000</v>
      </c>
    </row>
    <row r="39" spans="1:20" ht="15.75" thickBot="1" x14ac:dyDescent="0.3">
      <c r="A39" s="21"/>
      <c r="B39" s="137" t="s">
        <v>49</v>
      </c>
      <c r="C39" s="138"/>
      <c r="D39" s="138"/>
      <c r="E39" s="139"/>
      <c r="F39" s="22">
        <f>SUM(F10:F38)</f>
        <v>3526950</v>
      </c>
      <c r="G39" s="45">
        <f>SUM(G8:G38)</f>
        <v>71275</v>
      </c>
      <c r="H39" s="45">
        <f t="shared" ref="H39:S39" si="16">SUM(H8:H38)</f>
        <v>46275</v>
      </c>
      <c r="I39" s="45">
        <f t="shared" si="16"/>
        <v>136663.63636363635</v>
      </c>
      <c r="J39" s="45">
        <f t="shared" si="16"/>
        <v>199663.63636363635</v>
      </c>
      <c r="K39" s="45">
        <f t="shared" si="16"/>
        <v>177141.41414141413</v>
      </c>
      <c r="L39" s="45">
        <f t="shared" si="16"/>
        <v>177141.41414141413</v>
      </c>
      <c r="M39" s="45">
        <f t="shared" si="16"/>
        <v>237341.41414141413</v>
      </c>
      <c r="N39" s="45">
        <f t="shared" si="16"/>
        <v>247741.41414141413</v>
      </c>
      <c r="O39" s="45">
        <f t="shared" si="16"/>
        <v>376741.4141414141</v>
      </c>
      <c r="P39" s="45">
        <f t="shared" si="16"/>
        <v>464241.4141414141</v>
      </c>
      <c r="Q39" s="45">
        <f t="shared" si="16"/>
        <v>464241.4141414141</v>
      </c>
      <c r="R39" s="45">
        <f t="shared" si="16"/>
        <v>464241.4141414141</v>
      </c>
      <c r="S39" s="45">
        <f t="shared" si="16"/>
        <v>464241.4141414141</v>
      </c>
      <c r="T39" s="4">
        <f t="shared" si="0"/>
        <v>3526950</v>
      </c>
    </row>
    <row r="40" spans="1:20" ht="15.75" thickBot="1" x14ac:dyDescent="0.3">
      <c r="A40" s="44"/>
      <c r="B40" s="137" t="s">
        <v>50</v>
      </c>
      <c r="C40" s="138"/>
      <c r="D40" s="138"/>
      <c r="E40" s="139"/>
      <c r="F40" s="22">
        <v>6000</v>
      </c>
      <c r="G40" s="45">
        <f>$F$40/13</f>
        <v>461.53846153846155</v>
      </c>
      <c r="H40" s="45">
        <f>$F$40/13</f>
        <v>461.53846153846155</v>
      </c>
      <c r="I40" s="45">
        <f t="shared" ref="I40:S40" si="17">$F$40/13</f>
        <v>461.53846153846155</v>
      </c>
      <c r="J40" s="45">
        <f t="shared" si="17"/>
        <v>461.53846153846155</v>
      </c>
      <c r="K40" s="45">
        <f t="shared" si="17"/>
        <v>461.53846153846155</v>
      </c>
      <c r="L40" s="45">
        <f t="shared" si="17"/>
        <v>461.53846153846155</v>
      </c>
      <c r="M40" s="45">
        <f t="shared" si="17"/>
        <v>461.53846153846155</v>
      </c>
      <c r="N40" s="45">
        <f t="shared" si="17"/>
        <v>461.53846153846155</v>
      </c>
      <c r="O40" s="45">
        <f t="shared" si="17"/>
        <v>461.53846153846155</v>
      </c>
      <c r="P40" s="45">
        <f t="shared" si="17"/>
        <v>461.53846153846155</v>
      </c>
      <c r="Q40" s="45">
        <f t="shared" si="17"/>
        <v>461.53846153846155</v>
      </c>
      <c r="R40" s="45">
        <f t="shared" si="17"/>
        <v>461.53846153846155</v>
      </c>
      <c r="S40" s="45">
        <f t="shared" si="17"/>
        <v>461.53846153846155</v>
      </c>
      <c r="T40" s="4">
        <f t="shared" si="0"/>
        <v>6000.0000000000009</v>
      </c>
    </row>
    <row r="41" spans="1:20" ht="15.75" thickBot="1" x14ac:dyDescent="0.3">
      <c r="A41" s="44"/>
      <c r="B41" s="137" t="s">
        <v>51</v>
      </c>
      <c r="C41" s="138"/>
      <c r="D41" s="138"/>
      <c r="E41" s="139"/>
      <c r="F41" s="22">
        <v>3000</v>
      </c>
      <c r="G41" s="45">
        <f>$F$41/13</f>
        <v>230.76923076923077</v>
      </c>
      <c r="H41" s="45">
        <f>$F$41/13</f>
        <v>230.76923076923077</v>
      </c>
      <c r="I41" s="45">
        <f t="shared" ref="I41:S41" si="18">$F$41/13</f>
        <v>230.76923076923077</v>
      </c>
      <c r="J41" s="45">
        <f t="shared" si="18"/>
        <v>230.76923076923077</v>
      </c>
      <c r="K41" s="45">
        <f t="shared" si="18"/>
        <v>230.76923076923077</v>
      </c>
      <c r="L41" s="45">
        <f t="shared" si="18"/>
        <v>230.76923076923077</v>
      </c>
      <c r="M41" s="45">
        <f t="shared" si="18"/>
        <v>230.76923076923077</v>
      </c>
      <c r="N41" s="45">
        <f t="shared" si="18"/>
        <v>230.76923076923077</v>
      </c>
      <c r="O41" s="45">
        <f t="shared" si="18"/>
        <v>230.76923076923077</v>
      </c>
      <c r="P41" s="45">
        <f t="shared" si="18"/>
        <v>230.76923076923077</v>
      </c>
      <c r="Q41" s="45">
        <f t="shared" si="18"/>
        <v>230.76923076923077</v>
      </c>
      <c r="R41" s="45">
        <f t="shared" si="18"/>
        <v>230.76923076923077</v>
      </c>
      <c r="S41" s="45">
        <f t="shared" si="18"/>
        <v>230.76923076923077</v>
      </c>
      <c r="T41" s="4">
        <f t="shared" si="0"/>
        <v>3000.0000000000005</v>
      </c>
    </row>
    <row r="42" spans="1:20" ht="15.75" thickBot="1" x14ac:dyDescent="0.3">
      <c r="A42" s="44"/>
      <c r="B42" s="137" t="s">
        <v>52</v>
      </c>
      <c r="C42" s="138"/>
      <c r="D42" s="138"/>
      <c r="E42" s="139"/>
      <c r="F42" s="22">
        <v>10000</v>
      </c>
      <c r="G42" s="45">
        <v>10000</v>
      </c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">
        <f t="shared" si="0"/>
        <v>10000</v>
      </c>
    </row>
    <row r="43" spans="1:20" ht="15.75" thickBot="1" x14ac:dyDescent="0.3">
      <c r="A43" s="44"/>
      <c r="B43" s="137" t="s">
        <v>53</v>
      </c>
      <c r="C43" s="138"/>
      <c r="D43" s="138"/>
      <c r="E43" s="139"/>
      <c r="F43" s="22">
        <v>10000</v>
      </c>
      <c r="G43" s="45">
        <f>$F$43/13</f>
        <v>769.23076923076928</v>
      </c>
      <c r="H43" s="45">
        <f t="shared" ref="H43:S43" si="19">$F$43/13</f>
        <v>769.23076923076928</v>
      </c>
      <c r="I43" s="45">
        <f t="shared" si="19"/>
        <v>769.23076923076928</v>
      </c>
      <c r="J43" s="45">
        <f t="shared" si="19"/>
        <v>769.23076923076928</v>
      </c>
      <c r="K43" s="45">
        <f t="shared" si="19"/>
        <v>769.23076923076928</v>
      </c>
      <c r="L43" s="45">
        <f t="shared" si="19"/>
        <v>769.23076923076928</v>
      </c>
      <c r="M43" s="45">
        <f t="shared" si="19"/>
        <v>769.23076923076928</v>
      </c>
      <c r="N43" s="45">
        <f t="shared" si="19"/>
        <v>769.23076923076928</v>
      </c>
      <c r="O43" s="45">
        <f t="shared" si="19"/>
        <v>769.23076923076928</v>
      </c>
      <c r="P43" s="45">
        <f t="shared" si="19"/>
        <v>769.23076923076928</v>
      </c>
      <c r="Q43" s="45">
        <f t="shared" si="19"/>
        <v>769.23076923076928</v>
      </c>
      <c r="R43" s="45">
        <f t="shared" si="19"/>
        <v>769.23076923076928</v>
      </c>
      <c r="S43" s="45">
        <f t="shared" si="19"/>
        <v>769.23076923076928</v>
      </c>
      <c r="T43" s="4">
        <f t="shared" si="0"/>
        <v>10000.000000000002</v>
      </c>
    </row>
    <row r="44" spans="1:20" ht="15.75" thickBot="1" x14ac:dyDescent="0.3">
      <c r="A44" s="44"/>
      <c r="B44" s="137" t="s">
        <v>54</v>
      </c>
      <c r="C44" s="138"/>
      <c r="D44" s="138"/>
      <c r="E44" s="139"/>
      <c r="F44" s="22">
        <v>6000</v>
      </c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>
        <f>$F$44/3</f>
        <v>2000</v>
      </c>
      <c r="R44" s="45">
        <f t="shared" ref="R44:S44" si="20">$F$44/3</f>
        <v>2000</v>
      </c>
      <c r="S44" s="45">
        <f t="shared" si="20"/>
        <v>2000</v>
      </c>
      <c r="T44" s="4">
        <f t="shared" si="0"/>
        <v>6000</v>
      </c>
    </row>
    <row r="45" spans="1:20" ht="15.75" thickBot="1" x14ac:dyDescent="0.3">
      <c r="A45" s="44"/>
      <c r="B45" s="137" t="s">
        <v>56</v>
      </c>
      <c r="C45" s="138"/>
      <c r="D45" s="138"/>
      <c r="E45" s="139"/>
      <c r="F45" s="22">
        <v>5000</v>
      </c>
      <c r="G45" s="45">
        <f>$F$45/13</f>
        <v>384.61538461538464</v>
      </c>
      <c r="H45" s="45">
        <f t="shared" ref="H45:S45" si="21">$F$45/13</f>
        <v>384.61538461538464</v>
      </c>
      <c r="I45" s="45">
        <f t="shared" si="21"/>
        <v>384.61538461538464</v>
      </c>
      <c r="J45" s="45">
        <f t="shared" si="21"/>
        <v>384.61538461538464</v>
      </c>
      <c r="K45" s="45">
        <f t="shared" si="21"/>
        <v>384.61538461538464</v>
      </c>
      <c r="L45" s="45">
        <f t="shared" si="21"/>
        <v>384.61538461538464</v>
      </c>
      <c r="M45" s="45">
        <f t="shared" si="21"/>
        <v>384.61538461538464</v>
      </c>
      <c r="N45" s="45">
        <f t="shared" si="21"/>
        <v>384.61538461538464</v>
      </c>
      <c r="O45" s="45">
        <f t="shared" si="21"/>
        <v>384.61538461538464</v>
      </c>
      <c r="P45" s="45">
        <f t="shared" si="21"/>
        <v>384.61538461538464</v>
      </c>
      <c r="Q45" s="45">
        <f t="shared" si="21"/>
        <v>384.61538461538464</v>
      </c>
      <c r="R45" s="45">
        <f t="shared" si="21"/>
        <v>384.61538461538464</v>
      </c>
      <c r="S45" s="45">
        <f t="shared" si="21"/>
        <v>384.61538461538464</v>
      </c>
      <c r="T45" s="4">
        <f t="shared" si="0"/>
        <v>5000.0000000000009</v>
      </c>
    </row>
    <row r="46" spans="1:20" ht="15.75" thickBot="1" x14ac:dyDescent="0.3">
      <c r="A46" s="44"/>
      <c r="B46" s="137" t="s">
        <v>55</v>
      </c>
      <c r="C46" s="138"/>
      <c r="D46" s="138"/>
      <c r="E46" s="139"/>
      <c r="F46" s="22">
        <f>SUM(F39:F45)</f>
        <v>3566950</v>
      </c>
      <c r="G46" s="45">
        <f>SUM(G39:G45)</f>
        <v>83121.153846153858</v>
      </c>
      <c r="H46" s="45">
        <f t="shared" ref="H46:S46" si="22">SUM(H39:H45)</f>
        <v>48121.153846153844</v>
      </c>
      <c r="I46" s="45">
        <f t="shared" si="22"/>
        <v>138509.7902097902</v>
      </c>
      <c r="J46" s="45">
        <f t="shared" si="22"/>
        <v>201509.7902097902</v>
      </c>
      <c r="K46" s="45">
        <f t="shared" si="22"/>
        <v>178987.56798756798</v>
      </c>
      <c r="L46" s="45">
        <f t="shared" si="22"/>
        <v>178987.56798756798</v>
      </c>
      <c r="M46" s="45">
        <f t="shared" si="22"/>
        <v>239187.56798756798</v>
      </c>
      <c r="N46" s="45">
        <f t="shared" si="22"/>
        <v>249587.56798756798</v>
      </c>
      <c r="O46" s="45">
        <f t="shared" si="22"/>
        <v>378587.56798756792</v>
      </c>
      <c r="P46" s="45">
        <f t="shared" si="22"/>
        <v>466087.56798756792</v>
      </c>
      <c r="Q46" s="45">
        <f t="shared" si="22"/>
        <v>468087.56798756792</v>
      </c>
      <c r="R46" s="45">
        <f t="shared" si="22"/>
        <v>468087.56798756792</v>
      </c>
      <c r="S46" s="45">
        <f t="shared" si="22"/>
        <v>468087.56798756792</v>
      </c>
      <c r="T46" s="4">
        <f t="shared" si="0"/>
        <v>3566949.9999999991</v>
      </c>
    </row>
    <row r="47" spans="1:20" ht="15" customHeight="1" x14ac:dyDescent="0.25">
      <c r="A47" s="115" t="s">
        <v>58</v>
      </c>
      <c r="B47" s="116"/>
      <c r="C47" s="116"/>
      <c r="D47" s="116"/>
      <c r="E47" s="117"/>
      <c r="F47" s="110" t="s">
        <v>5</v>
      </c>
      <c r="G47" s="108" t="s">
        <v>36</v>
      </c>
      <c r="H47" s="108" t="s">
        <v>37</v>
      </c>
      <c r="I47" s="108" t="s">
        <v>38</v>
      </c>
      <c r="J47" s="108" t="s">
        <v>39</v>
      </c>
      <c r="K47" s="108" t="s">
        <v>40</v>
      </c>
      <c r="L47" s="108" t="s">
        <v>41</v>
      </c>
      <c r="M47" s="108" t="s">
        <v>42</v>
      </c>
      <c r="N47" s="108" t="s">
        <v>43</v>
      </c>
      <c r="O47" s="108" t="s">
        <v>44</v>
      </c>
      <c r="P47" s="108" t="s">
        <v>45</v>
      </c>
      <c r="Q47" s="108" t="s">
        <v>46</v>
      </c>
      <c r="R47" s="108" t="s">
        <v>47</v>
      </c>
      <c r="S47" s="108" t="s">
        <v>48</v>
      </c>
      <c r="T47" s="4">
        <f t="shared" si="0"/>
        <v>0</v>
      </c>
    </row>
    <row r="48" spans="1:20" ht="15.75" customHeight="1" thickBot="1" x14ac:dyDescent="0.3">
      <c r="A48" s="118"/>
      <c r="B48" s="119"/>
      <c r="C48" s="119"/>
      <c r="D48" s="119"/>
      <c r="E48" s="120"/>
      <c r="F48" s="111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4">
        <f t="shared" si="0"/>
        <v>0</v>
      </c>
    </row>
    <row r="49" spans="1:20" x14ac:dyDescent="0.25">
      <c r="A49" s="121"/>
      <c r="B49" s="122"/>
      <c r="C49" s="122"/>
      <c r="D49" s="122"/>
      <c r="E49" s="122"/>
      <c r="F49" s="3"/>
      <c r="G49" s="3">
        <f>G46</f>
        <v>83121.153846153858</v>
      </c>
      <c r="H49" s="3">
        <f>G49+H46</f>
        <v>131242.30769230769</v>
      </c>
      <c r="I49" s="3">
        <f t="shared" ref="I49:S49" si="23">H49+I46</f>
        <v>269752.09790209786</v>
      </c>
      <c r="J49" s="3">
        <f t="shared" si="23"/>
        <v>471261.88811188808</v>
      </c>
      <c r="K49" s="3">
        <f t="shared" si="23"/>
        <v>650249.45609945606</v>
      </c>
      <c r="L49" s="3">
        <f t="shared" si="23"/>
        <v>829237.02408702404</v>
      </c>
      <c r="M49" s="3">
        <f t="shared" si="23"/>
        <v>1068424.5920745921</v>
      </c>
      <c r="N49" s="3">
        <f t="shared" si="23"/>
        <v>1318012.1600621601</v>
      </c>
      <c r="O49" s="3">
        <f t="shared" si="23"/>
        <v>1696599.7280497281</v>
      </c>
      <c r="P49" s="3">
        <f t="shared" si="23"/>
        <v>2162687.2960372958</v>
      </c>
      <c r="Q49" s="3">
        <f t="shared" si="23"/>
        <v>2630774.8640248636</v>
      </c>
      <c r="R49" s="3">
        <f t="shared" si="23"/>
        <v>3098862.4320124313</v>
      </c>
      <c r="S49" s="3">
        <f t="shared" si="23"/>
        <v>3566949.9999999991</v>
      </c>
      <c r="T49" s="4">
        <f t="shared" si="0"/>
        <v>17977174.999999996</v>
      </c>
    </row>
    <row r="50" spans="1:20" x14ac:dyDescent="0.25">
      <c r="A50" s="113"/>
      <c r="B50" s="114"/>
      <c r="C50" s="114"/>
      <c r="D50" s="114"/>
      <c r="E50" s="114"/>
      <c r="F50" s="5"/>
      <c r="G50" s="48">
        <f>G49/$F$46</f>
        <v>2.3303145221030254E-2</v>
      </c>
      <c r="H50" s="48">
        <f t="shared" ref="H50:S50" si="24">H49/$F$46</f>
        <v>3.6793985812054467E-2</v>
      </c>
      <c r="I50" s="48">
        <f t="shared" si="24"/>
        <v>7.5625421691388403E-2</v>
      </c>
      <c r="J50" s="48">
        <f t="shared" si="24"/>
        <v>0.13211900590473319</v>
      </c>
      <c r="K50" s="48">
        <f t="shared" si="24"/>
        <v>0.18229844996410269</v>
      </c>
      <c r="L50" s="48">
        <f t="shared" si="24"/>
        <v>0.23247789402347216</v>
      </c>
      <c r="M50" s="48">
        <f t="shared" si="24"/>
        <v>0.29953450204645204</v>
      </c>
      <c r="N50" s="48">
        <f t="shared" si="24"/>
        <v>0.36950676630234797</v>
      </c>
      <c r="O50" s="48">
        <f t="shared" si="24"/>
        <v>0.47564438190883757</v>
      </c>
      <c r="P50" s="48">
        <f t="shared" si="24"/>
        <v>0.6063127590903421</v>
      </c>
      <c r="Q50" s="48">
        <f t="shared" si="24"/>
        <v>0.73754183939356133</v>
      </c>
      <c r="R50" s="48">
        <f t="shared" si="24"/>
        <v>0.86877091969678055</v>
      </c>
      <c r="S50" s="48">
        <f t="shared" si="24"/>
        <v>0.99999999999999978</v>
      </c>
    </row>
    <row r="51" spans="1:20" ht="15.75" thickBot="1" x14ac:dyDescent="0.3">
      <c r="A51" s="123"/>
      <c r="B51" s="124"/>
      <c r="C51" s="124"/>
      <c r="D51" s="124"/>
      <c r="E51" s="124"/>
      <c r="F51" s="6"/>
      <c r="G51" s="7"/>
      <c r="H51" s="7"/>
      <c r="I51" s="7"/>
      <c r="J51" s="7"/>
      <c r="K51" s="7"/>
      <c r="L51" s="7"/>
      <c r="M51" s="7"/>
      <c r="N51" s="7"/>
      <c r="O51" s="8"/>
      <c r="P51" s="8"/>
      <c r="Q51" s="8"/>
      <c r="R51" s="8"/>
      <c r="S51" s="8"/>
    </row>
    <row r="52" spans="1:20" x14ac:dyDescent="0.25">
      <c r="A52" s="112"/>
      <c r="B52" s="112"/>
      <c r="C52" s="112"/>
      <c r="D52" s="112"/>
      <c r="E52" s="112"/>
      <c r="F52" s="2"/>
    </row>
    <row r="53" spans="1:20" x14ac:dyDescent="0.25">
      <c r="G53" s="1"/>
    </row>
  </sheetData>
  <mergeCells count="51">
    <mergeCell ref="S47:S48"/>
    <mergeCell ref="B39:E39"/>
    <mergeCell ref="B41:E41"/>
    <mergeCell ref="B42:E42"/>
    <mergeCell ref="B44:E44"/>
    <mergeCell ref="B40:E40"/>
    <mergeCell ref="B43:E43"/>
    <mergeCell ref="B46:E46"/>
    <mergeCell ref="B45:E45"/>
    <mergeCell ref="K47:K48"/>
    <mergeCell ref="L47:L48"/>
    <mergeCell ref="M47:M48"/>
    <mergeCell ref="N47:N48"/>
    <mergeCell ref="H47:H48"/>
    <mergeCell ref="I47:I48"/>
    <mergeCell ref="P47:P48"/>
    <mergeCell ref="Q47:Q48"/>
    <mergeCell ref="A1:S1"/>
    <mergeCell ref="A2:S2"/>
    <mergeCell ref="A3:S3"/>
    <mergeCell ref="S6:S7"/>
    <mergeCell ref="O6:O7"/>
    <mergeCell ref="J6:J7"/>
    <mergeCell ref="K6:K7"/>
    <mergeCell ref="L6:L7"/>
    <mergeCell ref="M6:M7"/>
    <mergeCell ref="N6:N7"/>
    <mergeCell ref="I6:I7"/>
    <mergeCell ref="G6:G7"/>
    <mergeCell ref="A4:S4"/>
    <mergeCell ref="R47:R48"/>
    <mergeCell ref="H6:H7"/>
    <mergeCell ref="G5:S5"/>
    <mergeCell ref="A5:A7"/>
    <mergeCell ref="P6:P7"/>
    <mergeCell ref="Q6:Q7"/>
    <mergeCell ref="R6:R7"/>
    <mergeCell ref="B5:B7"/>
    <mergeCell ref="D5:D7"/>
    <mergeCell ref="E5:E7"/>
    <mergeCell ref="F5:F7"/>
    <mergeCell ref="C5:C7"/>
    <mergeCell ref="O47:O48"/>
    <mergeCell ref="F47:F48"/>
    <mergeCell ref="G47:G48"/>
    <mergeCell ref="A52:E52"/>
    <mergeCell ref="A50:E50"/>
    <mergeCell ref="A47:E48"/>
    <mergeCell ref="A49:E49"/>
    <mergeCell ref="A51:E51"/>
    <mergeCell ref="J47:J48"/>
  </mergeCells>
  <pageMargins left="0.70866141732283472" right="0.70866141732283472" top="0.59055118110236227" bottom="0.39370078740157483" header="0.31496062992125984" footer="0.31496062992125984"/>
  <pageSetup paperSize="9" scale="36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C36"/>
  <sheetViews>
    <sheetView workbookViewId="0">
      <selection activeCell="C5" sqref="C5:C35"/>
    </sheetView>
  </sheetViews>
  <sheetFormatPr baseColWidth="10" defaultRowHeight="15" x14ac:dyDescent="0.25"/>
  <cols>
    <col min="3" max="3" width="13" style="38" bestFit="1" customWidth="1"/>
  </cols>
  <sheetData>
    <row r="5" spans="3:3" x14ac:dyDescent="0.25">
      <c r="C5" s="38">
        <v>950000</v>
      </c>
    </row>
    <row r="6" spans="3:3" x14ac:dyDescent="0.25">
      <c r="C6" s="38">
        <v>330000</v>
      </c>
    </row>
    <row r="7" spans="3:3" x14ac:dyDescent="0.25">
      <c r="C7" s="38">
        <v>450000</v>
      </c>
    </row>
    <row r="8" spans="3:3" x14ac:dyDescent="0.25">
      <c r="C8" s="38">
        <v>250000</v>
      </c>
    </row>
    <row r="9" spans="3:3" x14ac:dyDescent="0.25">
      <c r="C9" s="38">
        <v>62400</v>
      </c>
    </row>
    <row r="10" spans="3:3" x14ac:dyDescent="0.25">
      <c r="C10" s="38">
        <v>300000</v>
      </c>
    </row>
    <row r="11" spans="3:3" x14ac:dyDescent="0.25">
      <c r="C11" s="38">
        <v>111400</v>
      </c>
    </row>
    <row r="12" spans="3:3" x14ac:dyDescent="0.25">
      <c r="C12" s="38">
        <v>9800</v>
      </c>
    </row>
    <row r="13" spans="3:3" x14ac:dyDescent="0.25">
      <c r="C13" s="38">
        <v>70000</v>
      </c>
    </row>
    <row r="14" spans="3:3" x14ac:dyDescent="0.25">
      <c r="C14" s="38">
        <v>2250</v>
      </c>
    </row>
    <row r="15" spans="3:3" x14ac:dyDescent="0.25">
      <c r="C15" s="38">
        <v>25000</v>
      </c>
    </row>
    <row r="16" spans="3:3" x14ac:dyDescent="0.25">
      <c r="C16" s="38">
        <v>130000</v>
      </c>
    </row>
    <row r="17" spans="3:3" x14ac:dyDescent="0.25">
      <c r="C17" s="38">
        <v>180000</v>
      </c>
    </row>
    <row r="18" spans="3:3" x14ac:dyDescent="0.25">
      <c r="C18" s="38">
        <v>10500</v>
      </c>
    </row>
    <row r="19" spans="3:3" x14ac:dyDescent="0.25">
      <c r="C19" s="38">
        <v>50000</v>
      </c>
    </row>
    <row r="20" spans="3:3" x14ac:dyDescent="0.25">
      <c r="C20" s="38">
        <v>85000</v>
      </c>
    </row>
    <row r="21" spans="3:3" x14ac:dyDescent="0.25">
      <c r="C21" s="38">
        <v>60000</v>
      </c>
    </row>
    <row r="22" spans="3:3" x14ac:dyDescent="0.25">
      <c r="C22" s="38">
        <v>3600</v>
      </c>
    </row>
    <row r="23" spans="3:3" x14ac:dyDescent="0.25">
      <c r="C23" s="38">
        <v>800</v>
      </c>
    </row>
    <row r="24" spans="3:3" x14ac:dyDescent="0.25">
      <c r="C24" s="38">
        <v>4000</v>
      </c>
    </row>
    <row r="25" spans="3:3" x14ac:dyDescent="0.25">
      <c r="C25" s="38">
        <v>4500</v>
      </c>
    </row>
    <row r="26" spans="3:3" x14ac:dyDescent="0.25">
      <c r="C26" s="38">
        <v>25000</v>
      </c>
    </row>
    <row r="27" spans="3:3" x14ac:dyDescent="0.25">
      <c r="C27" s="38">
        <v>900</v>
      </c>
    </row>
    <row r="28" spans="3:3" x14ac:dyDescent="0.25">
      <c r="C28" s="38">
        <v>800</v>
      </c>
    </row>
    <row r="29" spans="3:3" x14ac:dyDescent="0.25">
      <c r="C29" s="38">
        <v>200000</v>
      </c>
    </row>
    <row r="30" spans="3:3" x14ac:dyDescent="0.25">
      <c r="C30" s="38">
        <v>150000</v>
      </c>
    </row>
    <row r="31" spans="3:3" x14ac:dyDescent="0.25">
      <c r="C31" s="38">
        <v>20000</v>
      </c>
    </row>
    <row r="32" spans="3:3" x14ac:dyDescent="0.25">
      <c r="C32" s="38">
        <v>39000</v>
      </c>
    </row>
    <row r="33" spans="3:3" x14ac:dyDescent="0.25">
      <c r="C33" s="38">
        <v>2000</v>
      </c>
    </row>
    <row r="34" spans="3:3" x14ac:dyDescent="0.25">
      <c r="C34" s="38">
        <v>20000</v>
      </c>
    </row>
    <row r="35" spans="3:3" x14ac:dyDescent="0.25">
      <c r="C35" s="38">
        <v>10000</v>
      </c>
    </row>
    <row r="36" spans="3:3" x14ac:dyDescent="0.25">
      <c r="C36" s="38">
        <v>10000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tabSelected="1" view="pageBreakPreview" topLeftCell="B52" zoomScale="73" zoomScaleNormal="69" zoomScaleSheetLayoutView="73" workbookViewId="0">
      <selection activeCell="F75" sqref="F75"/>
    </sheetView>
  </sheetViews>
  <sheetFormatPr baseColWidth="10" defaultRowHeight="15" x14ac:dyDescent="0.25"/>
  <cols>
    <col min="1" max="1" width="3.5703125" hidden="1" customWidth="1"/>
    <col min="2" max="2" width="55" style="37" customWidth="1"/>
    <col min="3" max="3" width="25.140625" style="37" customWidth="1"/>
    <col min="4" max="4" width="12.140625" customWidth="1"/>
    <col min="5" max="5" width="15.28515625" customWidth="1"/>
    <col min="6" max="6" width="16.85546875" customWidth="1"/>
    <col min="7" max="9" width="15.7109375" customWidth="1"/>
    <col min="10" max="10" width="17.7109375" customWidth="1"/>
    <col min="11" max="11" width="15.7109375" customWidth="1"/>
    <col min="12" max="12" width="21" customWidth="1"/>
  </cols>
  <sheetData>
    <row r="1" spans="1:11" ht="19.5" customHeight="1" x14ac:dyDescent="0.25">
      <c r="A1" s="140" t="s">
        <v>6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</row>
    <row r="2" spans="1:11" ht="32.25" customHeight="1" x14ac:dyDescent="0.25">
      <c r="A2" s="141" t="s">
        <v>31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</row>
    <row r="3" spans="1:11" ht="19.5" customHeight="1" x14ac:dyDescent="0.4">
      <c r="A3" s="142" t="s">
        <v>32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</row>
    <row r="4" spans="1:11" ht="22.5" customHeight="1" thickBot="1" x14ac:dyDescent="0.45">
      <c r="A4" s="143" t="s">
        <v>59</v>
      </c>
      <c r="B4" s="143"/>
      <c r="C4" s="143"/>
      <c r="D4" s="143"/>
      <c r="E4" s="143"/>
      <c r="F4" s="143"/>
      <c r="G4" s="143"/>
      <c r="H4" s="143"/>
      <c r="I4" s="143"/>
      <c r="J4" s="143"/>
      <c r="K4" s="143"/>
    </row>
    <row r="5" spans="1:11" ht="9.75" customHeight="1" x14ac:dyDescent="0.25">
      <c r="A5" s="144" t="s">
        <v>3</v>
      </c>
      <c r="B5" s="147" t="s">
        <v>2</v>
      </c>
      <c r="C5" s="150" t="s">
        <v>33</v>
      </c>
      <c r="D5" s="153" t="s">
        <v>62</v>
      </c>
      <c r="E5" s="153" t="s">
        <v>0</v>
      </c>
      <c r="F5" s="153" t="s">
        <v>1</v>
      </c>
      <c r="G5" s="157" t="s">
        <v>57</v>
      </c>
      <c r="H5" s="158"/>
      <c r="I5" s="158"/>
      <c r="J5" s="158"/>
      <c r="K5" s="159"/>
    </row>
    <row r="6" spans="1:11" ht="6.75" customHeight="1" x14ac:dyDescent="0.25">
      <c r="A6" s="145"/>
      <c r="B6" s="148"/>
      <c r="C6" s="151"/>
      <c r="D6" s="154"/>
      <c r="E6" s="154"/>
      <c r="F6" s="154"/>
      <c r="G6" s="160" t="s">
        <v>36</v>
      </c>
      <c r="H6" s="162" t="s">
        <v>37</v>
      </c>
      <c r="I6" s="162" t="s">
        <v>38</v>
      </c>
      <c r="J6" s="162" t="s">
        <v>39</v>
      </c>
      <c r="K6" s="164" t="s">
        <v>40</v>
      </c>
    </row>
    <row r="7" spans="1:11" ht="3.75" customHeight="1" x14ac:dyDescent="0.25">
      <c r="A7" s="146"/>
      <c r="B7" s="149"/>
      <c r="C7" s="152"/>
      <c r="D7" s="154"/>
      <c r="E7" s="154"/>
      <c r="F7" s="154"/>
      <c r="G7" s="161"/>
      <c r="H7" s="163"/>
      <c r="I7" s="163"/>
      <c r="J7" s="163"/>
      <c r="K7" s="165"/>
    </row>
    <row r="8" spans="1:11" ht="3.75" customHeight="1" x14ac:dyDescent="0.25">
      <c r="A8" s="76"/>
      <c r="B8" s="77"/>
      <c r="C8" s="74"/>
      <c r="D8" s="78"/>
      <c r="E8" s="75"/>
      <c r="F8" s="75"/>
      <c r="G8" s="79"/>
      <c r="H8" s="79"/>
      <c r="I8" s="79"/>
      <c r="J8" s="73"/>
      <c r="K8" s="80"/>
    </row>
    <row r="9" spans="1:11" ht="18.75" customHeight="1" x14ac:dyDescent="0.25">
      <c r="A9" s="76"/>
      <c r="B9" s="81" t="s">
        <v>93</v>
      </c>
      <c r="C9" s="82"/>
      <c r="D9" s="83"/>
      <c r="E9" s="84"/>
      <c r="F9" s="84"/>
      <c r="G9" s="79"/>
      <c r="H9" s="79"/>
      <c r="I9" s="79"/>
      <c r="J9" s="73"/>
      <c r="K9" s="80"/>
    </row>
    <row r="10" spans="1:11" ht="15.75" customHeight="1" x14ac:dyDescent="0.25">
      <c r="A10" s="14"/>
      <c r="B10" s="69" t="s">
        <v>63</v>
      </c>
      <c r="C10" s="72" t="s">
        <v>34</v>
      </c>
      <c r="D10" s="71">
        <v>5</v>
      </c>
      <c r="E10" s="58">
        <v>190000</v>
      </c>
      <c r="F10" s="58">
        <f>PRODUCT(D10:E10)</f>
        <v>950000</v>
      </c>
      <c r="G10" s="59"/>
      <c r="H10" s="46"/>
      <c r="I10" s="46"/>
      <c r="J10" s="47">
        <f>F10</f>
        <v>950000</v>
      </c>
      <c r="K10" s="52"/>
    </row>
    <row r="11" spans="1:11" ht="15.75" customHeight="1" x14ac:dyDescent="0.25">
      <c r="A11" s="17"/>
      <c r="B11" s="69" t="s">
        <v>64</v>
      </c>
      <c r="C11" s="72" t="s">
        <v>34</v>
      </c>
      <c r="D11" s="71">
        <v>1</v>
      </c>
      <c r="E11" s="58">
        <v>330000</v>
      </c>
      <c r="F11" s="58">
        <f t="shared" ref="F11:F39" si="0">PRODUCT(D11:E11)</f>
        <v>330000</v>
      </c>
      <c r="G11" s="60"/>
      <c r="H11" s="16"/>
      <c r="I11" s="47">
        <f>F11</f>
        <v>330000</v>
      </c>
      <c r="J11" s="16"/>
      <c r="K11" s="52"/>
    </row>
    <row r="12" spans="1:11" ht="15.75" customHeight="1" x14ac:dyDescent="0.25">
      <c r="A12" s="19"/>
      <c r="B12" s="69" t="s">
        <v>65</v>
      </c>
      <c r="C12" s="72" t="s">
        <v>34</v>
      </c>
      <c r="D12" s="71">
        <v>1</v>
      </c>
      <c r="E12" s="58">
        <v>250000</v>
      </c>
      <c r="F12" s="58">
        <f t="shared" si="0"/>
        <v>250000</v>
      </c>
      <c r="G12" s="61"/>
      <c r="H12" s="16"/>
      <c r="J12" s="16"/>
      <c r="K12" s="47">
        <f>F12</f>
        <v>250000</v>
      </c>
    </row>
    <row r="13" spans="1:11" ht="15.75" customHeight="1" x14ac:dyDescent="0.25">
      <c r="A13" s="21"/>
      <c r="B13" s="69" t="s">
        <v>66</v>
      </c>
      <c r="C13" s="72" t="s">
        <v>34</v>
      </c>
      <c r="D13" s="71">
        <v>8</v>
      </c>
      <c r="E13" s="58">
        <v>7800</v>
      </c>
      <c r="F13" s="58">
        <f t="shared" si="0"/>
        <v>62400</v>
      </c>
      <c r="G13" s="62"/>
      <c r="H13" s="16"/>
      <c r="I13" s="16"/>
      <c r="J13" s="16"/>
      <c r="K13" s="53">
        <f>F13</f>
        <v>62400</v>
      </c>
    </row>
    <row r="14" spans="1:11" ht="15.75" customHeight="1" x14ac:dyDescent="0.25">
      <c r="A14" s="21"/>
      <c r="B14" s="69" t="s">
        <v>67</v>
      </c>
      <c r="C14" s="72" t="s">
        <v>34</v>
      </c>
      <c r="D14" s="71">
        <v>5</v>
      </c>
      <c r="E14" s="58">
        <v>60000</v>
      </c>
      <c r="F14" s="58">
        <f t="shared" si="0"/>
        <v>300000</v>
      </c>
      <c r="G14" s="63">
        <f>F14</f>
        <v>300000</v>
      </c>
      <c r="H14" s="49"/>
      <c r="I14" s="16"/>
      <c r="J14" s="16"/>
      <c r="K14" s="52"/>
    </row>
    <row r="15" spans="1:11" ht="15.75" customHeight="1" x14ac:dyDescent="0.25">
      <c r="A15" s="19"/>
      <c r="B15" s="69" t="s">
        <v>68</v>
      </c>
      <c r="C15" s="72" t="s">
        <v>34</v>
      </c>
      <c r="D15" s="71">
        <v>4</v>
      </c>
      <c r="E15" s="58">
        <v>27850</v>
      </c>
      <c r="F15" s="58">
        <f t="shared" si="0"/>
        <v>111400</v>
      </c>
      <c r="G15" s="61"/>
      <c r="H15" s="46"/>
      <c r="I15" s="50">
        <f>F15</f>
        <v>111400</v>
      </c>
      <c r="J15" s="49"/>
      <c r="K15" s="52"/>
    </row>
    <row r="16" spans="1:11" ht="15.75" customHeight="1" x14ac:dyDescent="0.25">
      <c r="A16" s="21"/>
      <c r="B16" s="69" t="s">
        <v>69</v>
      </c>
      <c r="C16" s="72" t="s">
        <v>35</v>
      </c>
      <c r="D16" s="71">
        <v>1</v>
      </c>
      <c r="E16" s="58">
        <v>9800</v>
      </c>
      <c r="F16" s="58">
        <f t="shared" si="0"/>
        <v>9800</v>
      </c>
      <c r="G16" s="64">
        <f>F16</f>
        <v>9800</v>
      </c>
      <c r="H16" s="16"/>
      <c r="I16" s="16"/>
      <c r="J16" s="24"/>
      <c r="K16" s="52"/>
    </row>
    <row r="17" spans="1:11" ht="15.75" customHeight="1" x14ac:dyDescent="0.25">
      <c r="A17" s="25"/>
      <c r="B17" s="69" t="s">
        <v>70</v>
      </c>
      <c r="C17" s="72" t="s">
        <v>34</v>
      </c>
      <c r="D17" s="71">
        <v>2</v>
      </c>
      <c r="E17" s="58">
        <v>35000</v>
      </c>
      <c r="F17" s="58">
        <f t="shared" si="0"/>
        <v>70000</v>
      </c>
      <c r="G17" s="64">
        <f>F17</f>
        <v>70000</v>
      </c>
      <c r="H17" s="16"/>
      <c r="I17" s="16"/>
      <c r="J17" s="16"/>
      <c r="K17" s="52"/>
    </row>
    <row r="18" spans="1:11" ht="15.75" customHeight="1" x14ac:dyDescent="0.25">
      <c r="A18" s="25"/>
      <c r="B18" s="69" t="s">
        <v>71</v>
      </c>
      <c r="C18" s="72" t="s">
        <v>34</v>
      </c>
      <c r="D18" s="71">
        <v>3</v>
      </c>
      <c r="E18" s="58">
        <v>750</v>
      </c>
      <c r="F18" s="58">
        <f t="shared" si="0"/>
        <v>2250</v>
      </c>
      <c r="G18" s="64">
        <f>F18</f>
        <v>2250</v>
      </c>
      <c r="H18" s="27"/>
      <c r="I18" s="27"/>
      <c r="J18" s="16"/>
      <c r="K18" s="52"/>
    </row>
    <row r="19" spans="1:11" ht="15.75" customHeight="1" x14ac:dyDescent="0.25">
      <c r="A19" s="25"/>
      <c r="B19" s="69" t="s">
        <v>72</v>
      </c>
      <c r="C19" s="72" t="s">
        <v>34</v>
      </c>
      <c r="D19" s="71">
        <v>1</v>
      </c>
      <c r="E19" s="58">
        <v>25000</v>
      </c>
      <c r="F19" s="58">
        <f t="shared" si="0"/>
        <v>25000</v>
      </c>
      <c r="G19" s="64">
        <f>F19</f>
        <v>25000</v>
      </c>
      <c r="H19" s="16"/>
      <c r="I19" s="16"/>
      <c r="J19" s="16"/>
      <c r="K19" s="52"/>
    </row>
    <row r="20" spans="1:11" ht="15.75" customHeight="1" x14ac:dyDescent="0.25">
      <c r="A20" s="25"/>
      <c r="B20" s="69" t="s">
        <v>73</v>
      </c>
      <c r="C20" s="72" t="s">
        <v>34</v>
      </c>
      <c r="D20" s="71">
        <v>1</v>
      </c>
      <c r="E20" s="58">
        <v>130000</v>
      </c>
      <c r="F20" s="58">
        <f t="shared" si="0"/>
        <v>130000</v>
      </c>
      <c r="G20" s="65"/>
      <c r="H20" s="50">
        <f>F20</f>
        <v>130000</v>
      </c>
      <c r="I20" s="49"/>
      <c r="J20" s="16"/>
      <c r="K20" s="52"/>
    </row>
    <row r="21" spans="1:11" ht="15.75" customHeight="1" x14ac:dyDescent="0.25">
      <c r="A21" s="25"/>
      <c r="B21" s="69" t="s">
        <v>74</v>
      </c>
      <c r="C21" s="72" t="s">
        <v>34</v>
      </c>
      <c r="D21" s="71">
        <v>1</v>
      </c>
      <c r="E21" s="58">
        <v>180000</v>
      </c>
      <c r="F21" s="58">
        <f t="shared" si="0"/>
        <v>180000</v>
      </c>
      <c r="G21" s="49"/>
      <c r="H21" s="16"/>
      <c r="I21" s="16"/>
      <c r="J21" s="46"/>
      <c r="K21" s="54">
        <f>F21</f>
        <v>180000</v>
      </c>
    </row>
    <row r="22" spans="1:11" ht="15.75" customHeight="1" x14ac:dyDescent="0.25">
      <c r="A22" s="25"/>
      <c r="B22" s="69" t="s">
        <v>75</v>
      </c>
      <c r="C22" s="72" t="s">
        <v>34</v>
      </c>
      <c r="D22" s="71">
        <v>1</v>
      </c>
      <c r="E22" s="58">
        <v>10500</v>
      </c>
      <c r="F22" s="58">
        <f t="shared" si="0"/>
        <v>10500</v>
      </c>
      <c r="G22" s="49"/>
      <c r="H22" s="46"/>
      <c r="I22" s="50">
        <f>F22</f>
        <v>10500</v>
      </c>
      <c r="J22" s="49"/>
      <c r="K22" s="52"/>
    </row>
    <row r="23" spans="1:11" ht="15.75" customHeight="1" x14ac:dyDescent="0.25">
      <c r="A23" s="25"/>
      <c r="B23" s="69" t="s">
        <v>76</v>
      </c>
      <c r="C23" s="72" t="s">
        <v>34</v>
      </c>
      <c r="D23" s="71">
        <v>1</v>
      </c>
      <c r="E23" s="58">
        <v>50000</v>
      </c>
      <c r="F23" s="58">
        <f t="shared" si="0"/>
        <v>50000</v>
      </c>
      <c r="G23" s="66"/>
      <c r="H23" s="46"/>
      <c r="I23" s="50">
        <f t="shared" ref="I23:I24" si="1">F23</f>
        <v>50000</v>
      </c>
      <c r="J23" s="49"/>
      <c r="K23" s="52"/>
    </row>
    <row r="24" spans="1:11" ht="15.75" customHeight="1" x14ac:dyDescent="0.25">
      <c r="A24" s="25"/>
      <c r="B24" s="69" t="s">
        <v>77</v>
      </c>
      <c r="C24" s="72" t="s">
        <v>34</v>
      </c>
      <c r="D24" s="71">
        <v>1</v>
      </c>
      <c r="E24" s="58">
        <v>450000</v>
      </c>
      <c r="F24" s="58">
        <f t="shared" si="0"/>
        <v>450000</v>
      </c>
      <c r="G24" s="66"/>
      <c r="H24" s="46"/>
      <c r="I24" s="50">
        <f t="shared" si="1"/>
        <v>450000</v>
      </c>
      <c r="J24" s="49"/>
      <c r="K24" s="52"/>
    </row>
    <row r="25" spans="1:11" ht="15.75" customHeight="1" x14ac:dyDescent="0.25">
      <c r="A25" s="25"/>
      <c r="B25" s="69" t="s">
        <v>78</v>
      </c>
      <c r="C25" s="72" t="s">
        <v>35</v>
      </c>
      <c r="D25" s="71">
        <v>1</v>
      </c>
      <c r="E25" s="58">
        <v>25000</v>
      </c>
      <c r="F25" s="58">
        <f t="shared" si="0"/>
        <v>25000</v>
      </c>
      <c r="G25" s="67"/>
      <c r="H25" s="50">
        <f>F25</f>
        <v>25000</v>
      </c>
      <c r="I25" s="49"/>
      <c r="J25" s="16"/>
      <c r="K25" s="52"/>
    </row>
    <row r="26" spans="1:11" ht="27.75" customHeight="1" x14ac:dyDescent="0.25">
      <c r="A26" s="25"/>
      <c r="B26" s="69" t="s">
        <v>79</v>
      </c>
      <c r="C26" s="72" t="s">
        <v>34</v>
      </c>
      <c r="D26" s="71">
        <v>1</v>
      </c>
      <c r="E26" s="58">
        <v>30000</v>
      </c>
      <c r="F26" s="58">
        <f t="shared" si="0"/>
        <v>30000</v>
      </c>
      <c r="G26" s="67"/>
      <c r="H26" s="50">
        <f>F26</f>
        <v>30000</v>
      </c>
      <c r="I26" s="65"/>
      <c r="J26" s="65"/>
      <c r="K26" s="55"/>
    </row>
    <row r="27" spans="1:11" ht="15.75" customHeight="1" x14ac:dyDescent="0.25">
      <c r="A27" s="21"/>
      <c r="B27" s="69" t="s">
        <v>80</v>
      </c>
      <c r="C27" s="72" t="s">
        <v>35</v>
      </c>
      <c r="D27" s="71">
        <v>10</v>
      </c>
      <c r="E27" s="58">
        <v>6000</v>
      </c>
      <c r="F27" s="58">
        <f t="shared" si="0"/>
        <v>60000</v>
      </c>
      <c r="G27" s="62"/>
      <c r="H27" s="16"/>
      <c r="I27" s="46"/>
      <c r="J27" s="50">
        <f>F27</f>
        <v>60000</v>
      </c>
      <c r="K27" s="55"/>
    </row>
    <row r="28" spans="1:11" ht="15.75" customHeight="1" x14ac:dyDescent="0.25">
      <c r="A28" s="25"/>
      <c r="B28" s="69" t="s">
        <v>81</v>
      </c>
      <c r="C28" s="72" t="s">
        <v>34</v>
      </c>
      <c r="D28" s="71">
        <v>6</v>
      </c>
      <c r="E28" s="58">
        <v>600</v>
      </c>
      <c r="F28" s="58">
        <f t="shared" si="0"/>
        <v>3600</v>
      </c>
      <c r="G28" s="67"/>
      <c r="H28" s="50">
        <f>F28</f>
        <v>3600</v>
      </c>
      <c r="I28" s="49"/>
      <c r="J28" s="16"/>
      <c r="K28" s="52"/>
    </row>
    <row r="29" spans="1:11" ht="15.75" customHeight="1" x14ac:dyDescent="0.25">
      <c r="A29" s="25"/>
      <c r="B29" s="69" t="s">
        <v>82</v>
      </c>
      <c r="C29" s="72" t="s">
        <v>34</v>
      </c>
      <c r="D29" s="71">
        <v>1</v>
      </c>
      <c r="E29" s="58">
        <v>800</v>
      </c>
      <c r="F29" s="58">
        <f t="shared" si="0"/>
        <v>800</v>
      </c>
      <c r="G29" s="67"/>
      <c r="H29" s="50">
        <f t="shared" ref="H29:H34" si="2">F29</f>
        <v>800</v>
      </c>
      <c r="I29" s="49"/>
      <c r="J29" s="16"/>
      <c r="K29" s="52"/>
    </row>
    <row r="30" spans="1:11" ht="15.75" customHeight="1" x14ac:dyDescent="0.25">
      <c r="A30" s="25"/>
      <c r="B30" s="69" t="s">
        <v>83</v>
      </c>
      <c r="C30" s="72" t="s">
        <v>34</v>
      </c>
      <c r="D30" s="71">
        <v>1</v>
      </c>
      <c r="E30" s="58">
        <v>4000</v>
      </c>
      <c r="F30" s="58">
        <f t="shared" si="0"/>
        <v>4000</v>
      </c>
      <c r="G30" s="67"/>
      <c r="H30" s="50">
        <f t="shared" si="2"/>
        <v>4000</v>
      </c>
      <c r="I30" s="49"/>
      <c r="J30" s="16"/>
      <c r="K30" s="52"/>
    </row>
    <row r="31" spans="1:11" ht="15.75" customHeight="1" x14ac:dyDescent="0.25">
      <c r="A31" s="25"/>
      <c r="B31" s="69" t="s">
        <v>84</v>
      </c>
      <c r="C31" s="72" t="s">
        <v>34</v>
      </c>
      <c r="D31" s="71">
        <v>1</v>
      </c>
      <c r="E31" s="58">
        <v>4500</v>
      </c>
      <c r="F31" s="58">
        <f t="shared" si="0"/>
        <v>4500</v>
      </c>
      <c r="G31" s="67"/>
      <c r="H31" s="50">
        <f t="shared" si="2"/>
        <v>4500</v>
      </c>
      <c r="I31" s="49"/>
      <c r="J31" s="16"/>
      <c r="K31" s="52"/>
    </row>
    <row r="32" spans="1:11" ht="15.75" customHeight="1" x14ac:dyDescent="0.25">
      <c r="A32" s="21"/>
      <c r="B32" s="69" t="s">
        <v>85</v>
      </c>
      <c r="C32" s="72" t="s">
        <v>34</v>
      </c>
      <c r="D32" s="71">
        <v>1</v>
      </c>
      <c r="E32" s="58">
        <v>25000</v>
      </c>
      <c r="F32" s="58">
        <f t="shared" si="0"/>
        <v>25000</v>
      </c>
      <c r="G32" s="68"/>
      <c r="H32" s="50">
        <f t="shared" si="2"/>
        <v>25000</v>
      </c>
      <c r="I32" s="49"/>
      <c r="J32" s="16"/>
      <c r="K32" s="52"/>
    </row>
    <row r="33" spans="1:11" ht="15.75" customHeight="1" x14ac:dyDescent="0.25">
      <c r="A33" s="25"/>
      <c r="B33" s="69" t="s">
        <v>86</v>
      </c>
      <c r="C33" s="72" t="s">
        <v>35</v>
      </c>
      <c r="D33" s="71">
        <v>1</v>
      </c>
      <c r="E33" s="58">
        <v>900</v>
      </c>
      <c r="F33" s="58">
        <f t="shared" si="0"/>
        <v>900</v>
      </c>
      <c r="G33" s="67"/>
      <c r="H33" s="50">
        <f t="shared" si="2"/>
        <v>900</v>
      </c>
      <c r="I33" s="49"/>
      <c r="J33" s="16"/>
      <c r="K33" s="52"/>
    </row>
    <row r="34" spans="1:11" ht="15.75" customHeight="1" x14ac:dyDescent="0.25">
      <c r="A34" s="21"/>
      <c r="B34" s="69" t="s">
        <v>87</v>
      </c>
      <c r="C34" s="72" t="s">
        <v>35</v>
      </c>
      <c r="D34" s="71">
        <v>1</v>
      </c>
      <c r="E34" s="58">
        <v>800</v>
      </c>
      <c r="F34" s="58">
        <f t="shared" si="0"/>
        <v>800</v>
      </c>
      <c r="G34" s="68"/>
      <c r="H34" s="50">
        <f t="shared" si="2"/>
        <v>800</v>
      </c>
      <c r="I34" s="49"/>
      <c r="J34" s="16"/>
      <c r="K34" s="52"/>
    </row>
    <row r="35" spans="1:11" ht="15.75" customHeight="1" x14ac:dyDescent="0.25">
      <c r="A35" s="25"/>
      <c r="B35" s="70" t="s">
        <v>88</v>
      </c>
      <c r="C35" s="72" t="s">
        <v>34</v>
      </c>
      <c r="D35" s="71">
        <v>1</v>
      </c>
      <c r="E35" s="58">
        <v>200000</v>
      </c>
      <c r="F35" s="58">
        <f t="shared" si="0"/>
        <v>200000</v>
      </c>
      <c r="G35" s="66"/>
      <c r="H35" s="46"/>
      <c r="I35" s="50">
        <f>F35</f>
        <v>200000</v>
      </c>
      <c r="J35" s="49"/>
      <c r="K35" s="52"/>
    </row>
    <row r="36" spans="1:11" ht="15.75" customHeight="1" x14ac:dyDescent="0.25">
      <c r="A36" s="25"/>
      <c r="B36" s="70" t="s">
        <v>89</v>
      </c>
      <c r="C36" s="72" t="s">
        <v>34</v>
      </c>
      <c r="D36" s="71">
        <v>1</v>
      </c>
      <c r="E36" s="58">
        <v>150000</v>
      </c>
      <c r="F36" s="58">
        <f t="shared" si="0"/>
        <v>150000</v>
      </c>
      <c r="G36" s="67"/>
      <c r="H36" s="16"/>
      <c r="I36" s="102">
        <f t="shared" ref="I36:I39" si="3">F36</f>
        <v>150000</v>
      </c>
      <c r="J36" s="49"/>
      <c r="K36" s="52"/>
    </row>
    <row r="37" spans="1:11" ht="15.75" customHeight="1" x14ac:dyDescent="0.25">
      <c r="A37" s="19"/>
      <c r="B37" s="70" t="s">
        <v>90</v>
      </c>
      <c r="C37" s="72" t="s">
        <v>34</v>
      </c>
      <c r="D37" s="71">
        <v>2</v>
      </c>
      <c r="E37" s="58">
        <v>10000</v>
      </c>
      <c r="F37" s="58">
        <f t="shared" si="0"/>
        <v>20000</v>
      </c>
      <c r="G37" s="101"/>
      <c r="H37" s="16"/>
      <c r="I37" s="104">
        <f t="shared" si="3"/>
        <v>20000</v>
      </c>
      <c r="J37" s="16"/>
      <c r="K37" s="55"/>
    </row>
    <row r="38" spans="1:11" ht="15.75" customHeight="1" x14ac:dyDescent="0.25">
      <c r="A38" s="21"/>
      <c r="B38" s="70" t="s">
        <v>91</v>
      </c>
      <c r="C38" s="72" t="s">
        <v>34</v>
      </c>
      <c r="D38" s="71">
        <v>3</v>
      </c>
      <c r="E38" s="58">
        <v>13000</v>
      </c>
      <c r="F38" s="58">
        <f t="shared" si="0"/>
        <v>39000</v>
      </c>
      <c r="G38" s="68"/>
      <c r="H38" s="16"/>
      <c r="I38" s="104">
        <f t="shared" si="3"/>
        <v>39000</v>
      </c>
      <c r="J38" s="16"/>
      <c r="K38" s="55"/>
    </row>
    <row r="39" spans="1:11" ht="15.75" customHeight="1" x14ac:dyDescent="0.25">
      <c r="A39" s="21"/>
      <c r="B39" s="70" t="s">
        <v>92</v>
      </c>
      <c r="C39" s="85" t="s">
        <v>34</v>
      </c>
      <c r="D39" s="86">
        <v>2</v>
      </c>
      <c r="E39" s="87">
        <v>1000</v>
      </c>
      <c r="F39" s="87">
        <f t="shared" si="0"/>
        <v>2000</v>
      </c>
      <c r="G39" s="68"/>
      <c r="H39" s="16"/>
      <c r="I39" s="107">
        <f t="shared" si="3"/>
        <v>2000</v>
      </c>
      <c r="J39" s="16"/>
      <c r="K39" s="55"/>
    </row>
    <row r="40" spans="1:11" ht="15.75" customHeight="1" x14ac:dyDescent="0.25">
      <c r="A40" s="21"/>
      <c r="B40" s="92"/>
      <c r="C40" s="85"/>
      <c r="D40" s="88"/>
      <c r="E40" s="87"/>
      <c r="F40" s="87"/>
      <c r="G40" s="68"/>
      <c r="H40" s="16"/>
      <c r="I40" s="105"/>
      <c r="J40" s="16"/>
      <c r="K40" s="55"/>
    </row>
    <row r="41" spans="1:11" ht="15.75" customHeight="1" x14ac:dyDescent="0.25">
      <c r="A41" s="21"/>
      <c r="B41" s="93" t="s">
        <v>94</v>
      </c>
      <c r="C41" s="94"/>
      <c r="D41" s="95"/>
      <c r="E41" s="96"/>
      <c r="F41" s="96"/>
      <c r="G41" s="68"/>
      <c r="H41" s="16"/>
      <c r="I41" s="105"/>
      <c r="J41" s="16"/>
      <c r="K41" s="55"/>
    </row>
    <row r="42" spans="1:11" ht="15.75" customHeight="1" x14ac:dyDescent="0.25">
      <c r="A42" s="21"/>
      <c r="B42" s="90" t="s">
        <v>95</v>
      </c>
      <c r="C42" s="85" t="s">
        <v>104</v>
      </c>
      <c r="D42" s="89">
        <v>3</v>
      </c>
      <c r="E42" s="58">
        <v>800</v>
      </c>
      <c r="F42" s="58">
        <v>2400</v>
      </c>
      <c r="G42" s="68"/>
      <c r="H42" s="50">
        <f>F42</f>
        <v>2400</v>
      </c>
      <c r="I42" s="105"/>
      <c r="J42" s="16"/>
      <c r="K42" s="55"/>
    </row>
    <row r="43" spans="1:11" ht="27" customHeight="1" x14ac:dyDescent="0.25">
      <c r="A43" s="21"/>
      <c r="B43" s="90" t="s">
        <v>96</v>
      </c>
      <c r="C43" s="85" t="s">
        <v>104</v>
      </c>
      <c r="D43" s="89">
        <v>15</v>
      </c>
      <c r="E43" s="58">
        <v>1999</v>
      </c>
      <c r="F43" s="58">
        <v>29985</v>
      </c>
      <c r="G43" s="68"/>
      <c r="H43" s="50">
        <f t="shared" ref="H43:H51" si="4">F43</f>
        <v>29985</v>
      </c>
      <c r="I43" s="105"/>
      <c r="J43" s="16"/>
      <c r="K43" s="55"/>
    </row>
    <row r="44" spans="1:11" ht="15.75" customHeight="1" x14ac:dyDescent="0.25">
      <c r="A44" s="21"/>
      <c r="B44" s="90" t="s">
        <v>97</v>
      </c>
      <c r="C44" s="85" t="s">
        <v>104</v>
      </c>
      <c r="D44" s="89">
        <v>20</v>
      </c>
      <c r="E44" s="58">
        <v>220</v>
      </c>
      <c r="F44" s="58">
        <v>4400</v>
      </c>
      <c r="G44" s="68"/>
      <c r="H44" s="50">
        <f t="shared" si="4"/>
        <v>4400</v>
      </c>
      <c r="I44" s="105"/>
      <c r="J44" s="16"/>
      <c r="K44" s="55"/>
    </row>
    <row r="45" spans="1:11" ht="15.75" customHeight="1" x14ac:dyDescent="0.25">
      <c r="A45" s="21"/>
      <c r="B45" s="91" t="s">
        <v>98</v>
      </c>
      <c r="C45" s="85" t="s">
        <v>104</v>
      </c>
      <c r="D45" s="89">
        <v>3</v>
      </c>
      <c r="E45" s="58">
        <v>890</v>
      </c>
      <c r="F45" s="58">
        <v>2670</v>
      </c>
      <c r="G45" s="68"/>
      <c r="H45" s="50">
        <f t="shared" si="4"/>
        <v>2670</v>
      </c>
      <c r="I45" s="105"/>
      <c r="J45" s="16"/>
      <c r="K45" s="55"/>
    </row>
    <row r="46" spans="1:11" ht="15.75" customHeight="1" x14ac:dyDescent="0.25">
      <c r="A46" s="21"/>
      <c r="B46" s="91" t="s">
        <v>99</v>
      </c>
      <c r="C46" s="85" t="s">
        <v>104</v>
      </c>
      <c r="D46" s="89">
        <v>13</v>
      </c>
      <c r="E46" s="58">
        <v>625</v>
      </c>
      <c r="F46" s="58">
        <v>8125</v>
      </c>
      <c r="G46" s="68"/>
      <c r="H46" s="50">
        <f t="shared" si="4"/>
        <v>8125</v>
      </c>
      <c r="I46" s="105"/>
      <c r="J46" s="16"/>
      <c r="K46" s="55"/>
    </row>
    <row r="47" spans="1:11" ht="15.75" customHeight="1" x14ac:dyDescent="0.25">
      <c r="A47" s="21"/>
      <c r="B47" s="91" t="s">
        <v>100</v>
      </c>
      <c r="C47" s="85" t="s">
        <v>104</v>
      </c>
      <c r="D47" s="89">
        <v>2</v>
      </c>
      <c r="E47" s="58">
        <v>250</v>
      </c>
      <c r="F47" s="58">
        <v>500</v>
      </c>
      <c r="G47" s="68"/>
      <c r="H47" s="50">
        <f t="shared" si="4"/>
        <v>500</v>
      </c>
      <c r="I47" s="105"/>
      <c r="J47" s="16"/>
      <c r="K47" s="55"/>
    </row>
    <row r="48" spans="1:11" ht="15.75" customHeight="1" x14ac:dyDescent="0.25">
      <c r="A48" s="21"/>
      <c r="B48" s="91" t="s">
        <v>101</v>
      </c>
      <c r="C48" s="85" t="s">
        <v>104</v>
      </c>
      <c r="D48" s="89">
        <v>2</v>
      </c>
      <c r="E48" s="58">
        <v>2079</v>
      </c>
      <c r="F48" s="58">
        <v>4158</v>
      </c>
      <c r="G48" s="68"/>
      <c r="H48" s="50">
        <f t="shared" si="4"/>
        <v>4158</v>
      </c>
      <c r="I48" s="105"/>
      <c r="J48" s="16"/>
      <c r="K48" s="55"/>
    </row>
    <row r="49" spans="1:12" ht="15.75" customHeight="1" x14ac:dyDescent="0.25">
      <c r="A49" s="21"/>
      <c r="B49" s="91" t="s">
        <v>102</v>
      </c>
      <c r="C49" s="85" t="s">
        <v>104</v>
      </c>
      <c r="D49" s="89">
        <v>1</v>
      </c>
      <c r="E49" s="58">
        <v>750</v>
      </c>
      <c r="F49" s="58">
        <v>750</v>
      </c>
      <c r="G49" s="68"/>
      <c r="H49" s="50">
        <f t="shared" si="4"/>
        <v>750</v>
      </c>
      <c r="I49" s="105"/>
      <c r="J49" s="16"/>
      <c r="K49" s="55"/>
    </row>
    <row r="50" spans="1:12" ht="15.75" customHeight="1" x14ac:dyDescent="0.25">
      <c r="A50" s="21"/>
      <c r="B50" s="91" t="s">
        <v>103</v>
      </c>
      <c r="C50" s="85" t="s">
        <v>104</v>
      </c>
      <c r="D50" s="89">
        <v>7</v>
      </c>
      <c r="E50" s="58">
        <v>950</v>
      </c>
      <c r="F50" s="58">
        <v>6650</v>
      </c>
      <c r="G50" s="68"/>
      <c r="H50" s="50">
        <f t="shared" si="4"/>
        <v>6650</v>
      </c>
      <c r="I50" s="105"/>
      <c r="J50" s="16"/>
      <c r="K50" s="55"/>
    </row>
    <row r="51" spans="1:12" ht="15.75" customHeight="1" x14ac:dyDescent="0.25">
      <c r="A51" s="21"/>
      <c r="B51" s="91" t="s">
        <v>105</v>
      </c>
      <c r="C51" s="85" t="s">
        <v>104</v>
      </c>
      <c r="D51" s="89">
        <v>12</v>
      </c>
      <c r="E51" s="58">
        <v>2145</v>
      </c>
      <c r="F51" s="58">
        <v>25740</v>
      </c>
      <c r="G51" s="68"/>
      <c r="H51" s="50">
        <f t="shared" si="4"/>
        <v>25740</v>
      </c>
      <c r="I51" s="105"/>
      <c r="J51" s="16"/>
      <c r="K51" s="55"/>
    </row>
    <row r="52" spans="1:12" ht="15.75" customHeight="1" thickBot="1" x14ac:dyDescent="0.3">
      <c r="A52" s="21"/>
      <c r="B52" s="97"/>
      <c r="C52" s="85"/>
      <c r="D52" s="98"/>
      <c r="E52" s="87"/>
      <c r="F52" s="87"/>
      <c r="G52" s="68"/>
      <c r="H52" s="103"/>
      <c r="I52" s="106"/>
      <c r="J52" s="103"/>
      <c r="K52" s="55"/>
    </row>
    <row r="53" spans="1:12" ht="15.75" thickBot="1" x14ac:dyDescent="0.3">
      <c r="A53" s="21"/>
      <c r="B53" s="155" t="s">
        <v>49</v>
      </c>
      <c r="C53" s="156"/>
      <c r="D53" s="156"/>
      <c r="E53" s="156"/>
      <c r="F53" s="99">
        <f>SUM(F10:F52)</f>
        <v>3582328</v>
      </c>
      <c r="G53" s="45">
        <f>SUM(G10:G39)</f>
        <v>407050</v>
      </c>
      <c r="H53" s="45">
        <f>SUM(H10:H52)</f>
        <v>309978</v>
      </c>
      <c r="I53" s="45">
        <f>SUM(I10:I39)</f>
        <v>1362900</v>
      </c>
      <c r="J53" s="45">
        <f>SUM(J10:J39)</f>
        <v>1010000</v>
      </c>
      <c r="K53" s="45">
        <f>SUM(K10:K39)</f>
        <v>492400</v>
      </c>
    </row>
    <row r="54" spans="1:12" ht="15.75" thickBot="1" x14ac:dyDescent="0.3">
      <c r="A54" s="44"/>
      <c r="B54" s="137" t="s">
        <v>52</v>
      </c>
      <c r="C54" s="138"/>
      <c r="D54" s="138"/>
      <c r="E54" s="139"/>
      <c r="F54" s="45">
        <v>10000</v>
      </c>
      <c r="G54" s="45">
        <v>1100</v>
      </c>
      <c r="H54" s="45">
        <v>700</v>
      </c>
      <c r="I54" s="45">
        <v>4600</v>
      </c>
      <c r="J54" s="45">
        <v>2900</v>
      </c>
      <c r="K54" s="45">
        <v>700</v>
      </c>
    </row>
    <row r="55" spans="1:12" ht="15.75" thickBot="1" x14ac:dyDescent="0.3">
      <c r="A55" s="44"/>
      <c r="B55" s="137" t="s">
        <v>60</v>
      </c>
      <c r="C55" s="138"/>
      <c r="D55" s="138"/>
      <c r="E55" s="139"/>
      <c r="F55" s="45">
        <v>7000</v>
      </c>
      <c r="G55" s="45"/>
      <c r="H55" s="45">
        <v>1230</v>
      </c>
      <c r="I55" s="45">
        <v>3220</v>
      </c>
      <c r="J55" s="45">
        <v>2030</v>
      </c>
      <c r="K55" s="45">
        <v>520</v>
      </c>
    </row>
    <row r="56" spans="1:12" ht="15.75" thickBot="1" x14ac:dyDescent="0.3">
      <c r="A56" s="44"/>
      <c r="B56" s="137" t="s">
        <v>61</v>
      </c>
      <c r="C56" s="138"/>
      <c r="D56" s="138"/>
      <c r="E56" s="139"/>
      <c r="F56" s="22">
        <v>3000</v>
      </c>
      <c r="G56" s="45"/>
      <c r="H56" s="45">
        <v>1200</v>
      </c>
      <c r="I56" s="45">
        <v>1200</v>
      </c>
      <c r="J56" s="45"/>
      <c r="K56" s="45">
        <v>600</v>
      </c>
    </row>
    <row r="57" spans="1:12" ht="15.75" thickBot="1" x14ac:dyDescent="0.3">
      <c r="A57" s="44"/>
      <c r="B57" s="137" t="s">
        <v>53</v>
      </c>
      <c r="C57" s="138"/>
      <c r="D57" s="138"/>
      <c r="E57" s="139"/>
      <c r="F57" s="45">
        <v>10000</v>
      </c>
      <c r="G57" s="45"/>
      <c r="H57" s="45">
        <v>800</v>
      </c>
      <c r="I57" s="45">
        <v>4600</v>
      </c>
      <c r="J57" s="45">
        <v>2900</v>
      </c>
      <c r="K57" s="45">
        <v>1700</v>
      </c>
      <c r="L57" s="51"/>
    </row>
    <row r="58" spans="1:12" ht="15.75" thickBot="1" x14ac:dyDescent="0.3">
      <c r="A58" s="44"/>
      <c r="B58" s="137" t="s">
        <v>54</v>
      </c>
      <c r="C58" s="138"/>
      <c r="D58" s="138"/>
      <c r="E58" s="139"/>
      <c r="F58" s="22">
        <v>10000</v>
      </c>
      <c r="G58" s="45"/>
      <c r="H58" s="45">
        <v>800</v>
      </c>
      <c r="I58" s="45">
        <v>4600</v>
      </c>
      <c r="J58" s="45">
        <v>2900</v>
      </c>
      <c r="K58" s="45">
        <v>1700</v>
      </c>
    </row>
    <row r="59" spans="1:12" ht="15.75" thickBot="1" x14ac:dyDescent="0.3">
      <c r="A59" s="44"/>
      <c r="B59" s="137" t="s">
        <v>55</v>
      </c>
      <c r="C59" s="138"/>
      <c r="D59" s="138"/>
      <c r="E59" s="139"/>
      <c r="F59" s="45">
        <f>SUM(F53:F58)</f>
        <v>3622328</v>
      </c>
      <c r="G59" s="45">
        <f>SUM(G53:G58)</f>
        <v>408150</v>
      </c>
      <c r="H59" s="45">
        <f t="shared" ref="H59:K59" si="5">SUM(H53:H58)</f>
        <v>314708</v>
      </c>
      <c r="I59" s="45">
        <f t="shared" si="5"/>
        <v>1381120</v>
      </c>
      <c r="J59" s="45">
        <f t="shared" si="5"/>
        <v>1020730</v>
      </c>
      <c r="K59" s="45">
        <f t="shared" si="5"/>
        <v>497620</v>
      </c>
    </row>
    <row r="60" spans="1:12" ht="15" customHeight="1" x14ac:dyDescent="0.25">
      <c r="A60" s="168" t="s">
        <v>58</v>
      </c>
      <c r="B60" s="169"/>
      <c r="C60" s="169"/>
      <c r="D60" s="169"/>
      <c r="E60" s="170"/>
      <c r="F60" s="174" t="s">
        <v>5</v>
      </c>
      <c r="G60" s="166" t="s">
        <v>36</v>
      </c>
      <c r="H60" s="166" t="s">
        <v>37</v>
      </c>
      <c r="I60" s="166" t="s">
        <v>38</v>
      </c>
      <c r="J60" s="166" t="s">
        <v>39</v>
      </c>
      <c r="K60" s="166" t="s">
        <v>40</v>
      </c>
    </row>
    <row r="61" spans="1:12" ht="15.75" customHeight="1" thickBot="1" x14ac:dyDescent="0.3">
      <c r="A61" s="171"/>
      <c r="B61" s="172"/>
      <c r="C61" s="172"/>
      <c r="D61" s="172"/>
      <c r="E61" s="173"/>
      <c r="F61" s="175"/>
      <c r="G61" s="167"/>
      <c r="H61" s="167"/>
      <c r="I61" s="167"/>
      <c r="J61" s="167"/>
      <c r="K61" s="167"/>
    </row>
    <row r="62" spans="1:12" x14ac:dyDescent="0.25">
      <c r="A62" s="121"/>
      <c r="B62" s="122"/>
      <c r="C62" s="122"/>
      <c r="D62" s="122"/>
      <c r="E62" s="122"/>
      <c r="F62" s="3"/>
      <c r="G62" s="3">
        <f>G59</f>
        <v>408150</v>
      </c>
      <c r="H62" s="3">
        <f t="shared" ref="H62:K62" si="6">H59</f>
        <v>314708</v>
      </c>
      <c r="I62" s="3">
        <f t="shared" si="6"/>
        <v>1381120</v>
      </c>
      <c r="J62" s="3">
        <f t="shared" si="6"/>
        <v>1020730</v>
      </c>
      <c r="K62" s="56">
        <f t="shared" si="6"/>
        <v>497620</v>
      </c>
      <c r="L62" s="4"/>
    </row>
    <row r="63" spans="1:12" x14ac:dyDescent="0.25">
      <c r="A63" s="113"/>
      <c r="B63" s="114"/>
      <c r="C63" s="114"/>
      <c r="D63" s="114"/>
      <c r="E63" s="114"/>
      <c r="F63" s="5"/>
      <c r="G63" s="48">
        <f>G62/$F$59</f>
        <v>0.1126761574324578</v>
      </c>
      <c r="H63" s="48">
        <f>H62/$F$59</f>
        <v>8.6880039576758369E-2</v>
      </c>
      <c r="I63" s="48">
        <f>I62/$F$59</f>
        <v>0.38127966324418994</v>
      </c>
      <c r="J63" s="48">
        <f>J62/$F$59</f>
        <v>0.28178839685417778</v>
      </c>
      <c r="K63" s="57">
        <f>K62/$F$59</f>
        <v>0.13737574289241614</v>
      </c>
    </row>
    <row r="66" spans="6:6" x14ac:dyDescent="0.25">
      <c r="F66" s="4"/>
    </row>
    <row r="69" spans="6:6" x14ac:dyDescent="0.25">
      <c r="F69" s="100"/>
    </row>
  </sheetData>
  <mergeCells count="32">
    <mergeCell ref="A62:E62"/>
    <mergeCell ref="A63:E63"/>
    <mergeCell ref="K60:K61"/>
    <mergeCell ref="A60:E61"/>
    <mergeCell ref="F60:F61"/>
    <mergeCell ref="G60:G61"/>
    <mergeCell ref="H60:H61"/>
    <mergeCell ref="I60:I61"/>
    <mergeCell ref="J60:J61"/>
    <mergeCell ref="B55:E55"/>
    <mergeCell ref="B56:E56"/>
    <mergeCell ref="B57:E57"/>
    <mergeCell ref="B58:E58"/>
    <mergeCell ref="B59:E59"/>
    <mergeCell ref="B53:E53"/>
    <mergeCell ref="B54:E54"/>
    <mergeCell ref="G5:K5"/>
    <mergeCell ref="G6:G7"/>
    <mergeCell ref="H6:H7"/>
    <mergeCell ref="I6:I7"/>
    <mergeCell ref="J6:J7"/>
    <mergeCell ref="K6:K7"/>
    <mergeCell ref="A1:K1"/>
    <mergeCell ref="A2:K2"/>
    <mergeCell ref="A3:K3"/>
    <mergeCell ref="A4:K4"/>
    <mergeCell ref="A5:A7"/>
    <mergeCell ref="B5:B7"/>
    <mergeCell ref="C5:C7"/>
    <mergeCell ref="D5:D7"/>
    <mergeCell ref="E5:E7"/>
    <mergeCell ref="F5:F7"/>
  </mergeCells>
  <pageMargins left="0.61" right="0.23622047244094491" top="0.79" bottom="0.15748031496062992" header="0.31496062992125984" footer="0.31496062992125984"/>
  <pageSetup paperSize="9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Cronograma gdv</vt:lpstr>
      <vt:lpstr>Hoja1</vt:lpstr>
      <vt:lpstr>Hoja2</vt:lpstr>
      <vt:lpstr>'Cronograma gdv'!Área_de_impresión</vt:lpstr>
      <vt:lpstr>Hoja2!Área_de_impresión</vt:lpstr>
      <vt:lpstr>'Cronograma gdv'!Títulos_a_imprimir</vt:lpstr>
    </vt:vector>
  </TitlesOfParts>
  <Company>RevolucionUnattended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</dc:creator>
  <cp:lastModifiedBy>ROBERT_</cp:lastModifiedBy>
  <cp:lastPrinted>2020-04-04T17:46:58Z</cp:lastPrinted>
  <dcterms:created xsi:type="dcterms:W3CDTF">2014-06-16T20:42:45Z</dcterms:created>
  <dcterms:modified xsi:type="dcterms:W3CDTF">2020-04-07T03:05:35Z</dcterms:modified>
</cp:coreProperties>
</file>