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\Desktop\HOLGER\ET PALACIO MUNICPAL ARQUTECTURA - SHIRLEY\METRADOS\"/>
    </mc:Choice>
  </mc:AlternateContent>
  <xr:revisionPtr revIDLastSave="0" documentId="8_{2C890990-004D-4DE0-AF5F-C3DB47CBECD7}" xr6:coauthVersionLast="47" xr6:coauthVersionMax="47" xr10:uidLastSave="{00000000-0000-0000-0000-000000000000}"/>
  <bookViews>
    <workbookView xWindow="-120" yWindow="-120" windowWidth="29040" windowHeight="15840" tabRatio="743" firstSheet="4" activeTab="4" xr2:uid="{00000000-000D-0000-FFFF-FFFF00000000}"/>
  </bookViews>
  <sheets>
    <sheet name="ILO" sheetId="22" state="hidden" r:id="rId1"/>
    <sheet name="ILO COM" sheetId="40" state="hidden" r:id="rId2"/>
    <sheet name="ILO CEM" sheetId="30" state="hidden" r:id="rId3"/>
    <sheet name="PICOTA" sheetId="25" state="hidden" r:id="rId4"/>
    <sheet name="ABANCAY" sheetId="35" r:id="rId5"/>
    <sheet name="VON HUMBOLDT" sheetId="28" state="hidden" r:id="rId6"/>
    <sheet name="VH COM" sheetId="36" state="hidden" r:id="rId7"/>
    <sheet name="VH CEM" sheetId="38" state="hidden" r:id="rId8"/>
    <sheet name="SAMEGUA" sheetId="26" state="hidden" r:id="rId9"/>
    <sheet name="SAM CEM" sheetId="39" state="hidden" r:id="rId10"/>
    <sheet name="SAM COM" sheetId="32" state="hidden" r:id="rId11"/>
    <sheet name="SAN ALEJANDRO" sheetId="27" state="hidden" r:id="rId12"/>
    <sheet name="SA CEM" sheetId="33" state="hidden" r:id="rId13"/>
    <sheet name="SA COM" sheetId="41" state="hidden" r:id="rId14"/>
    <sheet name="NUEVA CAJAMARCA" sheetId="23" state="hidden" r:id="rId15"/>
    <sheet name="NC CEM" sheetId="34" state="hidden" r:id="rId16"/>
    <sheet name="NC COM" sheetId="42" state="hidden" r:id="rId17"/>
  </sheets>
  <definedNames>
    <definedName name="_xlnm._FilterDatabase" localSheetId="4" hidden="1">ABANCAY!$A$1:$A$237</definedName>
    <definedName name="_xlnm._FilterDatabase" localSheetId="0" hidden="1">ILO!$A$1:$A$98</definedName>
    <definedName name="_xlnm._FilterDatabase" localSheetId="2" hidden="1">'ILO CEM'!$A$1:$A$49</definedName>
    <definedName name="_xlnm._FilterDatabase" localSheetId="1" hidden="1">'ILO COM'!$A$1:$A$93</definedName>
    <definedName name="_xlnm._FilterDatabase" localSheetId="15" hidden="1">'NC CEM'!$A$1:$A$42</definedName>
    <definedName name="_xlnm._FilterDatabase" localSheetId="16" hidden="1">'NC COM'!$A$1:$A$85</definedName>
    <definedName name="_xlnm._FilterDatabase" localSheetId="14" hidden="1">'NUEVA CAJAMARCA'!$A$1:$A$88</definedName>
    <definedName name="_xlnm._FilterDatabase" localSheetId="3" hidden="1">PICOTA!$A$1:$A$72</definedName>
    <definedName name="_xlnm._FilterDatabase" localSheetId="12" hidden="1">'SA CEM'!$A$1:$A$40</definedName>
    <definedName name="_xlnm._FilterDatabase" localSheetId="13" hidden="1">'SA COM'!$A$1:$A$76</definedName>
    <definedName name="_xlnm._FilterDatabase" localSheetId="9" hidden="1">'SAM CEM'!$A$1:$A$33</definedName>
    <definedName name="_xlnm._FilterDatabase" localSheetId="10" hidden="1">'SAM COM'!$A$1:$A$86</definedName>
    <definedName name="_xlnm._FilterDatabase" localSheetId="8" hidden="1">SAMEGUA!$A$1:$A$89</definedName>
    <definedName name="_xlnm._FilterDatabase" localSheetId="11" hidden="1">'SAN ALEJANDRO'!$A$1:$A$80</definedName>
    <definedName name="_xlnm._FilterDatabase" localSheetId="7" hidden="1">'VH CEM'!$A$1:$A$38</definedName>
    <definedName name="_xlnm._FilterDatabase" localSheetId="6" hidden="1">'VH COM'!$A$1:$A$66</definedName>
    <definedName name="_xlnm._FilterDatabase" localSheetId="5" hidden="1">'VON HUMBOLDT'!$A$1:$A$73</definedName>
    <definedName name="_xlnm.Print_Area" localSheetId="4">ABANCAY!$A$1:$J$237</definedName>
    <definedName name="_xlnm.Print_Area" localSheetId="0">ILO!$A$1:$K$98</definedName>
    <definedName name="_xlnm.Print_Area" localSheetId="2">'ILO CEM'!$A$1:$K$49</definedName>
    <definedName name="_xlnm.Print_Area" localSheetId="1">'ILO COM'!$A$1:$K$93</definedName>
    <definedName name="_xlnm.Print_Area" localSheetId="15">'NC CEM'!$A$1:$K$42</definedName>
    <definedName name="_xlnm.Print_Area" localSheetId="16">'NC COM'!$A$1:$K$85</definedName>
    <definedName name="_xlnm.Print_Area" localSheetId="14">'NUEVA CAJAMARCA'!$A$1:$K$88</definedName>
    <definedName name="_xlnm.Print_Area" localSheetId="3">PICOTA!$A$1:$K$72</definedName>
    <definedName name="_xlnm.Print_Area" localSheetId="12">'SA CEM'!$A$1:$K$40</definedName>
    <definedName name="_xlnm.Print_Area" localSheetId="13">'SA COM'!$A$1:$K$76</definedName>
    <definedName name="_xlnm.Print_Area" localSheetId="9">'SAM CEM'!$A$1:$K$33</definedName>
    <definedName name="_xlnm.Print_Area" localSheetId="10">'SAM COM'!$A$1:$K$86</definedName>
    <definedName name="_xlnm.Print_Area" localSheetId="8">SAMEGUA!$A$1:$K$89</definedName>
    <definedName name="_xlnm.Print_Area" localSheetId="11">'SAN ALEJANDRO'!$A$1:$K$80</definedName>
    <definedName name="_xlnm.Print_Area" localSheetId="7">'VH CEM'!$A$1:$K$38</definedName>
    <definedName name="_xlnm.Print_Area" localSheetId="6">'VH COM'!$A$1:$K$66</definedName>
    <definedName name="_xlnm.Print_Area" localSheetId="5">'VON HUMBOLDT'!$A$1:$K$73</definedName>
    <definedName name="_xlnm.Print_Titles" localSheetId="4">ABANCAY!$1:$8</definedName>
  </definedNames>
  <calcPr calcId="181029"/>
  <fileRecoveryPr autoRecover="0"/>
</workbook>
</file>

<file path=xl/calcChain.xml><?xml version="1.0" encoding="utf-8"?>
<calcChain xmlns="http://schemas.openxmlformats.org/spreadsheetml/2006/main">
  <c r="I118" i="35" l="1"/>
  <c r="H136" i="35"/>
  <c r="H135" i="35"/>
  <c r="H134" i="35"/>
  <c r="H133" i="35"/>
  <c r="H132" i="35"/>
  <c r="H131" i="35"/>
  <c r="H130" i="35"/>
  <c r="H129" i="35"/>
  <c r="H127" i="35"/>
  <c r="H126" i="35"/>
  <c r="H125" i="35"/>
  <c r="H124" i="35"/>
  <c r="H123" i="35"/>
  <c r="H122" i="35"/>
  <c r="H121" i="35"/>
  <c r="H120" i="35"/>
  <c r="H181" i="35"/>
  <c r="H180" i="35"/>
  <c r="H179" i="35"/>
  <c r="H178" i="35"/>
  <c r="H177" i="35"/>
  <c r="H176" i="35"/>
  <c r="H175" i="35"/>
  <c r="H174" i="35"/>
  <c r="H172" i="35"/>
  <c r="H171" i="35"/>
  <c r="H170" i="35"/>
  <c r="H169" i="35"/>
  <c r="H168" i="35"/>
  <c r="H167" i="35"/>
  <c r="H166" i="35"/>
  <c r="H165" i="35"/>
  <c r="H190" i="35"/>
  <c r="H189" i="35"/>
  <c r="H185" i="35"/>
  <c r="H184" i="35"/>
  <c r="H186" i="35"/>
  <c r="H207" i="35"/>
  <c r="H206" i="35"/>
  <c r="H202" i="35"/>
  <c r="H201" i="35"/>
  <c r="H216" i="35"/>
  <c r="H215" i="35"/>
  <c r="H211" i="35"/>
  <c r="H210" i="35"/>
  <c r="H234" i="35"/>
  <c r="H233" i="35"/>
  <c r="H225" i="35"/>
  <c r="H224" i="35"/>
  <c r="H220" i="35"/>
  <c r="H219" i="35"/>
  <c r="H116" i="35"/>
  <c r="H115" i="35"/>
  <c r="H114" i="35"/>
  <c r="H113" i="35"/>
  <c r="H112" i="35"/>
  <c r="H111" i="35"/>
  <c r="H110" i="35"/>
  <c r="H109" i="35"/>
  <c r="H108" i="35"/>
  <c r="H107" i="35"/>
  <c r="H106" i="35"/>
  <c r="H105" i="35"/>
  <c r="H104" i="35"/>
  <c r="H103" i="35"/>
  <c r="H102" i="35"/>
  <c r="H101" i="35"/>
  <c r="H100" i="35"/>
  <c r="H99" i="35"/>
  <c r="H98" i="35"/>
  <c r="H97" i="35"/>
  <c r="H96" i="35"/>
  <c r="H95" i="35"/>
  <c r="H94" i="35"/>
  <c r="H93" i="35"/>
  <c r="H92" i="35"/>
  <c r="H91" i="35"/>
  <c r="H90" i="35"/>
  <c r="H89" i="35"/>
  <c r="H88" i="35"/>
  <c r="H87" i="35"/>
  <c r="H41" i="35"/>
  <c r="H40" i="35"/>
  <c r="H39" i="35"/>
  <c r="H38" i="35"/>
  <c r="H37" i="35"/>
  <c r="H36" i="35"/>
  <c r="H35" i="35"/>
  <c r="H34" i="35"/>
  <c r="H33" i="35"/>
  <c r="H32" i="35"/>
  <c r="H31" i="35"/>
  <c r="H30" i="35"/>
  <c r="H29" i="35"/>
  <c r="H28" i="35"/>
  <c r="H26" i="35"/>
  <c r="H25" i="35"/>
  <c r="H24" i="35"/>
  <c r="H23" i="35"/>
  <c r="H22" i="35"/>
  <c r="H21" i="35"/>
  <c r="H20" i="35"/>
  <c r="H19" i="35"/>
  <c r="H18" i="35"/>
  <c r="H17" i="35"/>
  <c r="H16" i="35"/>
  <c r="H15" i="35"/>
  <c r="H14" i="35"/>
  <c r="H13" i="35"/>
  <c r="H223" i="35"/>
  <c r="H222" i="35"/>
  <c r="H221" i="35"/>
  <c r="D196" i="35"/>
  <c r="D195" i="35"/>
  <c r="I218" i="35" l="1"/>
  <c r="D194" i="35"/>
  <c r="D198" i="35" l="1"/>
  <c r="H232" i="35" l="1"/>
  <c r="H214" i="35"/>
  <c r="H188" i="35"/>
  <c r="H163" i="35"/>
  <c r="H162" i="35"/>
  <c r="H161" i="35"/>
  <c r="H160" i="35"/>
  <c r="H159" i="35"/>
  <c r="H158" i="35"/>
  <c r="H157" i="35"/>
  <c r="H156" i="35"/>
  <c r="H155" i="35"/>
  <c r="H86" i="35"/>
  <c r="H85" i="35"/>
  <c r="H84" i="35"/>
  <c r="H83" i="35"/>
  <c r="H82" i="35"/>
  <c r="H81" i="35"/>
  <c r="H80" i="35"/>
  <c r="H79" i="35"/>
  <c r="H78" i="35"/>
  <c r="H77" i="35"/>
  <c r="H76" i="35"/>
  <c r="H75" i="35"/>
  <c r="H74" i="35"/>
  <c r="H73" i="35"/>
  <c r="H72" i="35"/>
  <c r="H231" i="35" l="1"/>
  <c r="H213" i="35"/>
  <c r="H154" i="35"/>
  <c r="H153" i="35"/>
  <c r="H152" i="35"/>
  <c r="H151" i="35"/>
  <c r="H150" i="35"/>
  <c r="H149" i="35"/>
  <c r="H148" i="35"/>
  <c r="H147" i="35"/>
  <c r="H69" i="35"/>
  <c r="H54" i="35"/>
  <c r="H71" i="35"/>
  <c r="H70" i="35"/>
  <c r="H68" i="35"/>
  <c r="H67" i="35"/>
  <c r="H66" i="35"/>
  <c r="H65" i="35"/>
  <c r="H64" i="35"/>
  <c r="H63" i="35"/>
  <c r="H62" i="35"/>
  <c r="H61" i="35"/>
  <c r="H60" i="35"/>
  <c r="H59" i="35"/>
  <c r="H58" i="35"/>
  <c r="H139" i="35"/>
  <c r="H140" i="35"/>
  <c r="H141" i="35"/>
  <c r="H142" i="35"/>
  <c r="H143" i="35"/>
  <c r="H144" i="35"/>
  <c r="H145" i="35"/>
  <c r="H44" i="35"/>
  <c r="H45" i="35"/>
  <c r="H46" i="35"/>
  <c r="H138" i="35"/>
  <c r="H47" i="35"/>
  <c r="H48" i="35"/>
  <c r="H49" i="35"/>
  <c r="H50" i="35"/>
  <c r="H51" i="35"/>
  <c r="H52" i="35"/>
  <c r="H53" i="35"/>
  <c r="H55" i="35"/>
  <c r="H56" i="35"/>
  <c r="H57" i="35"/>
  <c r="I43" i="32" l="1"/>
  <c r="I44" i="32"/>
  <c r="I45" i="32"/>
  <c r="I22" i="38" l="1"/>
  <c r="I83" i="42"/>
  <c r="I82" i="42"/>
  <c r="I81" i="42"/>
  <c r="J80" i="42" s="1"/>
  <c r="I79" i="42"/>
  <c r="J78" i="42" s="1"/>
  <c r="I77" i="42"/>
  <c r="J76" i="42" s="1"/>
  <c r="I75" i="42"/>
  <c r="J74" i="42" s="1"/>
  <c r="I73" i="42"/>
  <c r="I72" i="42"/>
  <c r="E69" i="42"/>
  <c r="I69" i="42" s="1"/>
  <c r="E68" i="42"/>
  <c r="I68" i="42" s="1"/>
  <c r="E65" i="42"/>
  <c r="I65" i="42" s="1"/>
  <c r="E64" i="42"/>
  <c r="I64" i="42" s="1"/>
  <c r="I63" i="42"/>
  <c r="I59" i="42"/>
  <c r="I58" i="42"/>
  <c r="I55" i="42"/>
  <c r="J53" i="42" s="1"/>
  <c r="I51" i="42"/>
  <c r="I50" i="42"/>
  <c r="I49" i="42"/>
  <c r="I48" i="42"/>
  <c r="I47" i="42"/>
  <c r="I46" i="42"/>
  <c r="I45" i="42"/>
  <c r="I44" i="42"/>
  <c r="I43" i="42"/>
  <c r="I42" i="42"/>
  <c r="I41" i="42"/>
  <c r="I40" i="42"/>
  <c r="I36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74" i="41"/>
  <c r="I73" i="41"/>
  <c r="I72" i="41"/>
  <c r="J71" i="41" s="1"/>
  <c r="I70" i="41"/>
  <c r="J69" i="41" s="1"/>
  <c r="I68" i="41"/>
  <c r="J67" i="41" s="1"/>
  <c r="I66" i="41"/>
  <c r="I65" i="41"/>
  <c r="E61" i="41"/>
  <c r="I61" i="41" s="1"/>
  <c r="E60" i="41"/>
  <c r="I60" i="41" s="1"/>
  <c r="J59" i="41" s="1"/>
  <c r="E57" i="41"/>
  <c r="I57" i="41" s="1"/>
  <c r="E56" i="41"/>
  <c r="I56" i="41" s="1"/>
  <c r="I52" i="41"/>
  <c r="I51" i="41"/>
  <c r="I48" i="41"/>
  <c r="J46" i="41" s="1"/>
  <c r="I44" i="41"/>
  <c r="I43" i="41"/>
  <c r="I42" i="41"/>
  <c r="I41" i="41"/>
  <c r="I40" i="41"/>
  <c r="I39" i="41"/>
  <c r="I38" i="41"/>
  <c r="I37" i="41"/>
  <c r="I33" i="41"/>
  <c r="I32" i="41"/>
  <c r="I31" i="41"/>
  <c r="I30" i="41"/>
  <c r="I29" i="41"/>
  <c r="I28" i="41"/>
  <c r="I27" i="41"/>
  <c r="I26" i="41"/>
  <c r="I25" i="41"/>
  <c r="I24" i="41"/>
  <c r="I23" i="41"/>
  <c r="I22" i="41"/>
  <c r="I21" i="41"/>
  <c r="I20" i="41"/>
  <c r="I19" i="41"/>
  <c r="I18" i="41"/>
  <c r="I17" i="41"/>
  <c r="I16" i="41"/>
  <c r="I15" i="41"/>
  <c r="I14" i="41"/>
  <c r="I13" i="41"/>
  <c r="E33" i="33"/>
  <c r="I33" i="33" s="1"/>
  <c r="E32" i="33"/>
  <c r="I32" i="33" s="1"/>
  <c r="I28" i="33"/>
  <c r="I27" i="33"/>
  <c r="I26" i="33"/>
  <c r="I20" i="33"/>
  <c r="I85" i="40"/>
  <c r="J84" i="40" s="1"/>
  <c r="I47" i="30"/>
  <c r="I91" i="40"/>
  <c r="I90" i="40"/>
  <c r="I89" i="40"/>
  <c r="I87" i="40"/>
  <c r="J86" i="40" s="1"/>
  <c r="I83" i="40"/>
  <c r="I82" i="40"/>
  <c r="I81" i="40"/>
  <c r="E77" i="40"/>
  <c r="I77" i="40" s="1"/>
  <c r="J76" i="40" s="1"/>
  <c r="E74" i="40"/>
  <c r="I74" i="40" s="1"/>
  <c r="E73" i="40"/>
  <c r="I73" i="40" s="1"/>
  <c r="E72" i="40"/>
  <c r="I72" i="40" s="1"/>
  <c r="I68" i="40"/>
  <c r="I67" i="40"/>
  <c r="I66" i="40"/>
  <c r="I64" i="40"/>
  <c r="J62" i="40" s="1"/>
  <c r="I60" i="40"/>
  <c r="I59" i="40"/>
  <c r="I58" i="40"/>
  <c r="I57" i="40"/>
  <c r="I54" i="40"/>
  <c r="I53" i="40"/>
  <c r="I52" i="40"/>
  <c r="I51" i="40"/>
  <c r="I50" i="40"/>
  <c r="I49" i="40"/>
  <c r="I48" i="40"/>
  <c r="I47" i="40"/>
  <c r="I46" i="40"/>
  <c r="I42" i="40"/>
  <c r="I41" i="40"/>
  <c r="I40" i="40"/>
  <c r="I39" i="40"/>
  <c r="I38" i="40"/>
  <c r="I37" i="40"/>
  <c r="I36" i="40"/>
  <c r="I35" i="40"/>
  <c r="I33" i="40"/>
  <c r="I32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32" i="30"/>
  <c r="I31" i="30"/>
  <c r="I18" i="30"/>
  <c r="I14" i="30"/>
  <c r="I43" i="26"/>
  <c r="I30" i="39"/>
  <c r="J29" i="39" s="1"/>
  <c r="I28" i="39"/>
  <c r="J27" i="39" s="1"/>
  <c r="I24" i="39"/>
  <c r="J22" i="39" s="1"/>
  <c r="I20" i="39"/>
  <c r="I19" i="39"/>
  <c r="I15" i="39"/>
  <c r="I14" i="39"/>
  <c r="I13" i="39"/>
  <c r="I35" i="38"/>
  <c r="J34" i="38" s="1"/>
  <c r="I33" i="38"/>
  <c r="J32" i="38" s="1"/>
  <c r="I29" i="38"/>
  <c r="J27" i="38" s="1"/>
  <c r="I25" i="38"/>
  <c r="I24" i="38"/>
  <c r="I23" i="38"/>
  <c r="I19" i="38"/>
  <c r="I18" i="38"/>
  <c r="I17" i="38"/>
  <c r="I16" i="38"/>
  <c r="I15" i="38"/>
  <c r="I14" i="38"/>
  <c r="I13" i="38"/>
  <c r="I25" i="36"/>
  <c r="I26" i="36"/>
  <c r="I27" i="36"/>
  <c r="I28" i="36"/>
  <c r="I29" i="36"/>
  <c r="I30" i="36"/>
  <c r="I14" i="36"/>
  <c r="I15" i="36"/>
  <c r="I16" i="36"/>
  <c r="I17" i="36"/>
  <c r="I18" i="36"/>
  <c r="I19" i="36"/>
  <c r="I20" i="36"/>
  <c r="I21" i="36"/>
  <c r="I22" i="36"/>
  <c r="I23" i="36"/>
  <c r="I24" i="36"/>
  <c r="I64" i="36"/>
  <c r="I63" i="36"/>
  <c r="J62" i="36" s="1"/>
  <c r="I61" i="36"/>
  <c r="I60" i="36"/>
  <c r="E57" i="36"/>
  <c r="I57" i="36" s="1"/>
  <c r="J56" i="36" s="1"/>
  <c r="E54" i="36"/>
  <c r="I54" i="36" s="1"/>
  <c r="E53" i="36"/>
  <c r="I53" i="36" s="1"/>
  <c r="E52" i="36"/>
  <c r="I52" i="36" s="1"/>
  <c r="I48" i="36"/>
  <c r="I47" i="36"/>
  <c r="I44" i="36"/>
  <c r="J42" i="36" s="1"/>
  <c r="I40" i="36"/>
  <c r="I39" i="36"/>
  <c r="I38" i="36"/>
  <c r="I37" i="36"/>
  <c r="I36" i="36"/>
  <c r="I35" i="36"/>
  <c r="I34" i="36"/>
  <c r="I13" i="36"/>
  <c r="H235" i="35"/>
  <c r="H230" i="35"/>
  <c r="I227" i="35" s="1"/>
  <c r="H212" i="35"/>
  <c r="I209" i="35" s="1"/>
  <c r="H204" i="35"/>
  <c r="H203" i="35"/>
  <c r="H198" i="35"/>
  <c r="I197" i="35" s="1"/>
  <c r="H196" i="35"/>
  <c r="H195" i="35"/>
  <c r="H194" i="35"/>
  <c r="H187" i="35"/>
  <c r="I183" i="35" s="1"/>
  <c r="H146" i="35"/>
  <c r="H43" i="35"/>
  <c r="I11" i="35" s="1"/>
  <c r="I200" i="35" l="1"/>
  <c r="J64" i="41"/>
  <c r="J17" i="39"/>
  <c r="J38" i="42"/>
  <c r="J35" i="41"/>
  <c r="J67" i="42"/>
  <c r="J59" i="36"/>
  <c r="J11" i="41"/>
  <c r="J20" i="38"/>
  <c r="J88" i="40"/>
  <c r="J50" i="41"/>
  <c r="J11" i="39"/>
  <c r="J57" i="42"/>
  <c r="J61" i="42"/>
  <c r="J71" i="42"/>
  <c r="J11" i="42"/>
  <c r="J54" i="41"/>
  <c r="J31" i="33"/>
  <c r="J11" i="40"/>
  <c r="J44" i="40"/>
  <c r="J65" i="40"/>
  <c r="J70" i="40"/>
  <c r="J80" i="40"/>
  <c r="J11" i="38"/>
  <c r="J32" i="36"/>
  <c r="J11" i="36"/>
  <c r="J46" i="36"/>
  <c r="J50" i="36"/>
  <c r="I192" i="35"/>
  <c r="I39" i="34"/>
  <c r="J38" i="34" s="1"/>
  <c r="I37" i="34"/>
  <c r="J36" i="34" s="1"/>
  <c r="E33" i="34"/>
  <c r="I33" i="34" s="1"/>
  <c r="J32" i="34" s="1"/>
  <c r="I30" i="34"/>
  <c r="I29" i="34"/>
  <c r="I28" i="34"/>
  <c r="I27" i="34"/>
  <c r="I26" i="34"/>
  <c r="I13" i="34"/>
  <c r="I15" i="34"/>
  <c r="I16" i="34"/>
  <c r="I17" i="34"/>
  <c r="I18" i="34"/>
  <c r="I19" i="34"/>
  <c r="I20" i="34"/>
  <c r="I21" i="34"/>
  <c r="I22" i="34"/>
  <c r="I40" i="34"/>
  <c r="I26" i="23"/>
  <c r="I27" i="27"/>
  <c r="I37" i="33"/>
  <c r="J36" i="33" s="1"/>
  <c r="I29" i="33"/>
  <c r="I25" i="33"/>
  <c r="I19" i="33"/>
  <c r="I18" i="33"/>
  <c r="I17" i="33"/>
  <c r="I21" i="33"/>
  <c r="I16" i="33"/>
  <c r="I15" i="33"/>
  <c r="I14" i="33"/>
  <c r="I13" i="33"/>
  <c r="I38" i="33"/>
  <c r="I25" i="32"/>
  <c r="I14" i="26"/>
  <c r="I26" i="26"/>
  <c r="I84" i="32"/>
  <c r="I83" i="32"/>
  <c r="J82" i="32" s="1"/>
  <c r="I81" i="32"/>
  <c r="I80" i="32"/>
  <c r="I78" i="32"/>
  <c r="I77" i="32"/>
  <c r="I76" i="32"/>
  <c r="E73" i="32"/>
  <c r="I73" i="32" s="1"/>
  <c r="E72" i="32"/>
  <c r="I72" i="32" s="1"/>
  <c r="E71" i="32"/>
  <c r="I71" i="32" s="1"/>
  <c r="E68" i="32"/>
  <c r="I68" i="32" s="1"/>
  <c r="E67" i="32"/>
  <c r="I67" i="32" s="1"/>
  <c r="I66" i="32"/>
  <c r="I62" i="32"/>
  <c r="I61" i="32"/>
  <c r="I60" i="32"/>
  <c r="I57" i="32"/>
  <c r="J55" i="32" s="1"/>
  <c r="I53" i="32"/>
  <c r="I51" i="32"/>
  <c r="I50" i="32"/>
  <c r="I49" i="32"/>
  <c r="I48" i="32"/>
  <c r="I47" i="32"/>
  <c r="I46" i="32"/>
  <c r="I42" i="32"/>
  <c r="I38" i="32"/>
  <c r="I37" i="32"/>
  <c r="I36" i="32"/>
  <c r="I35" i="32"/>
  <c r="I33" i="32"/>
  <c r="I32" i="32"/>
  <c r="I31" i="32"/>
  <c r="I30" i="32"/>
  <c r="I29" i="32"/>
  <c r="I28" i="32"/>
  <c r="I27" i="32"/>
  <c r="I26" i="32"/>
  <c r="I24" i="32"/>
  <c r="I23" i="32"/>
  <c r="I22" i="32"/>
  <c r="I21" i="32"/>
  <c r="I20" i="32"/>
  <c r="I19" i="32"/>
  <c r="I18" i="32"/>
  <c r="I17" i="32"/>
  <c r="I16" i="32"/>
  <c r="I15" i="32"/>
  <c r="I14" i="32"/>
  <c r="I13" i="32"/>
  <c r="T41" i="30"/>
  <c r="T40" i="30"/>
  <c r="T39" i="30"/>
  <c r="T38" i="30"/>
  <c r="T37" i="30"/>
  <c r="T36" i="30"/>
  <c r="T35" i="30"/>
  <c r="T34" i="30"/>
  <c r="T33" i="30"/>
  <c r="T30" i="30"/>
  <c r="T29" i="30"/>
  <c r="T28" i="30"/>
  <c r="T27" i="30"/>
  <c r="T26" i="30"/>
  <c r="T25" i="30"/>
  <c r="T24" i="30"/>
  <c r="T23" i="30"/>
  <c r="T22" i="30"/>
  <c r="T21" i="30"/>
  <c r="T20" i="30"/>
  <c r="T19" i="30"/>
  <c r="I46" i="30"/>
  <c r="I45" i="30"/>
  <c r="I41" i="30"/>
  <c r="I40" i="30"/>
  <c r="E36" i="30"/>
  <c r="I36" i="30" s="1"/>
  <c r="J35" i="30" s="1"/>
  <c r="I33" i="30"/>
  <c r="I30" i="30"/>
  <c r="I26" i="30"/>
  <c r="I25" i="30"/>
  <c r="I24" i="30"/>
  <c r="I23" i="30"/>
  <c r="I22" i="30"/>
  <c r="I21" i="30"/>
  <c r="I25" i="25"/>
  <c r="I20" i="30"/>
  <c r="I19" i="30"/>
  <c r="I17" i="30"/>
  <c r="I16" i="30"/>
  <c r="I15" i="30"/>
  <c r="I13" i="30"/>
  <c r="I43" i="30"/>
  <c r="J42" i="30" s="1"/>
  <c r="J23" i="33" l="1"/>
  <c r="J11" i="34"/>
  <c r="J24" i="34"/>
  <c r="J11" i="33"/>
  <c r="J44" i="30"/>
  <c r="J28" i="30"/>
  <c r="J11" i="30"/>
  <c r="J40" i="32"/>
  <c r="J79" i="32"/>
  <c r="J75" i="32"/>
  <c r="J59" i="32"/>
  <c r="J70" i="32"/>
  <c r="J11" i="32"/>
  <c r="J64" i="32"/>
  <c r="J39" i="30"/>
  <c r="E56" i="28" l="1"/>
  <c r="E55" i="28"/>
  <c r="E57" i="28"/>
  <c r="I51" i="28"/>
  <c r="I50" i="28"/>
  <c r="E60" i="27"/>
  <c r="E61" i="27"/>
  <c r="E65" i="27"/>
  <c r="I65" i="27" s="1"/>
  <c r="E64" i="27"/>
  <c r="I56" i="27"/>
  <c r="I55" i="27"/>
  <c r="E68" i="26"/>
  <c r="E69" i="26"/>
  <c r="I63" i="26"/>
  <c r="I62" i="26"/>
  <c r="I61" i="26"/>
  <c r="E74" i="26"/>
  <c r="E72" i="26"/>
  <c r="I84" i="26"/>
  <c r="J83" i="26" s="1"/>
  <c r="I79" i="26"/>
  <c r="I54" i="26"/>
  <c r="I39" i="26"/>
  <c r="I38" i="26"/>
  <c r="I37" i="26"/>
  <c r="I36" i="26"/>
  <c r="E55" i="25"/>
  <c r="E56" i="25"/>
  <c r="E59" i="25"/>
  <c r="I67" i="25"/>
  <c r="J66" i="25" s="1"/>
  <c r="I50" i="25"/>
  <c r="I49" i="25"/>
  <c r="E65" i="23"/>
  <c r="E66" i="23"/>
  <c r="E69" i="23"/>
  <c r="I82" i="23"/>
  <c r="I81" i="23"/>
  <c r="I60" i="23"/>
  <c r="I59" i="23"/>
  <c r="I64" i="23"/>
  <c r="E75" i="22"/>
  <c r="E76" i="22"/>
  <c r="E74" i="22"/>
  <c r="I26" i="22"/>
  <c r="I92" i="22"/>
  <c r="I91" i="22"/>
  <c r="I69" i="22"/>
  <c r="I70" i="22"/>
  <c r="I68" i="22"/>
  <c r="J60" i="26" l="1"/>
  <c r="J58" i="23"/>
  <c r="J49" i="28"/>
  <c r="J54" i="27"/>
  <c r="J80" i="23"/>
  <c r="J67" i="22"/>
  <c r="J90" i="22"/>
  <c r="J48" i="25"/>
  <c r="I68" i="28"/>
  <c r="J67" i="28" s="1"/>
  <c r="I26" i="28"/>
  <c r="E60" i="28" l="1"/>
  <c r="I56" i="28"/>
  <c r="I55" i="28"/>
  <c r="I71" i="28"/>
  <c r="I70" i="28"/>
  <c r="I66" i="28"/>
  <c r="I64" i="28"/>
  <c r="I63" i="28"/>
  <c r="I60" i="28"/>
  <c r="I57" i="28"/>
  <c r="I47" i="28"/>
  <c r="I43" i="28"/>
  <c r="I42" i="28"/>
  <c r="I41" i="28"/>
  <c r="I40" i="28"/>
  <c r="I39" i="28"/>
  <c r="I38" i="28"/>
  <c r="I37" i="28"/>
  <c r="I36" i="28"/>
  <c r="I32" i="28"/>
  <c r="I31" i="28"/>
  <c r="I30" i="28"/>
  <c r="I29" i="28"/>
  <c r="I28" i="28"/>
  <c r="I27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64" i="27"/>
  <c r="I60" i="27"/>
  <c r="I78" i="27"/>
  <c r="I77" i="27"/>
  <c r="I76" i="27"/>
  <c r="J75" i="27" s="1"/>
  <c r="I74" i="27"/>
  <c r="J73" i="27" s="1"/>
  <c r="I72" i="27"/>
  <c r="J71" i="27" s="1"/>
  <c r="I70" i="27"/>
  <c r="I69" i="27"/>
  <c r="I61" i="27"/>
  <c r="I52" i="27"/>
  <c r="I48" i="27"/>
  <c r="I47" i="27"/>
  <c r="I46" i="27"/>
  <c r="I45" i="27"/>
  <c r="I44" i="27"/>
  <c r="I43" i="27"/>
  <c r="I42" i="27"/>
  <c r="I41" i="27"/>
  <c r="I40" i="27"/>
  <c r="I39" i="27"/>
  <c r="I35" i="27"/>
  <c r="I34" i="27"/>
  <c r="I33" i="27"/>
  <c r="I32" i="27"/>
  <c r="I31" i="27"/>
  <c r="I30" i="27"/>
  <c r="I29" i="27"/>
  <c r="I28" i="27"/>
  <c r="I26" i="27"/>
  <c r="I25" i="27"/>
  <c r="I24" i="27"/>
  <c r="I23" i="27"/>
  <c r="I22" i="27"/>
  <c r="I21" i="27"/>
  <c r="I20" i="27"/>
  <c r="I19" i="27"/>
  <c r="I18" i="27"/>
  <c r="I17" i="27"/>
  <c r="I16" i="27"/>
  <c r="I15" i="27"/>
  <c r="I14" i="27"/>
  <c r="I74" i="26"/>
  <c r="E73" i="26"/>
  <c r="I73" i="26" s="1"/>
  <c r="I72" i="26"/>
  <c r="I68" i="26"/>
  <c r="I19" i="26"/>
  <c r="I87" i="26"/>
  <c r="I86" i="26"/>
  <c r="J85" i="26" s="1"/>
  <c r="I82" i="26"/>
  <c r="I81" i="26"/>
  <c r="I78" i="26"/>
  <c r="I77" i="26"/>
  <c r="I69" i="26"/>
  <c r="I67" i="26"/>
  <c r="I58" i="26"/>
  <c r="I52" i="26"/>
  <c r="I51" i="26"/>
  <c r="I50" i="26"/>
  <c r="I49" i="26"/>
  <c r="I48" i="26"/>
  <c r="I47" i="26"/>
  <c r="I46" i="26"/>
  <c r="I45" i="26"/>
  <c r="I44" i="26"/>
  <c r="I34" i="26"/>
  <c r="I33" i="26"/>
  <c r="I32" i="26"/>
  <c r="I31" i="26"/>
  <c r="I30" i="26"/>
  <c r="I29" i="26"/>
  <c r="I28" i="26"/>
  <c r="I27" i="26"/>
  <c r="I25" i="26"/>
  <c r="I24" i="26"/>
  <c r="I23" i="26"/>
  <c r="I22" i="26"/>
  <c r="I21" i="26"/>
  <c r="I20" i="26"/>
  <c r="I18" i="26"/>
  <c r="I17" i="26"/>
  <c r="I16" i="26"/>
  <c r="I15" i="26"/>
  <c r="J12" i="26" s="1"/>
  <c r="I59" i="25"/>
  <c r="J58" i="25" s="1"/>
  <c r="I55" i="25"/>
  <c r="I70" i="25"/>
  <c r="I69" i="25"/>
  <c r="I65" i="25"/>
  <c r="I63" i="25"/>
  <c r="I62" i="25"/>
  <c r="I56" i="25"/>
  <c r="I54" i="25"/>
  <c r="I46" i="25"/>
  <c r="J44" i="25" s="1"/>
  <c r="I42" i="25"/>
  <c r="I41" i="25"/>
  <c r="I40" i="25"/>
  <c r="I39" i="25"/>
  <c r="I38" i="25"/>
  <c r="I37" i="25"/>
  <c r="I36" i="25"/>
  <c r="I35" i="25"/>
  <c r="I31" i="25"/>
  <c r="I30" i="25"/>
  <c r="I29" i="25"/>
  <c r="I28" i="25"/>
  <c r="I27" i="25"/>
  <c r="I26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J41" i="26" l="1"/>
  <c r="J37" i="27"/>
  <c r="J12" i="27"/>
  <c r="J58" i="27"/>
  <c r="J80" i="26"/>
  <c r="J12" i="28"/>
  <c r="J52" i="25"/>
  <c r="J53" i="28"/>
  <c r="J71" i="26"/>
  <c r="J76" i="26"/>
  <c r="J33" i="25"/>
  <c r="J11" i="25"/>
  <c r="J45" i="28"/>
  <c r="J65" i="28"/>
  <c r="J69" i="28"/>
  <c r="J62" i="28"/>
  <c r="J59" i="28"/>
  <c r="J34" i="28"/>
  <c r="J50" i="27"/>
  <c r="J68" i="27"/>
  <c r="J63" i="27"/>
  <c r="J56" i="26"/>
  <c r="J65" i="26"/>
  <c r="J64" i="25"/>
  <c r="J61" i="25"/>
  <c r="J68" i="25"/>
  <c r="I45" i="23" l="1"/>
  <c r="I51" i="22"/>
  <c r="E71" i="23"/>
  <c r="I71" i="23" s="1"/>
  <c r="E70" i="23"/>
  <c r="I70" i="23" s="1"/>
  <c r="I69" i="23"/>
  <c r="I65" i="23"/>
  <c r="I86" i="23"/>
  <c r="I85" i="23"/>
  <c r="I84" i="23"/>
  <c r="I79" i="23"/>
  <c r="I77" i="23"/>
  <c r="I75" i="23"/>
  <c r="I74" i="23"/>
  <c r="I66" i="23"/>
  <c r="I56" i="23"/>
  <c r="J54" i="23" s="1"/>
  <c r="I52" i="23"/>
  <c r="I51" i="23"/>
  <c r="I50" i="23"/>
  <c r="I49" i="23"/>
  <c r="I48" i="23"/>
  <c r="I47" i="23"/>
  <c r="I46" i="23"/>
  <c r="I44" i="23"/>
  <c r="I43" i="23"/>
  <c r="I42" i="23"/>
  <c r="I41" i="23"/>
  <c r="I37" i="23"/>
  <c r="I35" i="23"/>
  <c r="I34" i="23"/>
  <c r="I33" i="23"/>
  <c r="I32" i="23"/>
  <c r="I31" i="23"/>
  <c r="I30" i="23"/>
  <c r="I29" i="23"/>
  <c r="I28" i="23"/>
  <c r="I27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J39" i="23" l="1"/>
  <c r="J62" i="23"/>
  <c r="J83" i="23"/>
  <c r="J68" i="23"/>
  <c r="J78" i="23"/>
  <c r="J12" i="23"/>
  <c r="J73" i="23"/>
  <c r="J76" i="23"/>
  <c r="I85" i="22"/>
  <c r="I89" i="22"/>
  <c r="I95" i="22"/>
  <c r="I37" i="22"/>
  <c r="I38" i="22"/>
  <c r="I39" i="22"/>
  <c r="I40" i="22"/>
  <c r="I41" i="22"/>
  <c r="I42" i="22"/>
  <c r="I43" i="22"/>
  <c r="I36" i="22"/>
  <c r="I60" i="22"/>
  <c r="I61" i="22"/>
  <c r="I62" i="22"/>
  <c r="I59" i="22"/>
  <c r="E80" i="22" l="1"/>
  <c r="I80" i="22" s="1"/>
  <c r="I34" i="22"/>
  <c r="I25" i="22"/>
  <c r="I24" i="22"/>
  <c r="E79" i="22"/>
  <c r="I79" i="22" s="1"/>
  <c r="J78" i="22" l="1"/>
  <c r="I75" i="22"/>
  <c r="I76" i="22"/>
  <c r="I74" i="22"/>
  <c r="J72" i="22" s="1"/>
  <c r="I96" i="22" l="1"/>
  <c r="I22" i="22" l="1"/>
  <c r="I23" i="22"/>
  <c r="I94" i="22"/>
  <c r="J93" i="22" s="1"/>
  <c r="E87" i="22" l="1"/>
  <c r="I87" i="22" s="1"/>
  <c r="J86" i="22" s="1"/>
  <c r="I66" i="22" l="1"/>
  <c r="I54" i="22"/>
  <c r="I55" i="22"/>
  <c r="I48" i="22"/>
  <c r="I49" i="22"/>
  <c r="I50" i="22"/>
  <c r="I52" i="22"/>
  <c r="I47" i="22"/>
  <c r="I53" i="22"/>
  <c r="I33" i="22"/>
  <c r="I32" i="22"/>
  <c r="I31" i="22"/>
  <c r="I30" i="22"/>
  <c r="I29" i="22"/>
  <c r="I28" i="22"/>
  <c r="I20" i="22"/>
  <c r="I19" i="22"/>
  <c r="I15" i="22"/>
  <c r="J88" i="22" l="1"/>
  <c r="I84" i="22"/>
  <c r="I83" i="22"/>
  <c r="I27" i="22"/>
  <c r="I56" i="22"/>
  <c r="J45" i="22" s="1"/>
  <c r="I21" i="22"/>
  <c r="J64" i="22"/>
  <c r="I18" i="22"/>
  <c r="I17" i="22"/>
  <c r="I16" i="22"/>
  <c r="I14" i="22"/>
  <c r="J12" i="22" l="1"/>
  <c r="J82" i="22"/>
</calcChain>
</file>

<file path=xl/sharedStrings.xml><?xml version="1.0" encoding="utf-8"?>
<sst xmlns="http://schemas.openxmlformats.org/spreadsheetml/2006/main" count="2348" uniqueCount="182">
  <si>
    <t>PARCIAL</t>
  </si>
  <si>
    <t>TOTAL</t>
  </si>
  <si>
    <t>FORMULA</t>
  </si>
  <si>
    <t>ITEM</t>
  </si>
  <si>
    <t>FECHA</t>
  </si>
  <si>
    <t>PARTIDA</t>
  </si>
  <si>
    <t>UND.</t>
  </si>
  <si>
    <t>ESPECIALIDAD</t>
  </si>
  <si>
    <t>UND</t>
  </si>
  <si>
    <t>SEÑALIZACION Y EVACUACION</t>
  </si>
  <si>
    <t xml:space="preserve">EXTINTOR DE POLVO QUIMICO SECO (CERTIFICADO) TIPO ABC DE 6 Kg + SOPORTE METÁLICO PARA PARED (L) </t>
  </si>
  <si>
    <t>PROVINCIA</t>
  </si>
  <si>
    <t>DISTRITO</t>
  </si>
  <si>
    <t xml:space="preserve">DESCRIPCION </t>
  </si>
  <si>
    <t>UBICACIÓN</t>
  </si>
  <si>
    <t>CANT.</t>
  </si>
  <si>
    <t>MEDIDAS</t>
  </si>
  <si>
    <t>LARGO</t>
  </si>
  <si>
    <t>ANCHO</t>
  </si>
  <si>
    <t>ALTO</t>
  </si>
  <si>
    <t>PRIMER PISO</t>
  </si>
  <si>
    <t>SEGUNDO PISO</t>
  </si>
  <si>
    <t>SS-01</t>
  </si>
  <si>
    <t>SS-03</t>
  </si>
  <si>
    <t>SS-04</t>
  </si>
  <si>
    <t>SS-10</t>
  </si>
  <si>
    <t>SS-11</t>
  </si>
  <si>
    <t>SS-13</t>
  </si>
  <si>
    <t>SS-14</t>
  </si>
  <si>
    <t>SS-16</t>
  </si>
  <si>
    <t>SS-17</t>
  </si>
  <si>
    <t xml:space="preserve">SEGUNDO PISO </t>
  </si>
  <si>
    <t>SS-02</t>
  </si>
  <si>
    <t>SS-09</t>
  </si>
  <si>
    <t>: SEGURIDAD</t>
  </si>
  <si>
    <t>PROYECTO :</t>
  </si>
  <si>
    <t>SEÑAL DE EVACUACION ZONA SEGURA EN CASO DE SISMOS</t>
  </si>
  <si>
    <t>SEÑAL DE EVACUACION Y EMERGENCIA SALIDA</t>
  </si>
  <si>
    <t>SEÑAL SALIDA DE ESCAPE EN ESCALERA (02 DIRECCIONES)</t>
  </si>
  <si>
    <t>SS-12</t>
  </si>
  <si>
    <t>SEÑAL DE EVACUACION SALIDA (DIRECCION DERECHA)</t>
  </si>
  <si>
    <t>SEÑAL DE EVACUACION SALIDA (DIRECCION IZQUIERDA)</t>
  </si>
  <si>
    <t>SEÑAL DE ADVERTENCIA - ATENCION RIESGO ELECTRICO</t>
  </si>
  <si>
    <t>SEÑAL DE PROHIBICIÓN - PROHIBIDO FUMAR</t>
  </si>
  <si>
    <t>SS-19</t>
  </si>
  <si>
    <t>SS-20</t>
  </si>
  <si>
    <t>SS-21</t>
  </si>
  <si>
    <t>SEÑAL DE CANTIDAD DE AFORO</t>
  </si>
  <si>
    <t>SEÑAL DE UBICACIÓN DE BOTIQUIN DE EMERGENCIA</t>
  </si>
  <si>
    <t>SEÑAL DE IDENTIFICACION SS.HH. HOMBRES</t>
  </si>
  <si>
    <t>SEÑAL DE IDENTIFICACION SS.HH. MUJERES</t>
  </si>
  <si>
    <t>SEÑAL DE IDENTIFICACION SS.HH. MINUSVALIDOS</t>
  </si>
  <si>
    <t xml:space="preserve">EXTINTOR DE DIOXIDO DE CARBONO (CO2) TIPO BC + SOPORTE METÁLICO PARA PARED (L) </t>
  </si>
  <si>
    <t>SS-23</t>
  </si>
  <si>
    <t>SS-24</t>
  </si>
  <si>
    <t>SEÑAL DE ADVERTENCIA PUESTA A TIERRA</t>
  </si>
  <si>
    <t>M2</t>
  </si>
  <si>
    <t>: SEGURIDAD (SEÑALIZACIÓN Y EVACUACIÓN)</t>
  </si>
  <si>
    <t>SEÑAL UBICACIÓN PULSADOR DE ALARMA CONTRA INCENDIOS</t>
  </si>
  <si>
    <t>SEÑAL DE ADVERTENCIA NO ES SALIDA</t>
  </si>
  <si>
    <t>EXTINTORES</t>
  </si>
  <si>
    <t xml:space="preserve">PINTURA CIRCULOS AMARILLOS DE 10CM DE ANCHO Y RADIO (Según planos y especificaciones técnicas) </t>
  </si>
  <si>
    <t>01.00</t>
  </si>
  <si>
    <t>01.01</t>
  </si>
  <si>
    <t>01.02</t>
  </si>
  <si>
    <t>01.03</t>
  </si>
  <si>
    <t>SEÑALIZACIONES</t>
  </si>
  <si>
    <t>01.01.01</t>
  </si>
  <si>
    <t>01.01.02</t>
  </si>
  <si>
    <t>01.01.03</t>
  </si>
  <si>
    <t>01.01.04</t>
  </si>
  <si>
    <t>01.02.01</t>
  </si>
  <si>
    <t>01.02.02</t>
  </si>
  <si>
    <t>01.02.03</t>
  </si>
  <si>
    <t>: DICIEMBRE 2018</t>
  </si>
  <si>
    <t>DEPARTAMENTO</t>
  </si>
  <si>
    <t xml:space="preserve">AZOTEA </t>
  </si>
  <si>
    <t>AZOTEA</t>
  </si>
  <si>
    <t>SEÑAL DE NUMERO DE PISO</t>
  </si>
  <si>
    <t>M</t>
  </si>
  <si>
    <t>01.01.05</t>
  </si>
  <si>
    <t>Igual area CAD</t>
  </si>
  <si>
    <t>ESCALERAS 1-2 piso</t>
  </si>
  <si>
    <t>SEÑAL DE LA PUERTA SE MANTENDRA PERMANENTEMENTE ABIERTA</t>
  </si>
  <si>
    <t>ESCALERAS 1-3 piso</t>
  </si>
  <si>
    <t>: ILO</t>
  </si>
  <si>
    <t>: MOQUEGUA</t>
  </si>
  <si>
    <t xml:space="preserve">: “ REMODELACIÓN DE AMBIENTE U OFICINA PARA PRESTACION DE SERVICIOS AL PUBLICO. ADQUISICION DE PAQUETES DE MUEBLES PARA PERSONAL NO MODULARES: EN LA COMISARIA PNP NUEVA CAJAMARCA. CODIGO UNICO: 2428448
</t>
  </si>
  <si>
    <t>: SAN MARTIN</t>
  </si>
  <si>
    <t>: RIOJA</t>
  </si>
  <si>
    <t>: NUEVA CAJAMARCA</t>
  </si>
  <si>
    <t>SEÑAL DE IDENTIFICACION SS.HH. MIXTO</t>
  </si>
  <si>
    <t>ESCALERA 1</t>
  </si>
  <si>
    <t>ESCALERA 2</t>
  </si>
  <si>
    <t>ESCALERA 3</t>
  </si>
  <si>
    <t>: PICOTA</t>
  </si>
  <si>
    <t>: SAMEGUA</t>
  </si>
  <si>
    <t>: MARISCAL NIETO</t>
  </si>
  <si>
    <t>: UCAYALI</t>
  </si>
  <si>
    <t>: PADRE ABAD</t>
  </si>
  <si>
    <t>: IRAZOLA</t>
  </si>
  <si>
    <t xml:space="preserve">: “ REMODELACIÓN DE AMBIENTE U OFICINA PARA PRESTACION DE SERVICIOS AL PUBLICO. ADQUISICION DE PAQUETES DE MUEBLES PARA PERSONAL NO MODULARES: EN LA COMISARIA PNP SAMEGUA. CODIGO UNICO: 2428436
</t>
  </si>
  <si>
    <t xml:space="preserve">: “ REMODELACIÓN DE AMBIENTE U OFICINA PARA PRESTACION DE SERVICIOS AL PUBLICO. ADQUISICION DE PAQUETES DE MUEBLES PARA PERSONAL NO MODULARES: EN LA COMISARIA PNP SAN ALEJANDRO. CODIGO UNICO: 2428443
</t>
  </si>
  <si>
    <t xml:space="preserve">: “ REMODELACIÓN DE AMBIENTE U OFICINA PARA PRESTACION DE SERVICIOS AL PUBLICO. ADQUISICION DE PAQUETES DE MUEBLES PARA PERSONAL NO MODULARES: EN LA COMISARIA PNP ALEXANDER VON HUMBOLDT. CODIGO UNICO: 2428429
</t>
  </si>
  <si>
    <t>SEÑAL DE UBICACIÓN CENTRAL DE ALARMA CONTRA INCENDIOS (CACI)</t>
  </si>
  <si>
    <t>PINTURA DE TIPO TRAFICO AMARILLO PARA PUESTA A TIERRA</t>
  </si>
  <si>
    <t>EXTINTOR  DE POLVO QUÍMICO HÚMEDO (ACETATO DE POTASIO) TIPO K (CLASE B)+SOPORTE METÁLICO</t>
  </si>
  <si>
    <t>BOTIQUIN DE EMERGENCIA DE L=40cm A=30cm ( Implementado)</t>
  </si>
  <si>
    <t>01.02.04</t>
  </si>
  <si>
    <t>GABINETE PARA EXTINTOR</t>
  </si>
  <si>
    <t>PINTURA TRAFICO AMARILLO Y NEGRO TIPO ZEBRA ( rampas)</t>
  </si>
  <si>
    <t xml:space="preserve">SEÑALIZACION CON VINIL AUTOADHESIVO FOTOLUMINISCENTE DE 0.20 x 0.30 m CON BASE CELTEX DE 2mm </t>
  </si>
  <si>
    <t>SEÑAL UBICACIÓN DE EXTINTOR PORTATIL TIPO PQS (1,3,5,6,7)</t>
  </si>
  <si>
    <t>SEÑAL UBICACIÓN DE EXTINTOR AGENTE EXTINCION CO2 (2,4)</t>
  </si>
  <si>
    <t xml:space="preserve">SEÑALIZACION CON VINIL AUTOADHESIVO DE 0.20 x 0.30 m CON BASE CELTEX 2mm </t>
  </si>
  <si>
    <t>SEÑALIZACION TIPO ACRILICO ILUMINADO  LED ADOSADO A PUERTA, VIGA O DINTEL</t>
  </si>
  <si>
    <t>01.01.06</t>
  </si>
  <si>
    <t>TERCER PISO</t>
  </si>
  <si>
    <t>EXTINTOR  DE POLVO QUÍMICO HÚMEDO (ACETATO DE POTASIO) TIPO K (CLASE B)+SOPORTE METÁLICO PARA PARED (L)</t>
  </si>
  <si>
    <t xml:space="preserve">: “ REMODELACIÓN DE AMBIENTE U OFICINA PARA PRESTACION DE SERVICIOS AL PUBLICO. ADQUISICION DE PAQUETES DE MUEBLES PARA PERSONAL NO MODULARES: EN LA COMISARIA PNP ILO. CODIGO UNICO: 2428456
</t>
  </si>
  <si>
    <t>SEÑAL UBICACIÓN DE EXTINTOR AGENTE EXTINCIÓN ACETATO DE POTASIO - K (CLASE B) (8)</t>
  </si>
  <si>
    <t>SEÑAL UBICACIÓN DE EXTINTOR PORTATIL TIPO PQS (2,3,5,6,8)</t>
  </si>
  <si>
    <t>SEÑAL UBICACIÓN DE EXTINTOR AGENTE EXTINCION CO2 (1,4)</t>
  </si>
  <si>
    <t>SEÑAL UBICACIÓN DE EXTINTOR AGENTE EXTINCIÓN ACETATO DE POTASIO - K (CLASE B)(8)</t>
  </si>
  <si>
    <t>GABINETE PARA EXTINTOR (3,4,6)</t>
  </si>
  <si>
    <t>GABINETE PARA EXTINTOR (3,4,8)</t>
  </si>
  <si>
    <t>SEÑAL UBICACIÓN DE EXTINTOR PORTATIL TIPO PQS (2,3,5)</t>
  </si>
  <si>
    <t>GABINETE PARA EXTINTOR (3)</t>
  </si>
  <si>
    <t>SEÑAL UBICACIÓN DE EXTINTOR PORTATIL TIPO PQS (2,5,6)</t>
  </si>
  <si>
    <t>SEÑAL UBICACIÓN DE EXTINTOR AGENTE EXTINCION CO2 (1,3,4)</t>
  </si>
  <si>
    <t xml:space="preserve">TERCER PISO </t>
  </si>
  <si>
    <t>SEÑAL UBICACIÓN DE EXTINTOR PORTATIL TIPO PQS (2,3,4)</t>
  </si>
  <si>
    <t>SEÑAL UBICACIÓN DE EXTINTOR AGENTE EXTINCION CO2 (1)</t>
  </si>
  <si>
    <t>SEÑAL UBICACIÓN DE EXTINTOR AGENTE EXTINCIÓN ACETATO DE POTASIO - K (CLASE B)(5)</t>
  </si>
  <si>
    <t>SEÑAL UBICACIÓN DE EXTINTOR PORTATIL TIPO PQS (1,4,5)</t>
  </si>
  <si>
    <t>SEÑAL UBICACIÓN DE EXTINTOR AGENTE EXTINCION CO2 (2,3)</t>
  </si>
  <si>
    <t xml:space="preserve">SEÑALIZACION DE PLANO DE EVACUACIÓN  CON TAPA DE ACRILICO DE PROTECCION </t>
  </si>
  <si>
    <t xml:space="preserve">SEÑALIZACIÓN  EN PISO CON PINTURA DE TRAFICO </t>
  </si>
  <si>
    <t>CINTA ANTIDESLIZANTE FOTOLUMINISCENTE 2"X5M PARA ESCALERAS</t>
  </si>
  <si>
    <t>SEÑALIZACION DE PLANO DE EVACUACIÓN  CON TAPA DE ACRILICO DE PROTECCION</t>
  </si>
  <si>
    <t>SEÑALIZACIÓN  EN PISO CON PINTURA DE TRAFICO</t>
  </si>
  <si>
    <t>CINTA ANTIDESLIZANTE FOTOLUMINISCENTE 2"X6M PARA ESCALERAS</t>
  </si>
  <si>
    <t>SEÑAL DE EVACUACION SALIDA</t>
  </si>
  <si>
    <t>SEÑALIZACION CON VINIL AUTOADHESIVO FOTOLUMINISCENTE DE 0.20 x 0.30 m CON BASE CELTEX DE 2mm INCLUYE INSTALACION</t>
  </si>
  <si>
    <t>SEÑALIZACION CON VINIL AUTOADHESIVO DE 0.20 x 0.30 m CON BASE CELTEX 2mm INCLUYE INSTALACION</t>
  </si>
  <si>
    <t xml:space="preserve">SEÑALIZACION CON VINIL AUTOADHESIVO FOTOLUMINISCENTE DE 0.20 x 0.30 m CON BASE CELTEX DE 2mm INCLUYE INSTALACION </t>
  </si>
  <si>
    <t xml:space="preserve">SALIDA TIPO LED DE EVACUACION </t>
  </si>
  <si>
    <t xml:space="preserve">SEÑALIZACION TIPO ACRILICO ILUMINADO  LED ADOSADO A PUERTA, VIGA O DINTEL </t>
  </si>
  <si>
    <r>
      <rPr>
        <b/>
        <sz val="8"/>
        <rFont val="Arial"/>
        <family val="2"/>
      </rPr>
      <t xml:space="preserve">(*) </t>
    </r>
    <r>
      <rPr>
        <sz val="8"/>
        <rFont val="Arial"/>
        <family val="2"/>
      </rPr>
      <t>Nota: Los equipos de luces de emergencia, alarma contra incendios, avisador sonoro, detectores de humo y sensores de temperatura, no se consideran porque se encuentran dentro de la especialidad de instalaciones electricas.</t>
    </r>
  </si>
  <si>
    <t xml:space="preserve">: REMODELACIÓN DE AMBIENTE U OFICINA PARA PRESTACION DE SERVICIOS AL PUBLICO. ADQUISICION DE PAQUETES DE MUEBLES PARA PERSONAL NO MODULARES: EN LA COMISARIA PNP PICOTA. CODIGO UNICO: 2428470
</t>
  </si>
  <si>
    <t>GABINETE PARA EXTINTOR (3,6)</t>
  </si>
  <si>
    <t>METRADOS GENERAL DE SEGURIDAD (SEÑALIZACION Y EVACUACION)</t>
  </si>
  <si>
    <t>METRADOS CENTRO DE EMERGENCIA MUJER (CEM)</t>
  </si>
  <si>
    <t>METRADOS COMISARIA</t>
  </si>
  <si>
    <t xml:space="preserve">ESCALERA </t>
  </si>
  <si>
    <t>-</t>
  </si>
  <si>
    <t>SEÑAL DE IDENTIFICACION SERVICIOS HIGIENICOS DISCAPACITADOS</t>
  </si>
  <si>
    <t>SEÑAL DE IDENTIFICACION SERVICIOS HIGIENICOS MIXTO</t>
  </si>
  <si>
    <t>SEÑAL DE IDENTIFICACION SERVICIOS HIGIENICOS HOMBRE</t>
  </si>
  <si>
    <t>SEÑAL DE IDENTIFICACION SERVICIOS HIGIENICOS MUJER</t>
  </si>
  <si>
    <t>SEÑAL DE EVACUACION SALIDA DE ESCAPE ESCALERA (2 DIRECCIONES)</t>
  </si>
  <si>
    <t>SEÑAL UBICACIÓN DE EXTINTOR PORTATIL TIPO PQS (2,4,5,6)</t>
  </si>
  <si>
    <t>SEÑAL UBICACIÓN DE EXTINTOR AGENTE EXTINCION CO2 (1,3)</t>
  </si>
  <si>
    <t xml:space="preserve">SEÑAL UBICACIÓN DE EXTINTOR AGENTE EXTINCION K </t>
  </si>
  <si>
    <t>(*) Nota: Los equipos de alarma contra incendios, avisador sonoro, detectores de humo,  luces de emergencia y señal tipo acrílico iluminado LED , no se consideran porque se encuentran dentro de la especialidad de instalaciones eléctricas y comunicaciones.</t>
  </si>
  <si>
    <t>SEÑALIZACION DE PLANO DE EVACUACIÓN  CON TAPA DE ACRILICO DE PROTECCION INCLUYE INSTALACIÓN</t>
  </si>
  <si>
    <t>SEÑALIZACION CON CINTA ANTIDESLIZANTE FOTOLUMINISCENTE 2"X 1M (INCLUYE INSTALACIÓN)</t>
  </si>
  <si>
    <t xml:space="preserve">GABINETE PARA EXTINTOR INCUYE INSTALACION </t>
  </si>
  <si>
    <t>EXTINTOR DE POLVO QUIMICO SECO TIPO ABC DE 6 Kg + SOPORTE METÁLICO PARA PARED (L) INCLUYE INSTALACION (2,4,5,6)</t>
  </si>
  <si>
    <r>
      <t xml:space="preserve">EXTINTOR DE DIOXIDO DE CARBONO (CO2) TIPO BC - 10 LIBRAS + SOPORTE METÁLICO PARA PARED (L) INCLUYE INSTALACION </t>
    </r>
    <r>
      <rPr>
        <b/>
        <sz val="8"/>
        <rFont val="Arial"/>
        <family val="2"/>
      </rPr>
      <t>(1,3)</t>
    </r>
  </si>
  <si>
    <t xml:space="preserve">"MEJORAMIENTO DE LA GESTIÓN MUNICIPAL Y SERVICIO ADMINISTRATIVO DE LA MUNICIPALIDAD PROVINCIAL DE ABANCAY, DISTRITO DE ABANCAY - PROVINCIA DE ABANCAY - DEPARTAMENTO DE APURIMAC"
</t>
  </si>
  <si>
    <t>: ABANCAY</t>
  </si>
  <si>
    <t>: OCTUBRE 2021</t>
  </si>
  <si>
    <t>APURÍMAC</t>
  </si>
  <si>
    <t>PRIMER SOTANO</t>
  </si>
  <si>
    <t>SEGUNDO SOTANO</t>
  </si>
  <si>
    <t xml:space="preserve">CUARTO PISO </t>
  </si>
  <si>
    <t xml:space="preserve">QUINTO PISO </t>
  </si>
  <si>
    <t>CUARTO PISO</t>
  </si>
  <si>
    <t>QUINTO PISO</t>
  </si>
  <si>
    <t>SOTANO 01</t>
  </si>
  <si>
    <t>SOTANO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</si>
</sst>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sz val="12"/>
      <name val="Arial Black"/>
      <family val="2"/>
    </font>
    <font>
      <b/>
      <sz val="8"/>
      <color rgb="FFFF0000"/>
      <name val="Arial Narrow"/>
      <family val="2"/>
    </font>
    <font>
      <sz val="10"/>
      <name val="Arial"/>
      <family val="2"/>
    </font>
    <font>
      <b/>
      <sz val="9"/>
      <color theme="0"/>
      <name val="Arial Narrow"/>
      <family val="2"/>
    </font>
    <font>
      <sz val="9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8"/>
      <color indexed="72"/>
      <name val="Arial Narrow"/>
      <family val="2"/>
    </font>
    <font>
      <i/>
      <sz val="8"/>
      <name val="Arial Narrow"/>
      <family val="2"/>
    </font>
    <font>
      <sz val="8"/>
      <color rgb="FFFF0000"/>
      <name val="Arial Narrow"/>
      <family val="2"/>
    </font>
    <font>
      <sz val="8"/>
      <color theme="1"/>
      <name val="Arial Narrow"/>
      <family val="2"/>
    </font>
    <font>
      <b/>
      <u/>
      <sz val="8"/>
      <color rgb="FFFF0000"/>
      <name val="Arial Narrow"/>
      <family val="2"/>
    </font>
    <font>
      <b/>
      <sz val="8"/>
      <color theme="1"/>
      <name val="Arial Narrow"/>
      <family val="2"/>
    </font>
    <font>
      <b/>
      <u/>
      <sz val="12"/>
      <name val="Arial Black"/>
      <family val="2"/>
    </font>
    <font>
      <b/>
      <sz val="8.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12" fillId="0" borderId="0" applyFont="0" applyFill="0" applyBorder="0" applyAlignment="0" applyProtection="0"/>
    <xf numFmtId="0" fontId="1" fillId="0" borderId="0"/>
  </cellStyleXfs>
  <cellXfs count="283">
    <xf numFmtId="0" fontId="0" fillId="0" borderId="0" xfId="0"/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/>
    <xf numFmtId="4" fontId="3" fillId="0" borderId="0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center" vertical="center"/>
    </xf>
    <xf numFmtId="4" fontId="5" fillId="2" borderId="0" xfId="0" applyNumberFormat="1" applyFont="1" applyFill="1" applyBorder="1" applyAlignment="1">
      <alignment horizontal="right"/>
    </xf>
    <xf numFmtId="0" fontId="5" fillId="0" borderId="0" xfId="5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5" applyFont="1" applyFill="1" applyBorder="1" applyAlignment="1">
      <alignment vertical="center"/>
    </xf>
    <xf numFmtId="4" fontId="6" fillId="2" borderId="0" xfId="0" applyNumberFormat="1" applyFont="1" applyFill="1" applyBorder="1" applyAlignment="1">
      <alignment horizontal="left" vertical="center"/>
    </xf>
    <xf numFmtId="0" fontId="6" fillId="0" borderId="0" xfId="5" applyFont="1" applyFill="1" applyBorder="1" applyAlignment="1">
      <alignment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49" fontId="5" fillId="2" borderId="0" xfId="0" applyNumberFormat="1" applyFont="1" applyFill="1" applyBorder="1" applyAlignment="1">
      <alignment vertical="center"/>
    </xf>
    <xf numFmtId="0" fontId="8" fillId="5" borderId="8" xfId="0" applyFont="1" applyFill="1" applyBorder="1" applyAlignment="1" applyProtection="1">
      <alignment vertical="center"/>
      <protection locked="0"/>
    </xf>
    <xf numFmtId="0" fontId="9" fillId="5" borderId="8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vertical="center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vertical="center"/>
      <protection locked="0"/>
    </xf>
    <xf numFmtId="0" fontId="5" fillId="2" borderId="0" xfId="0" applyFont="1" applyFill="1" applyBorder="1" applyAlignment="1">
      <alignment horizontal="center" vertical="center"/>
    </xf>
    <xf numFmtId="4" fontId="5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/>
    <xf numFmtId="2" fontId="6" fillId="2" borderId="0" xfId="0" applyNumberFormat="1" applyFont="1" applyFill="1" applyBorder="1" applyAlignment="1">
      <alignment horizontal="right"/>
    </xf>
    <xf numFmtId="4" fontId="14" fillId="4" borderId="13" xfId="6" applyNumberFormat="1" applyFont="1" applyFill="1" applyBorder="1" applyAlignment="1">
      <alignment horizontal="center" vertical="center" wrapText="1"/>
    </xf>
    <xf numFmtId="4" fontId="14" fillId="4" borderId="14" xfId="0" applyNumberFormat="1" applyFont="1" applyFill="1" applyBorder="1" applyAlignment="1">
      <alignment horizontal="center" vertical="center" wrapText="1"/>
    </xf>
    <xf numFmtId="4" fontId="14" fillId="4" borderId="15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 applyProtection="1">
      <alignment vertical="center"/>
      <protection locked="0"/>
    </xf>
    <xf numFmtId="0" fontId="16" fillId="0" borderId="0" xfId="5" applyFont="1" applyFill="1" applyBorder="1" applyAlignment="1">
      <alignment horizontal="left" vertical="center"/>
    </xf>
    <xf numFmtId="4" fontId="16" fillId="0" borderId="0" xfId="1" applyNumberFormat="1" applyFont="1" applyFill="1" applyBorder="1" applyAlignment="1">
      <alignment horizontal="right" vertical="center" wrapText="1"/>
    </xf>
    <xf numFmtId="4" fontId="16" fillId="0" borderId="0" xfId="5" applyNumberFormat="1" applyFont="1" applyFill="1" applyBorder="1" applyAlignment="1">
      <alignment horizontal="right" vertical="center" wrapText="1"/>
    </xf>
    <xf numFmtId="4" fontId="16" fillId="0" borderId="0" xfId="3" applyNumberFormat="1" applyFont="1" applyFill="1" applyBorder="1" applyAlignment="1">
      <alignment horizontal="right" vertical="center"/>
    </xf>
    <xf numFmtId="4" fontId="15" fillId="0" borderId="0" xfId="5" applyNumberFormat="1" applyFont="1" applyFill="1" applyBorder="1" applyAlignment="1">
      <alignment horizontal="right" vertical="center" wrapText="1"/>
    </xf>
    <xf numFmtId="0" fontId="15" fillId="0" borderId="0" xfId="5" applyFont="1" applyFill="1" applyBorder="1" applyAlignment="1">
      <alignment horizontal="center" vertical="center" wrapText="1"/>
    </xf>
    <xf numFmtId="0" fontId="16" fillId="0" borderId="0" xfId="0" applyFont="1" applyFill="1" applyBorder="1"/>
    <xf numFmtId="4" fontId="8" fillId="5" borderId="8" xfId="0" applyNumberFormat="1" applyFont="1" applyFill="1" applyBorder="1" applyAlignment="1" applyProtection="1">
      <alignment vertical="center"/>
      <protection locked="0"/>
    </xf>
    <xf numFmtId="4" fontId="9" fillId="5" borderId="8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 wrapText="1"/>
    </xf>
    <xf numFmtId="4" fontId="6" fillId="0" borderId="5" xfId="0" applyNumberFormat="1" applyFont="1" applyFill="1" applyBorder="1" applyAlignment="1">
      <alignment horizontal="right"/>
    </xf>
    <xf numFmtId="2" fontId="5" fillId="0" borderId="5" xfId="0" applyNumberFormat="1" applyFont="1" applyFill="1" applyBorder="1" applyAlignment="1">
      <alignment horizontal="right"/>
    </xf>
    <xf numFmtId="2" fontId="20" fillId="0" borderId="5" xfId="3" applyNumberFormat="1" applyFont="1" applyFill="1" applyBorder="1" applyAlignment="1">
      <alignment horizontal="right" vertical="center"/>
    </xf>
    <xf numFmtId="0" fontId="19" fillId="0" borderId="0" xfId="0" applyFont="1" applyFill="1"/>
    <xf numFmtId="0" fontId="19" fillId="0" borderId="0" xfId="0" applyFont="1" applyFill="1" applyBorder="1"/>
    <xf numFmtId="0" fontId="8" fillId="5" borderId="9" xfId="0" applyFont="1" applyFill="1" applyBorder="1" applyAlignment="1" applyProtection="1">
      <alignment vertical="center"/>
      <protection locked="0"/>
    </xf>
    <xf numFmtId="0" fontId="19" fillId="0" borderId="4" xfId="0" applyFont="1" applyFill="1" applyBorder="1" applyAlignment="1"/>
    <xf numFmtId="0" fontId="5" fillId="0" borderId="5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center"/>
    </xf>
    <xf numFmtId="0" fontId="21" fillId="0" borderId="5" xfId="0" applyFont="1" applyFill="1" applyBorder="1" applyAlignment="1" applyProtection="1">
      <alignment horizontal="left" vertical="center" indent="1"/>
      <protection locked="0"/>
    </xf>
    <xf numFmtId="4" fontId="17" fillId="0" borderId="5" xfId="0" applyNumberFormat="1" applyFont="1" applyFill="1" applyBorder="1" applyAlignment="1" applyProtection="1">
      <alignment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165" fontId="18" fillId="0" borderId="5" xfId="0" applyNumberFormat="1" applyFont="1" applyFill="1" applyBorder="1" applyAlignment="1">
      <alignment horizontal="right"/>
    </xf>
    <xf numFmtId="2" fontId="5" fillId="0" borderId="5" xfId="0" applyNumberFormat="1" applyFont="1" applyFill="1" applyBorder="1" applyAlignment="1">
      <alignment horizontal="right" vertical="center"/>
    </xf>
    <xf numFmtId="164" fontId="5" fillId="0" borderId="0" xfId="6" applyFont="1" applyFill="1" applyBorder="1"/>
    <xf numFmtId="0" fontId="5" fillId="0" borderId="5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left" indent="1"/>
    </xf>
    <xf numFmtId="164" fontId="19" fillId="0" borderId="0" xfId="6" applyFont="1" applyFill="1" applyBorder="1"/>
    <xf numFmtId="0" fontId="5" fillId="2" borderId="5" xfId="0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right"/>
    </xf>
    <xf numFmtId="2" fontId="20" fillId="2" borderId="5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165" fontId="18" fillId="2" borderId="5" xfId="0" applyNumberFormat="1" applyFont="1" applyFill="1" applyBorder="1" applyAlignment="1">
      <alignment horizontal="right"/>
    </xf>
    <xf numFmtId="2" fontId="5" fillId="2" borderId="5" xfId="0" applyNumberFormat="1" applyFont="1" applyFill="1" applyBorder="1" applyAlignment="1">
      <alignment horizontal="right" vertical="center"/>
    </xf>
    <xf numFmtId="4" fontId="17" fillId="0" borderId="5" xfId="0" applyNumberFormat="1" applyFont="1" applyFill="1" applyBorder="1" applyAlignment="1" applyProtection="1">
      <alignment horizontal="center" vertical="center"/>
      <protection locked="0"/>
    </xf>
    <xf numFmtId="0" fontId="17" fillId="0" borderId="6" xfId="0" applyFont="1" applyFill="1" applyBorder="1" applyAlignment="1" applyProtection="1">
      <alignment horizontal="center" vertical="center"/>
      <protection locked="0"/>
    </xf>
    <xf numFmtId="0" fontId="17" fillId="6" borderId="5" xfId="0" applyFont="1" applyFill="1" applyBorder="1" applyAlignment="1" applyProtection="1">
      <alignment vertical="center"/>
      <protection locked="0"/>
    </xf>
    <xf numFmtId="0" fontId="4" fillId="6" borderId="5" xfId="0" applyFont="1" applyFill="1" applyBorder="1" applyAlignment="1">
      <alignment vertical="center"/>
    </xf>
    <xf numFmtId="4" fontId="4" fillId="6" borderId="5" xfId="0" applyNumberFormat="1" applyFont="1" applyFill="1" applyBorder="1" applyAlignment="1">
      <alignment vertical="center"/>
    </xf>
    <xf numFmtId="4" fontId="17" fillId="6" borderId="5" xfId="0" applyNumberFormat="1" applyFont="1" applyFill="1" applyBorder="1" applyAlignment="1" applyProtection="1">
      <alignment vertical="center"/>
      <protection locked="0"/>
    </xf>
    <xf numFmtId="2" fontId="6" fillId="2" borderId="5" xfId="0" applyNumberFormat="1" applyFont="1" applyFill="1" applyBorder="1" applyAlignment="1">
      <alignment horizontal="left" indent="1"/>
    </xf>
    <xf numFmtId="2" fontId="6" fillId="2" borderId="5" xfId="0" applyNumberFormat="1" applyFont="1" applyFill="1" applyBorder="1" applyAlignment="1"/>
    <xf numFmtId="0" fontId="17" fillId="2" borderId="4" xfId="0" applyFont="1" applyFill="1" applyBorder="1" applyAlignment="1" applyProtection="1">
      <alignment vertical="center"/>
      <protection locked="0"/>
    </xf>
    <xf numFmtId="2" fontId="6" fillId="2" borderId="5" xfId="0" applyNumberFormat="1" applyFont="1" applyFill="1" applyBorder="1" applyAlignment="1">
      <alignment horizontal="left"/>
    </xf>
    <xf numFmtId="0" fontId="6" fillId="6" borderId="5" xfId="0" applyFont="1" applyFill="1" applyBorder="1" applyAlignment="1" applyProtection="1">
      <alignment horizontal="center" vertical="center"/>
      <protection locked="0"/>
    </xf>
    <xf numFmtId="0" fontId="6" fillId="6" borderId="5" xfId="0" applyFont="1" applyFill="1" applyBorder="1" applyAlignment="1" applyProtection="1">
      <alignment vertical="center"/>
      <protection locked="0"/>
    </xf>
    <xf numFmtId="165" fontId="18" fillId="6" borderId="5" xfId="0" applyNumberFormat="1" applyFont="1" applyFill="1" applyBorder="1" applyAlignment="1">
      <alignment horizontal="right"/>
    </xf>
    <xf numFmtId="2" fontId="5" fillId="6" borderId="5" xfId="0" applyNumberFormat="1" applyFont="1" applyFill="1" applyBorder="1" applyAlignment="1">
      <alignment horizontal="right" vertical="center"/>
    </xf>
    <xf numFmtId="4" fontId="17" fillId="6" borderId="5" xfId="0" applyNumberFormat="1" applyFont="1" applyFill="1" applyBorder="1" applyAlignment="1" applyProtection="1">
      <alignment horizontal="right" vertical="center"/>
      <protection locked="0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center"/>
    </xf>
    <xf numFmtId="2" fontId="5" fillId="6" borderId="5" xfId="0" applyNumberFormat="1" applyFont="1" applyFill="1" applyBorder="1" applyAlignment="1">
      <alignment horizontal="right"/>
    </xf>
    <xf numFmtId="2" fontId="20" fillId="6" borderId="5" xfId="3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4" fontId="4" fillId="2" borderId="5" xfId="0" applyNumberFormat="1" applyFont="1" applyFill="1" applyBorder="1" applyAlignment="1">
      <alignment vertical="center"/>
    </xf>
    <xf numFmtId="4" fontId="17" fillId="2" borderId="5" xfId="0" applyNumberFormat="1" applyFont="1" applyFill="1" applyBorder="1" applyAlignment="1" applyProtection="1">
      <alignment vertical="center"/>
      <protection locked="0"/>
    </xf>
    <xf numFmtId="0" fontId="17" fillId="2" borderId="6" xfId="0" applyFont="1" applyFill="1" applyBorder="1" applyAlignment="1" applyProtection="1">
      <alignment vertical="center"/>
      <protection locked="0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0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 vertical="center"/>
    </xf>
    <xf numFmtId="2" fontId="22" fillId="0" borderId="5" xfId="3" applyNumberFormat="1" applyFont="1" applyFill="1" applyBorder="1" applyAlignment="1">
      <alignment horizontal="right" vertical="center"/>
    </xf>
    <xf numFmtId="49" fontId="8" fillId="5" borderId="7" xfId="6" applyNumberFormat="1" applyFont="1" applyFill="1" applyBorder="1" applyAlignment="1" applyProtection="1">
      <alignment horizontal="left" vertical="center"/>
      <protection locked="0"/>
    </xf>
    <xf numFmtId="49" fontId="17" fillId="6" borderId="4" xfId="0" applyNumberFormat="1" applyFont="1" applyFill="1" applyBorder="1" applyAlignment="1" applyProtection="1">
      <alignment vertical="center"/>
      <protection locked="0"/>
    </xf>
    <xf numFmtId="0" fontId="5" fillId="0" borderId="5" xfId="0" applyFont="1" applyFill="1" applyBorder="1" applyAlignment="1" applyProtection="1">
      <alignment vertical="center"/>
      <protection locked="0"/>
    </xf>
    <xf numFmtId="0" fontId="5" fillId="0" borderId="5" xfId="0" applyFont="1" applyFill="1" applyBorder="1" applyAlignment="1" applyProtection="1">
      <alignment vertical="center" wrapText="1"/>
      <protection locked="0"/>
    </xf>
    <xf numFmtId="0" fontId="4" fillId="0" borderId="5" xfId="0" applyFont="1" applyFill="1" applyBorder="1" applyAlignment="1">
      <alignment vertical="center"/>
    </xf>
    <xf numFmtId="0" fontId="6" fillId="0" borderId="5" xfId="0" applyFont="1" applyFill="1" applyBorder="1" applyAlignment="1" applyProtection="1">
      <alignment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6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8" fillId="5" borderId="20" xfId="6" applyNumberFormat="1" applyFont="1" applyFill="1" applyBorder="1" applyAlignment="1" applyProtection="1">
      <alignment horizontal="left" vertical="center"/>
      <protection locked="0"/>
    </xf>
    <xf numFmtId="0" fontId="9" fillId="5" borderId="21" xfId="0" applyFont="1" applyFill="1" applyBorder="1" applyAlignment="1">
      <alignment vertical="center"/>
    </xf>
    <xf numFmtId="4" fontId="9" fillId="5" borderId="21" xfId="0" applyNumberFormat="1" applyFont="1" applyFill="1" applyBorder="1" applyAlignment="1">
      <alignment vertical="center"/>
    </xf>
    <xf numFmtId="4" fontId="8" fillId="5" borderId="21" xfId="0" applyNumberFormat="1" applyFont="1" applyFill="1" applyBorder="1" applyAlignment="1" applyProtection="1">
      <alignment vertical="center"/>
      <protection locked="0"/>
    </xf>
    <xf numFmtId="0" fontId="8" fillId="5" borderId="22" xfId="0" applyFont="1" applyFill="1" applyBorder="1" applyAlignment="1" applyProtection="1">
      <alignment vertical="center"/>
      <protection locked="0"/>
    </xf>
    <xf numFmtId="4" fontId="9" fillId="5" borderId="0" xfId="0" applyNumberFormat="1" applyFont="1" applyFill="1" applyBorder="1" applyAlignment="1">
      <alignment vertical="center"/>
    </xf>
    <xf numFmtId="4" fontId="8" fillId="5" borderId="0" xfId="0" applyNumberFormat="1" applyFont="1" applyFill="1" applyBorder="1" applyAlignment="1" applyProtection="1">
      <alignment vertical="center"/>
      <protection locked="0"/>
    </xf>
    <xf numFmtId="0" fontId="8" fillId="5" borderId="24" xfId="0" applyFont="1" applyFill="1" applyBorder="1" applyAlignment="1" applyProtection="1">
      <alignment vertical="center"/>
      <protection locked="0"/>
    </xf>
    <xf numFmtId="0" fontId="7" fillId="0" borderId="24" xfId="0" applyFont="1" applyFill="1" applyBorder="1"/>
    <xf numFmtId="49" fontId="8" fillId="0" borderId="17" xfId="6" applyNumberFormat="1" applyFont="1" applyFill="1" applyBorder="1" applyAlignment="1" applyProtection="1">
      <alignment horizontal="left" vertical="center"/>
      <protection locked="0"/>
    </xf>
    <xf numFmtId="0" fontId="8" fillId="0" borderId="18" xfId="0" applyFont="1" applyFill="1" applyBorder="1" applyAlignment="1" applyProtection="1">
      <alignment vertical="center"/>
      <protection locked="0"/>
    </xf>
    <xf numFmtId="0" fontId="9" fillId="0" borderId="18" xfId="0" applyFont="1" applyFill="1" applyBorder="1" applyAlignment="1">
      <alignment vertical="center"/>
    </xf>
    <xf numFmtId="4" fontId="9" fillId="0" borderId="18" xfId="0" applyNumberFormat="1" applyFont="1" applyFill="1" applyBorder="1" applyAlignment="1">
      <alignment vertical="center"/>
    </xf>
    <xf numFmtId="4" fontId="8" fillId="0" borderId="18" xfId="0" applyNumberFormat="1" applyFont="1" applyFill="1" applyBorder="1" applyAlignment="1" applyProtection="1">
      <alignment vertical="center"/>
      <protection locked="0"/>
    </xf>
    <xf numFmtId="0" fontId="8" fillId="0" borderId="19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" fontId="5" fillId="0" borderId="0" xfId="0" applyNumberFormat="1" applyFont="1" applyFill="1" applyBorder="1" applyAlignment="1">
      <alignment horizontal="left" vertical="center"/>
    </xf>
    <xf numFmtId="4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49" fontId="17" fillId="0" borderId="17" xfId="0" applyNumberFormat="1" applyFont="1" applyFill="1" applyBorder="1" applyAlignment="1" applyProtection="1">
      <alignment vertical="center"/>
      <protection locked="0"/>
    </xf>
    <xf numFmtId="2" fontId="6" fillId="0" borderId="5" xfId="0" applyNumberFormat="1" applyFont="1" applyFill="1" applyBorder="1" applyAlignment="1"/>
    <xf numFmtId="4" fontId="17" fillId="0" borderId="18" xfId="0" applyNumberFormat="1" applyFont="1" applyFill="1" applyBorder="1" applyAlignment="1" applyProtection="1">
      <alignment horizontal="right" vertical="center"/>
      <protection locked="0"/>
    </xf>
    <xf numFmtId="0" fontId="17" fillId="0" borderId="1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>
      <alignment vertical="center"/>
    </xf>
    <xf numFmtId="0" fontId="5" fillId="7" borderId="5" xfId="0" applyFont="1" applyFill="1" applyBorder="1" applyAlignment="1">
      <alignment horizontal="left"/>
    </xf>
    <xf numFmtId="0" fontId="19" fillId="0" borderId="17" xfId="0" applyFont="1" applyFill="1" applyBorder="1" applyAlignment="1"/>
    <xf numFmtId="2" fontId="5" fillId="2" borderId="18" xfId="0" applyNumberFormat="1" applyFont="1" applyFill="1" applyBorder="1" applyAlignment="1">
      <alignment horizontal="left" indent="1"/>
    </xf>
    <xf numFmtId="0" fontId="5" fillId="0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/>
    </xf>
    <xf numFmtId="2" fontId="5" fillId="0" borderId="18" xfId="0" applyNumberFormat="1" applyFont="1" applyFill="1" applyBorder="1" applyAlignment="1">
      <alignment horizontal="right"/>
    </xf>
    <xf numFmtId="2" fontId="5" fillId="2" borderId="18" xfId="0" applyNumberFormat="1" applyFont="1" applyFill="1" applyBorder="1" applyAlignment="1">
      <alignment horizontal="right"/>
    </xf>
    <xf numFmtId="2" fontId="20" fillId="2" borderId="18" xfId="3" applyNumberFormat="1" applyFont="1" applyFill="1" applyBorder="1" applyAlignment="1">
      <alignment horizontal="right" vertical="center"/>
    </xf>
    <xf numFmtId="4" fontId="6" fillId="0" borderId="18" xfId="0" applyNumberFormat="1" applyFont="1" applyFill="1" applyBorder="1" applyAlignment="1">
      <alignment horizontal="right"/>
    </xf>
    <xf numFmtId="0" fontId="11" fillId="0" borderId="19" xfId="0" applyFont="1" applyFill="1" applyBorder="1" applyAlignment="1">
      <alignment horizontal="center"/>
    </xf>
    <xf numFmtId="0" fontId="10" fillId="0" borderId="34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49" fontId="5" fillId="2" borderId="23" xfId="0" applyNumberFormat="1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/>
    <xf numFmtId="0" fontId="5" fillId="2" borderId="28" xfId="0" applyFont="1" applyFill="1" applyBorder="1" applyAlignment="1"/>
    <xf numFmtId="2" fontId="6" fillId="2" borderId="28" xfId="0" applyNumberFormat="1" applyFont="1" applyFill="1" applyBorder="1" applyAlignment="1">
      <alignment horizontal="right"/>
    </xf>
    <xf numFmtId="2" fontId="5" fillId="2" borderId="28" xfId="0" applyNumberFormat="1" applyFont="1" applyFill="1" applyBorder="1" applyAlignment="1">
      <alignment horizontal="right"/>
    </xf>
    <xf numFmtId="4" fontId="5" fillId="2" borderId="28" xfId="0" applyNumberFormat="1" applyFont="1" applyFill="1" applyBorder="1" applyAlignment="1">
      <alignment horizontal="right"/>
    </xf>
    <xf numFmtId="0" fontId="6" fillId="2" borderId="2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/>
    </xf>
    <xf numFmtId="49" fontId="5" fillId="0" borderId="23" xfId="0" applyNumberFormat="1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28" xfId="0" applyFont="1" applyFill="1" applyBorder="1" applyAlignment="1"/>
    <xf numFmtId="0" fontId="5" fillId="0" borderId="28" xfId="0" applyFont="1" applyFill="1" applyBorder="1" applyAlignment="1"/>
    <xf numFmtId="2" fontId="6" fillId="0" borderId="28" xfId="0" applyNumberFormat="1" applyFont="1" applyFill="1" applyBorder="1" applyAlignment="1">
      <alignment horizontal="right"/>
    </xf>
    <xf numFmtId="2" fontId="5" fillId="0" borderId="28" xfId="0" applyNumberFormat="1" applyFont="1" applyFill="1" applyBorder="1" applyAlignment="1">
      <alignment horizontal="right"/>
    </xf>
    <xf numFmtId="4" fontId="5" fillId="0" borderId="28" xfId="0" applyNumberFormat="1" applyFont="1" applyFill="1" applyBorder="1" applyAlignment="1">
      <alignment horizontal="right"/>
    </xf>
    <xf numFmtId="0" fontId="6" fillId="0" borderId="29" xfId="0" applyFont="1" applyFill="1" applyBorder="1" applyAlignment="1">
      <alignment horizontal="center" vertical="center"/>
    </xf>
    <xf numFmtId="0" fontId="5" fillId="0" borderId="34" xfId="5" applyFont="1" applyFill="1" applyBorder="1" applyAlignment="1">
      <alignment vertical="center"/>
    </xf>
    <xf numFmtId="2" fontId="19" fillId="0" borderId="0" xfId="0" applyNumberFormat="1" applyFont="1" applyFill="1" applyBorder="1"/>
    <xf numFmtId="4" fontId="9" fillId="5" borderId="0" xfId="0" applyNumberFormat="1" applyFont="1" applyFill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6" fillId="6" borderId="4" xfId="0" applyFont="1" applyFill="1" applyBorder="1" applyAlignment="1">
      <alignment vertical="center"/>
    </xf>
    <xf numFmtId="0" fontId="21" fillId="0" borderId="5" xfId="0" applyFont="1" applyFill="1" applyBorder="1" applyAlignment="1" applyProtection="1">
      <alignment horizontal="left" vertical="center"/>
      <protection locked="0"/>
    </xf>
    <xf numFmtId="0" fontId="5" fillId="0" borderId="5" xfId="0" applyFont="1" applyFill="1" applyBorder="1" applyAlignment="1">
      <alignment horizontal="left" vertical="center"/>
    </xf>
    <xf numFmtId="4" fontId="6" fillId="0" borderId="5" xfId="0" applyNumberFormat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 applyBorder="1" applyAlignment="1">
      <alignment vertical="center"/>
    </xf>
    <xf numFmtId="164" fontId="19" fillId="0" borderId="0" xfId="6" applyFont="1" applyFill="1" applyBorder="1" applyAlignment="1">
      <alignment vertical="center"/>
    </xf>
    <xf numFmtId="0" fontId="19" fillId="0" borderId="4" xfId="0" applyFont="1" applyFill="1" applyBorder="1" applyAlignment="1">
      <alignment vertical="center"/>
    </xf>
    <xf numFmtId="2" fontId="19" fillId="0" borderId="5" xfId="0" applyNumberFormat="1" applyFont="1" applyFill="1" applyBorder="1" applyAlignment="1">
      <alignment horizontal="right" vertical="center"/>
    </xf>
    <xf numFmtId="0" fontId="6" fillId="0" borderId="28" xfId="0" applyFont="1" applyFill="1" applyBorder="1" applyAlignment="1">
      <alignment vertical="center"/>
    </xf>
    <xf numFmtId="0" fontId="5" fillId="0" borderId="28" xfId="0" applyFont="1" applyFill="1" applyBorder="1" applyAlignment="1">
      <alignment vertical="center"/>
    </xf>
    <xf numFmtId="2" fontId="6" fillId="0" borderId="28" xfId="0" applyNumberFormat="1" applyFont="1" applyFill="1" applyBorder="1" applyAlignment="1">
      <alignment horizontal="right" vertical="center"/>
    </xf>
    <xf numFmtId="2" fontId="5" fillId="0" borderId="28" xfId="0" applyNumberFormat="1" applyFont="1" applyFill="1" applyBorder="1" applyAlignment="1">
      <alignment horizontal="right" vertical="center"/>
    </xf>
    <xf numFmtId="4" fontId="5" fillId="0" borderId="28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165" fontId="18" fillId="6" borderId="5" xfId="0" applyNumberFormat="1" applyFont="1" applyFill="1" applyBorder="1" applyAlignment="1">
      <alignment horizontal="right" vertical="center"/>
    </xf>
    <xf numFmtId="164" fontId="5" fillId="0" borderId="0" xfId="6" applyFont="1" applyFill="1" applyBorder="1" applyAlignment="1">
      <alignment vertical="center"/>
    </xf>
    <xf numFmtId="2" fontId="6" fillId="2" borderId="5" xfId="0" applyNumberFormat="1" applyFont="1" applyFill="1" applyBorder="1" applyAlignment="1">
      <alignment vertical="center"/>
    </xf>
    <xf numFmtId="165" fontId="18" fillId="0" borderId="5" xfId="0" applyNumberFormat="1" applyFont="1" applyFill="1" applyBorder="1" applyAlignment="1">
      <alignment horizontal="right" vertical="center"/>
    </xf>
    <xf numFmtId="2" fontId="6" fillId="2" borderId="5" xfId="0" applyNumberFormat="1" applyFont="1" applyFill="1" applyBorder="1" applyAlignment="1">
      <alignment horizontal="left" vertical="center"/>
    </xf>
    <xf numFmtId="165" fontId="18" fillId="2" borderId="5" xfId="0" applyNumberFormat="1" applyFont="1" applyFill="1" applyBorder="1" applyAlignment="1">
      <alignment horizontal="right" vertical="center"/>
    </xf>
    <xf numFmtId="0" fontId="5" fillId="6" borderId="5" xfId="0" applyFont="1" applyFill="1" applyBorder="1" applyAlignment="1">
      <alignment horizontal="left" vertical="center"/>
    </xf>
    <xf numFmtId="2" fontId="5" fillId="2" borderId="5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49" fontId="17" fillId="8" borderId="4" xfId="0" applyNumberFormat="1" applyFont="1" applyFill="1" applyBorder="1" applyAlignment="1" applyProtection="1">
      <alignment vertical="center"/>
      <protection locked="0"/>
    </xf>
    <xf numFmtId="0" fontId="17" fillId="8" borderId="5" xfId="0" applyFont="1" applyFill="1" applyBorder="1" applyAlignment="1" applyProtection="1">
      <alignment vertical="center"/>
      <protection locked="0"/>
    </xf>
    <xf numFmtId="0" fontId="4" fillId="8" borderId="5" xfId="0" applyFont="1" applyFill="1" applyBorder="1" applyAlignment="1">
      <alignment vertical="center"/>
    </xf>
    <xf numFmtId="4" fontId="4" fillId="8" borderId="5" xfId="0" applyNumberFormat="1" applyFont="1" applyFill="1" applyBorder="1" applyAlignment="1">
      <alignment vertical="center"/>
    </xf>
    <xf numFmtId="4" fontId="17" fillId="8" borderId="5" xfId="0" applyNumberFormat="1" applyFont="1" applyFill="1" applyBorder="1" applyAlignment="1" applyProtection="1">
      <alignment vertical="center"/>
      <protection locked="0"/>
    </xf>
    <xf numFmtId="0" fontId="17" fillId="8" borderId="6" xfId="0" applyFont="1" applyFill="1" applyBorder="1" applyAlignment="1" applyProtection="1">
      <alignment horizontal="center" vertical="center"/>
      <protection locked="0"/>
    </xf>
    <xf numFmtId="0" fontId="17" fillId="8" borderId="18" xfId="0" applyFont="1" applyFill="1" applyBorder="1" applyAlignment="1" applyProtection="1">
      <alignment vertical="center"/>
      <protection locked="0"/>
    </xf>
    <xf numFmtId="0" fontId="4" fillId="8" borderId="18" xfId="0" applyFont="1" applyFill="1" applyBorder="1" applyAlignment="1">
      <alignment vertical="center"/>
    </xf>
    <xf numFmtId="4" fontId="4" fillId="8" borderId="18" xfId="0" applyNumberFormat="1" applyFont="1" applyFill="1" applyBorder="1" applyAlignment="1">
      <alignment vertical="center"/>
    </xf>
    <xf numFmtId="4" fontId="17" fillId="8" borderId="18" xfId="0" applyNumberFormat="1" applyFont="1" applyFill="1" applyBorder="1" applyAlignment="1" applyProtection="1">
      <alignment vertical="center"/>
      <protection locked="0"/>
    </xf>
    <xf numFmtId="0" fontId="17" fillId="8" borderId="19" xfId="0" applyFont="1" applyFill="1" applyBorder="1" applyAlignment="1" applyProtection="1">
      <alignment horizontal="center" vertical="center"/>
      <protection locked="0"/>
    </xf>
    <xf numFmtId="4" fontId="3" fillId="6" borderId="5" xfId="0" applyNumberFormat="1" applyFont="1" applyFill="1" applyBorder="1" applyAlignment="1">
      <alignment vertical="center"/>
    </xf>
    <xf numFmtId="49" fontId="17" fillId="2" borderId="4" xfId="0" applyNumberFormat="1" applyFont="1" applyFill="1" applyBorder="1" applyAlignment="1" applyProtection="1">
      <alignment vertical="center"/>
      <protection locked="0"/>
    </xf>
    <xf numFmtId="0" fontId="17" fillId="2" borderId="5" xfId="0" applyFont="1" applyFill="1" applyBorder="1" applyAlignment="1" applyProtection="1">
      <alignment vertical="center"/>
      <protection locked="0"/>
    </xf>
    <xf numFmtId="4" fontId="17" fillId="2" borderId="5" xfId="0" applyNumberFormat="1" applyFont="1" applyFill="1" applyBorder="1" applyAlignment="1" applyProtection="1">
      <alignment horizontal="right" vertical="center"/>
      <protection locked="0"/>
    </xf>
    <xf numFmtId="0" fontId="17" fillId="2" borderId="6" xfId="0" applyFont="1" applyFill="1" applyBorder="1" applyAlignment="1" applyProtection="1">
      <alignment horizontal="center" vertical="center"/>
      <protection locked="0"/>
    </xf>
    <xf numFmtId="49" fontId="17" fillId="2" borderId="17" xfId="0" applyNumberFormat="1" applyFont="1" applyFill="1" applyBorder="1" applyAlignment="1" applyProtection="1">
      <alignment vertical="center"/>
      <protection locked="0"/>
    </xf>
    <xf numFmtId="0" fontId="17" fillId="2" borderId="36" xfId="0" applyFont="1" applyFill="1" applyBorder="1" applyAlignment="1" applyProtection="1">
      <alignment horizontal="center" vertical="center"/>
      <protection locked="0"/>
    </xf>
    <xf numFmtId="0" fontId="3" fillId="0" borderId="16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4" fontId="13" fillId="4" borderId="30" xfId="0" applyNumberFormat="1" applyFont="1" applyFill="1" applyBorder="1" applyAlignment="1">
      <alignment horizontal="center" vertical="center" wrapText="1"/>
    </xf>
    <xf numFmtId="4" fontId="13" fillId="4" borderId="2" xfId="0" applyNumberFormat="1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24" xfId="0" applyFont="1" applyFill="1" applyBorder="1" applyAlignment="1">
      <alignment horizontal="center" wrapText="1"/>
    </xf>
    <xf numFmtId="0" fontId="23" fillId="0" borderId="3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4" fontId="13" fillId="4" borderId="31" xfId="6" applyNumberFormat="1" applyFont="1" applyFill="1" applyBorder="1" applyAlignment="1">
      <alignment horizontal="center" vertical="center" wrapText="1"/>
    </xf>
    <xf numFmtId="4" fontId="13" fillId="4" borderId="32" xfId="6" applyNumberFormat="1" applyFont="1" applyFill="1" applyBorder="1" applyAlignment="1">
      <alignment horizontal="center" vertical="center" wrapText="1"/>
    </xf>
    <xf numFmtId="4" fontId="13" fillId="4" borderId="33" xfId="6" applyNumberFormat="1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left" wrapText="1"/>
    </xf>
    <xf numFmtId="0" fontId="3" fillId="0" borderId="26" xfId="0" applyFont="1" applyFill="1" applyBorder="1" applyAlignment="1">
      <alignment horizontal="left" wrapText="1"/>
    </xf>
    <xf numFmtId="0" fontId="3" fillId="0" borderId="27" xfId="0" applyFont="1" applyFill="1" applyBorder="1" applyAlignment="1">
      <alignment horizontal="left" wrapText="1"/>
    </xf>
    <xf numFmtId="0" fontId="3" fillId="0" borderId="28" xfId="0" applyFont="1" applyFill="1" applyBorder="1" applyAlignment="1">
      <alignment horizontal="left" wrapText="1"/>
    </xf>
    <xf numFmtId="0" fontId="3" fillId="0" borderId="2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wrapText="1"/>
    </xf>
    <xf numFmtId="0" fontId="8" fillId="0" borderId="24" xfId="0" applyFont="1" applyFill="1" applyBorder="1" applyAlignment="1">
      <alignment horizont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4" fontId="13" fillId="4" borderId="1" xfId="0" applyNumberFormat="1" applyFont="1" applyFill="1" applyBorder="1" applyAlignment="1">
      <alignment horizontal="center" vertical="center" wrapText="1"/>
    </xf>
    <xf numFmtId="4" fontId="13" fillId="4" borderId="10" xfId="6" applyNumberFormat="1" applyFont="1" applyFill="1" applyBorder="1" applyAlignment="1">
      <alignment horizontal="center" vertical="center" wrapText="1"/>
    </xf>
    <xf numFmtId="4" fontId="13" fillId="4" borderId="11" xfId="6" applyNumberFormat="1" applyFont="1" applyFill="1" applyBorder="1" applyAlignment="1">
      <alignment horizontal="center" vertical="center" wrapText="1"/>
    </xf>
    <xf numFmtId="4" fontId="13" fillId="4" borderId="12" xfId="6" applyNumberFormat="1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center" vertical="top" wrapText="1"/>
    </xf>
    <xf numFmtId="0" fontId="24" fillId="0" borderId="24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 vertical="center"/>
    </xf>
    <xf numFmtId="49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4" fontId="13" fillId="9" borderId="1" xfId="0" applyNumberFormat="1" applyFont="1" applyFill="1" applyBorder="1" applyAlignment="1">
      <alignment horizontal="center" vertical="center" wrapText="1"/>
    </xf>
    <xf numFmtId="4" fontId="13" fillId="9" borderId="10" xfId="6" applyNumberFormat="1" applyFont="1" applyFill="1" applyBorder="1" applyAlignment="1">
      <alignment horizontal="center" vertical="center" wrapText="1"/>
    </xf>
    <xf numFmtId="4" fontId="13" fillId="9" borderId="11" xfId="6" applyNumberFormat="1" applyFont="1" applyFill="1" applyBorder="1" applyAlignment="1">
      <alignment horizontal="center" vertical="center" wrapText="1"/>
    </xf>
    <xf numFmtId="4" fontId="13" fillId="9" borderId="12" xfId="6" applyNumberFormat="1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49" fontId="13" fillId="9" borderId="2" xfId="0" applyNumberFormat="1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4" fontId="13" fillId="9" borderId="2" xfId="0" applyNumberFormat="1" applyFont="1" applyFill="1" applyBorder="1" applyAlignment="1">
      <alignment horizontal="center" vertical="center" wrapText="1"/>
    </xf>
    <xf numFmtId="4" fontId="14" fillId="9" borderId="13" xfId="6" applyNumberFormat="1" applyFont="1" applyFill="1" applyBorder="1" applyAlignment="1">
      <alignment horizontal="center" vertical="center" wrapText="1"/>
    </xf>
    <xf numFmtId="4" fontId="14" fillId="9" borderId="14" xfId="0" applyNumberFormat="1" applyFont="1" applyFill="1" applyBorder="1" applyAlignment="1">
      <alignment horizontal="center" vertical="center" wrapText="1"/>
    </xf>
    <xf numFmtId="4" fontId="14" fillId="9" borderId="15" xfId="0" applyNumberFormat="1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vertical="center"/>
    </xf>
    <xf numFmtId="0" fontId="19" fillId="2" borderId="0" xfId="0" applyFont="1" applyFill="1" applyBorder="1" applyAlignment="1">
      <alignment vertical="center"/>
    </xf>
    <xf numFmtId="2" fontId="5" fillId="2" borderId="5" xfId="3" applyNumberFormat="1" applyFont="1" applyFill="1" applyBorder="1" applyAlignment="1">
      <alignment horizontal="right" vertical="center"/>
    </xf>
    <xf numFmtId="2" fontId="22" fillId="2" borderId="5" xfId="3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 applyProtection="1">
      <alignment vertical="center" wrapText="1"/>
      <protection locked="0"/>
    </xf>
  </cellXfs>
  <cellStyles count="8">
    <cellStyle name="Millares" xfId="6" builtinId="3"/>
    <cellStyle name="Millares 6" xfId="1" xr:uid="{00000000-0005-0000-0000-000001000000}"/>
    <cellStyle name="Millares 6 2" xfId="2" xr:uid="{00000000-0005-0000-0000-000002000000}"/>
    <cellStyle name="Normal" xfId="0" builtinId="0"/>
    <cellStyle name="Normal 2" xfId="3" xr:uid="{00000000-0005-0000-0000-000004000000}"/>
    <cellStyle name="Normal 3" xfId="7" xr:uid="{00000000-0005-0000-0000-000005000000}"/>
    <cellStyle name="Normal 3 2" xfId="4" xr:uid="{00000000-0005-0000-0000-000006000000}"/>
    <cellStyle name="Normal 6" xfId="5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76200</xdr:rowOff>
    </xdr:from>
    <xdr:to>
      <xdr:col>2</xdr:col>
      <xdr:colOff>96279</xdr:colOff>
      <xdr:row>0</xdr:row>
      <xdr:rowOff>413319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6200"/>
          <a:ext cx="1296429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96279</xdr:colOff>
      <xdr:row>0</xdr:row>
      <xdr:rowOff>422844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1296429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96279</xdr:colOff>
      <xdr:row>0</xdr:row>
      <xdr:rowOff>422844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1296429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48654</xdr:colOff>
      <xdr:row>0</xdr:row>
      <xdr:rowOff>422844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725"/>
          <a:ext cx="1296429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129886</xdr:colOff>
      <xdr:row>0</xdr:row>
      <xdr:rowOff>69273</xdr:rowOff>
    </xdr:from>
    <xdr:to>
      <xdr:col>2</xdr:col>
      <xdr:colOff>58179</xdr:colOff>
      <xdr:row>0</xdr:row>
      <xdr:rowOff>406392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86" y="69273"/>
          <a:ext cx="1296429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112568</xdr:colOff>
      <xdr:row>0</xdr:row>
      <xdr:rowOff>69273</xdr:rowOff>
    </xdr:from>
    <xdr:to>
      <xdr:col>2</xdr:col>
      <xdr:colOff>40861</xdr:colOff>
      <xdr:row>0</xdr:row>
      <xdr:rowOff>406392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68" y="69273"/>
          <a:ext cx="1299893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112568</xdr:colOff>
      <xdr:row>0</xdr:row>
      <xdr:rowOff>69273</xdr:rowOff>
    </xdr:from>
    <xdr:to>
      <xdr:col>2</xdr:col>
      <xdr:colOff>40861</xdr:colOff>
      <xdr:row>0</xdr:row>
      <xdr:rowOff>406392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68" y="69273"/>
          <a:ext cx="1299893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138546</xdr:colOff>
      <xdr:row>0</xdr:row>
      <xdr:rowOff>60614</xdr:rowOff>
    </xdr:from>
    <xdr:to>
      <xdr:col>2</xdr:col>
      <xdr:colOff>73616</xdr:colOff>
      <xdr:row>0</xdr:row>
      <xdr:rowOff>397733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6" y="60614"/>
          <a:ext cx="1303206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138546</xdr:colOff>
      <xdr:row>0</xdr:row>
      <xdr:rowOff>70139</xdr:rowOff>
    </xdr:from>
    <xdr:to>
      <xdr:col>2</xdr:col>
      <xdr:colOff>73616</xdr:colOff>
      <xdr:row>0</xdr:row>
      <xdr:rowOff>407258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6" y="70139"/>
          <a:ext cx="1306670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138546</xdr:colOff>
      <xdr:row>0</xdr:row>
      <xdr:rowOff>70139</xdr:rowOff>
    </xdr:from>
    <xdr:to>
      <xdr:col>2</xdr:col>
      <xdr:colOff>73616</xdr:colOff>
      <xdr:row>0</xdr:row>
      <xdr:rowOff>407258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6" y="70139"/>
          <a:ext cx="1306670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112569</xdr:colOff>
      <xdr:row>0</xdr:row>
      <xdr:rowOff>69273</xdr:rowOff>
    </xdr:from>
    <xdr:to>
      <xdr:col>2</xdr:col>
      <xdr:colOff>47639</xdr:colOff>
      <xdr:row>0</xdr:row>
      <xdr:rowOff>406392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69" y="69273"/>
          <a:ext cx="1303206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112569</xdr:colOff>
      <xdr:row>0</xdr:row>
      <xdr:rowOff>69273</xdr:rowOff>
    </xdr:from>
    <xdr:to>
      <xdr:col>2</xdr:col>
      <xdr:colOff>47639</xdr:colOff>
      <xdr:row>0</xdr:row>
      <xdr:rowOff>406392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69" y="69273"/>
          <a:ext cx="1306670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112569</xdr:colOff>
      <xdr:row>0</xdr:row>
      <xdr:rowOff>69273</xdr:rowOff>
    </xdr:from>
    <xdr:to>
      <xdr:col>2</xdr:col>
      <xdr:colOff>47639</xdr:colOff>
      <xdr:row>0</xdr:row>
      <xdr:rowOff>406392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69" y="69273"/>
          <a:ext cx="1306670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147204</xdr:colOff>
      <xdr:row>0</xdr:row>
      <xdr:rowOff>51954</xdr:rowOff>
    </xdr:from>
    <xdr:to>
      <xdr:col>2</xdr:col>
      <xdr:colOff>82274</xdr:colOff>
      <xdr:row>0</xdr:row>
      <xdr:rowOff>389073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04" y="51954"/>
          <a:ext cx="1303206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147204</xdr:colOff>
      <xdr:row>0</xdr:row>
      <xdr:rowOff>51954</xdr:rowOff>
    </xdr:from>
    <xdr:to>
      <xdr:col>2</xdr:col>
      <xdr:colOff>82274</xdr:colOff>
      <xdr:row>0</xdr:row>
      <xdr:rowOff>389073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04" y="51954"/>
          <a:ext cx="1306670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147204</xdr:colOff>
      <xdr:row>0</xdr:row>
      <xdr:rowOff>51954</xdr:rowOff>
    </xdr:from>
    <xdr:to>
      <xdr:col>2</xdr:col>
      <xdr:colOff>82274</xdr:colOff>
      <xdr:row>0</xdr:row>
      <xdr:rowOff>389073</xdr:rowOff>
    </xdr:to>
    <xdr:pic>
      <xdr:nvPicPr>
        <xdr:cNvPr id="2" name="2 Imagen" descr="logo_MININTER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04" y="51954"/>
          <a:ext cx="1306670" cy="337119"/>
        </a:xfrm>
        <a:prstGeom prst="rect">
          <a:avLst/>
        </a:prstGeom>
        <a:noFill/>
        <a:ln>
          <a:noFill/>
        </a:ln>
        <a:effectLst>
          <a:outerShdw dist="107763" dir="81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8"/>
  <sheetViews>
    <sheetView view="pageBreakPreview" topLeftCell="A10" zoomScaleNormal="115" zoomScaleSheetLayoutView="100" workbookViewId="0">
      <selection activeCell="C70" sqref="C70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49"/>
      <c r="B1" s="150"/>
      <c r="C1" s="228" t="s">
        <v>151</v>
      </c>
      <c r="D1" s="228"/>
      <c r="E1" s="228"/>
      <c r="F1" s="228"/>
      <c r="G1" s="228"/>
      <c r="H1" s="228"/>
      <c r="I1" s="228"/>
      <c r="J1" s="228"/>
      <c r="K1" s="229"/>
    </row>
    <row r="2" spans="1:17" s="14" customFormat="1" ht="43.5" customHeight="1" x14ac:dyDescent="0.2">
      <c r="A2" s="151" t="s">
        <v>35</v>
      </c>
      <c r="B2" s="226" t="s">
        <v>119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7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86</v>
      </c>
      <c r="J3" s="17"/>
      <c r="K3" s="152"/>
      <c r="L3" s="18"/>
    </row>
    <row r="4" spans="1:17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85</v>
      </c>
      <c r="J4" s="17"/>
      <c r="K4" s="152"/>
      <c r="L4" s="18"/>
    </row>
    <row r="5" spans="1:17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85</v>
      </c>
      <c r="J5" s="17"/>
      <c r="K5" s="152"/>
      <c r="L5" s="18"/>
    </row>
    <row r="6" spans="1:17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7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7" s="45" customFormat="1" ht="6" customHeight="1" thickBot="1" x14ac:dyDescent="0.3">
      <c r="A9" s="38"/>
      <c r="B9" s="38"/>
      <c r="C9" s="39"/>
      <c r="D9" s="39"/>
      <c r="E9" s="40"/>
      <c r="F9" s="41"/>
      <c r="G9" s="40"/>
      <c r="H9" s="40"/>
      <c r="I9" s="42"/>
      <c r="J9" s="43"/>
      <c r="K9" s="44"/>
    </row>
    <row r="10" spans="1:17" s="23" customFormat="1" ht="12.75" x14ac:dyDescent="0.2">
      <c r="A10" s="104" t="s">
        <v>62</v>
      </c>
      <c r="B10" s="21" t="s">
        <v>9</v>
      </c>
      <c r="C10" s="22"/>
      <c r="D10" s="22"/>
      <c r="E10" s="22"/>
      <c r="F10" s="22"/>
      <c r="G10" s="22"/>
      <c r="H10" s="22"/>
      <c r="I10" s="47"/>
      <c r="J10" s="46"/>
      <c r="K10" s="54"/>
      <c r="M10" s="28"/>
      <c r="N10" s="28"/>
      <c r="O10" s="28"/>
    </row>
    <row r="11" spans="1:17" s="52" customFormat="1" ht="15" customHeight="1" x14ac:dyDescent="0.25">
      <c r="A11" s="105" t="s">
        <v>63</v>
      </c>
      <c r="B11" s="78" t="s">
        <v>66</v>
      </c>
      <c r="C11" s="79"/>
      <c r="D11" s="79"/>
      <c r="E11" s="79"/>
      <c r="F11" s="79"/>
      <c r="G11" s="79"/>
      <c r="H11" s="79"/>
      <c r="I11" s="80"/>
      <c r="J11" s="81"/>
      <c r="K11" s="91"/>
      <c r="O11" s="53"/>
    </row>
    <row r="12" spans="1:17" s="6" customFormat="1" ht="14.25" customHeight="1" x14ac:dyDescent="0.25">
      <c r="A12" s="105" t="s">
        <v>67</v>
      </c>
      <c r="B12" s="78" t="s">
        <v>111</v>
      </c>
      <c r="C12" s="79"/>
      <c r="D12" s="86"/>
      <c r="E12" s="87"/>
      <c r="F12" s="88"/>
      <c r="G12" s="88"/>
      <c r="H12" s="88"/>
      <c r="I12" s="89"/>
      <c r="J12" s="90">
        <f>SUM(I14:I43)</f>
        <v>57</v>
      </c>
      <c r="K12" s="91" t="s">
        <v>8</v>
      </c>
      <c r="L12" s="2"/>
      <c r="M12" s="63"/>
      <c r="N12" s="63"/>
      <c r="O12" s="63"/>
      <c r="P12" s="63"/>
      <c r="Q12" s="63"/>
    </row>
    <row r="13" spans="1:17" s="6" customFormat="1" ht="14.25" customHeight="1" x14ac:dyDescent="0.25">
      <c r="A13" s="48"/>
      <c r="B13" s="83" t="s">
        <v>20</v>
      </c>
      <c r="C13" s="30"/>
      <c r="D13" s="60"/>
      <c r="E13" s="30"/>
      <c r="F13" s="61"/>
      <c r="G13" s="61"/>
      <c r="H13" s="61"/>
      <c r="I13" s="62"/>
      <c r="J13" s="76"/>
      <c r="K13" s="77"/>
      <c r="L13" s="2"/>
      <c r="M13" s="63"/>
      <c r="N13" s="63"/>
      <c r="O13" s="63"/>
      <c r="P13" s="63"/>
      <c r="Q13" s="63"/>
    </row>
    <row r="14" spans="1:17" s="52" customFormat="1" ht="15" customHeight="1" x14ac:dyDescent="0.25">
      <c r="A14" s="84"/>
      <c r="B14" s="58"/>
      <c r="C14" s="56" t="s">
        <v>112</v>
      </c>
      <c r="D14" s="69" t="s">
        <v>22</v>
      </c>
      <c r="E14" s="50">
        <v>2</v>
      </c>
      <c r="F14" s="70"/>
      <c r="G14" s="70"/>
      <c r="H14" s="70"/>
      <c r="I14" s="71">
        <f t="shared" ref="I14:I25" si="0">+IF(E14=0,"",PRODUCT(E14:H14))</f>
        <v>2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113</v>
      </c>
      <c r="D15" s="69" t="s">
        <v>32</v>
      </c>
      <c r="E15" s="50">
        <v>2</v>
      </c>
      <c r="F15" s="70"/>
      <c r="G15" s="70"/>
      <c r="H15" s="70"/>
      <c r="I15" s="71">
        <f t="shared" si="0"/>
        <v>2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58</v>
      </c>
      <c r="D16" s="69" t="s">
        <v>24</v>
      </c>
      <c r="E16" s="50">
        <v>2</v>
      </c>
      <c r="F16" s="70"/>
      <c r="G16" s="70"/>
      <c r="H16" s="70"/>
      <c r="I16" s="71">
        <f t="shared" si="0"/>
        <v>2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36</v>
      </c>
      <c r="D17" s="69" t="s">
        <v>33</v>
      </c>
      <c r="E17" s="50">
        <v>7</v>
      </c>
      <c r="F17" s="70"/>
      <c r="G17" s="70"/>
      <c r="H17" s="70"/>
      <c r="I17" s="71">
        <f t="shared" si="0"/>
        <v>7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142</v>
      </c>
      <c r="D18" s="69" t="s">
        <v>25</v>
      </c>
      <c r="E18" s="50">
        <v>2</v>
      </c>
      <c r="F18" s="70"/>
      <c r="G18" s="70"/>
      <c r="H18" s="70"/>
      <c r="I18" s="71">
        <f t="shared" si="0"/>
        <v>2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40</v>
      </c>
      <c r="D19" s="69" t="s">
        <v>27</v>
      </c>
      <c r="E19" s="50">
        <v>5</v>
      </c>
      <c r="F19" s="70"/>
      <c r="G19" s="70"/>
      <c r="H19" s="70"/>
      <c r="I19" s="71">
        <f t="shared" si="0"/>
        <v>5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41</v>
      </c>
      <c r="D20" s="69" t="s">
        <v>28</v>
      </c>
      <c r="E20" s="50">
        <v>4</v>
      </c>
      <c r="F20" s="70"/>
      <c r="G20" s="70"/>
      <c r="H20" s="70"/>
      <c r="I20" s="71">
        <f t="shared" si="0"/>
        <v>4</v>
      </c>
      <c r="J20" s="49"/>
      <c r="K20" s="57"/>
      <c r="M20" s="53"/>
      <c r="N20" s="68"/>
      <c r="O20" s="53"/>
    </row>
    <row r="21" spans="1:17" s="52" customFormat="1" ht="15" customHeight="1" x14ac:dyDescent="0.25">
      <c r="A21" s="84"/>
      <c r="B21" s="58"/>
      <c r="C21" s="56" t="s">
        <v>42</v>
      </c>
      <c r="D21" s="69" t="s">
        <v>44</v>
      </c>
      <c r="E21" s="50">
        <v>2</v>
      </c>
      <c r="F21" s="70"/>
      <c r="G21" s="70"/>
      <c r="H21" s="70"/>
      <c r="I21" s="71">
        <f t="shared" si="0"/>
        <v>2</v>
      </c>
      <c r="J21" s="49"/>
      <c r="K21" s="57"/>
      <c r="M21" s="53"/>
      <c r="N21" s="68"/>
      <c r="O21" s="53"/>
    </row>
    <row r="22" spans="1:17" s="52" customFormat="1" ht="15" customHeight="1" x14ac:dyDescent="0.25">
      <c r="A22" s="55"/>
      <c r="B22" s="58"/>
      <c r="C22" s="56" t="s">
        <v>59</v>
      </c>
      <c r="D22" s="69" t="s">
        <v>53</v>
      </c>
      <c r="E22" s="50">
        <v>3</v>
      </c>
      <c r="F22" s="70"/>
      <c r="G22" s="70"/>
      <c r="H22" s="70"/>
      <c r="I22" s="71">
        <f t="shared" si="0"/>
        <v>3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55</v>
      </c>
      <c r="D23" s="69" t="s">
        <v>54</v>
      </c>
      <c r="E23" s="50">
        <v>3</v>
      </c>
      <c r="F23" s="70"/>
      <c r="G23" s="70"/>
      <c r="H23" s="70"/>
      <c r="I23" s="71">
        <f t="shared" si="0"/>
        <v>3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78</v>
      </c>
      <c r="D24" s="69"/>
      <c r="E24" s="50">
        <v>1</v>
      </c>
      <c r="F24" s="70"/>
      <c r="G24" s="70"/>
      <c r="H24" s="70"/>
      <c r="I24" s="71">
        <f t="shared" si="0"/>
        <v>1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56" t="s">
        <v>83</v>
      </c>
      <c r="D25" s="69"/>
      <c r="E25" s="5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52" customFormat="1" ht="15" customHeight="1" x14ac:dyDescent="0.25">
      <c r="A26" s="55"/>
      <c r="B26" s="58"/>
      <c r="C26" s="56" t="s">
        <v>104</v>
      </c>
      <c r="D26" s="69"/>
      <c r="E26" s="50">
        <v>1</v>
      </c>
      <c r="F26" s="70"/>
      <c r="G26" s="70"/>
      <c r="H26" s="70"/>
      <c r="I26" s="71">
        <f>E26</f>
        <v>1</v>
      </c>
      <c r="J26" s="49"/>
      <c r="K26" s="57"/>
      <c r="M26" s="53"/>
      <c r="N26" s="68"/>
      <c r="O26" s="53"/>
    </row>
    <row r="27" spans="1:17" s="6" customFormat="1" ht="14.25" customHeight="1" x14ac:dyDescent="0.25">
      <c r="A27" s="48"/>
      <c r="B27" s="85" t="s">
        <v>31</v>
      </c>
      <c r="C27" s="30"/>
      <c r="D27" s="72"/>
      <c r="E27" s="73"/>
      <c r="F27" s="74"/>
      <c r="G27" s="74"/>
      <c r="H27" s="74"/>
      <c r="I27" s="75" t="str">
        <f t="shared" ref="I27:I34" si="1">+IF(E27=0,"",PRODUCT(E27:H27))</f>
        <v/>
      </c>
      <c r="J27" s="49"/>
      <c r="K27" s="29"/>
      <c r="L27" s="2"/>
      <c r="M27" s="53"/>
      <c r="N27" s="63"/>
      <c r="O27" s="63"/>
      <c r="P27" s="63"/>
      <c r="Q27" s="63"/>
    </row>
    <row r="28" spans="1:17" s="52" customFormat="1" ht="15" customHeight="1" x14ac:dyDescent="0.25">
      <c r="A28" s="84"/>
      <c r="B28" s="58"/>
      <c r="C28" s="56" t="s">
        <v>112</v>
      </c>
      <c r="D28" s="69" t="s">
        <v>22</v>
      </c>
      <c r="E28" s="50">
        <v>2</v>
      </c>
      <c r="F28" s="70"/>
      <c r="G28" s="70"/>
      <c r="H28" s="70"/>
      <c r="I28" s="71">
        <f t="shared" si="1"/>
        <v>2</v>
      </c>
      <c r="J28" s="49"/>
      <c r="K28" s="57"/>
      <c r="M28" s="53"/>
      <c r="N28" s="68"/>
      <c r="O28" s="53"/>
    </row>
    <row r="29" spans="1:17" s="52" customFormat="1" ht="15" customHeight="1" x14ac:dyDescent="0.25">
      <c r="A29" s="84"/>
      <c r="B29" s="58"/>
      <c r="C29" s="56" t="s">
        <v>58</v>
      </c>
      <c r="D29" s="69" t="s">
        <v>24</v>
      </c>
      <c r="E29" s="50">
        <v>2</v>
      </c>
      <c r="F29" s="70"/>
      <c r="G29" s="70"/>
      <c r="H29" s="70"/>
      <c r="I29" s="71">
        <f t="shared" si="1"/>
        <v>2</v>
      </c>
      <c r="J29" s="49"/>
      <c r="K29" s="57"/>
      <c r="M29" s="53"/>
      <c r="N29" s="53"/>
      <c r="O29" s="53"/>
    </row>
    <row r="30" spans="1:17" s="52" customFormat="1" ht="15" customHeight="1" x14ac:dyDescent="0.25">
      <c r="A30" s="84"/>
      <c r="B30" s="58"/>
      <c r="C30" s="56" t="s">
        <v>36</v>
      </c>
      <c r="D30" s="69" t="s">
        <v>33</v>
      </c>
      <c r="E30" s="50">
        <v>1</v>
      </c>
      <c r="F30" s="70"/>
      <c r="G30" s="70"/>
      <c r="H30" s="70"/>
      <c r="I30" s="71">
        <f t="shared" si="1"/>
        <v>1</v>
      </c>
      <c r="J30" s="49"/>
      <c r="K30" s="57"/>
      <c r="M30" s="53"/>
      <c r="N30" s="53"/>
      <c r="O30" s="53"/>
    </row>
    <row r="31" spans="1:17" s="52" customFormat="1" ht="15" customHeight="1" x14ac:dyDescent="0.25">
      <c r="A31" s="84"/>
      <c r="B31" s="58"/>
      <c r="C31" s="56" t="s">
        <v>38</v>
      </c>
      <c r="D31" s="69" t="s">
        <v>39</v>
      </c>
      <c r="E31" s="50">
        <v>2</v>
      </c>
      <c r="F31" s="70"/>
      <c r="G31" s="70"/>
      <c r="H31" s="70"/>
      <c r="I31" s="71">
        <f t="shared" si="1"/>
        <v>2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 t="s">
        <v>40</v>
      </c>
      <c r="D32" s="69" t="s">
        <v>27</v>
      </c>
      <c r="E32" s="50">
        <v>1</v>
      </c>
      <c r="F32" s="70"/>
      <c r="G32" s="70"/>
      <c r="H32" s="70"/>
      <c r="I32" s="71">
        <f t="shared" si="1"/>
        <v>1</v>
      </c>
      <c r="J32" s="49"/>
      <c r="K32" s="57"/>
      <c r="M32" s="53"/>
      <c r="N32" s="53"/>
      <c r="O32" s="53"/>
    </row>
    <row r="33" spans="1:17" s="52" customFormat="1" ht="15" customHeight="1" x14ac:dyDescent="0.25">
      <c r="A33" s="84"/>
      <c r="B33" s="58"/>
      <c r="C33" s="56" t="s">
        <v>41</v>
      </c>
      <c r="D33" s="69" t="s">
        <v>28</v>
      </c>
      <c r="E33" s="50">
        <v>2</v>
      </c>
      <c r="F33" s="70"/>
      <c r="G33" s="70"/>
      <c r="H33" s="70"/>
      <c r="I33" s="71">
        <f t="shared" si="1"/>
        <v>2</v>
      </c>
      <c r="J33" s="49"/>
      <c r="K33" s="57"/>
      <c r="M33" s="53"/>
      <c r="N33" s="53"/>
      <c r="O33" s="53"/>
    </row>
    <row r="34" spans="1:17" s="52" customFormat="1" ht="15" customHeight="1" x14ac:dyDescent="0.25">
      <c r="A34" s="84"/>
      <c r="B34" s="58"/>
      <c r="C34" s="56" t="s">
        <v>78</v>
      </c>
      <c r="D34" s="69"/>
      <c r="E34" s="50">
        <v>1</v>
      </c>
      <c r="F34" s="70"/>
      <c r="G34" s="70"/>
      <c r="H34" s="70"/>
      <c r="I34" s="71">
        <f t="shared" si="1"/>
        <v>1</v>
      </c>
      <c r="J34" s="49"/>
      <c r="K34" s="57"/>
      <c r="M34" s="53"/>
      <c r="N34" s="53"/>
      <c r="O34" s="53"/>
    </row>
    <row r="35" spans="1:17" s="6" customFormat="1" ht="14.25" customHeight="1" x14ac:dyDescent="0.25">
      <c r="A35" s="48"/>
      <c r="B35" s="83" t="s">
        <v>76</v>
      </c>
      <c r="C35" s="30"/>
      <c r="D35" s="72"/>
      <c r="E35" s="73"/>
      <c r="F35" s="74"/>
      <c r="G35" s="74"/>
      <c r="H35" s="74"/>
      <c r="I35" s="75"/>
      <c r="J35" s="49"/>
      <c r="K35" s="29"/>
      <c r="L35" s="2"/>
      <c r="M35" s="63"/>
      <c r="N35" s="63"/>
      <c r="O35" s="63"/>
      <c r="P35" s="63"/>
      <c r="Q35" s="63"/>
    </row>
    <row r="36" spans="1:17" s="6" customFormat="1" ht="14.25" customHeight="1" x14ac:dyDescent="0.25">
      <c r="A36" s="48"/>
      <c r="B36" s="83"/>
      <c r="C36" s="56" t="s">
        <v>112</v>
      </c>
      <c r="D36" s="72"/>
      <c r="E36" s="50">
        <v>1</v>
      </c>
      <c r="F36" s="74"/>
      <c r="G36" s="74"/>
      <c r="H36" s="74"/>
      <c r="I36" s="75">
        <f>E36</f>
        <v>1</v>
      </c>
      <c r="J36" s="49"/>
      <c r="K36" s="29"/>
      <c r="L36" s="2"/>
      <c r="M36" s="63"/>
      <c r="N36" s="63"/>
      <c r="O36" s="63"/>
      <c r="P36" s="63"/>
      <c r="Q36" s="63"/>
    </row>
    <row r="37" spans="1:17" s="6" customFormat="1" ht="27.75" customHeight="1" x14ac:dyDescent="0.25">
      <c r="A37" s="48"/>
      <c r="B37" s="83"/>
      <c r="C37" s="101" t="s">
        <v>120</v>
      </c>
      <c r="D37" s="72"/>
      <c r="E37" s="50">
        <v>1</v>
      </c>
      <c r="F37" s="74"/>
      <c r="G37" s="74"/>
      <c r="H37" s="74"/>
      <c r="I37" s="75">
        <f t="shared" ref="I37:I43" si="2">E37</f>
        <v>1</v>
      </c>
      <c r="J37" s="49"/>
      <c r="K37" s="29"/>
      <c r="L37" s="2"/>
      <c r="M37" s="63"/>
      <c r="N37" s="63"/>
      <c r="O37" s="63"/>
      <c r="P37" s="63"/>
      <c r="Q37" s="63"/>
    </row>
    <row r="38" spans="1:17" s="6" customFormat="1" ht="16.5" customHeight="1" x14ac:dyDescent="0.25">
      <c r="A38" s="48"/>
      <c r="B38" s="83"/>
      <c r="C38" s="56" t="s">
        <v>58</v>
      </c>
      <c r="D38" s="72"/>
      <c r="E38" s="50">
        <v>1</v>
      </c>
      <c r="F38" s="74"/>
      <c r="G38" s="74"/>
      <c r="H38" s="74"/>
      <c r="I38" s="75">
        <f t="shared" si="2"/>
        <v>1</v>
      </c>
      <c r="J38" s="49"/>
      <c r="K38" s="29"/>
      <c r="L38" s="2"/>
      <c r="M38" s="63"/>
      <c r="N38" s="63"/>
      <c r="O38" s="63"/>
      <c r="P38" s="63"/>
      <c r="Q38" s="63"/>
    </row>
    <row r="39" spans="1:17" s="6" customFormat="1" ht="14.25" customHeight="1" x14ac:dyDescent="0.25">
      <c r="A39" s="48"/>
      <c r="B39" s="83"/>
      <c r="C39" s="56" t="s">
        <v>38</v>
      </c>
      <c r="D39" s="72"/>
      <c r="E39" s="50">
        <v>1</v>
      </c>
      <c r="F39" s="74"/>
      <c r="G39" s="74"/>
      <c r="H39" s="74"/>
      <c r="I39" s="75">
        <f t="shared" si="2"/>
        <v>1</v>
      </c>
      <c r="J39" s="49"/>
      <c r="K39" s="29"/>
      <c r="L39" s="2"/>
      <c r="M39" s="63"/>
      <c r="N39" s="63"/>
      <c r="O39" s="63"/>
      <c r="P39" s="63"/>
      <c r="Q39" s="63"/>
    </row>
    <row r="40" spans="1:17" s="6" customFormat="1" ht="14.25" customHeight="1" x14ac:dyDescent="0.25">
      <c r="A40" s="48"/>
      <c r="B40" s="83"/>
      <c r="C40" s="56" t="s">
        <v>37</v>
      </c>
      <c r="D40" s="72"/>
      <c r="E40" s="50">
        <v>3</v>
      </c>
      <c r="F40" s="74"/>
      <c r="G40" s="74"/>
      <c r="H40" s="74"/>
      <c r="I40" s="75">
        <f t="shared" si="2"/>
        <v>3</v>
      </c>
      <c r="J40" s="49"/>
      <c r="K40" s="29"/>
      <c r="L40" s="2"/>
      <c r="M40" s="63"/>
      <c r="N40" s="63"/>
      <c r="O40" s="63"/>
      <c r="P40" s="63"/>
      <c r="Q40" s="63"/>
    </row>
    <row r="41" spans="1:17" s="6" customFormat="1" ht="14.25" customHeight="1" x14ac:dyDescent="0.25">
      <c r="A41" s="48"/>
      <c r="B41" s="83"/>
      <c r="C41" s="56" t="s">
        <v>40</v>
      </c>
      <c r="D41" s="72"/>
      <c r="E41" s="50">
        <v>2</v>
      </c>
      <c r="F41" s="74"/>
      <c r="G41" s="74"/>
      <c r="H41" s="74"/>
      <c r="I41" s="75">
        <f t="shared" si="2"/>
        <v>2</v>
      </c>
      <c r="J41" s="49"/>
      <c r="K41" s="29"/>
      <c r="L41" s="2"/>
      <c r="M41" s="63"/>
      <c r="N41" s="63"/>
      <c r="O41" s="63"/>
      <c r="P41" s="63"/>
      <c r="Q41" s="63"/>
    </row>
    <row r="42" spans="1:17" s="6" customFormat="1" ht="14.25" customHeight="1" x14ac:dyDescent="0.25">
      <c r="A42" s="48"/>
      <c r="B42" s="83"/>
      <c r="C42" s="56" t="s">
        <v>41</v>
      </c>
      <c r="D42" s="72"/>
      <c r="E42" s="50">
        <v>1</v>
      </c>
      <c r="F42" s="74"/>
      <c r="G42" s="74"/>
      <c r="H42" s="74"/>
      <c r="I42" s="75">
        <f t="shared" si="2"/>
        <v>1</v>
      </c>
      <c r="J42" s="49"/>
      <c r="K42" s="29"/>
      <c r="L42" s="2"/>
      <c r="M42" s="63"/>
      <c r="N42" s="63"/>
      <c r="O42" s="63"/>
      <c r="P42" s="63"/>
      <c r="Q42" s="63"/>
    </row>
    <row r="43" spans="1:17" s="52" customFormat="1" ht="15" customHeight="1" x14ac:dyDescent="0.25">
      <c r="A43" s="84"/>
      <c r="B43" s="58"/>
      <c r="C43" s="56" t="s">
        <v>78</v>
      </c>
      <c r="D43" s="69" t="s">
        <v>39</v>
      </c>
      <c r="E43" s="50">
        <v>1</v>
      </c>
      <c r="F43" s="70"/>
      <c r="G43" s="70"/>
      <c r="H43" s="70"/>
      <c r="I43" s="75">
        <f t="shared" si="2"/>
        <v>1</v>
      </c>
      <c r="J43" s="49"/>
      <c r="K43" s="57"/>
      <c r="M43" s="53"/>
      <c r="N43" s="53"/>
      <c r="O43" s="53"/>
    </row>
    <row r="44" spans="1:17" s="52" customFormat="1" ht="12.75" customHeight="1" x14ac:dyDescent="0.25">
      <c r="A44" s="84"/>
      <c r="B44" s="58"/>
      <c r="C44" s="56"/>
      <c r="D44" s="69"/>
      <c r="E44" s="70"/>
      <c r="F44" s="70"/>
      <c r="G44" s="70"/>
      <c r="H44" s="70"/>
      <c r="I44" s="71"/>
      <c r="J44" s="49"/>
      <c r="K44" s="57"/>
      <c r="M44" s="53"/>
      <c r="N44" s="53"/>
      <c r="O44" s="53"/>
    </row>
    <row r="45" spans="1:17" s="52" customFormat="1" ht="15" customHeight="1" x14ac:dyDescent="0.25">
      <c r="A45" s="105" t="s">
        <v>68</v>
      </c>
      <c r="B45" s="78" t="s">
        <v>114</v>
      </c>
      <c r="C45" s="92"/>
      <c r="D45" s="93"/>
      <c r="E45" s="94"/>
      <c r="F45" s="94"/>
      <c r="G45" s="94"/>
      <c r="H45" s="94"/>
      <c r="I45" s="95"/>
      <c r="J45" s="90">
        <f>SUM(I47:I62)</f>
        <v>19</v>
      </c>
      <c r="K45" s="91" t="s">
        <v>8</v>
      </c>
      <c r="M45" s="53"/>
      <c r="N45" s="53"/>
      <c r="O45" s="53"/>
    </row>
    <row r="46" spans="1:17" s="52" customFormat="1" ht="15" customHeight="1" x14ac:dyDescent="0.25">
      <c r="A46" s="55"/>
      <c r="B46" s="83" t="s">
        <v>20</v>
      </c>
      <c r="C46" s="56"/>
      <c r="D46" s="64"/>
      <c r="E46" s="50"/>
      <c r="F46" s="50"/>
      <c r="G46" s="50"/>
      <c r="H46" s="50"/>
      <c r="I46" s="51"/>
      <c r="J46" s="49"/>
      <c r="K46" s="57"/>
      <c r="M46" s="53"/>
      <c r="N46" s="53"/>
      <c r="O46" s="53"/>
    </row>
    <row r="47" spans="1:17" s="52" customFormat="1" ht="15" customHeight="1" x14ac:dyDescent="0.25">
      <c r="A47" s="55"/>
      <c r="B47" s="67"/>
      <c r="C47" s="56" t="s">
        <v>47</v>
      </c>
      <c r="D47" s="69" t="s">
        <v>29</v>
      </c>
      <c r="E47" s="50">
        <v>3</v>
      </c>
      <c r="F47" s="50"/>
      <c r="G47" s="50"/>
      <c r="H47" s="50"/>
      <c r="I47" s="71">
        <f t="shared" ref="I47:I55" si="3">+IF(E47=0,"",PRODUCT(E47:H47))</f>
        <v>3</v>
      </c>
      <c r="J47" s="49"/>
      <c r="K47" s="57"/>
      <c r="M47" s="53"/>
      <c r="N47" s="53"/>
      <c r="O47" s="53"/>
    </row>
    <row r="48" spans="1:17" s="52" customFormat="1" ht="15" customHeight="1" x14ac:dyDescent="0.25">
      <c r="A48" s="55"/>
      <c r="B48" s="67"/>
      <c r="C48" s="56" t="s">
        <v>48</v>
      </c>
      <c r="D48" s="69" t="s">
        <v>30</v>
      </c>
      <c r="E48" s="50">
        <v>1</v>
      </c>
      <c r="F48" s="50"/>
      <c r="G48" s="50"/>
      <c r="H48" s="50"/>
      <c r="I48" s="71">
        <f t="shared" si="3"/>
        <v>1</v>
      </c>
      <c r="J48" s="49"/>
      <c r="K48" s="57"/>
      <c r="M48" s="53"/>
      <c r="N48" s="53"/>
      <c r="O48" s="53"/>
    </row>
    <row r="49" spans="1:15" s="52" customFormat="1" ht="15" customHeight="1" x14ac:dyDescent="0.25">
      <c r="A49" s="55"/>
      <c r="B49" s="67"/>
      <c r="C49" s="56" t="s">
        <v>49</v>
      </c>
      <c r="D49" s="69" t="s">
        <v>45</v>
      </c>
      <c r="E49" s="50">
        <v>1</v>
      </c>
      <c r="F49" s="50"/>
      <c r="G49" s="50"/>
      <c r="H49" s="50"/>
      <c r="I49" s="71">
        <f t="shared" si="3"/>
        <v>1</v>
      </c>
      <c r="J49" s="49"/>
      <c r="K49" s="57"/>
      <c r="M49" s="53"/>
      <c r="N49" s="53"/>
      <c r="O49" s="53"/>
    </row>
    <row r="50" spans="1:15" s="52" customFormat="1" ht="15" customHeight="1" x14ac:dyDescent="0.25">
      <c r="A50" s="55"/>
      <c r="B50" s="67"/>
      <c r="C50" s="56" t="s">
        <v>50</v>
      </c>
      <c r="D50" s="69" t="s">
        <v>45</v>
      </c>
      <c r="E50" s="50">
        <v>1</v>
      </c>
      <c r="F50" s="50"/>
      <c r="G50" s="50"/>
      <c r="H50" s="50"/>
      <c r="I50" s="71">
        <f t="shared" si="3"/>
        <v>1</v>
      </c>
      <c r="J50" s="49"/>
      <c r="K50" s="57"/>
      <c r="M50" s="53"/>
      <c r="N50" s="53"/>
      <c r="O50" s="53"/>
    </row>
    <row r="51" spans="1:15" s="52" customFormat="1" ht="15" customHeight="1" x14ac:dyDescent="0.25">
      <c r="A51" s="55"/>
      <c r="B51" s="67"/>
      <c r="C51" s="56" t="s">
        <v>91</v>
      </c>
      <c r="D51" s="69"/>
      <c r="E51" s="50">
        <v>3</v>
      </c>
      <c r="F51" s="50"/>
      <c r="G51" s="50"/>
      <c r="H51" s="50"/>
      <c r="I51" s="71">
        <f t="shared" si="3"/>
        <v>3</v>
      </c>
      <c r="J51" s="49"/>
      <c r="K51" s="57"/>
      <c r="M51" s="53"/>
      <c r="N51" s="53"/>
      <c r="O51" s="53"/>
    </row>
    <row r="52" spans="1:15" s="52" customFormat="1" ht="15" customHeight="1" x14ac:dyDescent="0.25">
      <c r="A52" s="55"/>
      <c r="B52" s="67"/>
      <c r="C52" s="56" t="s">
        <v>51</v>
      </c>
      <c r="D52" s="69" t="s">
        <v>45</v>
      </c>
      <c r="E52" s="50">
        <v>1</v>
      </c>
      <c r="F52" s="50"/>
      <c r="G52" s="50"/>
      <c r="H52" s="50"/>
      <c r="I52" s="71">
        <f t="shared" si="3"/>
        <v>1</v>
      </c>
      <c r="J52" s="49"/>
      <c r="K52" s="57"/>
      <c r="M52" s="53"/>
      <c r="N52" s="53"/>
      <c r="O52" s="53"/>
    </row>
    <row r="53" spans="1:15" s="52" customFormat="1" ht="15" customHeight="1" x14ac:dyDescent="0.25">
      <c r="A53" s="55"/>
      <c r="B53" s="67"/>
      <c r="C53" s="56" t="s">
        <v>43</v>
      </c>
      <c r="D53" s="69" t="s">
        <v>46</v>
      </c>
      <c r="E53" s="50">
        <v>3</v>
      </c>
      <c r="F53" s="70"/>
      <c r="G53" s="70"/>
      <c r="H53" s="70"/>
      <c r="I53" s="71">
        <f>+IF(E53=0,"",PRODUCT(E53:H53))</f>
        <v>3</v>
      </c>
      <c r="J53" s="49"/>
      <c r="K53" s="57"/>
      <c r="M53" s="53"/>
      <c r="N53" s="53"/>
      <c r="O53" s="53"/>
    </row>
    <row r="54" spans="1:15" s="52" customFormat="1" ht="15" customHeight="1" x14ac:dyDescent="0.25">
      <c r="A54" s="55"/>
      <c r="B54" s="83" t="s">
        <v>21</v>
      </c>
      <c r="C54" s="56"/>
      <c r="D54" s="64"/>
      <c r="E54" s="50"/>
      <c r="F54" s="50"/>
      <c r="G54" s="50"/>
      <c r="H54" s="50"/>
      <c r="I54" s="71" t="str">
        <f t="shared" si="3"/>
        <v/>
      </c>
      <c r="J54" s="49"/>
      <c r="K54" s="57"/>
      <c r="M54" s="53"/>
      <c r="N54" s="53"/>
      <c r="O54" s="53"/>
    </row>
    <row r="55" spans="1:15" s="52" customFormat="1" ht="15" customHeight="1" x14ac:dyDescent="0.25">
      <c r="A55" s="55"/>
      <c r="B55" s="67"/>
      <c r="C55" s="56" t="s">
        <v>47</v>
      </c>
      <c r="D55" s="69" t="s">
        <v>29</v>
      </c>
      <c r="E55" s="50">
        <v>1</v>
      </c>
      <c r="F55" s="50"/>
      <c r="G55" s="50"/>
      <c r="H55" s="50"/>
      <c r="I55" s="71">
        <f t="shared" si="3"/>
        <v>1</v>
      </c>
      <c r="J55" s="49"/>
      <c r="K55" s="57"/>
      <c r="M55" s="53"/>
      <c r="N55" s="53"/>
      <c r="O55" s="53"/>
    </row>
    <row r="56" spans="1:15" s="52" customFormat="1" ht="15" customHeight="1" x14ac:dyDescent="0.25">
      <c r="A56" s="55"/>
      <c r="B56" s="67"/>
      <c r="C56" s="56" t="s">
        <v>43</v>
      </c>
      <c r="D56" s="69" t="s">
        <v>46</v>
      </c>
      <c r="E56" s="50">
        <v>1</v>
      </c>
      <c r="F56" s="70"/>
      <c r="G56" s="70"/>
      <c r="H56" s="70"/>
      <c r="I56" s="71">
        <f>+IF(E56=0,"",PRODUCT(E56:H56))</f>
        <v>1</v>
      </c>
      <c r="J56" s="49"/>
      <c r="K56" s="57"/>
      <c r="M56" s="53"/>
      <c r="N56" s="53"/>
      <c r="O56" s="53"/>
    </row>
    <row r="57" spans="1:15" s="52" customFormat="1" ht="15" customHeight="1" x14ac:dyDescent="0.25">
      <c r="A57" s="55"/>
      <c r="B57" s="67"/>
      <c r="C57" s="56"/>
      <c r="D57" s="69"/>
      <c r="E57" s="50"/>
      <c r="F57" s="70"/>
      <c r="G57" s="70"/>
      <c r="H57" s="70"/>
      <c r="I57" s="71"/>
      <c r="J57" s="49"/>
      <c r="K57" s="57"/>
      <c r="M57" s="53"/>
      <c r="N57" s="53"/>
      <c r="O57" s="53"/>
    </row>
    <row r="58" spans="1:15" s="52" customFormat="1" ht="15" customHeight="1" x14ac:dyDescent="0.25">
      <c r="A58" s="55"/>
      <c r="B58" s="83" t="s">
        <v>77</v>
      </c>
      <c r="C58" s="56"/>
      <c r="D58" s="69"/>
      <c r="E58" s="50"/>
      <c r="F58" s="70"/>
      <c r="G58" s="70"/>
      <c r="H58" s="70"/>
      <c r="I58" s="71"/>
      <c r="J58" s="49"/>
      <c r="K58" s="57"/>
      <c r="M58" s="53"/>
      <c r="N58" s="53"/>
      <c r="O58" s="53"/>
    </row>
    <row r="59" spans="1:15" s="52" customFormat="1" ht="15" customHeight="1" x14ac:dyDescent="0.25">
      <c r="A59" s="55"/>
      <c r="B59" s="67"/>
      <c r="C59" s="56" t="s">
        <v>47</v>
      </c>
      <c r="D59" s="69"/>
      <c r="E59" s="50">
        <v>1</v>
      </c>
      <c r="F59" s="70"/>
      <c r="G59" s="70"/>
      <c r="H59" s="70"/>
      <c r="I59" s="71">
        <f>E59</f>
        <v>1</v>
      </c>
      <c r="J59" s="49"/>
      <c r="K59" s="57"/>
      <c r="M59" s="53"/>
      <c r="N59" s="53"/>
      <c r="O59" s="53"/>
    </row>
    <row r="60" spans="1:15" s="52" customFormat="1" ht="15" customHeight="1" x14ac:dyDescent="0.25">
      <c r="A60" s="55"/>
      <c r="B60" s="67"/>
      <c r="C60" s="56" t="s">
        <v>48</v>
      </c>
      <c r="D60" s="69"/>
      <c r="E60" s="50">
        <v>1</v>
      </c>
      <c r="F60" s="70"/>
      <c r="G60" s="70"/>
      <c r="H60" s="70"/>
      <c r="I60" s="71">
        <f t="shared" ref="I60:I62" si="4">E60</f>
        <v>1</v>
      </c>
      <c r="J60" s="49"/>
      <c r="K60" s="57"/>
      <c r="M60" s="53"/>
      <c r="N60" s="53"/>
      <c r="O60" s="53"/>
    </row>
    <row r="61" spans="1:15" s="52" customFormat="1" ht="15" customHeight="1" x14ac:dyDescent="0.25">
      <c r="A61" s="55"/>
      <c r="B61" s="67"/>
      <c r="C61" s="56" t="s">
        <v>91</v>
      </c>
      <c r="D61" s="69"/>
      <c r="E61" s="50">
        <v>1</v>
      </c>
      <c r="F61" s="70"/>
      <c r="G61" s="70"/>
      <c r="H61" s="70"/>
      <c r="I61" s="71">
        <f t="shared" si="4"/>
        <v>1</v>
      </c>
      <c r="J61" s="49"/>
      <c r="K61" s="57"/>
      <c r="M61" s="53"/>
      <c r="N61" s="53"/>
      <c r="O61" s="53"/>
    </row>
    <row r="62" spans="1:15" s="52" customFormat="1" ht="15" customHeight="1" x14ac:dyDescent="0.25">
      <c r="A62" s="55"/>
      <c r="B62" s="67"/>
      <c r="C62" s="56" t="s">
        <v>43</v>
      </c>
      <c r="D62" s="64"/>
      <c r="E62" s="50">
        <v>1</v>
      </c>
      <c r="F62" s="50"/>
      <c r="G62" s="50"/>
      <c r="H62" s="50"/>
      <c r="I62" s="71">
        <f t="shared" si="4"/>
        <v>1</v>
      </c>
      <c r="J62" s="49"/>
      <c r="K62" s="57"/>
      <c r="M62" s="53"/>
      <c r="N62" s="53"/>
      <c r="O62" s="53"/>
    </row>
    <row r="63" spans="1:15" s="52" customFormat="1" ht="15" customHeight="1" x14ac:dyDescent="0.25">
      <c r="A63" s="55"/>
      <c r="B63" s="67"/>
      <c r="C63" s="56"/>
      <c r="D63" s="64"/>
      <c r="E63" s="50"/>
      <c r="F63" s="50"/>
      <c r="G63" s="50"/>
      <c r="H63" s="50"/>
      <c r="I63" s="51"/>
      <c r="J63" s="49"/>
      <c r="K63" s="57"/>
      <c r="M63" s="53"/>
      <c r="N63" s="53"/>
      <c r="O63" s="53"/>
    </row>
    <row r="64" spans="1:15" s="24" customFormat="1" ht="12.75" x14ac:dyDescent="0.2">
      <c r="A64" s="105" t="s">
        <v>69</v>
      </c>
      <c r="B64" s="78" t="s">
        <v>115</v>
      </c>
      <c r="C64" s="79"/>
      <c r="D64" s="79"/>
      <c r="E64" s="79"/>
      <c r="F64" s="79"/>
      <c r="G64" s="79"/>
      <c r="H64" s="79"/>
      <c r="I64" s="80"/>
      <c r="J64" s="81">
        <f>SUM(I65:I66)</f>
        <v>3</v>
      </c>
      <c r="K64" s="91" t="s">
        <v>8</v>
      </c>
      <c r="M64" s="25"/>
      <c r="N64" s="25"/>
      <c r="O64" s="25"/>
    </row>
    <row r="65" spans="1:17" s="6" customFormat="1" ht="14.25" customHeight="1" x14ac:dyDescent="0.25">
      <c r="A65" s="48"/>
      <c r="B65" s="83" t="s">
        <v>20</v>
      </c>
      <c r="C65" s="30"/>
      <c r="D65" s="60"/>
      <c r="E65" s="30"/>
      <c r="F65" s="61"/>
      <c r="G65" s="61"/>
      <c r="H65" s="61"/>
      <c r="I65" s="62"/>
      <c r="J65" s="59"/>
      <c r="L65" s="2"/>
      <c r="M65" s="63"/>
      <c r="N65" s="63"/>
      <c r="O65" s="63"/>
      <c r="P65" s="63"/>
      <c r="Q65" s="63"/>
    </row>
    <row r="66" spans="1:17" s="6" customFormat="1" ht="14.25" customHeight="1" x14ac:dyDescent="0.25">
      <c r="A66" s="48"/>
      <c r="B66" s="82"/>
      <c r="C66" s="56" t="s">
        <v>146</v>
      </c>
      <c r="D66" s="64" t="s">
        <v>26</v>
      </c>
      <c r="E66" s="50">
        <v>3</v>
      </c>
      <c r="F66" s="61"/>
      <c r="G66" s="61"/>
      <c r="H66" s="61"/>
      <c r="I66" s="51">
        <f>+IF(E66=0,"",PRODUCT(E66:H66))</f>
        <v>3</v>
      </c>
      <c r="J66" s="59"/>
      <c r="K66" s="57"/>
      <c r="L66" s="2"/>
      <c r="M66" s="63"/>
      <c r="N66" s="63"/>
      <c r="O66" s="63"/>
      <c r="P66" s="63"/>
      <c r="Q66" s="63"/>
    </row>
    <row r="67" spans="1:17" s="6" customFormat="1" ht="14.25" customHeight="1" x14ac:dyDescent="0.25">
      <c r="A67" s="111" t="s">
        <v>70</v>
      </c>
      <c r="B67" s="78" t="s">
        <v>136</v>
      </c>
      <c r="C67" s="79"/>
      <c r="D67" s="79"/>
      <c r="E67" s="79"/>
      <c r="F67" s="79"/>
      <c r="G67" s="79"/>
      <c r="H67" s="79"/>
      <c r="I67" s="79"/>
      <c r="J67" s="81">
        <f>SUM(I68:I70)</f>
        <v>3</v>
      </c>
      <c r="K67" s="91" t="s">
        <v>8</v>
      </c>
      <c r="L67" s="2"/>
      <c r="M67" s="63"/>
      <c r="N67" s="63"/>
      <c r="O67" s="63"/>
      <c r="P67" s="63"/>
      <c r="Q67" s="63"/>
    </row>
    <row r="68" spans="1:17" s="6" customFormat="1" ht="14.25" customHeight="1" x14ac:dyDescent="0.25">
      <c r="A68" s="48"/>
      <c r="B68" s="83" t="s">
        <v>20</v>
      </c>
      <c r="C68" s="56"/>
      <c r="D68" s="64"/>
      <c r="E68" s="50">
        <v>1</v>
      </c>
      <c r="F68" s="61"/>
      <c r="G68" s="61"/>
      <c r="H68" s="61"/>
      <c r="I68" s="51">
        <f>E68</f>
        <v>1</v>
      </c>
      <c r="J68" s="59"/>
      <c r="K68" s="57"/>
      <c r="L68" s="2"/>
      <c r="M68" s="63"/>
      <c r="N68" s="63"/>
      <c r="O68" s="63"/>
      <c r="P68" s="63"/>
      <c r="Q68" s="63"/>
    </row>
    <row r="69" spans="1:17" s="6" customFormat="1" ht="14.25" customHeight="1" x14ac:dyDescent="0.25">
      <c r="A69" s="48"/>
      <c r="B69" s="83" t="s">
        <v>21</v>
      </c>
      <c r="C69" s="56"/>
      <c r="D69" s="64"/>
      <c r="E69" s="50">
        <v>1</v>
      </c>
      <c r="F69" s="61"/>
      <c r="G69" s="61"/>
      <c r="H69" s="61"/>
      <c r="I69" s="51">
        <f>E69</f>
        <v>1</v>
      </c>
      <c r="J69" s="59"/>
      <c r="K69" s="57"/>
      <c r="L69" s="2"/>
      <c r="M69" s="63"/>
      <c r="N69" s="63"/>
      <c r="O69" s="63"/>
      <c r="P69" s="63"/>
      <c r="Q69" s="63"/>
    </row>
    <row r="70" spans="1:17" s="6" customFormat="1" ht="14.25" customHeight="1" x14ac:dyDescent="0.25">
      <c r="A70" s="48"/>
      <c r="B70" s="83" t="s">
        <v>77</v>
      </c>
      <c r="C70" s="56"/>
      <c r="D70" s="64"/>
      <c r="E70" s="50">
        <v>1</v>
      </c>
      <c r="F70" s="61"/>
      <c r="G70" s="61"/>
      <c r="H70" s="61"/>
      <c r="I70" s="51">
        <f>E70</f>
        <v>1</v>
      </c>
      <c r="J70" s="59"/>
      <c r="K70" s="57"/>
      <c r="L70" s="2"/>
      <c r="M70" s="63"/>
      <c r="N70" s="63"/>
      <c r="O70" s="63"/>
      <c r="P70" s="63"/>
      <c r="Q70" s="63"/>
    </row>
    <row r="71" spans="1:17" s="6" customFormat="1" ht="14.25" customHeight="1" x14ac:dyDescent="0.25">
      <c r="A71" s="48"/>
      <c r="B71" s="83"/>
      <c r="C71" s="56"/>
      <c r="D71" s="64"/>
      <c r="E71" s="50"/>
      <c r="F71" s="61"/>
      <c r="G71" s="61"/>
      <c r="H71" s="61"/>
      <c r="I71" s="51"/>
      <c r="J71" s="59"/>
      <c r="K71" s="57"/>
      <c r="L71" s="2"/>
      <c r="M71" s="63"/>
      <c r="N71" s="63"/>
      <c r="O71" s="63"/>
      <c r="P71" s="63"/>
      <c r="Q71" s="63"/>
    </row>
    <row r="72" spans="1:17" s="52" customFormat="1" ht="15" customHeight="1" x14ac:dyDescent="0.25">
      <c r="A72" s="79" t="s">
        <v>80</v>
      </c>
      <c r="B72" s="78" t="s">
        <v>137</v>
      </c>
      <c r="C72" s="79"/>
      <c r="D72" s="79"/>
      <c r="E72" s="79"/>
      <c r="F72" s="79"/>
      <c r="G72" s="79"/>
      <c r="H72" s="79"/>
      <c r="I72" s="80"/>
      <c r="J72" s="81">
        <f>SUM(I73:I76)</f>
        <v>26.872074999999999</v>
      </c>
      <c r="K72" s="91" t="s">
        <v>56</v>
      </c>
      <c r="O72" s="53"/>
    </row>
    <row r="73" spans="1:17" s="52" customFormat="1" ht="15" customHeight="1" x14ac:dyDescent="0.25">
      <c r="A73" s="84"/>
      <c r="B73" s="83" t="s">
        <v>20</v>
      </c>
      <c r="C73" s="96"/>
      <c r="D73" s="96"/>
      <c r="E73" s="108"/>
      <c r="F73" s="96"/>
      <c r="G73" s="96"/>
      <c r="H73" s="96"/>
      <c r="I73" s="97"/>
      <c r="J73" s="98"/>
      <c r="K73" s="99"/>
      <c r="O73" s="53"/>
    </row>
    <row r="74" spans="1:17" s="52" customFormat="1" ht="15" customHeight="1" x14ac:dyDescent="0.25">
      <c r="A74" s="84"/>
      <c r="B74" s="83"/>
      <c r="C74" s="106" t="s">
        <v>110</v>
      </c>
      <c r="D74" s="69"/>
      <c r="E74" s="62">
        <f>2.4+20.04</f>
        <v>22.439999999999998</v>
      </c>
      <c r="F74" s="75" t="s">
        <v>81</v>
      </c>
      <c r="G74" s="75" t="s">
        <v>81</v>
      </c>
      <c r="H74" s="70"/>
      <c r="I74" s="51">
        <f>PRODUCT(E74:G74)</f>
        <v>22.439999999999998</v>
      </c>
      <c r="J74" s="103"/>
      <c r="K74" s="57"/>
      <c r="O74" s="53"/>
    </row>
    <row r="75" spans="1:17" s="52" customFormat="1" ht="32.25" customHeight="1" x14ac:dyDescent="0.25">
      <c r="A75" s="84"/>
      <c r="B75" s="83"/>
      <c r="C75" s="107" t="s">
        <v>61</v>
      </c>
      <c r="D75" s="69"/>
      <c r="E75" s="62">
        <f>0.76+(3*1.06)</f>
        <v>3.9400000000000004</v>
      </c>
      <c r="F75" s="75" t="s">
        <v>81</v>
      </c>
      <c r="G75" s="75" t="s">
        <v>81</v>
      </c>
      <c r="H75" s="70"/>
      <c r="I75" s="51">
        <f t="shared" ref="I75:I76" si="5">PRODUCT(E75:G75)</f>
        <v>3.9400000000000004</v>
      </c>
      <c r="J75" s="103"/>
      <c r="K75" s="57"/>
      <c r="O75" s="53"/>
    </row>
    <row r="76" spans="1:17" s="52" customFormat="1" ht="15" customHeight="1" x14ac:dyDescent="0.25">
      <c r="A76" s="84"/>
      <c r="B76" s="83"/>
      <c r="C76" s="106" t="s">
        <v>105</v>
      </c>
      <c r="D76" s="69"/>
      <c r="E76" s="62">
        <f>3*(0.405*0.405)</f>
        <v>0.4920750000000001</v>
      </c>
      <c r="F76" s="75" t="s">
        <v>81</v>
      </c>
      <c r="G76" s="75" t="s">
        <v>81</v>
      </c>
      <c r="H76" s="70"/>
      <c r="I76" s="51">
        <f t="shared" si="5"/>
        <v>0.4920750000000001</v>
      </c>
      <c r="J76" s="103"/>
      <c r="K76" s="57"/>
      <c r="O76" s="53"/>
    </row>
    <row r="77" spans="1:17" s="52" customFormat="1" ht="15" customHeight="1" x14ac:dyDescent="0.25">
      <c r="A77" s="84"/>
      <c r="B77" s="83"/>
      <c r="C77" s="106"/>
      <c r="D77" s="69"/>
      <c r="E77" s="75"/>
      <c r="F77" s="75"/>
      <c r="G77" s="75"/>
      <c r="H77" s="70"/>
      <c r="I77" s="51"/>
      <c r="J77" s="103"/>
      <c r="K77" s="57"/>
      <c r="O77" s="53"/>
    </row>
    <row r="78" spans="1:17" s="52" customFormat="1" ht="15" customHeight="1" x14ac:dyDescent="0.25">
      <c r="A78" s="105" t="s">
        <v>116</v>
      </c>
      <c r="B78" s="78" t="s">
        <v>138</v>
      </c>
      <c r="C78" s="79"/>
      <c r="D78" s="79"/>
      <c r="E78" s="79"/>
      <c r="F78" s="79"/>
      <c r="G78" s="79"/>
      <c r="H78" s="79"/>
      <c r="I78" s="80"/>
      <c r="J78" s="81">
        <f>SUM(I79:I80)</f>
        <v>55.2</v>
      </c>
      <c r="K78" s="91" t="s">
        <v>79</v>
      </c>
      <c r="O78" s="53"/>
    </row>
    <row r="79" spans="1:17" s="52" customFormat="1" ht="15" customHeight="1" x14ac:dyDescent="0.25">
      <c r="A79" s="84"/>
      <c r="B79" s="83"/>
      <c r="C79" s="100" t="s">
        <v>82</v>
      </c>
      <c r="D79" s="69"/>
      <c r="E79" s="50">
        <f>16*1.2</f>
        <v>19.2</v>
      </c>
      <c r="F79" s="50"/>
      <c r="G79" s="50"/>
      <c r="H79" s="50"/>
      <c r="I79" s="51">
        <f>E79</f>
        <v>19.2</v>
      </c>
      <c r="J79" s="103"/>
      <c r="K79" s="57"/>
      <c r="O79" s="53"/>
    </row>
    <row r="80" spans="1:17" s="52" customFormat="1" ht="15" customHeight="1" x14ac:dyDescent="0.25">
      <c r="A80" s="84"/>
      <c r="B80" s="83"/>
      <c r="C80" s="100" t="s">
        <v>84</v>
      </c>
      <c r="D80" s="69"/>
      <c r="E80" s="50">
        <f>36*1</f>
        <v>36</v>
      </c>
      <c r="F80" s="50"/>
      <c r="G80" s="50"/>
      <c r="H80" s="50"/>
      <c r="I80" s="51">
        <f>E80</f>
        <v>36</v>
      </c>
      <c r="J80" s="103"/>
      <c r="K80" s="57"/>
      <c r="O80" s="53"/>
    </row>
    <row r="81" spans="1:17" s="52" customFormat="1" ht="15" customHeight="1" x14ac:dyDescent="0.25">
      <c r="A81" s="105" t="s">
        <v>64</v>
      </c>
      <c r="B81" s="78" t="s">
        <v>60</v>
      </c>
      <c r="C81" s="79"/>
      <c r="D81" s="79"/>
      <c r="E81" s="79"/>
      <c r="F81" s="79"/>
      <c r="G81" s="79"/>
      <c r="H81" s="79"/>
      <c r="I81" s="80"/>
      <c r="J81" s="81"/>
      <c r="K81" s="91"/>
      <c r="O81" s="53"/>
    </row>
    <row r="82" spans="1:17" s="24" customFormat="1" ht="12.75" x14ac:dyDescent="0.2">
      <c r="A82" s="105" t="s">
        <v>71</v>
      </c>
      <c r="B82" s="78" t="s">
        <v>10</v>
      </c>
      <c r="C82" s="79"/>
      <c r="D82" s="79"/>
      <c r="E82" s="79"/>
      <c r="F82" s="79"/>
      <c r="G82" s="79"/>
      <c r="H82" s="79"/>
      <c r="I82" s="80"/>
      <c r="J82" s="81">
        <f>SUM(I83:I85)</f>
        <v>5</v>
      </c>
      <c r="K82" s="91" t="s">
        <v>8</v>
      </c>
      <c r="M82" s="25"/>
      <c r="N82" s="25"/>
      <c r="O82" s="25"/>
    </row>
    <row r="83" spans="1:17" s="6" customFormat="1" ht="14.25" customHeight="1" x14ac:dyDescent="0.25">
      <c r="A83" s="48"/>
      <c r="B83" s="83" t="s">
        <v>20</v>
      </c>
      <c r="C83" s="30"/>
      <c r="D83" s="60"/>
      <c r="E83" s="50">
        <v>2</v>
      </c>
      <c r="F83" s="61"/>
      <c r="G83" s="61"/>
      <c r="H83" s="61"/>
      <c r="I83" s="62">
        <f>+IF(E83=0,"",PRODUCT(E83:H83))</f>
        <v>2</v>
      </c>
      <c r="J83" s="59"/>
      <c r="K83" s="57"/>
      <c r="L83" s="2"/>
      <c r="M83" s="63"/>
      <c r="N83" s="63"/>
      <c r="O83" s="63"/>
      <c r="P83" s="63"/>
      <c r="Q83" s="63"/>
    </row>
    <row r="84" spans="1:17" s="6" customFormat="1" ht="14.25" customHeight="1" x14ac:dyDescent="0.25">
      <c r="A84" s="48"/>
      <c r="B84" s="83" t="s">
        <v>31</v>
      </c>
      <c r="C84" s="30"/>
      <c r="D84" s="60"/>
      <c r="E84" s="50">
        <v>2</v>
      </c>
      <c r="F84" s="61"/>
      <c r="G84" s="61"/>
      <c r="H84" s="61"/>
      <c r="I84" s="62">
        <f t="shared" ref="I84" si="6">+IF(E84=0,"",PRODUCT(E84:H84))</f>
        <v>2</v>
      </c>
      <c r="J84" s="59"/>
      <c r="K84" s="57"/>
      <c r="L84" s="2"/>
      <c r="M84" s="63"/>
      <c r="N84" s="63"/>
      <c r="O84" s="63"/>
      <c r="P84" s="63"/>
      <c r="Q84" s="63"/>
    </row>
    <row r="85" spans="1:17" s="6" customFormat="1" ht="14.25" customHeight="1" x14ac:dyDescent="0.25">
      <c r="A85" s="48"/>
      <c r="B85" s="83" t="s">
        <v>77</v>
      </c>
      <c r="C85" s="30"/>
      <c r="D85" s="60"/>
      <c r="E85" s="50">
        <v>1</v>
      </c>
      <c r="F85" s="61"/>
      <c r="G85" s="61"/>
      <c r="H85" s="61"/>
      <c r="I85" s="62">
        <f>E85</f>
        <v>1</v>
      </c>
      <c r="J85" s="59"/>
      <c r="K85" s="57"/>
      <c r="L85" s="2"/>
      <c r="M85" s="63"/>
      <c r="N85" s="63"/>
      <c r="O85" s="63"/>
      <c r="P85" s="63"/>
      <c r="Q85" s="63"/>
    </row>
    <row r="86" spans="1:17" s="6" customFormat="1" ht="14.25" customHeight="1" x14ac:dyDescent="0.25">
      <c r="A86" s="105" t="s">
        <v>72</v>
      </c>
      <c r="B86" s="78" t="s">
        <v>52</v>
      </c>
      <c r="C86" s="79"/>
      <c r="D86" s="79"/>
      <c r="E86" s="79"/>
      <c r="F86" s="79"/>
      <c r="G86" s="79"/>
      <c r="H86" s="79"/>
      <c r="I86" s="80"/>
      <c r="J86" s="81">
        <f>SUM(I87:I87)</f>
        <v>2</v>
      </c>
      <c r="K86" s="91" t="s">
        <v>8</v>
      </c>
      <c r="L86" s="2"/>
      <c r="M86" s="63"/>
      <c r="N86" s="63"/>
      <c r="O86" s="63"/>
      <c r="P86" s="63"/>
      <c r="Q86" s="63"/>
    </row>
    <row r="87" spans="1:17" s="6" customFormat="1" ht="14.25" customHeight="1" x14ac:dyDescent="0.25">
      <c r="A87" s="48"/>
      <c r="B87" s="83" t="s">
        <v>20</v>
      </c>
      <c r="C87" s="30"/>
      <c r="D87" s="60"/>
      <c r="E87" s="50">
        <f>+E15</f>
        <v>2</v>
      </c>
      <c r="F87" s="61"/>
      <c r="G87" s="61"/>
      <c r="H87" s="61"/>
      <c r="I87" s="62">
        <f>+IF(E87=0,"",PRODUCT(E87:H87))</f>
        <v>2</v>
      </c>
      <c r="J87" s="59"/>
      <c r="K87" s="57"/>
      <c r="L87" s="2"/>
      <c r="M87" s="63"/>
      <c r="N87" s="63"/>
      <c r="O87" s="63"/>
      <c r="P87" s="63"/>
      <c r="Q87" s="63"/>
    </row>
    <row r="88" spans="1:17" s="24" customFormat="1" ht="12.75" x14ac:dyDescent="0.2">
      <c r="A88" s="105" t="s">
        <v>73</v>
      </c>
      <c r="B88" s="78" t="s">
        <v>118</v>
      </c>
      <c r="C88" s="79"/>
      <c r="D88" s="79"/>
      <c r="E88" s="79"/>
      <c r="F88" s="79"/>
      <c r="G88" s="79"/>
      <c r="H88" s="79"/>
      <c r="I88" s="80"/>
      <c r="J88" s="81">
        <f>SUM(I88:I89)</f>
        <v>1</v>
      </c>
      <c r="K88" s="91" t="s">
        <v>8</v>
      </c>
      <c r="M88" s="25"/>
      <c r="N88" s="25"/>
      <c r="O88" s="25"/>
    </row>
    <row r="89" spans="1:17" s="6" customFormat="1" ht="14.25" customHeight="1" x14ac:dyDescent="0.25">
      <c r="A89" s="48"/>
      <c r="B89" s="83" t="s">
        <v>77</v>
      </c>
      <c r="C89" s="30"/>
      <c r="D89" s="60"/>
      <c r="E89" s="50">
        <v>1</v>
      </c>
      <c r="F89" s="61"/>
      <c r="G89" s="61"/>
      <c r="H89" s="61"/>
      <c r="I89" s="62">
        <f>E89</f>
        <v>1</v>
      </c>
      <c r="J89" s="59"/>
      <c r="K89" s="57"/>
      <c r="L89" s="2"/>
      <c r="M89" s="63"/>
      <c r="N89" s="63"/>
      <c r="O89" s="63"/>
      <c r="P89" s="63"/>
      <c r="Q89" s="63"/>
    </row>
    <row r="90" spans="1:17" s="6" customFormat="1" ht="14.25" customHeight="1" x14ac:dyDescent="0.25">
      <c r="A90" s="105" t="s">
        <v>108</v>
      </c>
      <c r="B90" s="78" t="s">
        <v>124</v>
      </c>
      <c r="C90" s="79"/>
      <c r="D90" s="79"/>
      <c r="E90" s="79"/>
      <c r="F90" s="79"/>
      <c r="G90" s="79"/>
      <c r="H90" s="79"/>
      <c r="I90" s="80"/>
      <c r="J90" s="81">
        <f>SUM(I91:I92)</f>
        <v>3</v>
      </c>
      <c r="K90" s="91" t="s">
        <v>8</v>
      </c>
      <c r="L90" s="2"/>
      <c r="M90" s="63"/>
      <c r="N90" s="63"/>
      <c r="O90" s="63"/>
      <c r="P90" s="63"/>
      <c r="Q90" s="63"/>
    </row>
    <row r="91" spans="1:17" s="6" customFormat="1" ht="14.25" customHeight="1" x14ac:dyDescent="0.25">
      <c r="A91" s="48"/>
      <c r="B91" s="83" t="s">
        <v>20</v>
      </c>
      <c r="C91" s="30"/>
      <c r="D91" s="60"/>
      <c r="E91" s="50">
        <v>2</v>
      </c>
      <c r="F91" s="61"/>
      <c r="G91" s="61"/>
      <c r="H91" s="61"/>
      <c r="I91" s="62">
        <f>E91</f>
        <v>2</v>
      </c>
      <c r="J91" s="59"/>
      <c r="K91" s="57"/>
      <c r="L91" s="2"/>
      <c r="M91" s="63"/>
      <c r="N91" s="63"/>
      <c r="O91" s="63"/>
      <c r="P91" s="63"/>
      <c r="Q91" s="63"/>
    </row>
    <row r="92" spans="1:17" s="6" customFormat="1" ht="14.25" customHeight="1" x14ac:dyDescent="0.25">
      <c r="A92" s="48"/>
      <c r="B92" s="83" t="s">
        <v>31</v>
      </c>
      <c r="C92" s="30"/>
      <c r="D92" s="60"/>
      <c r="E92" s="50">
        <v>1</v>
      </c>
      <c r="F92" s="61"/>
      <c r="G92" s="61"/>
      <c r="H92" s="61"/>
      <c r="I92" s="62">
        <f>E92</f>
        <v>1</v>
      </c>
      <c r="J92" s="59"/>
      <c r="K92" s="57"/>
      <c r="L92" s="2"/>
      <c r="M92" s="63"/>
      <c r="N92" s="63"/>
      <c r="O92" s="63"/>
      <c r="P92" s="63"/>
      <c r="Q92" s="63"/>
    </row>
    <row r="93" spans="1:17" ht="12.75" x14ac:dyDescent="0.2">
      <c r="A93" s="105" t="s">
        <v>65</v>
      </c>
      <c r="B93" s="78" t="s">
        <v>107</v>
      </c>
      <c r="C93" s="79"/>
      <c r="D93" s="79"/>
      <c r="E93" s="79"/>
      <c r="F93" s="79"/>
      <c r="G93" s="79"/>
      <c r="H93" s="79"/>
      <c r="I93" s="80"/>
      <c r="J93" s="81">
        <f>SUM(I94:I95)</f>
        <v>2</v>
      </c>
      <c r="K93" s="91" t="s">
        <v>8</v>
      </c>
    </row>
    <row r="94" spans="1:17" ht="12.75" x14ac:dyDescent="0.25">
      <c r="A94" s="48"/>
      <c r="B94" s="83" t="s">
        <v>20</v>
      </c>
      <c r="C94" s="30"/>
      <c r="D94" s="60"/>
      <c r="E94" s="50">
        <v>1</v>
      </c>
      <c r="F94" s="61"/>
      <c r="G94" s="61"/>
      <c r="H94" s="61"/>
      <c r="I94" s="62">
        <f>+IF(E94=0,"",PRODUCT(E94:H94))</f>
        <v>1</v>
      </c>
      <c r="J94" s="59"/>
      <c r="K94" s="57"/>
    </row>
    <row r="95" spans="1:17" ht="12.75" x14ac:dyDescent="0.25">
      <c r="A95" s="48"/>
      <c r="B95" s="83" t="s">
        <v>77</v>
      </c>
      <c r="C95" s="30"/>
      <c r="D95" s="60"/>
      <c r="E95" s="50">
        <v>1</v>
      </c>
      <c r="F95" s="61"/>
      <c r="G95" s="61"/>
      <c r="H95" s="61"/>
      <c r="I95" s="62">
        <f>E95</f>
        <v>1</v>
      </c>
      <c r="J95" s="59"/>
      <c r="K95" s="57"/>
    </row>
    <row r="96" spans="1:17" s="6" customFormat="1" ht="14.25" customHeight="1" x14ac:dyDescent="0.25">
      <c r="A96" s="48"/>
      <c r="B96" s="83"/>
      <c r="C96" s="30"/>
      <c r="D96" s="60"/>
      <c r="E96" s="50"/>
      <c r="F96" s="61"/>
      <c r="G96" s="61"/>
      <c r="H96" s="61"/>
      <c r="I96" s="62" t="str">
        <f t="shared" ref="I96" si="7">+IF(E96=0,"",PRODUCT(E96:H96))</f>
        <v/>
      </c>
      <c r="J96" s="59"/>
      <c r="K96" s="57"/>
      <c r="L96" s="2"/>
      <c r="M96" s="63"/>
      <c r="N96" s="63"/>
      <c r="O96" s="63"/>
      <c r="P96" s="63"/>
      <c r="Q96" s="63"/>
    </row>
    <row r="97" spans="1:11" ht="11.25" customHeight="1" x14ac:dyDescent="0.2">
      <c r="A97" s="220" t="s">
        <v>148</v>
      </c>
      <c r="B97" s="220"/>
      <c r="C97" s="220"/>
      <c r="D97" s="220"/>
      <c r="E97" s="220"/>
      <c r="F97" s="220"/>
      <c r="G97" s="220"/>
      <c r="H97" s="220"/>
      <c r="I97" s="220"/>
      <c r="J97" s="220"/>
      <c r="K97" s="220"/>
    </row>
    <row r="98" spans="1:11" x14ac:dyDescent="0.2">
      <c r="A98" s="221"/>
      <c r="B98" s="221"/>
      <c r="C98" s="221"/>
      <c r="D98" s="221"/>
      <c r="E98" s="221"/>
      <c r="F98" s="221"/>
      <c r="G98" s="221"/>
      <c r="H98" s="221"/>
      <c r="I98" s="221"/>
      <c r="J98" s="221"/>
      <c r="K98" s="221"/>
    </row>
  </sheetData>
  <mergeCells count="13">
    <mergeCell ref="L2:M2"/>
    <mergeCell ref="A7:A8"/>
    <mergeCell ref="B7:B8"/>
    <mergeCell ref="C7:C8"/>
    <mergeCell ref="D7:D8"/>
    <mergeCell ref="E7:E8"/>
    <mergeCell ref="F7:H7"/>
    <mergeCell ref="I7:I8"/>
    <mergeCell ref="A97:K98"/>
    <mergeCell ref="J7:J8"/>
    <mergeCell ref="K7:K8"/>
    <mergeCell ref="B2:K2"/>
    <mergeCell ref="C1:K1"/>
  </mergeCells>
  <conditionalFormatting sqref="K8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93"/>
  <sheetViews>
    <sheetView view="pageBreakPreview" zoomScaleNormal="115" zoomScaleSheetLayoutView="100" workbookViewId="0">
      <selection activeCell="C70" sqref="C70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26.7109375" style="1" customWidth="1"/>
    <col min="14" max="14" width="11.140625" style="1" customWidth="1"/>
    <col min="15" max="19" width="5.85546875" style="1" customWidth="1"/>
    <col min="20" max="16384" width="11.42578125" style="1"/>
  </cols>
  <sheetData>
    <row r="1" spans="1:19" s="14" customFormat="1" ht="42" customHeight="1" x14ac:dyDescent="0.2">
      <c r="A1" s="149"/>
      <c r="B1" s="150"/>
      <c r="C1" s="228" t="s">
        <v>153</v>
      </c>
      <c r="D1" s="228"/>
      <c r="E1" s="228"/>
      <c r="F1" s="228"/>
      <c r="G1" s="228"/>
      <c r="H1" s="228"/>
      <c r="I1" s="228"/>
      <c r="J1" s="228"/>
      <c r="K1" s="229"/>
    </row>
    <row r="2" spans="1:19" s="14" customFormat="1" ht="43.5" customHeight="1" x14ac:dyDescent="0.2">
      <c r="A2" s="161" t="s">
        <v>35</v>
      </c>
      <c r="B2" s="243" t="s">
        <v>119</v>
      </c>
      <c r="C2" s="243"/>
      <c r="D2" s="243"/>
      <c r="E2" s="243"/>
      <c r="F2" s="243"/>
      <c r="G2" s="243"/>
      <c r="H2" s="243"/>
      <c r="I2" s="243"/>
      <c r="J2" s="243"/>
      <c r="K2" s="244"/>
      <c r="L2" s="230"/>
      <c r="M2" s="230"/>
    </row>
    <row r="3" spans="1:19" s="14" customFormat="1" ht="14.25" customHeight="1" x14ac:dyDescent="0.2">
      <c r="A3" s="161" t="s">
        <v>4</v>
      </c>
      <c r="B3" s="129" t="s">
        <v>74</v>
      </c>
      <c r="C3" s="128"/>
      <c r="D3" s="130"/>
      <c r="G3" s="131" t="s">
        <v>75</v>
      </c>
      <c r="I3" s="132" t="s">
        <v>86</v>
      </c>
      <c r="J3" s="132"/>
      <c r="K3" s="162"/>
      <c r="L3" s="18"/>
    </row>
    <row r="4" spans="1:19" s="14" customFormat="1" ht="14.25" customHeight="1" x14ac:dyDescent="0.2">
      <c r="A4" s="161" t="s">
        <v>2</v>
      </c>
      <c r="B4" s="133" t="s">
        <v>34</v>
      </c>
      <c r="C4" s="128"/>
      <c r="D4" s="130"/>
      <c r="G4" s="131" t="s">
        <v>11</v>
      </c>
      <c r="I4" s="132" t="s">
        <v>85</v>
      </c>
      <c r="J4" s="132"/>
      <c r="K4" s="162"/>
      <c r="L4" s="18"/>
    </row>
    <row r="5" spans="1:19" s="14" customFormat="1" ht="14.25" customHeight="1" x14ac:dyDescent="0.2">
      <c r="A5" s="163" t="s">
        <v>7</v>
      </c>
      <c r="B5" s="133" t="s">
        <v>57</v>
      </c>
      <c r="C5" s="128"/>
      <c r="D5" s="130"/>
      <c r="G5" s="131" t="s">
        <v>12</v>
      </c>
      <c r="I5" s="132" t="s">
        <v>85</v>
      </c>
      <c r="J5" s="132"/>
      <c r="K5" s="162"/>
      <c r="L5" s="18"/>
    </row>
    <row r="6" spans="1:19" s="6" customFormat="1" ht="14.25" customHeight="1" thickBot="1" x14ac:dyDescent="0.3">
      <c r="A6" s="164"/>
      <c r="B6" s="165"/>
      <c r="C6" s="166"/>
      <c r="D6" s="166"/>
      <c r="E6" s="167"/>
      <c r="F6" s="168"/>
      <c r="G6" s="168"/>
      <c r="H6" s="168"/>
      <c r="I6" s="169"/>
      <c r="J6" s="168"/>
      <c r="K6" s="170"/>
      <c r="L6" s="2"/>
    </row>
    <row r="7" spans="1:19" s="26" customFormat="1" ht="19.5" customHeight="1" x14ac:dyDescent="0.2">
      <c r="A7" s="245" t="s">
        <v>3</v>
      </c>
      <c r="B7" s="246" t="s">
        <v>5</v>
      </c>
      <c r="C7" s="247" t="s">
        <v>13</v>
      </c>
      <c r="D7" s="247" t="s">
        <v>14</v>
      </c>
      <c r="E7" s="248" t="s">
        <v>15</v>
      </c>
      <c r="F7" s="249" t="s">
        <v>16</v>
      </c>
      <c r="G7" s="250"/>
      <c r="H7" s="251"/>
      <c r="I7" s="248" t="s">
        <v>0</v>
      </c>
      <c r="J7" s="248" t="s">
        <v>1</v>
      </c>
      <c r="K7" s="246" t="s">
        <v>6</v>
      </c>
      <c r="L7" s="7"/>
      <c r="M7" s="7"/>
    </row>
    <row r="8" spans="1:19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9" s="52" customFormat="1" ht="15" customHeight="1" x14ac:dyDescent="0.25">
      <c r="A9" s="104" t="s">
        <v>62</v>
      </c>
      <c r="B9" s="21" t="s">
        <v>9</v>
      </c>
      <c r="C9" s="22"/>
      <c r="D9" s="28"/>
      <c r="E9" s="28"/>
      <c r="F9" s="28"/>
      <c r="G9" s="28"/>
      <c r="H9" s="28"/>
      <c r="I9" s="118"/>
      <c r="J9" s="119"/>
      <c r="K9" s="120"/>
      <c r="M9" s="6"/>
      <c r="N9" s="6"/>
      <c r="O9" s="6"/>
      <c r="P9" s="6"/>
      <c r="Q9" s="6"/>
      <c r="R9" s="6"/>
    </row>
    <row r="10" spans="1:19" s="52" customFormat="1" ht="15" customHeight="1" x14ac:dyDescent="0.25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L10" s="53"/>
      <c r="M10" s="6"/>
      <c r="N10" s="6"/>
      <c r="O10" s="6"/>
      <c r="P10" s="6"/>
      <c r="Q10" s="6"/>
      <c r="R10" s="6"/>
      <c r="S10" s="53"/>
    </row>
    <row r="11" spans="1:19" s="6" customFormat="1" ht="14.25" customHeight="1" x14ac:dyDescent="0.25">
      <c r="A11" s="105" t="s">
        <v>67</v>
      </c>
      <c r="B11" s="78" t="s">
        <v>111</v>
      </c>
      <c r="C11" s="79"/>
      <c r="D11" s="86"/>
      <c r="E11" s="87"/>
      <c r="F11" s="88"/>
      <c r="G11" s="88"/>
      <c r="H11" s="88"/>
      <c r="I11" s="89"/>
      <c r="J11" s="90">
        <f>SUM(I13:I42)</f>
        <v>39</v>
      </c>
      <c r="K11" s="91" t="s">
        <v>8</v>
      </c>
      <c r="L11" s="53"/>
      <c r="S11" s="53"/>
    </row>
    <row r="12" spans="1:19" s="52" customFormat="1" ht="15" customHeight="1" x14ac:dyDescent="0.25">
      <c r="A12" s="48"/>
      <c r="B12" s="83" t="s">
        <v>20</v>
      </c>
      <c r="C12" s="30"/>
      <c r="D12" s="60"/>
      <c r="E12" s="30"/>
      <c r="F12" s="61"/>
      <c r="G12" s="61"/>
      <c r="H12" s="61"/>
      <c r="I12" s="62"/>
      <c r="J12" s="76"/>
      <c r="K12" s="77"/>
      <c r="L12" s="53"/>
      <c r="M12" s="6"/>
      <c r="N12" s="6"/>
      <c r="O12" s="6"/>
      <c r="P12" s="6"/>
      <c r="Q12" s="6"/>
      <c r="R12" s="6"/>
      <c r="S12" s="53"/>
    </row>
    <row r="13" spans="1:19" s="52" customFormat="1" ht="15" customHeight="1" x14ac:dyDescent="0.25">
      <c r="A13" s="84"/>
      <c r="B13" s="58"/>
      <c r="C13" s="56" t="s">
        <v>112</v>
      </c>
      <c r="D13" s="69" t="s">
        <v>22</v>
      </c>
      <c r="E13" s="50">
        <v>1</v>
      </c>
      <c r="F13" s="70"/>
      <c r="G13" s="70"/>
      <c r="H13" s="70"/>
      <c r="I13" s="71">
        <f t="shared" ref="I13:I24" si="0">+IF(E13=0,"",PRODUCT(E13:H13))</f>
        <v>1</v>
      </c>
      <c r="J13" s="49"/>
      <c r="K13" s="57"/>
      <c r="L13" s="53"/>
      <c r="M13" s="6"/>
      <c r="N13" s="6"/>
      <c r="O13" s="6"/>
      <c r="P13" s="6"/>
      <c r="Q13" s="6"/>
      <c r="R13" s="6"/>
      <c r="S13" s="53"/>
    </row>
    <row r="14" spans="1:19" s="52" customFormat="1" ht="15" customHeight="1" x14ac:dyDescent="0.25">
      <c r="A14" s="84"/>
      <c r="B14" s="58"/>
      <c r="C14" s="56" t="s">
        <v>113</v>
      </c>
      <c r="D14" s="69" t="s">
        <v>32</v>
      </c>
      <c r="E14" s="50">
        <v>1</v>
      </c>
      <c r="F14" s="70"/>
      <c r="G14" s="70"/>
      <c r="H14" s="70"/>
      <c r="I14" s="71">
        <f t="shared" si="0"/>
        <v>1</v>
      </c>
      <c r="J14" s="49"/>
      <c r="K14" s="57"/>
      <c r="L14" s="53"/>
      <c r="M14" s="6"/>
      <c r="N14" s="6"/>
      <c r="O14" s="6"/>
      <c r="P14" s="6"/>
      <c r="Q14" s="6"/>
      <c r="R14" s="6"/>
      <c r="S14" s="53"/>
    </row>
    <row r="15" spans="1:19" s="52" customFormat="1" ht="15" customHeight="1" x14ac:dyDescent="0.25">
      <c r="A15" s="84"/>
      <c r="B15" s="58"/>
      <c r="C15" s="56" t="s">
        <v>58</v>
      </c>
      <c r="D15" s="69" t="s">
        <v>24</v>
      </c>
      <c r="E15" s="50">
        <v>1</v>
      </c>
      <c r="F15" s="70"/>
      <c r="G15" s="70"/>
      <c r="H15" s="70"/>
      <c r="I15" s="71">
        <f t="shared" si="0"/>
        <v>1</v>
      </c>
      <c r="J15" s="49"/>
      <c r="K15" s="57"/>
      <c r="L15" s="53"/>
      <c r="M15" s="6"/>
      <c r="N15" s="6"/>
      <c r="O15" s="6"/>
      <c r="P15" s="6"/>
      <c r="Q15" s="6"/>
      <c r="R15" s="6"/>
      <c r="S15" s="53"/>
    </row>
    <row r="16" spans="1:19" s="52" customFormat="1" ht="15" customHeight="1" x14ac:dyDescent="0.25">
      <c r="A16" s="84"/>
      <c r="B16" s="58"/>
      <c r="C16" s="56" t="s">
        <v>36</v>
      </c>
      <c r="D16" s="69" t="s">
        <v>33</v>
      </c>
      <c r="E16" s="50">
        <v>2</v>
      </c>
      <c r="F16" s="70"/>
      <c r="G16" s="70"/>
      <c r="H16" s="70"/>
      <c r="I16" s="71">
        <f t="shared" si="0"/>
        <v>2</v>
      </c>
      <c r="J16" s="49"/>
      <c r="K16" s="57"/>
      <c r="L16" s="53"/>
      <c r="M16" s="6"/>
      <c r="N16" s="6"/>
      <c r="O16" s="6"/>
      <c r="P16" s="6"/>
      <c r="Q16" s="6"/>
      <c r="R16" s="6"/>
      <c r="S16" s="53"/>
    </row>
    <row r="17" spans="1:19" s="52" customFormat="1" ht="15" customHeight="1" x14ac:dyDescent="0.25">
      <c r="A17" s="84"/>
      <c r="B17" s="58"/>
      <c r="C17" s="56" t="s">
        <v>142</v>
      </c>
      <c r="D17" s="69" t="s">
        <v>25</v>
      </c>
      <c r="E17" s="50">
        <v>1</v>
      </c>
      <c r="F17" s="70"/>
      <c r="G17" s="70"/>
      <c r="H17" s="70"/>
      <c r="I17" s="71">
        <f t="shared" si="0"/>
        <v>1</v>
      </c>
      <c r="J17" s="49"/>
      <c r="K17" s="57"/>
      <c r="L17" s="53"/>
      <c r="M17" s="6"/>
      <c r="N17" s="6"/>
      <c r="O17" s="6"/>
      <c r="P17" s="6"/>
      <c r="Q17" s="6"/>
      <c r="R17" s="6"/>
      <c r="S17" s="53"/>
    </row>
    <row r="18" spans="1:19" s="52" customFormat="1" ht="15" customHeight="1" x14ac:dyDescent="0.25">
      <c r="A18" s="84"/>
      <c r="B18" s="58"/>
      <c r="C18" s="56" t="s">
        <v>40</v>
      </c>
      <c r="D18" s="69" t="s">
        <v>27</v>
      </c>
      <c r="E18" s="50">
        <v>3</v>
      </c>
      <c r="F18" s="70"/>
      <c r="G18" s="70"/>
      <c r="H18" s="70"/>
      <c r="I18" s="71">
        <f t="shared" si="0"/>
        <v>3</v>
      </c>
      <c r="J18" s="49"/>
      <c r="K18" s="57"/>
      <c r="L18" s="53"/>
      <c r="M18" s="6"/>
      <c r="N18" s="6"/>
      <c r="O18" s="6"/>
      <c r="P18" s="6"/>
      <c r="Q18" s="6"/>
      <c r="R18" s="6"/>
      <c r="S18" s="53"/>
    </row>
    <row r="19" spans="1:19" s="6" customFormat="1" ht="14.25" customHeight="1" x14ac:dyDescent="0.25">
      <c r="A19" s="84"/>
      <c r="B19" s="58"/>
      <c r="C19" s="56" t="s">
        <v>41</v>
      </c>
      <c r="D19" s="69" t="s">
        <v>28</v>
      </c>
      <c r="E19" s="50">
        <v>3</v>
      </c>
      <c r="F19" s="70"/>
      <c r="G19" s="70"/>
      <c r="H19" s="70"/>
      <c r="I19" s="71">
        <f t="shared" si="0"/>
        <v>3</v>
      </c>
      <c r="J19" s="49"/>
      <c r="K19" s="57"/>
      <c r="L19" s="53"/>
      <c r="S19" s="53"/>
    </row>
    <row r="20" spans="1:19" s="6" customFormat="1" ht="14.25" customHeight="1" x14ac:dyDescent="0.25">
      <c r="A20" s="84"/>
      <c r="B20" s="58"/>
      <c r="C20" s="56" t="s">
        <v>42</v>
      </c>
      <c r="D20" s="69" t="s">
        <v>44</v>
      </c>
      <c r="E20" s="50">
        <v>1</v>
      </c>
      <c r="F20" s="70"/>
      <c r="G20" s="70"/>
      <c r="H20" s="70"/>
      <c r="I20" s="71">
        <f t="shared" si="0"/>
        <v>1</v>
      </c>
      <c r="J20" s="49"/>
      <c r="K20" s="57"/>
      <c r="L20" s="53"/>
      <c r="S20" s="53"/>
    </row>
    <row r="21" spans="1:19" s="6" customFormat="1" ht="14.25" customHeight="1" x14ac:dyDescent="0.25">
      <c r="A21" s="55"/>
      <c r="B21" s="58"/>
      <c r="C21" s="56" t="s">
        <v>59</v>
      </c>
      <c r="D21" s="69" t="s">
        <v>53</v>
      </c>
      <c r="E21" s="50">
        <v>3</v>
      </c>
      <c r="F21" s="70"/>
      <c r="G21" s="70"/>
      <c r="H21" s="70"/>
      <c r="I21" s="71">
        <f t="shared" si="0"/>
        <v>3</v>
      </c>
      <c r="J21" s="49"/>
      <c r="K21" s="57"/>
      <c r="L21" s="53"/>
      <c r="S21" s="53"/>
    </row>
    <row r="22" spans="1:19" s="6" customFormat="1" ht="16.5" customHeight="1" x14ac:dyDescent="0.25">
      <c r="A22" s="55"/>
      <c r="B22" s="58"/>
      <c r="C22" s="56" t="s">
        <v>55</v>
      </c>
      <c r="D22" s="69" t="s">
        <v>54</v>
      </c>
      <c r="E22" s="50">
        <v>3</v>
      </c>
      <c r="F22" s="70"/>
      <c r="G22" s="70"/>
      <c r="H22" s="70"/>
      <c r="I22" s="71">
        <f t="shared" si="0"/>
        <v>3</v>
      </c>
      <c r="J22" s="49"/>
      <c r="K22" s="57"/>
      <c r="L22" s="53"/>
      <c r="S22" s="53"/>
    </row>
    <row r="23" spans="1:19" s="6" customFormat="1" ht="14.25" customHeight="1" x14ac:dyDescent="0.25">
      <c r="A23" s="55"/>
      <c r="B23" s="58"/>
      <c r="C23" s="56" t="s">
        <v>78</v>
      </c>
      <c r="D23" s="69"/>
      <c r="E23" s="50">
        <v>1</v>
      </c>
      <c r="F23" s="70"/>
      <c r="G23" s="70"/>
      <c r="H23" s="70"/>
      <c r="I23" s="71">
        <f t="shared" si="0"/>
        <v>1</v>
      </c>
      <c r="J23" s="49"/>
      <c r="K23" s="57"/>
      <c r="L23" s="53"/>
      <c r="S23" s="53"/>
    </row>
    <row r="24" spans="1:19" s="6" customFormat="1" ht="14.25" customHeight="1" x14ac:dyDescent="0.25">
      <c r="A24" s="55"/>
      <c r="B24" s="58"/>
      <c r="C24" s="56" t="s">
        <v>83</v>
      </c>
      <c r="D24" s="69"/>
      <c r="E24" s="50">
        <v>1</v>
      </c>
      <c r="F24" s="70"/>
      <c r="G24" s="70"/>
      <c r="H24" s="70"/>
      <c r="I24" s="71">
        <f t="shared" si="0"/>
        <v>1</v>
      </c>
      <c r="J24" s="49"/>
      <c r="K24" s="57"/>
      <c r="L24" s="53"/>
      <c r="S24" s="53"/>
    </row>
    <row r="25" spans="1:19" s="6" customFormat="1" ht="14.25" customHeight="1" x14ac:dyDescent="0.25">
      <c r="A25" s="55"/>
      <c r="B25" s="58"/>
      <c r="C25" s="56" t="s">
        <v>104</v>
      </c>
      <c r="D25" s="69"/>
      <c r="E25" s="50">
        <v>1</v>
      </c>
      <c r="F25" s="70"/>
      <c r="G25" s="70"/>
      <c r="H25" s="70"/>
      <c r="I25" s="71">
        <f>E25</f>
        <v>1</v>
      </c>
      <c r="J25" s="49"/>
      <c r="K25" s="57"/>
      <c r="L25" s="53"/>
      <c r="S25" s="53"/>
    </row>
    <row r="26" spans="1:19" s="6" customFormat="1" ht="14.25" customHeight="1" x14ac:dyDescent="0.25">
      <c r="A26" s="48"/>
      <c r="B26" s="85" t="s">
        <v>31</v>
      </c>
      <c r="C26" s="30"/>
      <c r="D26" s="72"/>
      <c r="E26" s="73"/>
      <c r="F26" s="74"/>
      <c r="G26" s="74"/>
      <c r="H26" s="74"/>
      <c r="I26" s="75" t="str">
        <f t="shared" ref="I26:I33" si="1">+IF(E26=0,"",PRODUCT(E26:H26))</f>
        <v/>
      </c>
      <c r="J26" s="49"/>
      <c r="K26" s="29"/>
      <c r="L26" s="53"/>
      <c r="S26" s="53"/>
    </row>
    <row r="27" spans="1:19" s="6" customFormat="1" ht="14.25" customHeight="1" x14ac:dyDescent="0.25">
      <c r="A27" s="48"/>
      <c r="B27" s="85"/>
      <c r="C27" s="56" t="s">
        <v>112</v>
      </c>
      <c r="D27" s="69" t="s">
        <v>22</v>
      </c>
      <c r="E27" s="50">
        <v>1</v>
      </c>
      <c r="F27" s="74"/>
      <c r="G27" s="74"/>
      <c r="H27" s="74"/>
      <c r="I27" s="71">
        <f t="shared" si="1"/>
        <v>1</v>
      </c>
      <c r="J27" s="49"/>
      <c r="K27" s="29"/>
      <c r="L27" s="53"/>
      <c r="S27" s="53"/>
    </row>
    <row r="28" spans="1:19" s="52" customFormat="1" ht="12.75" customHeight="1" x14ac:dyDescent="0.25">
      <c r="A28" s="84"/>
      <c r="B28" s="58"/>
      <c r="C28" s="56" t="s">
        <v>58</v>
      </c>
      <c r="D28" s="69" t="s">
        <v>24</v>
      </c>
      <c r="E28" s="50">
        <v>1</v>
      </c>
      <c r="F28" s="70"/>
      <c r="G28" s="70"/>
      <c r="H28" s="70"/>
      <c r="I28" s="71">
        <f t="shared" si="1"/>
        <v>1</v>
      </c>
      <c r="J28" s="49"/>
      <c r="K28" s="57"/>
      <c r="L28" s="53"/>
      <c r="M28" s="6"/>
      <c r="N28" s="6"/>
      <c r="O28" s="6"/>
      <c r="P28" s="6"/>
      <c r="Q28" s="6"/>
      <c r="R28" s="6"/>
      <c r="S28" s="53"/>
    </row>
    <row r="29" spans="1:19" s="52" customFormat="1" ht="15" customHeight="1" x14ac:dyDescent="0.25">
      <c r="A29" s="84"/>
      <c r="B29" s="58"/>
      <c r="C29" s="56" t="s">
        <v>36</v>
      </c>
      <c r="D29" s="69" t="s">
        <v>33</v>
      </c>
      <c r="E29" s="50">
        <v>1</v>
      </c>
      <c r="F29" s="70"/>
      <c r="G29" s="70"/>
      <c r="H29" s="70"/>
      <c r="I29" s="71">
        <f t="shared" si="1"/>
        <v>1</v>
      </c>
      <c r="J29" s="49"/>
      <c r="K29" s="57"/>
      <c r="L29" s="53"/>
      <c r="M29" s="6"/>
      <c r="N29" s="6"/>
      <c r="O29" s="6"/>
      <c r="P29" s="6"/>
      <c r="Q29" s="6"/>
      <c r="R29" s="6"/>
      <c r="S29" s="53"/>
    </row>
    <row r="30" spans="1:19" s="52" customFormat="1" ht="15" customHeight="1" x14ac:dyDescent="0.25">
      <c r="A30" s="84"/>
      <c r="B30" s="58"/>
      <c r="C30" s="56" t="s">
        <v>38</v>
      </c>
      <c r="D30" s="69" t="s">
        <v>39</v>
      </c>
      <c r="E30" s="50">
        <v>1</v>
      </c>
      <c r="F30" s="70"/>
      <c r="G30" s="70"/>
      <c r="H30" s="70"/>
      <c r="I30" s="71">
        <f t="shared" si="1"/>
        <v>1</v>
      </c>
      <c r="J30" s="49"/>
      <c r="K30" s="57"/>
      <c r="L30" s="53"/>
      <c r="M30" s="6"/>
      <c r="N30" s="6"/>
      <c r="O30" s="6"/>
      <c r="P30" s="6"/>
      <c r="Q30" s="6"/>
      <c r="R30" s="6"/>
      <c r="S30" s="53"/>
    </row>
    <row r="31" spans="1:19" s="52" customFormat="1" ht="15" customHeight="1" x14ac:dyDescent="0.25">
      <c r="A31" s="84"/>
      <c r="B31" s="58"/>
      <c r="C31" s="56"/>
      <c r="D31" s="69"/>
      <c r="E31" s="50"/>
      <c r="F31" s="70"/>
      <c r="G31" s="70"/>
      <c r="H31" s="70"/>
      <c r="I31" s="71"/>
      <c r="J31" s="49"/>
      <c r="K31" s="57"/>
      <c r="L31" s="53"/>
      <c r="M31" s="6"/>
      <c r="N31" s="6"/>
      <c r="O31" s="6"/>
      <c r="P31" s="6"/>
      <c r="Q31" s="6"/>
      <c r="R31" s="6"/>
      <c r="S31" s="53"/>
    </row>
    <row r="32" spans="1:19" s="52" customFormat="1" ht="15" customHeight="1" x14ac:dyDescent="0.25">
      <c r="A32" s="84"/>
      <c r="B32" s="58"/>
      <c r="C32" s="56" t="s">
        <v>41</v>
      </c>
      <c r="D32" s="69" t="s">
        <v>28</v>
      </c>
      <c r="E32" s="50">
        <v>1</v>
      </c>
      <c r="F32" s="70"/>
      <c r="G32" s="70"/>
      <c r="H32" s="70"/>
      <c r="I32" s="71">
        <f t="shared" si="1"/>
        <v>1</v>
      </c>
      <c r="J32" s="49"/>
      <c r="K32" s="57"/>
      <c r="L32" s="53"/>
      <c r="M32" s="6"/>
      <c r="N32" s="6"/>
      <c r="O32" s="6"/>
      <c r="P32" s="6"/>
      <c r="Q32" s="6"/>
      <c r="R32" s="6"/>
      <c r="S32" s="53"/>
    </row>
    <row r="33" spans="1:19" s="52" customFormat="1" ht="15" customHeight="1" x14ac:dyDescent="0.25">
      <c r="A33" s="84"/>
      <c r="B33" s="58"/>
      <c r="C33" s="56" t="s">
        <v>78</v>
      </c>
      <c r="D33" s="69"/>
      <c r="E33" s="50">
        <v>1</v>
      </c>
      <c r="F33" s="70"/>
      <c r="G33" s="70"/>
      <c r="H33" s="70"/>
      <c r="I33" s="71">
        <f t="shared" si="1"/>
        <v>1</v>
      </c>
      <c r="J33" s="49"/>
      <c r="K33" s="57"/>
      <c r="L33" s="53"/>
      <c r="M33" s="6"/>
      <c r="N33" s="6"/>
      <c r="O33" s="6"/>
      <c r="P33" s="6"/>
      <c r="Q33" s="6"/>
      <c r="R33" s="6"/>
      <c r="S33" s="53"/>
    </row>
    <row r="34" spans="1:19" s="52" customFormat="1" ht="15" customHeight="1" x14ac:dyDescent="0.25">
      <c r="A34" s="48"/>
      <c r="B34" s="83" t="s">
        <v>76</v>
      </c>
      <c r="C34" s="30"/>
      <c r="D34" s="72"/>
      <c r="E34" s="73"/>
      <c r="F34" s="74"/>
      <c r="G34" s="74"/>
      <c r="H34" s="74"/>
      <c r="I34" s="75"/>
      <c r="J34" s="49"/>
      <c r="K34" s="29"/>
      <c r="L34" s="53"/>
      <c r="M34" s="6"/>
      <c r="N34" s="6"/>
      <c r="O34" s="6"/>
      <c r="P34" s="6"/>
      <c r="Q34" s="6"/>
      <c r="R34" s="6"/>
      <c r="S34" s="53"/>
    </row>
    <row r="35" spans="1:19" s="52" customFormat="1" ht="15" customHeight="1" x14ac:dyDescent="0.25">
      <c r="A35" s="48"/>
      <c r="B35" s="83"/>
      <c r="C35" s="56" t="s">
        <v>112</v>
      </c>
      <c r="D35" s="72"/>
      <c r="E35" s="50">
        <v>1</v>
      </c>
      <c r="F35" s="74"/>
      <c r="G35" s="74"/>
      <c r="H35" s="74"/>
      <c r="I35" s="75">
        <f>E35</f>
        <v>1</v>
      </c>
      <c r="J35" s="49"/>
      <c r="K35" s="29"/>
      <c r="L35" s="53"/>
      <c r="M35" s="53"/>
      <c r="N35" s="53"/>
      <c r="O35" s="53"/>
      <c r="P35" s="172"/>
      <c r="Q35" s="53"/>
      <c r="R35" s="53"/>
      <c r="S35" s="53"/>
    </row>
    <row r="36" spans="1:19" s="52" customFormat="1" ht="15" customHeight="1" x14ac:dyDescent="0.25">
      <c r="A36" s="48"/>
      <c r="B36" s="83"/>
      <c r="C36" s="101" t="s">
        <v>120</v>
      </c>
      <c r="D36" s="72"/>
      <c r="E36" s="50">
        <v>1</v>
      </c>
      <c r="F36" s="74"/>
      <c r="G36" s="74"/>
      <c r="H36" s="74"/>
      <c r="I36" s="75">
        <f t="shared" ref="I36:I42" si="2">E36</f>
        <v>1</v>
      </c>
      <c r="J36" s="49"/>
      <c r="K36" s="29"/>
      <c r="L36" s="53"/>
      <c r="M36" s="53"/>
      <c r="N36" s="53"/>
      <c r="O36" s="53"/>
      <c r="P36" s="172"/>
      <c r="Q36" s="53"/>
      <c r="R36" s="53"/>
      <c r="S36" s="53"/>
    </row>
    <row r="37" spans="1:19" s="52" customFormat="1" ht="15" customHeight="1" x14ac:dyDescent="0.25">
      <c r="A37" s="48"/>
      <c r="B37" s="83"/>
      <c r="C37" s="56" t="s">
        <v>58</v>
      </c>
      <c r="D37" s="72"/>
      <c r="E37" s="50">
        <v>1</v>
      </c>
      <c r="F37" s="74"/>
      <c r="G37" s="74"/>
      <c r="H37" s="74"/>
      <c r="I37" s="75">
        <f t="shared" si="2"/>
        <v>1</v>
      </c>
      <c r="J37" s="49"/>
      <c r="K37" s="29"/>
      <c r="L37" s="53"/>
      <c r="M37" s="53"/>
      <c r="P37" s="172"/>
    </row>
    <row r="38" spans="1:19" s="52" customFormat="1" ht="15" customHeight="1" x14ac:dyDescent="0.25">
      <c r="A38" s="48"/>
      <c r="B38" s="83"/>
      <c r="C38" s="56" t="s">
        <v>38</v>
      </c>
      <c r="D38" s="72"/>
      <c r="E38" s="50">
        <v>1</v>
      </c>
      <c r="F38" s="74"/>
      <c r="G38" s="74"/>
      <c r="H38" s="74"/>
      <c r="I38" s="75">
        <f t="shared" si="2"/>
        <v>1</v>
      </c>
      <c r="J38" s="49"/>
      <c r="K38" s="29"/>
      <c r="L38" s="53"/>
      <c r="M38" s="53"/>
      <c r="P38" s="172"/>
    </row>
    <row r="39" spans="1:19" s="52" customFormat="1" ht="15" customHeight="1" x14ac:dyDescent="0.25">
      <c r="A39" s="48"/>
      <c r="B39" s="83"/>
      <c r="C39" s="56" t="s">
        <v>37</v>
      </c>
      <c r="D39" s="72"/>
      <c r="E39" s="50">
        <v>3</v>
      </c>
      <c r="F39" s="74"/>
      <c r="G39" s="74"/>
      <c r="H39" s="74"/>
      <c r="I39" s="75">
        <f t="shared" si="2"/>
        <v>3</v>
      </c>
      <c r="J39" s="49"/>
      <c r="K39" s="29"/>
      <c r="L39" s="53"/>
      <c r="M39" s="53"/>
      <c r="N39" s="53"/>
      <c r="O39" s="53"/>
      <c r="P39" s="172"/>
    </row>
    <row r="40" spans="1:19" s="52" customFormat="1" ht="15" customHeight="1" x14ac:dyDescent="0.25">
      <c r="A40" s="48"/>
      <c r="B40" s="83"/>
      <c r="C40" s="56" t="s">
        <v>40</v>
      </c>
      <c r="D40" s="72"/>
      <c r="E40" s="50">
        <v>2</v>
      </c>
      <c r="F40" s="74"/>
      <c r="G40" s="74"/>
      <c r="H40" s="74"/>
      <c r="I40" s="75">
        <f t="shared" si="2"/>
        <v>2</v>
      </c>
      <c r="J40" s="49"/>
      <c r="K40" s="29"/>
      <c r="M40" s="53"/>
      <c r="N40" s="53"/>
      <c r="O40" s="53"/>
      <c r="P40" s="172"/>
    </row>
    <row r="41" spans="1:19" s="52" customFormat="1" ht="15" customHeight="1" x14ac:dyDescent="0.25">
      <c r="A41" s="48"/>
      <c r="B41" s="83"/>
      <c r="C41" s="56" t="s">
        <v>41</v>
      </c>
      <c r="D41" s="72"/>
      <c r="E41" s="50">
        <v>1</v>
      </c>
      <c r="F41" s="74"/>
      <c r="G41" s="74"/>
      <c r="H41" s="74"/>
      <c r="I41" s="75">
        <f t="shared" si="2"/>
        <v>1</v>
      </c>
      <c r="J41" s="49"/>
      <c r="K41" s="29"/>
      <c r="M41" s="53"/>
      <c r="N41" s="53"/>
      <c r="O41" s="53"/>
      <c r="P41" s="172"/>
    </row>
    <row r="42" spans="1:19" s="52" customFormat="1" ht="15" customHeight="1" x14ac:dyDescent="0.25">
      <c r="A42" s="84"/>
      <c r="B42" s="58"/>
      <c r="C42" s="56" t="s">
        <v>78</v>
      </c>
      <c r="D42" s="69" t="s">
        <v>39</v>
      </c>
      <c r="E42" s="50">
        <v>1</v>
      </c>
      <c r="F42" s="70"/>
      <c r="G42" s="70"/>
      <c r="H42" s="70"/>
      <c r="I42" s="75">
        <f t="shared" si="2"/>
        <v>1</v>
      </c>
      <c r="J42" s="49"/>
      <c r="K42" s="57"/>
      <c r="M42" s="53"/>
      <c r="N42" s="53"/>
      <c r="O42" s="53"/>
      <c r="P42" s="172"/>
    </row>
    <row r="43" spans="1:19" s="52" customFormat="1" ht="15" customHeight="1" x14ac:dyDescent="0.25">
      <c r="A43" s="84"/>
      <c r="B43" s="58"/>
      <c r="C43" s="56"/>
      <c r="D43" s="69"/>
      <c r="E43" s="70"/>
      <c r="F43" s="70"/>
      <c r="G43" s="70"/>
      <c r="H43" s="70"/>
      <c r="I43" s="71"/>
      <c r="J43" s="49"/>
      <c r="K43" s="57"/>
      <c r="M43" s="53"/>
      <c r="N43" s="53"/>
      <c r="O43" s="53"/>
    </row>
    <row r="44" spans="1:19" s="52" customFormat="1" ht="15" customHeight="1" x14ac:dyDescent="0.25">
      <c r="A44" s="105" t="s">
        <v>68</v>
      </c>
      <c r="B44" s="78" t="s">
        <v>114</v>
      </c>
      <c r="C44" s="92"/>
      <c r="D44" s="93"/>
      <c r="E44" s="94"/>
      <c r="F44" s="94"/>
      <c r="G44" s="94"/>
      <c r="H44" s="94"/>
      <c r="I44" s="95"/>
      <c r="J44" s="90">
        <f>SUM(I46:I60)</f>
        <v>15</v>
      </c>
      <c r="K44" s="91" t="s">
        <v>8</v>
      </c>
      <c r="M44" s="53"/>
      <c r="N44" s="53"/>
      <c r="O44" s="53"/>
    </row>
    <row r="45" spans="1:19" s="52" customFormat="1" ht="15" customHeight="1" x14ac:dyDescent="0.25">
      <c r="A45" s="55"/>
      <c r="B45" s="83" t="s">
        <v>20</v>
      </c>
      <c r="C45" s="56"/>
      <c r="D45" s="64"/>
      <c r="E45" s="50"/>
      <c r="F45" s="50"/>
      <c r="G45" s="50"/>
      <c r="H45" s="50"/>
      <c r="I45" s="51"/>
      <c r="J45" s="49"/>
      <c r="K45" s="57"/>
      <c r="M45" s="53"/>
      <c r="N45" s="53"/>
      <c r="O45" s="53"/>
    </row>
    <row r="46" spans="1:19" s="52" customFormat="1" ht="15" customHeight="1" x14ac:dyDescent="0.25">
      <c r="A46" s="55"/>
      <c r="B46" s="67"/>
      <c r="C46" s="56" t="s">
        <v>47</v>
      </c>
      <c r="D46" s="69" t="s">
        <v>29</v>
      </c>
      <c r="E46" s="50">
        <v>2</v>
      </c>
      <c r="F46" s="50"/>
      <c r="G46" s="50"/>
      <c r="H46" s="50"/>
      <c r="I46" s="71">
        <f t="shared" ref="I46:I53" si="3">+IF(E46=0,"",PRODUCT(E46:H46))</f>
        <v>2</v>
      </c>
      <c r="J46" s="49"/>
      <c r="K46" s="57"/>
      <c r="M46" s="53"/>
      <c r="N46" s="53"/>
      <c r="O46" s="53"/>
    </row>
    <row r="47" spans="1:19" s="52" customFormat="1" ht="15" customHeight="1" x14ac:dyDescent="0.25">
      <c r="A47" s="55"/>
      <c r="B47" s="67"/>
      <c r="C47" s="56" t="s">
        <v>48</v>
      </c>
      <c r="D47" s="69" t="s">
        <v>30</v>
      </c>
      <c r="E47" s="50">
        <v>1</v>
      </c>
      <c r="F47" s="50"/>
      <c r="G47" s="50"/>
      <c r="H47" s="50"/>
      <c r="I47" s="71">
        <f t="shared" si="3"/>
        <v>1</v>
      </c>
      <c r="J47" s="49"/>
      <c r="K47" s="57"/>
      <c r="M47" s="53"/>
      <c r="N47" s="53"/>
      <c r="O47" s="53"/>
    </row>
    <row r="48" spans="1:19" s="24" customFormat="1" ht="12.75" x14ac:dyDescent="0.25">
      <c r="A48" s="55"/>
      <c r="B48" s="67"/>
      <c r="C48" s="56" t="s">
        <v>49</v>
      </c>
      <c r="D48" s="69" t="s">
        <v>45</v>
      </c>
      <c r="E48" s="50">
        <v>1</v>
      </c>
      <c r="F48" s="50"/>
      <c r="G48" s="50"/>
      <c r="H48" s="50"/>
      <c r="I48" s="71">
        <f t="shared" si="3"/>
        <v>1</v>
      </c>
      <c r="J48" s="49"/>
      <c r="K48" s="57"/>
      <c r="M48" s="25"/>
      <c r="N48" s="25"/>
      <c r="O48" s="25"/>
    </row>
    <row r="49" spans="1:17" s="6" customFormat="1" ht="14.25" customHeight="1" x14ac:dyDescent="0.25">
      <c r="A49" s="55"/>
      <c r="B49" s="67"/>
      <c r="C49" s="56" t="s">
        <v>50</v>
      </c>
      <c r="D49" s="69" t="s">
        <v>45</v>
      </c>
      <c r="E49" s="50">
        <v>1</v>
      </c>
      <c r="F49" s="50"/>
      <c r="G49" s="50"/>
      <c r="H49" s="50"/>
      <c r="I49" s="71">
        <f t="shared" si="3"/>
        <v>1</v>
      </c>
      <c r="J49" s="49"/>
      <c r="K49" s="57"/>
      <c r="L49" s="2"/>
      <c r="M49" s="63"/>
      <c r="N49" s="63"/>
      <c r="O49" s="63"/>
      <c r="P49" s="63"/>
      <c r="Q49" s="63"/>
    </row>
    <row r="50" spans="1:17" s="6" customFormat="1" ht="14.25" customHeight="1" x14ac:dyDescent="0.25">
      <c r="A50" s="55"/>
      <c r="B50" s="67"/>
      <c r="C50" s="56" t="s">
        <v>91</v>
      </c>
      <c r="D50" s="69"/>
      <c r="E50" s="50">
        <v>2</v>
      </c>
      <c r="F50" s="50"/>
      <c r="G50" s="50"/>
      <c r="H50" s="50"/>
      <c r="I50" s="71">
        <f t="shared" si="3"/>
        <v>2</v>
      </c>
      <c r="J50" s="49"/>
      <c r="K50" s="57"/>
      <c r="L50" s="2"/>
      <c r="M50" s="63"/>
      <c r="N50" s="63"/>
      <c r="O50" s="63"/>
      <c r="P50" s="63"/>
      <c r="Q50" s="63"/>
    </row>
    <row r="51" spans="1:17" s="6" customFormat="1" ht="14.25" customHeight="1" x14ac:dyDescent="0.25">
      <c r="A51" s="55"/>
      <c r="B51" s="67"/>
      <c r="C51" s="56" t="s">
        <v>43</v>
      </c>
      <c r="D51" s="69" t="s">
        <v>46</v>
      </c>
      <c r="E51" s="50">
        <v>2</v>
      </c>
      <c r="F51" s="70"/>
      <c r="G51" s="70"/>
      <c r="H51" s="70"/>
      <c r="I51" s="71">
        <f>+IF(E51=0,"",PRODUCT(E51:H51))</f>
        <v>2</v>
      </c>
      <c r="J51" s="49"/>
      <c r="K51" s="57"/>
      <c r="L51" s="2"/>
      <c r="M51" s="63"/>
      <c r="N51" s="63"/>
      <c r="O51" s="63"/>
      <c r="P51" s="63"/>
      <c r="Q51" s="63"/>
    </row>
    <row r="52" spans="1:17" s="6" customFormat="1" ht="14.25" customHeight="1" x14ac:dyDescent="0.25">
      <c r="A52" s="55"/>
      <c r="B52" s="83" t="s">
        <v>21</v>
      </c>
      <c r="C52" s="56"/>
      <c r="D52" s="64"/>
      <c r="E52" s="50"/>
      <c r="F52" s="50"/>
      <c r="G52" s="50"/>
      <c r="H52" s="50"/>
      <c r="I52" s="71" t="str">
        <f t="shared" si="3"/>
        <v/>
      </c>
      <c r="J52" s="49"/>
      <c r="K52" s="57"/>
      <c r="L52" s="2"/>
      <c r="M52" s="63"/>
      <c r="N52" s="63"/>
      <c r="O52" s="63"/>
      <c r="P52" s="63"/>
      <c r="Q52" s="63"/>
    </row>
    <row r="53" spans="1:17" s="6" customFormat="1" ht="14.25" customHeight="1" x14ac:dyDescent="0.25">
      <c r="A53" s="55"/>
      <c r="B53" s="67"/>
      <c r="C53" s="56" t="s">
        <v>47</v>
      </c>
      <c r="D53" s="69" t="s">
        <v>29</v>
      </c>
      <c r="E53" s="50">
        <v>1</v>
      </c>
      <c r="F53" s="50"/>
      <c r="G53" s="50"/>
      <c r="H53" s="50"/>
      <c r="I53" s="71">
        <f t="shared" si="3"/>
        <v>1</v>
      </c>
      <c r="J53" s="49"/>
      <c r="K53" s="57"/>
      <c r="L53" s="2"/>
      <c r="M53" s="63"/>
      <c r="N53" s="63"/>
      <c r="O53" s="63"/>
      <c r="P53" s="63"/>
      <c r="Q53" s="63"/>
    </row>
    <row r="54" spans="1:17" s="6" customFormat="1" ht="14.25" customHeight="1" x14ac:dyDescent="0.25">
      <c r="A54" s="55"/>
      <c r="B54" s="67"/>
      <c r="C54" s="56" t="s">
        <v>43</v>
      </c>
      <c r="D54" s="69" t="s">
        <v>46</v>
      </c>
      <c r="E54" s="50">
        <v>1</v>
      </c>
      <c r="F54" s="70"/>
      <c r="G54" s="70"/>
      <c r="H54" s="70"/>
      <c r="I54" s="71">
        <f>+IF(E54=0,"",PRODUCT(E54:H54))</f>
        <v>1</v>
      </c>
      <c r="J54" s="49"/>
      <c r="K54" s="57"/>
      <c r="L54" s="2"/>
      <c r="M54" s="63"/>
      <c r="N54" s="63"/>
      <c r="O54" s="63"/>
      <c r="P54" s="63"/>
      <c r="Q54" s="63"/>
    </row>
    <row r="55" spans="1:17" s="52" customFormat="1" ht="15" customHeight="1" x14ac:dyDescent="0.25">
      <c r="A55" s="55"/>
      <c r="B55" s="67"/>
      <c r="C55" s="56"/>
      <c r="D55" s="69"/>
      <c r="E55" s="50"/>
      <c r="F55" s="70"/>
      <c r="G55" s="70"/>
      <c r="H55" s="70"/>
      <c r="I55" s="71"/>
      <c r="J55" s="49"/>
      <c r="K55" s="57"/>
      <c r="O55" s="53"/>
    </row>
    <row r="56" spans="1:17" s="52" customFormat="1" ht="15" customHeight="1" x14ac:dyDescent="0.25">
      <c r="A56" s="55"/>
      <c r="B56" s="83" t="s">
        <v>77</v>
      </c>
      <c r="C56" s="56"/>
      <c r="D56" s="69"/>
      <c r="E56" s="50"/>
      <c r="F56" s="70"/>
      <c r="G56" s="70"/>
      <c r="H56" s="70"/>
      <c r="I56" s="71"/>
      <c r="J56" s="49"/>
      <c r="K56" s="57"/>
      <c r="O56" s="53"/>
    </row>
    <row r="57" spans="1:17" s="52" customFormat="1" ht="15" customHeight="1" x14ac:dyDescent="0.25">
      <c r="A57" s="55"/>
      <c r="B57" s="67"/>
      <c r="C57" s="56" t="s">
        <v>47</v>
      </c>
      <c r="D57" s="69"/>
      <c r="E57" s="50">
        <v>1</v>
      </c>
      <c r="F57" s="70"/>
      <c r="G57" s="70"/>
      <c r="H57" s="70"/>
      <c r="I57" s="71">
        <f>E57</f>
        <v>1</v>
      </c>
      <c r="J57" s="49"/>
      <c r="K57" s="57"/>
      <c r="O57" s="53"/>
    </row>
    <row r="58" spans="1:17" s="52" customFormat="1" ht="15" customHeight="1" x14ac:dyDescent="0.25">
      <c r="A58" s="55"/>
      <c r="B58" s="67"/>
      <c r="C58" s="56" t="s">
        <v>48</v>
      </c>
      <c r="D58" s="69"/>
      <c r="E58" s="50">
        <v>1</v>
      </c>
      <c r="F58" s="70"/>
      <c r="G58" s="70"/>
      <c r="H58" s="70"/>
      <c r="I58" s="71">
        <f t="shared" ref="I58:I60" si="4">E58</f>
        <v>1</v>
      </c>
      <c r="J58" s="49"/>
      <c r="K58" s="57"/>
      <c r="O58" s="53"/>
    </row>
    <row r="59" spans="1:17" s="52" customFormat="1" ht="15" customHeight="1" x14ac:dyDescent="0.25">
      <c r="A59" s="55"/>
      <c r="B59" s="67"/>
      <c r="C59" s="56" t="s">
        <v>91</v>
      </c>
      <c r="D59" s="69"/>
      <c r="E59" s="50">
        <v>1</v>
      </c>
      <c r="F59" s="70"/>
      <c r="G59" s="70"/>
      <c r="H59" s="70"/>
      <c r="I59" s="71">
        <f t="shared" si="4"/>
        <v>1</v>
      </c>
      <c r="J59" s="49"/>
      <c r="K59" s="57"/>
      <c r="O59" s="53"/>
    </row>
    <row r="60" spans="1:17" s="52" customFormat="1" ht="15" customHeight="1" x14ac:dyDescent="0.25">
      <c r="A60" s="55"/>
      <c r="B60" s="67"/>
      <c r="C60" s="56" t="s">
        <v>43</v>
      </c>
      <c r="D60" s="64"/>
      <c r="E60" s="50">
        <v>1</v>
      </c>
      <c r="F60" s="50"/>
      <c r="G60" s="50"/>
      <c r="H60" s="50"/>
      <c r="I60" s="71">
        <f t="shared" si="4"/>
        <v>1</v>
      </c>
      <c r="J60" s="49"/>
      <c r="K60" s="57"/>
      <c r="O60" s="53"/>
    </row>
    <row r="61" spans="1:17" s="52" customFormat="1" ht="15" customHeight="1" x14ac:dyDescent="0.25">
      <c r="A61" s="55"/>
      <c r="B61" s="67"/>
      <c r="C61" s="56"/>
      <c r="D61" s="64"/>
      <c r="E61" s="50"/>
      <c r="F61" s="50"/>
      <c r="G61" s="50"/>
      <c r="H61" s="50"/>
      <c r="I61" s="51"/>
      <c r="J61" s="49"/>
      <c r="K61" s="57"/>
      <c r="O61" s="53"/>
    </row>
    <row r="62" spans="1:17" s="52" customFormat="1" ht="15" customHeight="1" x14ac:dyDescent="0.25">
      <c r="A62" s="105" t="s">
        <v>69</v>
      </c>
      <c r="B62" s="78" t="s">
        <v>115</v>
      </c>
      <c r="C62" s="79"/>
      <c r="D62" s="79"/>
      <c r="E62" s="79"/>
      <c r="F62" s="79"/>
      <c r="G62" s="79"/>
      <c r="H62" s="79"/>
      <c r="I62" s="80"/>
      <c r="J62" s="81">
        <f>SUM(I63:I64)</f>
        <v>3</v>
      </c>
      <c r="K62" s="91" t="s">
        <v>8</v>
      </c>
      <c r="O62" s="53"/>
    </row>
    <row r="63" spans="1:17" s="52" customFormat="1" ht="15" customHeight="1" x14ac:dyDescent="0.25">
      <c r="A63" s="48"/>
      <c r="B63" s="83" t="s">
        <v>20</v>
      </c>
      <c r="C63" s="30"/>
      <c r="D63" s="60"/>
      <c r="E63" s="30"/>
      <c r="F63" s="61"/>
      <c r="G63" s="61"/>
      <c r="H63" s="61"/>
      <c r="I63" s="62"/>
      <c r="J63" s="59"/>
      <c r="K63" s="121"/>
      <c r="O63" s="53"/>
    </row>
    <row r="64" spans="1:17" s="52" customFormat="1" ht="15" customHeight="1" x14ac:dyDescent="0.25">
      <c r="A64" s="48"/>
      <c r="B64" s="82"/>
      <c r="C64" s="56" t="s">
        <v>146</v>
      </c>
      <c r="D64" s="64" t="s">
        <v>26</v>
      </c>
      <c r="E64" s="50">
        <v>3</v>
      </c>
      <c r="F64" s="61"/>
      <c r="G64" s="61"/>
      <c r="H64" s="61"/>
      <c r="I64" s="51">
        <f>+IF(E64=0,"",PRODUCT(E64:H64))</f>
        <v>3</v>
      </c>
      <c r="J64" s="59"/>
      <c r="K64" s="57"/>
      <c r="O64" s="53"/>
    </row>
    <row r="65" spans="1:17" s="24" customFormat="1" ht="12.75" x14ac:dyDescent="0.2">
      <c r="A65" s="175" t="s">
        <v>70</v>
      </c>
      <c r="B65" s="78" t="s">
        <v>136</v>
      </c>
      <c r="C65" s="79"/>
      <c r="D65" s="79"/>
      <c r="E65" s="79"/>
      <c r="F65" s="79"/>
      <c r="G65" s="79"/>
      <c r="H65" s="79"/>
      <c r="I65" s="79"/>
      <c r="J65" s="81">
        <f>SUM(I66:I68)</f>
        <v>3</v>
      </c>
      <c r="K65" s="91" t="s">
        <v>8</v>
      </c>
      <c r="M65" s="25"/>
      <c r="N65" s="25"/>
      <c r="O65" s="25"/>
    </row>
    <row r="66" spans="1:17" s="6" customFormat="1" ht="14.25" customHeight="1" x14ac:dyDescent="0.25">
      <c r="A66" s="48"/>
      <c r="B66" s="83" t="s">
        <v>20</v>
      </c>
      <c r="C66" s="56"/>
      <c r="D66" s="64"/>
      <c r="E66" s="50">
        <v>1</v>
      </c>
      <c r="F66" s="61"/>
      <c r="G66" s="61"/>
      <c r="H66" s="61"/>
      <c r="I66" s="51">
        <f>E66</f>
        <v>1</v>
      </c>
      <c r="J66" s="59"/>
      <c r="K66" s="57"/>
      <c r="L66" s="2"/>
      <c r="M66" s="63"/>
      <c r="N66" s="63"/>
      <c r="O66" s="63"/>
      <c r="P66" s="63"/>
      <c r="Q66" s="63"/>
    </row>
    <row r="67" spans="1:17" s="6" customFormat="1" ht="14.25" customHeight="1" x14ac:dyDescent="0.25">
      <c r="A67" s="48"/>
      <c r="B67" s="83" t="s">
        <v>21</v>
      </c>
      <c r="C67" s="56"/>
      <c r="D67" s="64"/>
      <c r="E67" s="50">
        <v>1</v>
      </c>
      <c r="F67" s="61"/>
      <c r="G67" s="61"/>
      <c r="H67" s="61"/>
      <c r="I67" s="51">
        <f>E67</f>
        <v>1</v>
      </c>
      <c r="J67" s="59"/>
      <c r="K67" s="57"/>
      <c r="L67" s="2"/>
      <c r="M67" s="63"/>
      <c r="N67" s="63"/>
      <c r="O67" s="63"/>
      <c r="P67" s="63"/>
      <c r="Q67" s="63"/>
    </row>
    <row r="68" spans="1:17" s="6" customFormat="1" ht="14.25" customHeight="1" x14ac:dyDescent="0.25">
      <c r="A68" s="48"/>
      <c r="B68" s="83" t="s">
        <v>77</v>
      </c>
      <c r="C68" s="56"/>
      <c r="D68" s="64"/>
      <c r="E68" s="50">
        <v>1</v>
      </c>
      <c r="F68" s="61"/>
      <c r="G68" s="61"/>
      <c r="H68" s="61"/>
      <c r="I68" s="51">
        <f>E68</f>
        <v>1</v>
      </c>
      <c r="J68" s="59"/>
      <c r="K68" s="57"/>
      <c r="L68" s="2"/>
      <c r="M68" s="63"/>
      <c r="N68" s="63"/>
      <c r="O68" s="63"/>
      <c r="P68" s="63"/>
      <c r="Q68" s="63"/>
    </row>
    <row r="69" spans="1:17" s="6" customFormat="1" ht="14.25" customHeight="1" x14ac:dyDescent="0.25">
      <c r="A69" s="48"/>
      <c r="B69" s="83"/>
      <c r="C69" s="56"/>
      <c r="D69" s="64"/>
      <c r="E69" s="50"/>
      <c r="F69" s="61"/>
      <c r="G69" s="61"/>
      <c r="H69" s="61"/>
      <c r="I69" s="51"/>
      <c r="J69" s="59"/>
      <c r="K69" s="57"/>
      <c r="L69" s="2"/>
      <c r="M69" s="63"/>
      <c r="N69" s="63"/>
      <c r="O69" s="63"/>
      <c r="P69" s="63"/>
      <c r="Q69" s="63"/>
    </row>
    <row r="70" spans="1:17" s="6" customFormat="1" ht="14.25" customHeight="1" x14ac:dyDescent="0.25">
      <c r="A70" s="175" t="s">
        <v>80</v>
      </c>
      <c r="B70" s="78" t="s">
        <v>137</v>
      </c>
      <c r="C70" s="79"/>
      <c r="D70" s="79"/>
      <c r="E70" s="79"/>
      <c r="F70" s="79"/>
      <c r="G70" s="79"/>
      <c r="H70" s="79"/>
      <c r="I70" s="80"/>
      <c r="J70" s="81">
        <f>SUM(I71:I74)</f>
        <v>26.872074999999999</v>
      </c>
      <c r="K70" s="91" t="s">
        <v>56</v>
      </c>
      <c r="L70" s="2"/>
      <c r="M70" s="63"/>
      <c r="N70" s="63"/>
      <c r="O70" s="63"/>
      <c r="P70" s="63"/>
      <c r="Q70" s="63"/>
    </row>
    <row r="71" spans="1:17" s="24" customFormat="1" ht="12.75" x14ac:dyDescent="0.25">
      <c r="A71" s="84"/>
      <c r="B71" s="83" t="s">
        <v>20</v>
      </c>
      <c r="C71" s="96"/>
      <c r="D71" s="96"/>
      <c r="E71" s="108"/>
      <c r="F71" s="96"/>
      <c r="G71" s="96"/>
      <c r="H71" s="96"/>
      <c r="I71" s="97"/>
      <c r="J71" s="98"/>
      <c r="K71" s="99"/>
      <c r="M71" s="25"/>
      <c r="N71" s="25"/>
      <c r="O71" s="25"/>
    </row>
    <row r="72" spans="1:17" s="6" customFormat="1" ht="14.25" customHeight="1" x14ac:dyDescent="0.25">
      <c r="A72" s="84"/>
      <c r="B72" s="83"/>
      <c r="C72" s="106" t="s">
        <v>110</v>
      </c>
      <c r="D72" s="69"/>
      <c r="E72" s="62">
        <f>2.4+20.04</f>
        <v>22.439999999999998</v>
      </c>
      <c r="F72" s="75" t="s">
        <v>81</v>
      </c>
      <c r="G72" s="75" t="s">
        <v>81</v>
      </c>
      <c r="H72" s="70"/>
      <c r="I72" s="51">
        <f>PRODUCT(E72:G72)</f>
        <v>22.439999999999998</v>
      </c>
      <c r="J72" s="103"/>
      <c r="K72" s="57"/>
      <c r="L72" s="2"/>
      <c r="M72" s="63"/>
      <c r="N72" s="63"/>
      <c r="O72" s="63"/>
      <c r="P72" s="63"/>
      <c r="Q72" s="63"/>
    </row>
    <row r="73" spans="1:17" s="6" customFormat="1" ht="27.75" customHeight="1" x14ac:dyDescent="0.25">
      <c r="A73" s="84"/>
      <c r="B73" s="83"/>
      <c r="C73" s="107" t="s">
        <v>61</v>
      </c>
      <c r="D73" s="69"/>
      <c r="E73" s="62">
        <f>0.76+(3*1.06)</f>
        <v>3.9400000000000004</v>
      </c>
      <c r="F73" s="75" t="s">
        <v>81</v>
      </c>
      <c r="G73" s="75" t="s">
        <v>81</v>
      </c>
      <c r="H73" s="70"/>
      <c r="I73" s="51">
        <f t="shared" ref="I73:I74" si="5">PRODUCT(E73:G73)</f>
        <v>3.9400000000000004</v>
      </c>
      <c r="J73" s="103"/>
      <c r="K73" s="57"/>
      <c r="L73" s="2"/>
      <c r="M73" s="63"/>
      <c r="N73" s="63"/>
      <c r="O73" s="63"/>
      <c r="P73" s="63"/>
      <c r="Q73" s="63"/>
    </row>
    <row r="74" spans="1:17" s="6" customFormat="1" ht="14.25" customHeight="1" x14ac:dyDescent="0.25">
      <c r="A74" s="84"/>
      <c r="B74" s="83"/>
      <c r="C74" s="106" t="s">
        <v>105</v>
      </c>
      <c r="D74" s="69"/>
      <c r="E74" s="62">
        <f>3*(0.405*0.405)</f>
        <v>0.4920750000000001</v>
      </c>
      <c r="F74" s="75" t="s">
        <v>81</v>
      </c>
      <c r="G74" s="75" t="s">
        <v>81</v>
      </c>
      <c r="H74" s="70"/>
      <c r="I74" s="51">
        <f t="shared" si="5"/>
        <v>0.4920750000000001</v>
      </c>
      <c r="J74" s="103"/>
      <c r="K74" s="57"/>
      <c r="L74" s="2"/>
      <c r="M74" s="63"/>
      <c r="N74" s="63"/>
      <c r="O74" s="63"/>
      <c r="P74" s="63"/>
      <c r="Q74" s="63"/>
    </row>
    <row r="75" spans="1:17" s="6" customFormat="1" ht="14.25" customHeight="1" x14ac:dyDescent="0.25">
      <c r="A75" s="84"/>
      <c r="B75" s="83"/>
      <c r="C75" s="106"/>
      <c r="D75" s="69"/>
      <c r="E75" s="75"/>
      <c r="F75" s="75"/>
      <c r="G75" s="75"/>
      <c r="H75" s="70"/>
      <c r="I75" s="51"/>
      <c r="J75" s="103"/>
      <c r="K75" s="57"/>
      <c r="L75" s="2"/>
      <c r="M75" s="63"/>
      <c r="N75" s="63"/>
      <c r="O75" s="63"/>
      <c r="P75" s="63"/>
      <c r="Q75" s="63"/>
    </row>
    <row r="76" spans="1:17" ht="12.75" x14ac:dyDescent="0.2">
      <c r="A76" s="105" t="s">
        <v>116</v>
      </c>
      <c r="B76" s="78" t="s">
        <v>138</v>
      </c>
      <c r="C76" s="79"/>
      <c r="D76" s="79"/>
      <c r="E76" s="79"/>
      <c r="F76" s="79"/>
      <c r="G76" s="79"/>
      <c r="H76" s="79"/>
      <c r="I76" s="80"/>
      <c r="J76" s="81">
        <f>SUM(I77:I77)</f>
        <v>36</v>
      </c>
      <c r="K76" s="91" t="s">
        <v>79</v>
      </c>
    </row>
    <row r="77" spans="1:17" ht="12.75" x14ac:dyDescent="0.25">
      <c r="A77" s="84"/>
      <c r="B77" s="83"/>
      <c r="C77" s="100" t="s">
        <v>84</v>
      </c>
      <c r="D77" s="69"/>
      <c r="E77" s="50">
        <f>36*1</f>
        <v>36</v>
      </c>
      <c r="F77" s="50"/>
      <c r="G77" s="50"/>
      <c r="H77" s="50"/>
      <c r="I77" s="51">
        <f>E77</f>
        <v>36</v>
      </c>
      <c r="J77" s="103"/>
      <c r="K77" s="57"/>
    </row>
    <row r="78" spans="1:17" ht="12.75" x14ac:dyDescent="0.25">
      <c r="A78" s="84"/>
      <c r="B78" s="83"/>
      <c r="C78" s="100"/>
      <c r="D78" s="69"/>
      <c r="E78" s="50"/>
      <c r="F78" s="50"/>
      <c r="G78" s="50"/>
      <c r="H78" s="50"/>
      <c r="I78" s="51"/>
      <c r="J78" s="103"/>
      <c r="K78" s="57"/>
    </row>
    <row r="79" spans="1:17" s="6" customFormat="1" ht="14.25" customHeight="1" x14ac:dyDescent="0.25">
      <c r="A79" s="105" t="s">
        <v>64</v>
      </c>
      <c r="B79" s="78" t="s">
        <v>60</v>
      </c>
      <c r="C79" s="79"/>
      <c r="D79" s="79"/>
      <c r="E79" s="79"/>
      <c r="F79" s="79"/>
      <c r="G79" s="79"/>
      <c r="H79" s="79"/>
      <c r="I79" s="80"/>
      <c r="J79" s="81"/>
      <c r="K79" s="91"/>
      <c r="L79" s="2"/>
      <c r="M79" s="63"/>
      <c r="N79" s="63"/>
      <c r="O79" s="63"/>
      <c r="P79" s="63"/>
      <c r="Q79" s="63"/>
    </row>
    <row r="80" spans="1:17" ht="11.25" customHeight="1" x14ac:dyDescent="0.2">
      <c r="A80" s="105" t="s">
        <v>71</v>
      </c>
      <c r="B80" s="78" t="s">
        <v>10</v>
      </c>
      <c r="C80" s="79"/>
      <c r="D80" s="79"/>
      <c r="E80" s="79"/>
      <c r="F80" s="79"/>
      <c r="G80" s="79"/>
      <c r="H80" s="79"/>
      <c r="I80" s="80"/>
      <c r="J80" s="81">
        <f>SUM(I81:I83)</f>
        <v>3</v>
      </c>
      <c r="K80" s="91" t="s">
        <v>8</v>
      </c>
    </row>
    <row r="81" spans="1:11" ht="12.75" x14ac:dyDescent="0.25">
      <c r="A81" s="48"/>
      <c r="B81" s="83" t="s">
        <v>20</v>
      </c>
      <c r="C81" s="30"/>
      <c r="D81" s="60"/>
      <c r="E81" s="50">
        <v>1</v>
      </c>
      <c r="F81" s="61"/>
      <c r="G81" s="61"/>
      <c r="H81" s="61"/>
      <c r="I81" s="62">
        <f>+IF(E81=0,"",PRODUCT(E81:H81))</f>
        <v>1</v>
      </c>
      <c r="J81" s="59"/>
      <c r="K81" s="57"/>
    </row>
    <row r="82" spans="1:11" ht="12.75" x14ac:dyDescent="0.25">
      <c r="A82" s="48"/>
      <c r="B82" s="83" t="s">
        <v>31</v>
      </c>
      <c r="C82" s="30"/>
      <c r="D82" s="60"/>
      <c r="E82" s="50">
        <v>1</v>
      </c>
      <c r="F82" s="61"/>
      <c r="G82" s="61"/>
      <c r="H82" s="61"/>
      <c r="I82" s="62">
        <f t="shared" ref="I82" si="6">+IF(E82=0,"",PRODUCT(E82:H82))</f>
        <v>1</v>
      </c>
      <c r="J82" s="59"/>
      <c r="K82" s="57"/>
    </row>
    <row r="83" spans="1:11" ht="12.75" x14ac:dyDescent="0.25">
      <c r="A83" s="48"/>
      <c r="B83" s="83" t="s">
        <v>77</v>
      </c>
      <c r="C83" s="30"/>
      <c r="D83" s="60"/>
      <c r="E83" s="50">
        <v>1</v>
      </c>
      <c r="F83" s="61"/>
      <c r="G83" s="61"/>
      <c r="H83" s="61"/>
      <c r="I83" s="62">
        <f>E83</f>
        <v>1</v>
      </c>
      <c r="J83" s="59"/>
      <c r="K83" s="57"/>
    </row>
    <row r="84" spans="1:11" ht="12.75" x14ac:dyDescent="0.2">
      <c r="A84" s="105" t="s">
        <v>72</v>
      </c>
      <c r="B84" s="78" t="s">
        <v>52</v>
      </c>
      <c r="C84" s="79"/>
      <c r="D84" s="79"/>
      <c r="E84" s="79"/>
      <c r="F84" s="79"/>
      <c r="G84" s="79"/>
      <c r="H84" s="79"/>
      <c r="I84" s="80"/>
      <c r="J84" s="81">
        <f>SUM(I85:I85)</f>
        <v>1</v>
      </c>
      <c r="K84" s="91" t="s">
        <v>8</v>
      </c>
    </row>
    <row r="85" spans="1:11" ht="12.75" x14ac:dyDescent="0.25">
      <c r="A85" s="48"/>
      <c r="B85" s="83" t="s">
        <v>20</v>
      </c>
      <c r="C85" s="30"/>
      <c r="D85" s="60"/>
      <c r="E85" s="50">
        <v>1</v>
      </c>
      <c r="F85" s="61"/>
      <c r="G85" s="61"/>
      <c r="H85" s="61"/>
      <c r="I85" s="62">
        <f>+IF(E85=0,"",PRODUCT(E85:H85))</f>
        <v>1</v>
      </c>
      <c r="J85" s="59"/>
      <c r="K85" s="57"/>
    </row>
    <row r="86" spans="1:11" ht="12.75" x14ac:dyDescent="0.2">
      <c r="A86" s="105" t="s">
        <v>73</v>
      </c>
      <c r="B86" s="78" t="s">
        <v>118</v>
      </c>
      <c r="C86" s="79"/>
      <c r="D86" s="79"/>
      <c r="E86" s="79"/>
      <c r="F86" s="79"/>
      <c r="G86" s="79"/>
      <c r="H86" s="79"/>
      <c r="I86" s="80"/>
      <c r="J86" s="81">
        <f>SUM(I86:I87)</f>
        <v>1</v>
      </c>
      <c r="K86" s="91" t="s">
        <v>8</v>
      </c>
    </row>
    <row r="87" spans="1:11" ht="12.75" x14ac:dyDescent="0.25">
      <c r="A87" s="48"/>
      <c r="B87" s="83" t="s">
        <v>77</v>
      </c>
      <c r="C87" s="30"/>
      <c r="D87" s="60"/>
      <c r="E87" s="50">
        <v>1</v>
      </c>
      <c r="F87" s="61"/>
      <c r="G87" s="61"/>
      <c r="H87" s="61"/>
      <c r="I87" s="62">
        <f>E87</f>
        <v>1</v>
      </c>
      <c r="J87" s="59"/>
      <c r="K87" s="57"/>
    </row>
    <row r="88" spans="1:11" ht="12.75" x14ac:dyDescent="0.2">
      <c r="A88" s="105" t="s">
        <v>65</v>
      </c>
      <c r="B88" s="78" t="s">
        <v>107</v>
      </c>
      <c r="C88" s="79"/>
      <c r="D88" s="79"/>
      <c r="E88" s="79"/>
      <c r="F88" s="79"/>
      <c r="G88" s="79"/>
      <c r="H88" s="79"/>
      <c r="I88" s="80"/>
      <c r="J88" s="81">
        <f>SUM(I89:I90)</f>
        <v>2</v>
      </c>
      <c r="K88" s="91" t="s">
        <v>8</v>
      </c>
    </row>
    <row r="89" spans="1:11" ht="12.75" x14ac:dyDescent="0.25">
      <c r="A89" s="48"/>
      <c r="B89" s="83" t="s">
        <v>20</v>
      </c>
      <c r="C89" s="30"/>
      <c r="D89" s="60"/>
      <c r="E89" s="50">
        <v>1</v>
      </c>
      <c r="F89" s="61"/>
      <c r="G89" s="61"/>
      <c r="H89" s="61"/>
      <c r="I89" s="62">
        <f>+IF(E89=0,"",PRODUCT(E89:H89))</f>
        <v>1</v>
      </c>
      <c r="J89" s="59"/>
      <c r="K89" s="57"/>
    </row>
    <row r="90" spans="1:11" ht="12.75" x14ac:dyDescent="0.25">
      <c r="A90" s="48"/>
      <c r="B90" s="83" t="s">
        <v>77</v>
      </c>
      <c r="C90" s="30"/>
      <c r="D90" s="60"/>
      <c r="E90" s="50">
        <v>1</v>
      </c>
      <c r="F90" s="61"/>
      <c r="G90" s="61"/>
      <c r="H90" s="61"/>
      <c r="I90" s="62">
        <f>E90</f>
        <v>1</v>
      </c>
      <c r="J90" s="59"/>
      <c r="K90" s="57"/>
    </row>
    <row r="91" spans="1:11" ht="12.75" x14ac:dyDescent="0.25">
      <c r="A91" s="48"/>
      <c r="B91" s="83"/>
      <c r="C91" s="30"/>
      <c r="D91" s="60"/>
      <c r="E91" s="50"/>
      <c r="F91" s="61"/>
      <c r="G91" s="61"/>
      <c r="H91" s="61"/>
      <c r="I91" s="62" t="str">
        <f t="shared" ref="I91" si="7">+IF(E91=0,"",PRODUCT(E91:H91))</f>
        <v/>
      </c>
      <c r="J91" s="59"/>
      <c r="K91" s="57"/>
    </row>
    <row r="92" spans="1:11" x14ac:dyDescent="0.2">
      <c r="A92" s="238" t="s">
        <v>148</v>
      </c>
      <c r="B92" s="220"/>
      <c r="C92" s="220"/>
      <c r="D92" s="220"/>
      <c r="E92" s="220"/>
      <c r="F92" s="220"/>
      <c r="G92" s="220"/>
      <c r="H92" s="220"/>
      <c r="I92" s="220"/>
      <c r="J92" s="220"/>
      <c r="K92" s="239"/>
    </row>
    <row r="93" spans="1:11" ht="12" thickBot="1" x14ac:dyDescent="0.25">
      <c r="A93" s="240"/>
      <c r="B93" s="241"/>
      <c r="C93" s="241"/>
      <c r="D93" s="241"/>
      <c r="E93" s="241"/>
      <c r="F93" s="241"/>
      <c r="G93" s="241"/>
      <c r="H93" s="241"/>
      <c r="I93" s="241"/>
      <c r="J93" s="241"/>
      <c r="K93" s="242"/>
    </row>
  </sheetData>
  <mergeCells count="13">
    <mergeCell ref="A92:K93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8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9"/>
  <sheetViews>
    <sheetView view="pageBreakPreview" zoomScaleNormal="115" zoomScaleSheetLayoutView="100" workbookViewId="0">
      <selection activeCell="C70" sqref="C70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26.7109375" style="1" customWidth="1"/>
    <col min="14" max="14" width="11.140625" style="1" customWidth="1"/>
    <col min="15" max="19" width="5.85546875" style="1" customWidth="1"/>
    <col min="20" max="16384" width="11.42578125" style="1"/>
  </cols>
  <sheetData>
    <row r="1" spans="1:18" s="14" customFormat="1" ht="42" customHeight="1" x14ac:dyDescent="0.2">
      <c r="A1" s="149"/>
      <c r="B1" s="150"/>
      <c r="C1" s="228" t="s">
        <v>152</v>
      </c>
      <c r="D1" s="228"/>
      <c r="E1" s="228"/>
      <c r="F1" s="228"/>
      <c r="G1" s="228"/>
      <c r="H1" s="228"/>
      <c r="I1" s="228"/>
      <c r="J1" s="228"/>
      <c r="K1" s="229"/>
    </row>
    <row r="2" spans="1:18" s="14" customFormat="1" ht="43.5" customHeight="1" x14ac:dyDescent="0.2">
      <c r="A2" s="161" t="s">
        <v>35</v>
      </c>
      <c r="B2" s="243" t="s">
        <v>119</v>
      </c>
      <c r="C2" s="243"/>
      <c r="D2" s="243"/>
      <c r="E2" s="243"/>
      <c r="F2" s="243"/>
      <c r="G2" s="243"/>
      <c r="H2" s="243"/>
      <c r="I2" s="243"/>
      <c r="J2" s="243"/>
      <c r="K2" s="244"/>
      <c r="L2" s="230"/>
      <c r="M2" s="230"/>
    </row>
    <row r="3" spans="1:18" s="14" customFormat="1" ht="14.25" customHeight="1" x14ac:dyDescent="0.2">
      <c r="A3" s="161" t="s">
        <v>4</v>
      </c>
      <c r="B3" s="129" t="s">
        <v>74</v>
      </c>
      <c r="C3" s="128"/>
      <c r="D3" s="130"/>
      <c r="G3" s="131" t="s">
        <v>75</v>
      </c>
      <c r="I3" s="132" t="s">
        <v>86</v>
      </c>
      <c r="J3" s="132"/>
      <c r="K3" s="162"/>
      <c r="L3" s="18"/>
    </row>
    <row r="4" spans="1:18" s="14" customFormat="1" ht="14.25" customHeight="1" x14ac:dyDescent="0.2">
      <c r="A4" s="161" t="s">
        <v>2</v>
      </c>
      <c r="B4" s="133" t="s">
        <v>34</v>
      </c>
      <c r="C4" s="128"/>
      <c r="D4" s="130"/>
      <c r="G4" s="131" t="s">
        <v>11</v>
      </c>
      <c r="I4" s="132" t="s">
        <v>85</v>
      </c>
      <c r="J4" s="132"/>
      <c r="K4" s="162"/>
      <c r="L4" s="18"/>
    </row>
    <row r="5" spans="1:18" s="14" customFormat="1" ht="14.25" customHeight="1" x14ac:dyDescent="0.2">
      <c r="A5" s="163" t="s">
        <v>7</v>
      </c>
      <c r="B5" s="133" t="s">
        <v>57</v>
      </c>
      <c r="C5" s="128"/>
      <c r="D5" s="130"/>
      <c r="G5" s="131" t="s">
        <v>12</v>
      </c>
      <c r="I5" s="132" t="s">
        <v>85</v>
      </c>
      <c r="J5" s="132"/>
      <c r="K5" s="162"/>
      <c r="L5" s="18"/>
    </row>
    <row r="6" spans="1:18" s="6" customFormat="1" ht="14.25" customHeight="1" thickBot="1" x14ac:dyDescent="0.3">
      <c r="A6" s="164"/>
      <c r="B6" s="165"/>
      <c r="C6" s="166"/>
      <c r="D6" s="166"/>
      <c r="E6" s="167"/>
      <c r="F6" s="168"/>
      <c r="G6" s="168"/>
      <c r="H6" s="168"/>
      <c r="I6" s="169"/>
      <c r="J6" s="168"/>
      <c r="K6" s="170"/>
      <c r="L6" s="2"/>
    </row>
    <row r="7" spans="1:18" s="26" customFormat="1" ht="19.5" customHeight="1" x14ac:dyDescent="0.2">
      <c r="A7" s="245" t="s">
        <v>3</v>
      </c>
      <c r="B7" s="246" t="s">
        <v>5</v>
      </c>
      <c r="C7" s="247" t="s">
        <v>13</v>
      </c>
      <c r="D7" s="247" t="s">
        <v>14</v>
      </c>
      <c r="E7" s="248" t="s">
        <v>15</v>
      </c>
      <c r="F7" s="249" t="s">
        <v>16</v>
      </c>
      <c r="G7" s="250"/>
      <c r="H7" s="251"/>
      <c r="I7" s="248" t="s">
        <v>0</v>
      </c>
      <c r="J7" s="248" t="s">
        <v>1</v>
      </c>
      <c r="K7" s="246" t="s">
        <v>6</v>
      </c>
      <c r="L7" s="7"/>
      <c r="M7" s="7"/>
    </row>
    <row r="8" spans="1:18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8" s="23" customFormat="1" ht="12.75" x14ac:dyDescent="0.2">
      <c r="A9" s="104" t="s">
        <v>62</v>
      </c>
      <c r="B9" s="21" t="s">
        <v>9</v>
      </c>
      <c r="C9" s="22"/>
      <c r="D9" s="114"/>
      <c r="E9" s="114"/>
      <c r="F9" s="114"/>
      <c r="G9" s="114"/>
      <c r="H9" s="114"/>
      <c r="I9" s="115"/>
      <c r="J9" s="116"/>
      <c r="K9" s="117"/>
      <c r="M9" s="6"/>
      <c r="N9" s="6"/>
      <c r="O9" s="6"/>
      <c r="P9" s="6"/>
      <c r="Q9" s="6"/>
      <c r="R9" s="6"/>
    </row>
    <row r="10" spans="1:18" s="23" customFormat="1" ht="12.75" x14ac:dyDescent="0.2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M10" s="6"/>
      <c r="N10" s="6"/>
      <c r="O10" s="6"/>
      <c r="P10" s="6"/>
      <c r="Q10" s="6"/>
      <c r="R10" s="6"/>
    </row>
    <row r="11" spans="1:18" s="23" customFormat="1" ht="13.5" x14ac:dyDescent="0.25">
      <c r="A11" s="105" t="s">
        <v>67</v>
      </c>
      <c r="B11" s="78" t="s">
        <v>111</v>
      </c>
      <c r="C11" s="79"/>
      <c r="D11" s="86"/>
      <c r="E11" s="87"/>
      <c r="F11" s="88"/>
      <c r="G11" s="88"/>
      <c r="H11" s="88"/>
      <c r="I11" s="89"/>
      <c r="J11" s="90">
        <f>SUM(I13:I26)</f>
        <v>18</v>
      </c>
      <c r="K11" s="91" t="s">
        <v>8</v>
      </c>
      <c r="M11" s="6"/>
      <c r="N11" s="6"/>
      <c r="O11" s="6"/>
      <c r="P11" s="6"/>
      <c r="Q11" s="6"/>
      <c r="R11" s="6"/>
    </row>
    <row r="12" spans="1:18" s="138" customFormat="1" ht="13.5" x14ac:dyDescent="0.25">
      <c r="A12" s="134"/>
      <c r="B12" s="135" t="s">
        <v>20</v>
      </c>
      <c r="C12" s="108"/>
      <c r="D12" s="110"/>
      <c r="E12" s="109"/>
      <c r="F12" s="61"/>
      <c r="G12" s="61"/>
      <c r="H12" s="61"/>
      <c r="I12" s="62"/>
      <c r="J12" s="136"/>
      <c r="K12" s="137"/>
      <c r="M12" s="6"/>
      <c r="N12" s="6"/>
      <c r="O12" s="6"/>
      <c r="P12" s="6"/>
      <c r="Q12" s="6"/>
      <c r="R12" s="6"/>
    </row>
    <row r="13" spans="1:18" s="23" customFormat="1" ht="13.5" x14ac:dyDescent="0.25">
      <c r="A13" s="122"/>
      <c r="B13" s="123"/>
      <c r="C13" s="56" t="s">
        <v>112</v>
      </c>
      <c r="D13" s="69" t="s">
        <v>22</v>
      </c>
      <c r="E13" s="50">
        <v>1</v>
      </c>
      <c r="F13" s="70"/>
      <c r="G13" s="70"/>
      <c r="H13" s="70"/>
      <c r="I13" s="71">
        <f t="shared" ref="I13:I26" si="0">+IF(E13=0,"",PRODUCT(E13:H13))</f>
        <v>1</v>
      </c>
      <c r="J13" s="126"/>
      <c r="K13" s="127"/>
      <c r="M13" s="6"/>
      <c r="N13" s="6"/>
      <c r="O13" s="6"/>
      <c r="P13" s="6"/>
      <c r="Q13" s="6"/>
      <c r="R13" s="6"/>
    </row>
    <row r="14" spans="1:18" s="23" customFormat="1" ht="13.5" x14ac:dyDescent="0.25">
      <c r="A14" s="122"/>
      <c r="B14" s="123"/>
      <c r="C14" s="56" t="s">
        <v>113</v>
      </c>
      <c r="D14" s="69" t="s">
        <v>32</v>
      </c>
      <c r="E14" s="50">
        <v>1</v>
      </c>
      <c r="F14" s="70"/>
      <c r="G14" s="70"/>
      <c r="H14" s="70"/>
      <c r="I14" s="71">
        <f t="shared" si="0"/>
        <v>1</v>
      </c>
      <c r="J14" s="126"/>
      <c r="K14" s="127"/>
      <c r="M14" s="6"/>
      <c r="N14" s="6"/>
      <c r="O14" s="6"/>
      <c r="P14" s="6"/>
      <c r="Q14" s="6"/>
      <c r="R14" s="6"/>
    </row>
    <row r="15" spans="1:18" s="23" customFormat="1" ht="13.5" x14ac:dyDescent="0.25">
      <c r="A15" s="122"/>
      <c r="B15" s="123"/>
      <c r="C15" s="56" t="s">
        <v>58</v>
      </c>
      <c r="D15" s="69" t="s">
        <v>24</v>
      </c>
      <c r="E15" s="50">
        <v>1</v>
      </c>
      <c r="F15" s="70"/>
      <c r="G15" s="70"/>
      <c r="H15" s="70"/>
      <c r="I15" s="71">
        <f t="shared" si="0"/>
        <v>1</v>
      </c>
      <c r="J15" s="126"/>
      <c r="K15" s="127"/>
      <c r="M15" s="6"/>
      <c r="N15" s="6"/>
      <c r="O15" s="6"/>
      <c r="P15" s="6"/>
      <c r="Q15" s="6"/>
      <c r="R15" s="6"/>
    </row>
    <row r="16" spans="1:18" s="23" customFormat="1" ht="13.5" x14ac:dyDescent="0.25">
      <c r="A16" s="122"/>
      <c r="B16" s="123"/>
      <c r="C16" s="56" t="s">
        <v>36</v>
      </c>
      <c r="D16" s="69" t="s">
        <v>33</v>
      </c>
      <c r="E16" s="50">
        <v>5</v>
      </c>
      <c r="F16" s="70"/>
      <c r="G16" s="70"/>
      <c r="H16" s="70"/>
      <c r="I16" s="71">
        <f t="shared" si="0"/>
        <v>5</v>
      </c>
      <c r="J16" s="126"/>
      <c r="K16" s="127"/>
      <c r="M16" s="6"/>
      <c r="N16" s="6"/>
      <c r="O16" s="6"/>
      <c r="P16" s="6"/>
      <c r="Q16" s="6"/>
      <c r="R16" s="6"/>
    </row>
    <row r="17" spans="1:20" s="23" customFormat="1" ht="13.5" x14ac:dyDescent="0.25">
      <c r="A17" s="122"/>
      <c r="B17" s="123"/>
      <c r="C17" s="56" t="s">
        <v>142</v>
      </c>
      <c r="D17" s="69" t="s">
        <v>25</v>
      </c>
      <c r="E17" s="50">
        <v>1</v>
      </c>
      <c r="F17" s="70"/>
      <c r="G17" s="70"/>
      <c r="H17" s="70"/>
      <c r="I17" s="71">
        <f t="shared" si="0"/>
        <v>1</v>
      </c>
      <c r="J17" s="126"/>
      <c r="K17" s="127"/>
      <c r="M17" s="6"/>
      <c r="N17" s="6"/>
      <c r="O17" s="6"/>
      <c r="P17" s="6"/>
      <c r="Q17" s="6"/>
      <c r="R17" s="6"/>
      <c r="S17" s="61"/>
      <c r="T17" s="62"/>
    </row>
    <row r="18" spans="1:20" s="23" customFormat="1" ht="13.5" x14ac:dyDescent="0.25">
      <c r="A18" s="122"/>
      <c r="B18" s="123"/>
      <c r="C18" s="56" t="s">
        <v>40</v>
      </c>
      <c r="D18" s="69" t="s">
        <v>27</v>
      </c>
      <c r="E18" s="50">
        <v>2</v>
      </c>
      <c r="F18" s="70"/>
      <c r="G18" s="70"/>
      <c r="H18" s="70"/>
      <c r="I18" s="71">
        <f t="shared" si="0"/>
        <v>2</v>
      </c>
      <c r="J18" s="126"/>
      <c r="K18" s="127"/>
      <c r="M18" s="6"/>
      <c r="N18" s="6"/>
      <c r="O18" s="6"/>
      <c r="P18" s="6"/>
      <c r="Q18" s="6"/>
      <c r="R18" s="6"/>
      <c r="S18" s="61"/>
      <c r="T18" s="62"/>
    </row>
    <row r="19" spans="1:20" s="23" customFormat="1" ht="13.5" x14ac:dyDescent="0.25">
      <c r="A19" s="122"/>
      <c r="B19" s="123"/>
      <c r="C19" s="56" t="s">
        <v>41</v>
      </c>
      <c r="D19" s="69" t="s">
        <v>28</v>
      </c>
      <c r="E19" s="50">
        <v>1</v>
      </c>
      <c r="F19" s="70"/>
      <c r="G19" s="70"/>
      <c r="H19" s="70"/>
      <c r="I19" s="71">
        <f t="shared" si="0"/>
        <v>1</v>
      </c>
      <c r="J19" s="126"/>
      <c r="K19" s="127"/>
      <c r="M19" s="6"/>
      <c r="N19" s="6"/>
      <c r="O19" s="6"/>
      <c r="P19" s="6"/>
      <c r="Q19" s="6"/>
      <c r="R19" s="6"/>
      <c r="S19" s="70"/>
      <c r="T19" s="71" t="str">
        <f t="shared" ref="T19:T30" si="1">+IF(P19=0,"",PRODUCT(P19:S19))</f>
        <v/>
      </c>
    </row>
    <row r="20" spans="1:20" s="23" customFormat="1" ht="13.5" x14ac:dyDescent="0.25">
      <c r="A20" s="122"/>
      <c r="B20" s="123"/>
      <c r="C20" s="56" t="s">
        <v>42</v>
      </c>
      <c r="D20" s="69" t="s">
        <v>44</v>
      </c>
      <c r="E20" s="50">
        <v>1</v>
      </c>
      <c r="F20" s="70"/>
      <c r="G20" s="70"/>
      <c r="H20" s="70"/>
      <c r="I20" s="71">
        <f t="shared" si="0"/>
        <v>1</v>
      </c>
      <c r="J20" s="126"/>
      <c r="K20" s="127"/>
      <c r="M20" s="6"/>
      <c r="N20" s="6"/>
      <c r="O20" s="6"/>
      <c r="P20" s="6"/>
      <c r="Q20" s="6"/>
      <c r="R20" s="6"/>
      <c r="S20" s="70"/>
      <c r="T20" s="71" t="str">
        <f t="shared" si="1"/>
        <v/>
      </c>
    </row>
    <row r="21" spans="1:20" s="23" customFormat="1" ht="13.5" x14ac:dyDescent="0.25">
      <c r="A21" s="122"/>
      <c r="B21" s="85" t="s">
        <v>31</v>
      </c>
      <c r="C21" s="30"/>
      <c r="D21" s="72"/>
      <c r="E21" s="73"/>
      <c r="F21" s="74"/>
      <c r="G21" s="74"/>
      <c r="H21" s="74"/>
      <c r="I21" s="75" t="str">
        <f t="shared" si="0"/>
        <v/>
      </c>
      <c r="J21" s="126"/>
      <c r="K21" s="127"/>
      <c r="M21" s="6"/>
      <c r="N21" s="6"/>
      <c r="O21" s="6"/>
      <c r="P21" s="6"/>
      <c r="Q21" s="6"/>
      <c r="R21" s="6"/>
      <c r="S21" s="70"/>
      <c r="T21" s="71" t="str">
        <f t="shared" si="1"/>
        <v/>
      </c>
    </row>
    <row r="22" spans="1:20" s="23" customFormat="1" ht="13.5" x14ac:dyDescent="0.25">
      <c r="A22" s="122"/>
      <c r="B22" s="58"/>
      <c r="C22" s="56" t="s">
        <v>112</v>
      </c>
      <c r="D22" s="69" t="s">
        <v>22</v>
      </c>
      <c r="E22" s="50">
        <v>1</v>
      </c>
      <c r="F22" s="70"/>
      <c r="G22" s="70"/>
      <c r="H22" s="70"/>
      <c r="I22" s="71">
        <f t="shared" si="0"/>
        <v>1</v>
      </c>
      <c r="J22" s="126"/>
      <c r="K22" s="127"/>
      <c r="M22" s="6"/>
      <c r="N22" s="6"/>
      <c r="O22" s="6"/>
      <c r="P22" s="6"/>
      <c r="Q22" s="6"/>
      <c r="R22" s="6"/>
      <c r="S22" s="70"/>
      <c r="T22" s="71" t="str">
        <f t="shared" si="1"/>
        <v/>
      </c>
    </row>
    <row r="23" spans="1:20" s="23" customFormat="1" ht="13.5" x14ac:dyDescent="0.25">
      <c r="A23" s="122"/>
      <c r="B23" s="58"/>
      <c r="C23" s="56" t="s">
        <v>58</v>
      </c>
      <c r="D23" s="69" t="s">
        <v>24</v>
      </c>
      <c r="E23" s="50">
        <v>1</v>
      </c>
      <c r="F23" s="70"/>
      <c r="G23" s="70"/>
      <c r="H23" s="70"/>
      <c r="I23" s="71">
        <f t="shared" si="0"/>
        <v>1</v>
      </c>
      <c r="J23" s="126"/>
      <c r="K23" s="127"/>
      <c r="M23" s="6"/>
      <c r="N23" s="6"/>
      <c r="O23" s="6"/>
      <c r="P23" s="6"/>
      <c r="Q23" s="6"/>
      <c r="R23" s="6"/>
      <c r="S23" s="70"/>
      <c r="T23" s="71" t="str">
        <f t="shared" si="1"/>
        <v/>
      </c>
    </row>
    <row r="24" spans="1:20" s="23" customFormat="1" ht="13.5" x14ac:dyDescent="0.25">
      <c r="A24" s="122"/>
      <c r="B24" s="58"/>
      <c r="C24" s="56" t="s">
        <v>38</v>
      </c>
      <c r="D24" s="69" t="s">
        <v>39</v>
      </c>
      <c r="E24" s="50">
        <v>1</v>
      </c>
      <c r="F24" s="70"/>
      <c r="G24" s="70"/>
      <c r="H24" s="70"/>
      <c r="I24" s="71">
        <f t="shared" si="0"/>
        <v>1</v>
      </c>
      <c r="J24" s="126"/>
      <c r="K24" s="127"/>
      <c r="M24" s="6"/>
      <c r="N24" s="6"/>
      <c r="O24" s="6"/>
      <c r="P24" s="6"/>
      <c r="Q24" s="6"/>
      <c r="R24" s="6"/>
      <c r="S24" s="70"/>
      <c r="T24" s="71" t="str">
        <f t="shared" si="1"/>
        <v/>
      </c>
    </row>
    <row r="25" spans="1:20" s="23" customFormat="1" ht="13.5" x14ac:dyDescent="0.25">
      <c r="A25" s="122"/>
      <c r="B25" s="58"/>
      <c r="C25" s="56" t="s">
        <v>40</v>
      </c>
      <c r="D25" s="69" t="s">
        <v>27</v>
      </c>
      <c r="E25" s="50">
        <v>1</v>
      </c>
      <c r="F25" s="70"/>
      <c r="G25" s="70"/>
      <c r="H25" s="70"/>
      <c r="I25" s="71">
        <f t="shared" si="0"/>
        <v>1</v>
      </c>
      <c r="J25" s="126"/>
      <c r="K25" s="127"/>
      <c r="M25" s="6"/>
      <c r="N25" s="6"/>
      <c r="O25" s="6"/>
      <c r="P25" s="6"/>
      <c r="Q25" s="6"/>
      <c r="R25" s="6"/>
      <c r="S25" s="70"/>
      <c r="T25" s="71" t="str">
        <f t="shared" si="1"/>
        <v/>
      </c>
    </row>
    <row r="26" spans="1:20" s="23" customFormat="1" ht="13.5" x14ac:dyDescent="0.25">
      <c r="A26" s="122"/>
      <c r="B26" s="58"/>
      <c r="C26" s="56" t="s">
        <v>41</v>
      </c>
      <c r="D26" s="69" t="s">
        <v>28</v>
      </c>
      <c r="E26" s="50">
        <v>1</v>
      </c>
      <c r="F26" s="70"/>
      <c r="G26" s="70"/>
      <c r="H26" s="70"/>
      <c r="I26" s="71">
        <f t="shared" si="0"/>
        <v>1</v>
      </c>
      <c r="J26" s="126"/>
      <c r="K26" s="127"/>
      <c r="M26" s="6"/>
      <c r="N26" s="6"/>
      <c r="O26" s="6"/>
      <c r="P26" s="6"/>
      <c r="Q26" s="6"/>
      <c r="R26" s="6"/>
      <c r="S26" s="70"/>
      <c r="T26" s="71" t="str">
        <f t="shared" si="1"/>
        <v/>
      </c>
    </row>
    <row r="27" spans="1:20" s="23" customFormat="1" ht="13.5" x14ac:dyDescent="0.25">
      <c r="A27" s="122"/>
      <c r="B27" s="58"/>
      <c r="C27" s="56"/>
      <c r="D27" s="69"/>
      <c r="E27" s="50"/>
      <c r="F27" s="70"/>
      <c r="G27" s="70"/>
      <c r="H27" s="70"/>
      <c r="I27" s="71"/>
      <c r="J27" s="126"/>
      <c r="K27" s="127"/>
      <c r="M27" s="6"/>
      <c r="N27" s="6"/>
      <c r="O27" s="6"/>
      <c r="P27" s="6"/>
      <c r="Q27" s="6"/>
      <c r="R27" s="6"/>
      <c r="S27" s="70"/>
      <c r="T27" s="71" t="str">
        <f t="shared" si="1"/>
        <v/>
      </c>
    </row>
    <row r="28" spans="1:20" s="23" customFormat="1" ht="13.5" x14ac:dyDescent="0.25">
      <c r="A28" s="105" t="s">
        <v>68</v>
      </c>
      <c r="B28" s="78" t="s">
        <v>114</v>
      </c>
      <c r="C28" s="92"/>
      <c r="D28" s="93"/>
      <c r="E28" s="94"/>
      <c r="F28" s="94"/>
      <c r="G28" s="94"/>
      <c r="H28" s="94"/>
      <c r="I28" s="95"/>
      <c r="J28" s="90">
        <f>SUM(I30:I33)</f>
        <v>4</v>
      </c>
      <c r="K28" s="91" t="s">
        <v>8</v>
      </c>
      <c r="M28" s="6"/>
      <c r="N28" s="6"/>
      <c r="O28" s="6"/>
      <c r="P28" s="6"/>
      <c r="Q28" s="6"/>
      <c r="R28" s="6"/>
      <c r="S28" s="70"/>
      <c r="T28" s="71" t="str">
        <f t="shared" si="1"/>
        <v/>
      </c>
    </row>
    <row r="29" spans="1:20" s="23" customFormat="1" ht="13.5" x14ac:dyDescent="0.25">
      <c r="A29" s="55"/>
      <c r="B29" s="83" t="s">
        <v>20</v>
      </c>
      <c r="C29" s="56"/>
      <c r="D29" s="64"/>
      <c r="E29" s="50"/>
      <c r="F29" s="50"/>
      <c r="G29" s="50"/>
      <c r="H29" s="50"/>
      <c r="I29" s="51"/>
      <c r="J29" s="49"/>
      <c r="K29" s="57"/>
      <c r="M29" s="6"/>
      <c r="N29" s="6"/>
      <c r="O29" s="6"/>
      <c r="P29" s="6"/>
      <c r="Q29" s="6"/>
      <c r="R29" s="6"/>
      <c r="S29" s="70"/>
      <c r="T29" s="71" t="str">
        <f t="shared" si="1"/>
        <v/>
      </c>
    </row>
    <row r="30" spans="1:20" s="23" customFormat="1" ht="13.5" x14ac:dyDescent="0.25">
      <c r="A30" s="55"/>
      <c r="B30" s="67"/>
      <c r="C30" s="56" t="s">
        <v>47</v>
      </c>
      <c r="D30" s="69" t="s">
        <v>29</v>
      </c>
      <c r="E30" s="50">
        <v>1</v>
      </c>
      <c r="F30" s="50"/>
      <c r="G30" s="50"/>
      <c r="H30" s="50"/>
      <c r="I30" s="71">
        <f t="shared" ref="I30:I32" si="2">+IF(E30=0,"",PRODUCT(E30:H30))</f>
        <v>1</v>
      </c>
      <c r="J30" s="49"/>
      <c r="K30" s="57"/>
      <c r="M30" s="6"/>
      <c r="N30" s="6"/>
      <c r="O30" s="6"/>
      <c r="P30" s="6"/>
      <c r="Q30" s="6"/>
      <c r="R30" s="6"/>
      <c r="S30" s="70"/>
      <c r="T30" s="71" t="str">
        <f t="shared" si="1"/>
        <v/>
      </c>
    </row>
    <row r="31" spans="1:20" s="23" customFormat="1" ht="13.5" x14ac:dyDescent="0.25">
      <c r="A31" s="55"/>
      <c r="B31" s="67"/>
      <c r="C31" s="56" t="s">
        <v>91</v>
      </c>
      <c r="D31" s="69"/>
      <c r="E31" s="50">
        <v>1</v>
      </c>
      <c r="F31" s="50"/>
      <c r="G31" s="50"/>
      <c r="H31" s="50"/>
      <c r="I31" s="71">
        <f t="shared" si="2"/>
        <v>1</v>
      </c>
      <c r="J31" s="49"/>
      <c r="K31" s="57"/>
      <c r="M31" s="6"/>
      <c r="N31" s="6"/>
      <c r="O31" s="6"/>
      <c r="P31" s="6"/>
      <c r="Q31" s="6"/>
      <c r="R31" s="6"/>
      <c r="S31" s="70"/>
      <c r="T31" s="71"/>
    </row>
    <row r="32" spans="1:20" s="23" customFormat="1" ht="13.5" x14ac:dyDescent="0.25">
      <c r="A32" s="55"/>
      <c r="B32" s="67"/>
      <c r="C32" s="56" t="s">
        <v>51</v>
      </c>
      <c r="D32" s="69" t="s">
        <v>45</v>
      </c>
      <c r="E32" s="50">
        <v>1</v>
      </c>
      <c r="F32" s="50"/>
      <c r="G32" s="50"/>
      <c r="H32" s="50"/>
      <c r="I32" s="71">
        <f t="shared" si="2"/>
        <v>1</v>
      </c>
      <c r="J32" s="49"/>
      <c r="K32" s="57"/>
      <c r="M32" s="6"/>
      <c r="N32" s="6"/>
      <c r="O32" s="6"/>
      <c r="P32" s="6"/>
      <c r="Q32" s="6"/>
      <c r="R32" s="6"/>
      <c r="S32" s="70"/>
      <c r="T32" s="71"/>
    </row>
    <row r="33" spans="1:20" s="23" customFormat="1" ht="13.5" x14ac:dyDescent="0.25">
      <c r="A33" s="55"/>
      <c r="B33" s="67"/>
      <c r="C33" s="56" t="s">
        <v>43</v>
      </c>
      <c r="D33" s="69" t="s">
        <v>46</v>
      </c>
      <c r="E33" s="50">
        <v>1</v>
      </c>
      <c r="F33" s="70"/>
      <c r="G33" s="70"/>
      <c r="H33" s="70"/>
      <c r="I33" s="71">
        <f>+IF(E33=0,"",PRODUCT(E33:H33))</f>
        <v>1</v>
      </c>
      <c r="J33" s="49"/>
      <c r="K33" s="57"/>
      <c r="M33" s="6"/>
      <c r="N33" s="6"/>
      <c r="O33" s="6"/>
      <c r="P33" s="6"/>
      <c r="Q33" s="6"/>
      <c r="R33" s="6"/>
      <c r="S33" s="70"/>
      <c r="T33" s="71">
        <f>P33</f>
        <v>0</v>
      </c>
    </row>
    <row r="34" spans="1:20" s="23" customFormat="1" ht="13.5" x14ac:dyDescent="0.25">
      <c r="A34" s="140"/>
      <c r="B34" s="141"/>
      <c r="C34" s="142"/>
      <c r="D34" s="143"/>
      <c r="E34" s="144"/>
      <c r="F34" s="145"/>
      <c r="G34" s="145"/>
      <c r="H34" s="145"/>
      <c r="I34" s="146"/>
      <c r="J34" s="147"/>
      <c r="K34" s="148"/>
      <c r="M34" s="6"/>
      <c r="N34" s="6"/>
      <c r="O34" s="6"/>
      <c r="P34" s="6"/>
      <c r="Q34" s="6"/>
      <c r="R34" s="6"/>
      <c r="S34" s="74"/>
      <c r="T34" s="75" t="str">
        <f t="shared" ref="T34:T41" si="3">+IF(P34=0,"",PRODUCT(P34:S34))</f>
        <v/>
      </c>
    </row>
    <row r="35" spans="1:20" s="23" customFormat="1" ht="13.5" x14ac:dyDescent="0.25">
      <c r="A35" s="105" t="s">
        <v>116</v>
      </c>
      <c r="B35" s="78" t="s">
        <v>138</v>
      </c>
      <c r="C35" s="79"/>
      <c r="D35" s="79"/>
      <c r="E35" s="79"/>
      <c r="F35" s="79"/>
      <c r="G35" s="79"/>
      <c r="H35" s="79"/>
      <c r="I35" s="80"/>
      <c r="J35" s="81">
        <f>SUM(I36:I36)</f>
        <v>19.2</v>
      </c>
      <c r="K35" s="91" t="s">
        <v>79</v>
      </c>
      <c r="M35" s="6"/>
      <c r="N35" s="6"/>
      <c r="O35" s="6"/>
      <c r="P35" s="6"/>
      <c r="Q35" s="6"/>
      <c r="R35" s="6"/>
      <c r="S35" s="70"/>
      <c r="T35" s="71" t="str">
        <f t="shared" si="3"/>
        <v/>
      </c>
    </row>
    <row r="36" spans="1:20" s="23" customFormat="1" ht="13.5" x14ac:dyDescent="0.25">
      <c r="A36" s="84"/>
      <c r="B36" s="83"/>
      <c r="C36" s="100" t="s">
        <v>82</v>
      </c>
      <c r="D36" s="69"/>
      <c r="E36" s="50">
        <f>16*1.2</f>
        <v>19.2</v>
      </c>
      <c r="F36" s="50"/>
      <c r="G36" s="50"/>
      <c r="H36" s="50"/>
      <c r="I36" s="51">
        <f>E36</f>
        <v>19.2</v>
      </c>
      <c r="J36" s="103"/>
      <c r="K36" s="57"/>
      <c r="M36" s="6"/>
      <c r="N36" s="6"/>
      <c r="O36" s="6"/>
      <c r="P36" s="6"/>
      <c r="Q36" s="6"/>
      <c r="R36" s="6"/>
      <c r="S36" s="70"/>
      <c r="T36" s="71" t="str">
        <f t="shared" si="3"/>
        <v/>
      </c>
    </row>
    <row r="37" spans="1:20" s="23" customFormat="1" ht="13.5" x14ac:dyDescent="0.25">
      <c r="A37" s="140"/>
      <c r="B37" s="141"/>
      <c r="C37" s="142"/>
      <c r="D37" s="143"/>
      <c r="E37" s="144"/>
      <c r="F37" s="145"/>
      <c r="G37" s="145"/>
      <c r="H37" s="145"/>
      <c r="I37" s="146"/>
      <c r="J37" s="147"/>
      <c r="K37" s="148"/>
      <c r="M37" s="6"/>
      <c r="N37" s="6"/>
      <c r="O37" s="6"/>
      <c r="P37" s="6"/>
      <c r="Q37" s="6"/>
      <c r="R37" s="6"/>
      <c r="S37" s="70"/>
      <c r="T37" s="71" t="str">
        <f t="shared" si="3"/>
        <v/>
      </c>
    </row>
    <row r="38" spans="1:20" s="23" customFormat="1" ht="13.5" x14ac:dyDescent="0.25">
      <c r="A38" s="105" t="s">
        <v>64</v>
      </c>
      <c r="B38" s="78" t="s">
        <v>60</v>
      </c>
      <c r="C38" s="79"/>
      <c r="D38" s="79"/>
      <c r="E38" s="79"/>
      <c r="F38" s="79"/>
      <c r="G38" s="79"/>
      <c r="H38" s="79"/>
      <c r="I38" s="80"/>
      <c r="J38" s="81"/>
      <c r="K38" s="91"/>
      <c r="M38" s="6"/>
      <c r="N38" s="6"/>
      <c r="O38" s="6"/>
      <c r="P38" s="6"/>
      <c r="Q38" s="6"/>
      <c r="R38" s="6"/>
      <c r="S38" s="70"/>
      <c r="T38" s="71" t="str">
        <f t="shared" si="3"/>
        <v/>
      </c>
    </row>
    <row r="39" spans="1:20" s="23" customFormat="1" ht="13.5" x14ac:dyDescent="0.25">
      <c r="A39" s="105" t="s">
        <v>71</v>
      </c>
      <c r="B39" s="78" t="s">
        <v>10</v>
      </c>
      <c r="C39" s="79"/>
      <c r="D39" s="79"/>
      <c r="E39" s="79"/>
      <c r="F39" s="79"/>
      <c r="G39" s="79"/>
      <c r="H39" s="79"/>
      <c r="I39" s="80"/>
      <c r="J39" s="81">
        <f>SUM(I40:I41)</f>
        <v>2</v>
      </c>
      <c r="K39" s="91" t="s">
        <v>8</v>
      </c>
      <c r="M39" s="6"/>
      <c r="N39" s="6"/>
      <c r="O39" s="6"/>
      <c r="P39" s="6"/>
      <c r="Q39" s="6"/>
      <c r="R39" s="6"/>
      <c r="S39" s="70"/>
      <c r="T39" s="71" t="str">
        <f t="shared" si="3"/>
        <v/>
      </c>
    </row>
    <row r="40" spans="1:20" s="23" customFormat="1" ht="13.5" x14ac:dyDescent="0.25">
      <c r="A40" s="48"/>
      <c r="B40" s="83" t="s">
        <v>20</v>
      </c>
      <c r="C40" s="30"/>
      <c r="D40" s="60"/>
      <c r="E40" s="50">
        <v>1</v>
      </c>
      <c r="F40" s="61"/>
      <c r="G40" s="61"/>
      <c r="H40" s="61"/>
      <c r="I40" s="62">
        <f>+IF(E40=0,"",PRODUCT(E40:H40))</f>
        <v>1</v>
      </c>
      <c r="J40" s="59"/>
      <c r="K40" s="57"/>
      <c r="M40" s="6"/>
      <c r="N40" s="6"/>
      <c r="O40" s="6"/>
      <c r="P40" s="6"/>
      <c r="Q40" s="6"/>
      <c r="R40" s="6"/>
      <c r="S40" s="70"/>
      <c r="T40" s="71" t="str">
        <f t="shared" si="3"/>
        <v/>
      </c>
    </row>
    <row r="41" spans="1:20" s="52" customFormat="1" ht="15" customHeight="1" x14ac:dyDescent="0.25">
      <c r="A41" s="48"/>
      <c r="B41" s="83" t="s">
        <v>31</v>
      </c>
      <c r="C41" s="30"/>
      <c r="D41" s="60"/>
      <c r="E41" s="50">
        <v>1</v>
      </c>
      <c r="F41" s="61"/>
      <c r="G41" s="61"/>
      <c r="H41" s="61"/>
      <c r="I41" s="62">
        <f t="shared" ref="I41" si="4">+IF(E41=0,"",PRODUCT(E41:H41))</f>
        <v>1</v>
      </c>
      <c r="J41" s="59"/>
      <c r="K41" s="57"/>
      <c r="M41" s="6"/>
      <c r="N41" s="6"/>
      <c r="O41" s="6"/>
      <c r="P41" s="6"/>
      <c r="Q41" s="6"/>
      <c r="R41" s="6"/>
      <c r="S41" s="70"/>
      <c r="T41" s="71" t="str">
        <f t="shared" si="3"/>
        <v/>
      </c>
    </row>
    <row r="42" spans="1:20" s="52" customFormat="1" ht="15" customHeight="1" x14ac:dyDescent="0.25">
      <c r="A42" s="105" t="s">
        <v>72</v>
      </c>
      <c r="B42" s="78" t="s">
        <v>52</v>
      </c>
      <c r="C42" s="79"/>
      <c r="D42" s="79"/>
      <c r="E42" s="79"/>
      <c r="F42" s="79"/>
      <c r="G42" s="79"/>
      <c r="H42" s="79"/>
      <c r="I42" s="80"/>
      <c r="J42" s="81">
        <f>SUM(I43:I43)</f>
        <v>1</v>
      </c>
      <c r="K42" s="91" t="s">
        <v>8</v>
      </c>
      <c r="M42" s="6"/>
      <c r="N42" s="6"/>
      <c r="O42" s="6"/>
      <c r="P42" s="6"/>
      <c r="Q42" s="6"/>
      <c r="R42" s="6"/>
      <c r="S42" s="9"/>
      <c r="T42" s="174"/>
    </row>
    <row r="43" spans="1:20" s="52" customFormat="1" ht="15" customHeight="1" x14ac:dyDescent="0.25">
      <c r="A43" s="48"/>
      <c r="B43" s="83" t="s">
        <v>20</v>
      </c>
      <c r="C43" s="30"/>
      <c r="D43" s="60"/>
      <c r="E43" s="50">
        <v>1</v>
      </c>
      <c r="F43" s="61"/>
      <c r="G43" s="61"/>
      <c r="H43" s="61"/>
      <c r="I43" s="62">
        <f>+IF(E43=0,"",PRODUCT(E43:H43))</f>
        <v>1</v>
      </c>
      <c r="J43" s="59"/>
      <c r="K43" s="57"/>
      <c r="M43" s="6"/>
      <c r="N43" s="6"/>
      <c r="O43" s="6"/>
      <c r="P43" s="6"/>
      <c r="Q43" s="6"/>
      <c r="R43" s="6"/>
      <c r="S43" s="9"/>
      <c r="T43" s="174"/>
    </row>
    <row r="44" spans="1:20" s="52" customFormat="1" ht="15" customHeight="1" x14ac:dyDescent="0.25">
      <c r="A44" s="105" t="s">
        <v>108</v>
      </c>
      <c r="B44" s="78" t="s">
        <v>150</v>
      </c>
      <c r="C44" s="79"/>
      <c r="D44" s="79"/>
      <c r="E44" s="79"/>
      <c r="F44" s="79"/>
      <c r="G44" s="79"/>
      <c r="H44" s="79"/>
      <c r="I44" s="80"/>
      <c r="J44" s="81">
        <f>SUM(I45:I46)</f>
        <v>3</v>
      </c>
      <c r="K44" s="91" t="s">
        <v>8</v>
      </c>
      <c r="M44" s="6"/>
      <c r="N44" s="6"/>
      <c r="O44" s="6"/>
      <c r="P44" s="6"/>
      <c r="Q44" s="6"/>
      <c r="R44" s="6"/>
    </row>
    <row r="45" spans="1:20" s="52" customFormat="1" ht="15" customHeight="1" x14ac:dyDescent="0.25">
      <c r="A45" s="48"/>
      <c r="B45" s="83" t="s">
        <v>20</v>
      </c>
      <c r="C45" s="30"/>
      <c r="D45" s="60"/>
      <c r="E45" s="50">
        <v>2</v>
      </c>
      <c r="F45" s="61"/>
      <c r="G45" s="61"/>
      <c r="H45" s="61"/>
      <c r="I45" s="62">
        <f>E45</f>
        <v>2</v>
      </c>
      <c r="J45" s="59"/>
      <c r="K45" s="57"/>
      <c r="M45" s="6"/>
      <c r="N45" s="6"/>
      <c r="O45" s="6"/>
      <c r="P45" s="6"/>
      <c r="Q45" s="6"/>
      <c r="R45" s="6"/>
    </row>
    <row r="46" spans="1:20" s="52" customFormat="1" ht="15" customHeight="1" x14ac:dyDescent="0.25">
      <c r="A46" s="48"/>
      <c r="B46" s="83" t="s">
        <v>31</v>
      </c>
      <c r="C46" s="30"/>
      <c r="D46" s="60"/>
      <c r="E46" s="50">
        <v>1</v>
      </c>
      <c r="F46" s="61"/>
      <c r="G46" s="61"/>
      <c r="H46" s="61"/>
      <c r="I46" s="62">
        <f>E46</f>
        <v>1</v>
      </c>
      <c r="J46" s="59"/>
      <c r="K46" s="57"/>
      <c r="M46" s="6"/>
      <c r="N46" s="6"/>
      <c r="O46" s="6"/>
      <c r="P46" s="6"/>
      <c r="Q46" s="6"/>
      <c r="R46" s="6"/>
    </row>
    <row r="47" spans="1:20" ht="12.75" x14ac:dyDescent="0.25">
      <c r="A47" s="48"/>
      <c r="B47" s="83"/>
      <c r="C47" s="30"/>
      <c r="D47" s="60"/>
      <c r="E47" s="50"/>
      <c r="F47" s="61"/>
      <c r="G47" s="61"/>
      <c r="H47" s="61"/>
      <c r="I47" s="62" t="str">
        <f t="shared" ref="I47" si="5">+IF(E47=0,"",PRODUCT(E47:H47))</f>
        <v/>
      </c>
      <c r="J47" s="59"/>
      <c r="K47" s="57"/>
    </row>
    <row r="48" spans="1:20" x14ac:dyDescent="0.2">
      <c r="A48" s="238" t="s">
        <v>148</v>
      </c>
      <c r="B48" s="220"/>
      <c r="C48" s="220"/>
      <c r="D48" s="220"/>
      <c r="E48" s="220"/>
      <c r="F48" s="220"/>
      <c r="G48" s="220"/>
      <c r="H48" s="220"/>
      <c r="I48" s="220"/>
      <c r="J48" s="220"/>
      <c r="K48" s="239"/>
    </row>
    <row r="49" spans="1:11" ht="12" thickBot="1" x14ac:dyDescent="0.25">
      <c r="A49" s="240"/>
      <c r="B49" s="241"/>
      <c r="C49" s="241"/>
      <c r="D49" s="241"/>
      <c r="E49" s="241"/>
      <c r="F49" s="241"/>
      <c r="G49" s="241"/>
      <c r="H49" s="241"/>
      <c r="I49" s="241"/>
      <c r="J49" s="241"/>
      <c r="K49" s="242"/>
    </row>
  </sheetData>
  <mergeCells count="13">
    <mergeCell ref="A48:K49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72"/>
  <sheetViews>
    <sheetView view="pageBreakPreview" topLeftCell="C64" zoomScaleNormal="115" zoomScaleSheetLayoutView="100" workbookViewId="0">
      <selection activeCell="H65" sqref="H65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8.85546875" style="5" customWidth="1"/>
    <col min="11" max="11" width="4.7109375" style="66" customWidth="1"/>
    <col min="12" max="12" width="7" style="1" customWidth="1"/>
    <col min="13" max="13" width="4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71"/>
      <c r="B1" s="150"/>
      <c r="C1" s="228" t="s">
        <v>151</v>
      </c>
      <c r="D1" s="228"/>
      <c r="E1" s="228"/>
      <c r="F1" s="228"/>
      <c r="G1" s="228"/>
      <c r="H1" s="228"/>
      <c r="I1" s="228"/>
      <c r="J1" s="228"/>
      <c r="K1" s="229"/>
    </row>
    <row r="2" spans="1:17" s="14" customFormat="1" ht="43.5" customHeight="1" x14ac:dyDescent="0.2">
      <c r="A2" s="151" t="s">
        <v>35</v>
      </c>
      <c r="B2" s="226" t="s">
        <v>149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7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88</v>
      </c>
      <c r="J3" s="17"/>
      <c r="K3" s="152"/>
      <c r="L3" s="18"/>
    </row>
    <row r="4" spans="1:17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95</v>
      </c>
      <c r="J4" s="17"/>
      <c r="K4" s="152"/>
      <c r="L4" s="18"/>
    </row>
    <row r="5" spans="1:17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95</v>
      </c>
      <c r="J5" s="17"/>
      <c r="K5" s="152"/>
      <c r="L5" s="18"/>
    </row>
    <row r="6" spans="1:17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7" s="26" customFormat="1" ht="19.5" customHeight="1" x14ac:dyDescent="0.2">
      <c r="A7" s="245" t="s">
        <v>3</v>
      </c>
      <c r="B7" s="246" t="s">
        <v>5</v>
      </c>
      <c r="C7" s="247" t="s">
        <v>13</v>
      </c>
      <c r="D7" s="247" t="s">
        <v>14</v>
      </c>
      <c r="E7" s="248" t="s">
        <v>15</v>
      </c>
      <c r="F7" s="249" t="s">
        <v>16</v>
      </c>
      <c r="G7" s="250"/>
      <c r="H7" s="251"/>
      <c r="I7" s="248" t="s">
        <v>0</v>
      </c>
      <c r="J7" s="248" t="s">
        <v>1</v>
      </c>
      <c r="K7" s="246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7" s="23" customFormat="1" ht="12.75" x14ac:dyDescent="0.2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28"/>
      <c r="N9" s="28"/>
      <c r="O9" s="28"/>
    </row>
    <row r="10" spans="1:17" s="52" customFormat="1" ht="15" customHeight="1" x14ac:dyDescent="0.25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O10" s="53"/>
    </row>
    <row r="11" spans="1:17" s="6" customFormat="1" ht="14.25" customHeight="1" x14ac:dyDescent="0.25">
      <c r="A11" s="105" t="s">
        <v>67</v>
      </c>
      <c r="B11" s="78" t="s">
        <v>143</v>
      </c>
      <c r="C11" s="79"/>
      <c r="D11" s="86"/>
      <c r="E11" s="87"/>
      <c r="F11" s="88"/>
      <c r="G11" s="88"/>
      <c r="H11" s="88"/>
      <c r="I11" s="89"/>
      <c r="J11" s="90">
        <f>SUM(I13:I31)</f>
        <v>39</v>
      </c>
      <c r="K11" s="91" t="s">
        <v>8</v>
      </c>
      <c r="L11" s="2"/>
      <c r="M11" s="63"/>
      <c r="N11" s="63"/>
      <c r="O11" s="63"/>
      <c r="P11" s="63"/>
      <c r="Q11" s="63"/>
    </row>
    <row r="12" spans="1:17" s="6" customFormat="1" ht="14.25" customHeight="1" x14ac:dyDescent="0.25">
      <c r="A12" s="48"/>
      <c r="B12" s="83" t="s">
        <v>20</v>
      </c>
      <c r="C12" s="30"/>
      <c r="D12" s="60"/>
      <c r="E12" s="30"/>
      <c r="F12" s="61"/>
      <c r="G12" s="61"/>
      <c r="H12" s="61"/>
      <c r="I12" s="62"/>
      <c r="J12" s="76"/>
      <c r="K12" s="77"/>
      <c r="L12" s="2"/>
      <c r="M12" s="63"/>
      <c r="N12" s="63"/>
      <c r="O12" s="63"/>
      <c r="P12" s="63"/>
      <c r="Q12" s="63"/>
    </row>
    <row r="13" spans="1:17" s="52" customFormat="1" ht="15" customHeight="1" x14ac:dyDescent="0.25">
      <c r="A13" s="84"/>
      <c r="B13" s="58"/>
      <c r="C13" s="56" t="s">
        <v>126</v>
      </c>
      <c r="D13" s="69" t="s">
        <v>22</v>
      </c>
      <c r="E13" s="50">
        <v>2</v>
      </c>
      <c r="F13" s="70"/>
      <c r="G13" s="70"/>
      <c r="H13" s="70"/>
      <c r="I13" s="71">
        <f t="shared" ref="I13:I31" si="0">+IF(E13=0,"",PRODUCT(E13:H13))</f>
        <v>2</v>
      </c>
      <c r="J13" s="49"/>
      <c r="K13" s="57"/>
      <c r="M13" s="53"/>
      <c r="N13" s="68"/>
      <c r="O13" s="53"/>
    </row>
    <row r="14" spans="1:17" s="52" customFormat="1" ht="15" customHeight="1" x14ac:dyDescent="0.25">
      <c r="A14" s="84"/>
      <c r="B14" s="58"/>
      <c r="C14" s="56" t="s">
        <v>122</v>
      </c>
      <c r="D14" s="69" t="s">
        <v>32</v>
      </c>
      <c r="E14" s="50">
        <v>2</v>
      </c>
      <c r="F14" s="70"/>
      <c r="G14" s="70"/>
      <c r="H14" s="70"/>
      <c r="I14" s="71">
        <f t="shared" si="0"/>
        <v>2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58</v>
      </c>
      <c r="D15" s="69" t="s">
        <v>24</v>
      </c>
      <c r="E15" s="50">
        <v>2</v>
      </c>
      <c r="F15" s="70"/>
      <c r="G15" s="70"/>
      <c r="H15" s="70"/>
      <c r="I15" s="71">
        <f t="shared" si="0"/>
        <v>2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36</v>
      </c>
      <c r="D16" s="69" t="s">
        <v>33</v>
      </c>
      <c r="E16" s="50">
        <v>7</v>
      </c>
      <c r="F16" s="70"/>
      <c r="G16" s="70"/>
      <c r="H16" s="70"/>
      <c r="I16" s="71">
        <f t="shared" si="0"/>
        <v>7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142</v>
      </c>
      <c r="D17" s="69" t="s">
        <v>25</v>
      </c>
      <c r="E17" s="50">
        <v>2</v>
      </c>
      <c r="F17" s="70"/>
      <c r="G17" s="70"/>
      <c r="H17" s="70"/>
      <c r="I17" s="71">
        <f t="shared" si="0"/>
        <v>2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40</v>
      </c>
      <c r="D18" s="69" t="s">
        <v>27</v>
      </c>
      <c r="E18" s="50">
        <v>2</v>
      </c>
      <c r="F18" s="70"/>
      <c r="G18" s="70"/>
      <c r="H18" s="70"/>
      <c r="I18" s="71">
        <f t="shared" si="0"/>
        <v>2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41</v>
      </c>
      <c r="D19" s="69" t="s">
        <v>28</v>
      </c>
      <c r="E19" s="50">
        <v>3</v>
      </c>
      <c r="F19" s="70"/>
      <c r="G19" s="70"/>
      <c r="H19" s="70"/>
      <c r="I19" s="71">
        <f t="shared" si="0"/>
        <v>3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42</v>
      </c>
      <c r="D20" s="69" t="s">
        <v>44</v>
      </c>
      <c r="E20" s="50">
        <v>3</v>
      </c>
      <c r="F20" s="70"/>
      <c r="G20" s="70"/>
      <c r="H20" s="70"/>
      <c r="I20" s="71">
        <f t="shared" si="0"/>
        <v>3</v>
      </c>
      <c r="J20" s="49"/>
      <c r="K20" s="57"/>
      <c r="M20" s="53"/>
      <c r="N20" s="68"/>
      <c r="O20" s="53"/>
    </row>
    <row r="21" spans="1:17" s="52" customFormat="1" ht="15" customHeight="1" x14ac:dyDescent="0.25">
      <c r="A21" s="55"/>
      <c r="B21" s="58"/>
      <c r="C21" s="56" t="s">
        <v>59</v>
      </c>
      <c r="D21" s="69" t="s">
        <v>53</v>
      </c>
      <c r="E21" s="50">
        <v>1</v>
      </c>
      <c r="F21" s="70"/>
      <c r="G21" s="70"/>
      <c r="H21" s="70"/>
      <c r="I21" s="71">
        <f t="shared" si="0"/>
        <v>1</v>
      </c>
      <c r="J21" s="49"/>
      <c r="K21" s="57"/>
      <c r="M21" s="53"/>
      <c r="N21" s="68"/>
      <c r="O21" s="53"/>
    </row>
    <row r="22" spans="1:17" s="52" customFormat="1" ht="15" customHeight="1" x14ac:dyDescent="0.25">
      <c r="A22" s="55"/>
      <c r="B22" s="58"/>
      <c r="C22" s="56" t="s">
        <v>55</v>
      </c>
      <c r="D22" s="69" t="s">
        <v>54</v>
      </c>
      <c r="E22" s="50">
        <v>6</v>
      </c>
      <c r="F22" s="70"/>
      <c r="G22" s="70"/>
      <c r="H22" s="70"/>
      <c r="I22" s="71">
        <f t="shared" si="0"/>
        <v>6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78</v>
      </c>
      <c r="D23" s="69"/>
      <c r="E23" s="50">
        <v>1</v>
      </c>
      <c r="F23" s="70"/>
      <c r="G23" s="70"/>
      <c r="H23" s="70"/>
      <c r="I23" s="71">
        <f t="shared" si="0"/>
        <v>1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83</v>
      </c>
      <c r="D24" s="69"/>
      <c r="E24" s="50">
        <v>1</v>
      </c>
      <c r="F24" s="70"/>
      <c r="G24" s="70"/>
      <c r="H24" s="70"/>
      <c r="I24" s="71">
        <f t="shared" si="0"/>
        <v>1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56" t="s">
        <v>104</v>
      </c>
      <c r="D25" s="69"/>
      <c r="E25" s="5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6" customFormat="1" ht="14.25" customHeight="1" x14ac:dyDescent="0.25">
      <c r="A26" s="48"/>
      <c r="B26" s="85" t="s">
        <v>31</v>
      </c>
      <c r="C26" s="30"/>
      <c r="D26" s="72"/>
      <c r="E26" s="73"/>
      <c r="F26" s="74"/>
      <c r="G26" s="74"/>
      <c r="H26" s="74"/>
      <c r="I26" s="75" t="str">
        <f t="shared" si="0"/>
        <v/>
      </c>
      <c r="J26" s="49"/>
      <c r="K26" s="29"/>
      <c r="L26" s="2"/>
      <c r="M26" s="53"/>
      <c r="N26" s="63"/>
      <c r="O26" s="63"/>
      <c r="P26" s="63"/>
      <c r="Q26" s="63"/>
    </row>
    <row r="27" spans="1:17" s="52" customFormat="1" ht="15" customHeight="1" x14ac:dyDescent="0.25">
      <c r="A27" s="84"/>
      <c r="B27" s="58"/>
      <c r="C27" s="56" t="s">
        <v>126</v>
      </c>
      <c r="D27" s="69" t="s">
        <v>22</v>
      </c>
      <c r="E27" s="50">
        <v>1</v>
      </c>
      <c r="F27" s="70"/>
      <c r="G27" s="70"/>
      <c r="H27" s="70"/>
      <c r="I27" s="71">
        <f t="shared" si="0"/>
        <v>1</v>
      </c>
      <c r="J27" s="49"/>
      <c r="K27" s="57"/>
      <c r="M27" s="53"/>
      <c r="N27" s="68"/>
      <c r="O27" s="53"/>
    </row>
    <row r="28" spans="1:17" s="52" customFormat="1" ht="15" customHeight="1" x14ac:dyDescent="0.25">
      <c r="A28" s="84"/>
      <c r="B28" s="58"/>
      <c r="C28" s="56" t="s">
        <v>58</v>
      </c>
      <c r="D28" s="69" t="s">
        <v>24</v>
      </c>
      <c r="E28" s="50">
        <v>1</v>
      </c>
      <c r="F28" s="70"/>
      <c r="G28" s="70"/>
      <c r="H28" s="70"/>
      <c r="I28" s="71">
        <f t="shared" si="0"/>
        <v>1</v>
      </c>
      <c r="J28" s="49"/>
      <c r="K28" s="57"/>
      <c r="M28" s="53"/>
      <c r="N28" s="53"/>
      <c r="O28" s="53"/>
    </row>
    <row r="29" spans="1:17" s="52" customFormat="1" ht="15" customHeight="1" x14ac:dyDescent="0.25">
      <c r="A29" s="84"/>
      <c r="B29" s="58"/>
      <c r="C29" s="56" t="s">
        <v>36</v>
      </c>
      <c r="D29" s="69" t="s">
        <v>33</v>
      </c>
      <c r="E29" s="50">
        <v>2</v>
      </c>
      <c r="F29" s="70"/>
      <c r="G29" s="70"/>
      <c r="H29" s="70"/>
      <c r="I29" s="71">
        <f t="shared" si="0"/>
        <v>2</v>
      </c>
      <c r="J29" s="49"/>
      <c r="K29" s="57"/>
      <c r="M29" s="53"/>
      <c r="N29" s="53"/>
      <c r="O29" s="53"/>
    </row>
    <row r="30" spans="1:17" s="52" customFormat="1" ht="15" customHeight="1" x14ac:dyDescent="0.25">
      <c r="A30" s="84"/>
      <c r="B30" s="58"/>
      <c r="C30" s="56" t="s">
        <v>38</v>
      </c>
      <c r="D30" s="69" t="s">
        <v>39</v>
      </c>
      <c r="E30" s="50">
        <v>1</v>
      </c>
      <c r="F30" s="70"/>
      <c r="G30" s="70"/>
      <c r="H30" s="70"/>
      <c r="I30" s="71">
        <f t="shared" si="0"/>
        <v>1</v>
      </c>
      <c r="J30" s="49"/>
      <c r="K30" s="57"/>
      <c r="M30" s="53"/>
      <c r="N30" s="53"/>
      <c r="O30" s="53"/>
    </row>
    <row r="31" spans="1:17" s="52" customFormat="1" ht="15" customHeight="1" x14ac:dyDescent="0.25">
      <c r="A31" s="84"/>
      <c r="B31" s="58"/>
      <c r="C31" s="56" t="s">
        <v>78</v>
      </c>
      <c r="D31" s="69"/>
      <c r="E31" s="50">
        <v>1</v>
      </c>
      <c r="F31" s="70"/>
      <c r="G31" s="70"/>
      <c r="H31" s="70"/>
      <c r="I31" s="71">
        <f t="shared" si="0"/>
        <v>1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/>
      <c r="D32" s="69"/>
      <c r="E32" s="50"/>
      <c r="F32" s="70"/>
      <c r="G32" s="70"/>
      <c r="H32" s="70"/>
      <c r="I32" s="71"/>
      <c r="J32" s="49"/>
      <c r="K32" s="57"/>
      <c r="M32" s="53"/>
      <c r="N32" s="53"/>
      <c r="O32" s="53"/>
    </row>
    <row r="33" spans="1:17" s="52" customFormat="1" ht="15" customHeight="1" x14ac:dyDescent="0.25">
      <c r="A33" s="105" t="s">
        <v>68</v>
      </c>
      <c r="B33" s="78" t="s">
        <v>144</v>
      </c>
      <c r="C33" s="92"/>
      <c r="D33" s="93"/>
      <c r="E33" s="94"/>
      <c r="F33" s="94"/>
      <c r="G33" s="94"/>
      <c r="H33" s="94"/>
      <c r="I33" s="95"/>
      <c r="J33" s="90">
        <f>SUM(I35:I43)</f>
        <v>10</v>
      </c>
      <c r="K33" s="91" t="s">
        <v>8</v>
      </c>
      <c r="M33" s="53"/>
      <c r="N33" s="53"/>
      <c r="O33" s="53"/>
    </row>
    <row r="34" spans="1:17" s="52" customFormat="1" ht="15" customHeight="1" x14ac:dyDescent="0.25">
      <c r="A34" s="55"/>
      <c r="B34" s="83" t="s">
        <v>20</v>
      </c>
      <c r="C34" s="56"/>
      <c r="D34" s="64"/>
      <c r="E34" s="50"/>
      <c r="F34" s="50"/>
      <c r="G34" s="50"/>
      <c r="H34" s="50"/>
      <c r="I34" s="51"/>
      <c r="J34" s="49"/>
      <c r="K34" s="57"/>
      <c r="M34" s="53"/>
      <c r="N34" s="53"/>
      <c r="O34" s="53"/>
    </row>
    <row r="35" spans="1:17" s="52" customFormat="1" ht="15" customHeight="1" x14ac:dyDescent="0.25">
      <c r="A35" s="55"/>
      <c r="B35" s="67"/>
      <c r="C35" s="56" t="s">
        <v>47</v>
      </c>
      <c r="D35" s="69" t="s">
        <v>29</v>
      </c>
      <c r="E35" s="50">
        <v>3</v>
      </c>
      <c r="F35" s="50"/>
      <c r="G35" s="50"/>
      <c r="H35" s="50"/>
      <c r="I35" s="71">
        <f t="shared" ref="I35:I42" si="1">+IF(E35=0,"",PRODUCT(E35:H35))</f>
        <v>3</v>
      </c>
      <c r="J35" s="49"/>
      <c r="K35" s="57"/>
      <c r="M35" s="53"/>
      <c r="N35" s="53"/>
      <c r="O35" s="53"/>
    </row>
    <row r="36" spans="1:17" s="52" customFormat="1" ht="15" customHeight="1" x14ac:dyDescent="0.25">
      <c r="A36" s="55"/>
      <c r="B36" s="67"/>
      <c r="C36" s="56" t="s">
        <v>48</v>
      </c>
      <c r="D36" s="69" t="s">
        <v>30</v>
      </c>
      <c r="E36" s="50">
        <v>1</v>
      </c>
      <c r="F36" s="50"/>
      <c r="G36" s="50"/>
      <c r="H36" s="50"/>
      <c r="I36" s="71">
        <f t="shared" si="1"/>
        <v>1</v>
      </c>
      <c r="J36" s="49"/>
      <c r="K36" s="57"/>
      <c r="M36" s="53"/>
      <c r="N36" s="53"/>
      <c r="O36" s="53"/>
    </row>
    <row r="37" spans="1:17" s="52" customFormat="1" ht="15" customHeight="1" x14ac:dyDescent="0.25">
      <c r="A37" s="55"/>
      <c r="B37" s="67"/>
      <c r="C37" s="56" t="s">
        <v>49</v>
      </c>
      <c r="D37" s="69" t="s">
        <v>45</v>
      </c>
      <c r="E37" s="50">
        <v>1</v>
      </c>
      <c r="F37" s="50"/>
      <c r="G37" s="50"/>
      <c r="H37" s="50"/>
      <c r="I37" s="71">
        <f t="shared" si="1"/>
        <v>1</v>
      </c>
      <c r="J37" s="49"/>
      <c r="K37" s="57"/>
      <c r="M37" s="53"/>
      <c r="N37" s="53"/>
      <c r="O37" s="53"/>
    </row>
    <row r="38" spans="1:17" s="52" customFormat="1" ht="15" customHeight="1" x14ac:dyDescent="0.25">
      <c r="A38" s="55"/>
      <c r="B38" s="67"/>
      <c r="C38" s="56" t="s">
        <v>50</v>
      </c>
      <c r="D38" s="69" t="s">
        <v>45</v>
      </c>
      <c r="E38" s="50">
        <v>1</v>
      </c>
      <c r="F38" s="50"/>
      <c r="G38" s="50"/>
      <c r="H38" s="50"/>
      <c r="I38" s="71">
        <f t="shared" si="1"/>
        <v>1</v>
      </c>
      <c r="J38" s="49"/>
      <c r="K38" s="57"/>
      <c r="M38" s="53"/>
      <c r="N38" s="53"/>
      <c r="O38" s="53"/>
    </row>
    <row r="39" spans="1:17" s="52" customFormat="1" ht="15" customHeight="1" x14ac:dyDescent="0.25">
      <c r="A39" s="55"/>
      <c r="B39" s="67"/>
      <c r="C39" s="56" t="s">
        <v>51</v>
      </c>
      <c r="D39" s="69" t="s">
        <v>45</v>
      </c>
      <c r="E39" s="50">
        <v>1</v>
      </c>
      <c r="F39" s="50"/>
      <c r="G39" s="50"/>
      <c r="H39" s="50"/>
      <c r="I39" s="71">
        <f t="shared" si="1"/>
        <v>1</v>
      </c>
      <c r="J39" s="49"/>
      <c r="K39" s="57"/>
      <c r="M39" s="53"/>
      <c r="N39" s="53"/>
      <c r="O39" s="53"/>
    </row>
    <row r="40" spans="1:17" s="52" customFormat="1" ht="15" customHeight="1" x14ac:dyDescent="0.25">
      <c r="A40" s="55"/>
      <c r="B40" s="67"/>
      <c r="C40" s="56" t="s">
        <v>43</v>
      </c>
      <c r="D40" s="69" t="s">
        <v>46</v>
      </c>
      <c r="E40" s="50">
        <v>2</v>
      </c>
      <c r="F40" s="70"/>
      <c r="G40" s="70"/>
      <c r="H40" s="70"/>
      <c r="I40" s="71">
        <f>+IF(E40=0,"",PRODUCT(E40:H40))</f>
        <v>2</v>
      </c>
      <c r="J40" s="49"/>
      <c r="K40" s="57"/>
      <c r="M40" s="53"/>
      <c r="N40" s="53"/>
      <c r="O40" s="53"/>
    </row>
    <row r="41" spans="1:17" s="52" customFormat="1" ht="15" customHeight="1" x14ac:dyDescent="0.25">
      <c r="A41" s="55"/>
      <c r="B41" s="83" t="s">
        <v>21</v>
      </c>
      <c r="C41" s="56"/>
      <c r="D41" s="64"/>
      <c r="E41" s="50"/>
      <c r="F41" s="50"/>
      <c r="G41" s="50"/>
      <c r="H41" s="50"/>
      <c r="I41" s="71" t="str">
        <f t="shared" si="1"/>
        <v/>
      </c>
      <c r="J41" s="49"/>
      <c r="K41" s="57"/>
      <c r="M41" s="53"/>
      <c r="N41" s="53"/>
      <c r="O41" s="53"/>
    </row>
    <row r="42" spans="1:17" s="52" customFormat="1" ht="15" customHeight="1" x14ac:dyDescent="0.25">
      <c r="A42" s="55"/>
      <c r="B42" s="67"/>
      <c r="C42" s="56" t="s">
        <v>47</v>
      </c>
      <c r="D42" s="69" t="s">
        <v>29</v>
      </c>
      <c r="E42" s="50">
        <v>1</v>
      </c>
      <c r="F42" s="50"/>
      <c r="G42" s="50"/>
      <c r="H42" s="50"/>
      <c r="I42" s="71">
        <f t="shared" si="1"/>
        <v>1</v>
      </c>
      <c r="J42" s="49"/>
      <c r="K42" s="57"/>
      <c r="M42" s="53"/>
      <c r="N42" s="53"/>
      <c r="O42" s="53"/>
    </row>
    <row r="43" spans="1:17" s="52" customFormat="1" ht="15" customHeight="1" x14ac:dyDescent="0.25">
      <c r="A43" s="55"/>
      <c r="B43" s="67"/>
      <c r="C43" s="56"/>
      <c r="D43" s="69"/>
      <c r="E43" s="50"/>
      <c r="F43" s="70"/>
      <c r="G43" s="70"/>
      <c r="H43" s="70"/>
      <c r="I43" s="71"/>
      <c r="J43" s="49"/>
      <c r="K43" s="57"/>
      <c r="M43" s="53"/>
      <c r="N43" s="53"/>
      <c r="O43" s="53"/>
    </row>
    <row r="44" spans="1:17" s="24" customFormat="1" ht="12.75" x14ac:dyDescent="0.2">
      <c r="A44" s="105" t="s">
        <v>69</v>
      </c>
      <c r="B44" s="78" t="s">
        <v>147</v>
      </c>
      <c r="C44" s="79"/>
      <c r="D44" s="79"/>
      <c r="E44" s="79"/>
      <c r="F44" s="79"/>
      <c r="G44" s="79"/>
      <c r="H44" s="79"/>
      <c r="I44" s="80"/>
      <c r="J44" s="81">
        <f>SUM(I45:I47)</f>
        <v>1</v>
      </c>
      <c r="K44" s="91" t="s">
        <v>8</v>
      </c>
      <c r="M44" s="25"/>
      <c r="N44" s="25"/>
      <c r="O44" s="25"/>
    </row>
    <row r="45" spans="1:17" s="6" customFormat="1" ht="14.25" customHeight="1" x14ac:dyDescent="0.25">
      <c r="A45" s="48"/>
      <c r="B45" s="83" t="s">
        <v>20</v>
      </c>
      <c r="C45" s="30"/>
      <c r="D45" s="60"/>
      <c r="E45" s="30"/>
      <c r="F45" s="61"/>
      <c r="G45" s="61"/>
      <c r="H45" s="61"/>
      <c r="I45" s="62"/>
      <c r="J45" s="59"/>
      <c r="L45" s="2"/>
      <c r="M45" s="63"/>
      <c r="N45" s="63"/>
      <c r="O45" s="63"/>
      <c r="P45" s="63"/>
      <c r="Q45" s="63"/>
    </row>
    <row r="46" spans="1:17" s="6" customFormat="1" ht="14.25" customHeight="1" x14ac:dyDescent="0.25">
      <c r="A46" s="48"/>
      <c r="B46" s="82"/>
      <c r="C46" s="56" t="s">
        <v>146</v>
      </c>
      <c r="D46" s="64" t="s">
        <v>26</v>
      </c>
      <c r="E46" s="50">
        <v>1</v>
      </c>
      <c r="F46" s="61"/>
      <c r="G46" s="61"/>
      <c r="H46" s="61"/>
      <c r="I46" s="51">
        <f>+IF(E46=0,"",PRODUCT(E46:H46))</f>
        <v>1</v>
      </c>
      <c r="J46" s="59"/>
      <c r="K46" s="57"/>
      <c r="L46" s="2"/>
      <c r="M46" s="63"/>
      <c r="N46" s="63"/>
      <c r="O46" s="63"/>
      <c r="P46" s="63"/>
      <c r="Q46" s="63"/>
    </row>
    <row r="47" spans="1:17" s="52" customFormat="1" ht="12" customHeight="1" x14ac:dyDescent="0.25">
      <c r="O47" s="53"/>
    </row>
    <row r="48" spans="1:17" s="52" customFormat="1" ht="12" customHeight="1" x14ac:dyDescent="0.25">
      <c r="A48" s="105" t="s">
        <v>70</v>
      </c>
      <c r="B48" s="78" t="s">
        <v>139</v>
      </c>
      <c r="C48" s="79"/>
      <c r="D48" s="79"/>
      <c r="E48" s="79"/>
      <c r="F48" s="79"/>
      <c r="G48" s="79"/>
      <c r="H48" s="79"/>
      <c r="I48" s="79"/>
      <c r="J48" s="81">
        <f>SUM(I49:I50)</f>
        <v>2</v>
      </c>
      <c r="K48" s="91" t="s">
        <v>8</v>
      </c>
      <c r="O48" s="53"/>
    </row>
    <row r="49" spans="1:17" s="52" customFormat="1" ht="12" customHeight="1" x14ac:dyDescent="0.25">
      <c r="A49" s="48"/>
      <c r="B49" s="83" t="s">
        <v>20</v>
      </c>
      <c r="C49" s="56"/>
      <c r="D49" s="64"/>
      <c r="E49" s="50">
        <v>1</v>
      </c>
      <c r="F49" s="61"/>
      <c r="G49" s="61"/>
      <c r="H49" s="61"/>
      <c r="I49" s="51">
        <f>E49</f>
        <v>1</v>
      </c>
      <c r="J49" s="59"/>
      <c r="K49" s="57"/>
      <c r="O49" s="53"/>
    </row>
    <row r="50" spans="1:17" s="52" customFormat="1" ht="12" customHeight="1" x14ac:dyDescent="0.25">
      <c r="A50" s="48"/>
      <c r="B50" s="83" t="s">
        <v>21</v>
      </c>
      <c r="C50" s="56"/>
      <c r="D50" s="64"/>
      <c r="E50" s="50">
        <v>1</v>
      </c>
      <c r="F50" s="61"/>
      <c r="G50" s="61"/>
      <c r="H50" s="61"/>
      <c r="I50" s="51">
        <f>E50</f>
        <v>1</v>
      </c>
      <c r="J50" s="59"/>
      <c r="K50" s="57"/>
      <c r="O50" s="53"/>
    </row>
    <row r="51" spans="1:17" s="52" customFormat="1" ht="12" customHeight="1" x14ac:dyDescent="0.25">
      <c r="A51" s="48"/>
      <c r="B51" s="67"/>
      <c r="C51" s="56"/>
      <c r="D51" s="69"/>
      <c r="E51" s="50"/>
      <c r="F51" s="70"/>
      <c r="G51" s="70"/>
      <c r="H51" s="70"/>
      <c r="I51" s="71"/>
      <c r="J51" s="49"/>
      <c r="K51" s="57"/>
      <c r="O51" s="53"/>
    </row>
    <row r="52" spans="1:17" s="52" customFormat="1" ht="15" customHeight="1" x14ac:dyDescent="0.25">
      <c r="A52" s="105" t="s">
        <v>80</v>
      </c>
      <c r="B52" s="78" t="s">
        <v>140</v>
      </c>
      <c r="C52" s="79"/>
      <c r="D52" s="79"/>
      <c r="E52" s="79"/>
      <c r="F52" s="79"/>
      <c r="G52" s="79"/>
      <c r="H52" s="79"/>
      <c r="I52" s="80"/>
      <c r="J52" s="81">
        <f>SUM(I53:I57)</f>
        <v>6.7681750000000003</v>
      </c>
      <c r="K52" s="91" t="s">
        <v>56</v>
      </c>
      <c r="O52" s="53"/>
    </row>
    <row r="53" spans="1:17" s="52" customFormat="1" ht="15" customHeight="1" x14ac:dyDescent="0.25">
      <c r="A53" s="84"/>
      <c r="B53" s="83" t="s">
        <v>20</v>
      </c>
      <c r="C53" s="96"/>
      <c r="D53" s="96"/>
      <c r="E53" s="96"/>
      <c r="F53" s="96"/>
      <c r="G53" s="96"/>
      <c r="H53" s="96"/>
      <c r="I53" s="97"/>
      <c r="J53" s="98"/>
      <c r="K53" s="99"/>
      <c r="O53" s="53"/>
    </row>
    <row r="54" spans="1:17" s="52" customFormat="1" ht="15" customHeight="1" x14ac:dyDescent="0.25">
      <c r="A54" s="84"/>
      <c r="B54" s="83"/>
      <c r="C54" s="106" t="s">
        <v>110</v>
      </c>
      <c r="D54" s="69"/>
      <c r="E54" s="62">
        <v>2.12</v>
      </c>
      <c r="F54" s="75" t="s">
        <v>81</v>
      </c>
      <c r="G54" s="75" t="s">
        <v>81</v>
      </c>
      <c r="H54" s="70"/>
      <c r="I54" s="51">
        <f>PRODUCT(E54:G54)</f>
        <v>2.12</v>
      </c>
      <c r="J54" s="103"/>
      <c r="K54" s="57"/>
      <c r="O54" s="53"/>
    </row>
    <row r="55" spans="1:17" s="52" customFormat="1" ht="32.25" customHeight="1" x14ac:dyDescent="0.25">
      <c r="A55" s="84"/>
      <c r="B55" s="83"/>
      <c r="C55" s="107" t="s">
        <v>61</v>
      </c>
      <c r="D55" s="69"/>
      <c r="E55" s="62">
        <f>0.4+3*0.58+2*0.68</f>
        <v>3.5</v>
      </c>
      <c r="F55" s="75" t="s">
        <v>81</v>
      </c>
      <c r="G55" s="75" t="s">
        <v>81</v>
      </c>
      <c r="H55" s="70"/>
      <c r="I55" s="51">
        <f t="shared" ref="I55:I56" si="2">PRODUCT(E55:G55)</f>
        <v>3.5</v>
      </c>
      <c r="J55" s="103"/>
      <c r="K55" s="57"/>
      <c r="O55" s="53"/>
    </row>
    <row r="56" spans="1:17" s="52" customFormat="1" ht="15" customHeight="1" x14ac:dyDescent="0.25">
      <c r="A56" s="84"/>
      <c r="B56" s="83"/>
      <c r="C56" s="106" t="s">
        <v>105</v>
      </c>
      <c r="D56" s="69"/>
      <c r="E56" s="62">
        <f>7*(0.405*0.405)</f>
        <v>1.1481750000000002</v>
      </c>
      <c r="F56" s="75" t="s">
        <v>81</v>
      </c>
      <c r="G56" s="75" t="s">
        <v>81</v>
      </c>
      <c r="H56" s="70"/>
      <c r="I56" s="51">
        <f t="shared" si="2"/>
        <v>1.1481750000000002</v>
      </c>
      <c r="J56" s="103"/>
      <c r="K56" s="57"/>
      <c r="O56" s="53"/>
    </row>
    <row r="57" spans="1:17" s="52" customFormat="1" ht="15" customHeight="1" x14ac:dyDescent="0.25">
      <c r="A57" s="84"/>
      <c r="B57" s="83"/>
      <c r="C57" s="106"/>
      <c r="D57" s="69"/>
      <c r="E57" s="75"/>
      <c r="F57" s="75"/>
      <c r="G57" s="75"/>
      <c r="H57" s="70"/>
      <c r="I57" s="51"/>
      <c r="J57" s="103"/>
      <c r="K57" s="57"/>
      <c r="O57" s="53"/>
    </row>
    <row r="58" spans="1:17" s="52" customFormat="1" ht="15" customHeight="1" x14ac:dyDescent="0.25">
      <c r="A58" s="105" t="s">
        <v>116</v>
      </c>
      <c r="B58" s="78" t="s">
        <v>138</v>
      </c>
      <c r="C58" s="79"/>
      <c r="D58" s="79"/>
      <c r="E58" s="79"/>
      <c r="F58" s="79"/>
      <c r="G58" s="79"/>
      <c r="H58" s="79"/>
      <c r="I58" s="80"/>
      <c r="J58" s="81">
        <f>SUM(I59:I59)</f>
        <v>18.079999999999998</v>
      </c>
      <c r="K58" s="91" t="s">
        <v>79</v>
      </c>
      <c r="O58" s="53"/>
    </row>
    <row r="59" spans="1:17" s="52" customFormat="1" ht="15" customHeight="1" x14ac:dyDescent="0.25">
      <c r="A59" s="84"/>
      <c r="B59" s="83"/>
      <c r="C59" s="100" t="s">
        <v>92</v>
      </c>
      <c r="D59" s="69"/>
      <c r="E59" s="50">
        <f>1.13*16</f>
        <v>18.079999999999998</v>
      </c>
      <c r="F59" s="50"/>
      <c r="G59" s="50"/>
      <c r="H59" s="50"/>
      <c r="I59" s="51">
        <f>E59</f>
        <v>18.079999999999998</v>
      </c>
      <c r="J59" s="103"/>
      <c r="K59" s="57"/>
      <c r="O59" s="53"/>
    </row>
    <row r="60" spans="1:17" s="52" customFormat="1" ht="15" customHeight="1" x14ac:dyDescent="0.25">
      <c r="A60" s="105" t="s">
        <v>64</v>
      </c>
      <c r="B60" s="78" t="s">
        <v>60</v>
      </c>
      <c r="C60" s="79"/>
      <c r="D60" s="79"/>
      <c r="E60" s="79"/>
      <c r="F60" s="79"/>
      <c r="G60" s="79"/>
      <c r="H60" s="79"/>
      <c r="I60" s="80"/>
      <c r="J60" s="81"/>
      <c r="K60" s="91"/>
      <c r="O60" s="53"/>
    </row>
    <row r="61" spans="1:17" s="24" customFormat="1" ht="12.75" x14ac:dyDescent="0.2">
      <c r="A61" s="105" t="s">
        <v>71</v>
      </c>
      <c r="B61" s="78" t="s">
        <v>10</v>
      </c>
      <c r="C61" s="79"/>
      <c r="D61" s="79"/>
      <c r="E61" s="79"/>
      <c r="F61" s="79"/>
      <c r="G61" s="79"/>
      <c r="H61" s="79"/>
      <c r="I61" s="80"/>
      <c r="J61" s="81">
        <f>SUM(I62:I63)</f>
        <v>3</v>
      </c>
      <c r="K61" s="91" t="s">
        <v>8</v>
      </c>
      <c r="M61" s="25"/>
      <c r="N61" s="25"/>
      <c r="O61" s="25"/>
    </row>
    <row r="62" spans="1:17" s="6" customFormat="1" ht="14.25" customHeight="1" x14ac:dyDescent="0.25">
      <c r="A62" s="48"/>
      <c r="B62" s="83" t="s">
        <v>20</v>
      </c>
      <c r="C62" s="30"/>
      <c r="D62" s="60"/>
      <c r="E62" s="50">
        <v>2</v>
      </c>
      <c r="F62" s="61"/>
      <c r="G62" s="61"/>
      <c r="H62" s="61"/>
      <c r="I62" s="62">
        <f>+IF(E62=0,"",PRODUCT(E62:H62))</f>
        <v>2</v>
      </c>
      <c r="J62" s="59"/>
      <c r="K62" s="57"/>
      <c r="L62" s="2"/>
      <c r="M62" s="63"/>
      <c r="N62" s="63"/>
      <c r="O62" s="63"/>
      <c r="P62" s="63"/>
      <c r="Q62" s="63"/>
    </row>
    <row r="63" spans="1:17" s="6" customFormat="1" ht="14.25" customHeight="1" x14ac:dyDescent="0.25">
      <c r="A63" s="48"/>
      <c r="B63" s="83" t="s">
        <v>31</v>
      </c>
      <c r="C63" s="30"/>
      <c r="D63" s="60"/>
      <c r="E63" s="50">
        <v>1</v>
      </c>
      <c r="F63" s="61"/>
      <c r="G63" s="61"/>
      <c r="H63" s="61"/>
      <c r="I63" s="62">
        <f t="shared" ref="I63" si="3">+IF(E63=0,"",PRODUCT(E63:H63))</f>
        <v>1</v>
      </c>
      <c r="J63" s="59"/>
      <c r="K63" s="57"/>
      <c r="L63" s="2"/>
      <c r="M63" s="63"/>
      <c r="N63" s="63"/>
      <c r="O63" s="63"/>
      <c r="P63" s="63"/>
      <c r="Q63" s="63"/>
    </row>
    <row r="64" spans="1:17" s="6" customFormat="1" ht="14.25" customHeight="1" x14ac:dyDescent="0.25">
      <c r="A64" s="105" t="s">
        <v>72</v>
      </c>
      <c r="B64" s="78" t="s">
        <v>52</v>
      </c>
      <c r="C64" s="79"/>
      <c r="D64" s="79"/>
      <c r="E64" s="79"/>
      <c r="F64" s="79"/>
      <c r="G64" s="79"/>
      <c r="H64" s="79"/>
      <c r="I64" s="80"/>
      <c r="J64" s="81">
        <f>SUM(I65:I65)</f>
        <v>2</v>
      </c>
      <c r="K64" s="91" t="s">
        <v>8</v>
      </c>
      <c r="L64" s="2"/>
      <c r="M64" s="63"/>
      <c r="N64" s="63"/>
      <c r="O64" s="63"/>
      <c r="P64" s="63"/>
      <c r="Q64" s="63"/>
    </row>
    <row r="65" spans="1:17" s="6" customFormat="1" ht="14.25" customHeight="1" x14ac:dyDescent="0.25">
      <c r="A65" s="48"/>
      <c r="B65" s="83" t="s">
        <v>20</v>
      </c>
      <c r="C65" s="30"/>
      <c r="D65" s="60"/>
      <c r="E65" s="50">
        <v>2</v>
      </c>
      <c r="F65" s="61"/>
      <c r="G65" s="61"/>
      <c r="H65" s="61"/>
      <c r="I65" s="62">
        <f>+IF(E65=0,"",PRODUCT(E65:H65))</f>
        <v>2</v>
      </c>
      <c r="J65" s="59"/>
      <c r="K65" s="57"/>
      <c r="L65" s="2"/>
      <c r="M65" s="63"/>
      <c r="N65" s="63"/>
      <c r="O65" s="63"/>
      <c r="P65" s="63"/>
      <c r="Q65" s="63"/>
    </row>
    <row r="66" spans="1:17" s="6" customFormat="1" ht="14.25" customHeight="1" x14ac:dyDescent="0.25">
      <c r="A66" s="105" t="s">
        <v>108</v>
      </c>
      <c r="B66" s="78" t="s">
        <v>127</v>
      </c>
      <c r="C66" s="79"/>
      <c r="D66" s="79"/>
      <c r="E66" s="79"/>
      <c r="F66" s="79"/>
      <c r="G66" s="79"/>
      <c r="H66" s="79"/>
      <c r="I66" s="80"/>
      <c r="J66" s="81">
        <f>SUM(I67:I67)</f>
        <v>1</v>
      </c>
      <c r="K66" s="91" t="s">
        <v>8</v>
      </c>
      <c r="L66" s="2"/>
      <c r="M66" s="63"/>
      <c r="N66" s="63"/>
      <c r="O66" s="63"/>
      <c r="P66" s="63"/>
      <c r="Q66" s="63"/>
    </row>
    <row r="67" spans="1:17" s="6" customFormat="1" ht="14.25" customHeight="1" x14ac:dyDescent="0.25">
      <c r="A67" s="48"/>
      <c r="B67" s="83" t="s">
        <v>20</v>
      </c>
      <c r="C67" s="30"/>
      <c r="D67" s="60"/>
      <c r="E67" s="50">
        <v>1</v>
      </c>
      <c r="F67" s="61"/>
      <c r="G67" s="61"/>
      <c r="H67" s="61"/>
      <c r="I67" s="62">
        <f>E67</f>
        <v>1</v>
      </c>
      <c r="J67" s="59"/>
      <c r="K67" s="57"/>
      <c r="L67" s="2"/>
      <c r="M67" s="63"/>
      <c r="N67" s="63"/>
      <c r="O67" s="63"/>
      <c r="P67" s="63"/>
      <c r="Q67" s="63"/>
    </row>
    <row r="68" spans="1:17" ht="12.75" x14ac:dyDescent="0.2">
      <c r="A68" s="105" t="s">
        <v>65</v>
      </c>
      <c r="B68" s="78" t="s">
        <v>107</v>
      </c>
      <c r="C68" s="79"/>
      <c r="D68" s="79"/>
      <c r="E68" s="79"/>
      <c r="F68" s="79"/>
      <c r="G68" s="79"/>
      <c r="H68" s="79"/>
      <c r="I68" s="80"/>
      <c r="J68" s="81">
        <f>SUM(I69:I69)</f>
        <v>1</v>
      </c>
      <c r="K68" s="91" t="s">
        <v>8</v>
      </c>
    </row>
    <row r="69" spans="1:17" ht="12.75" x14ac:dyDescent="0.25">
      <c r="A69" s="48"/>
      <c r="B69" s="83" t="s">
        <v>20</v>
      </c>
      <c r="C69" s="30"/>
      <c r="D69" s="60"/>
      <c r="E69" s="50">
        <v>1</v>
      </c>
      <c r="F69" s="61"/>
      <c r="G69" s="61"/>
      <c r="H69" s="61"/>
      <c r="I69" s="62">
        <f>+IF(E69=0,"",PRODUCT(E69:H69))</f>
        <v>1</v>
      </c>
      <c r="J69" s="59"/>
      <c r="K69" s="57"/>
    </row>
    <row r="70" spans="1:17" s="6" customFormat="1" ht="14.25" customHeight="1" x14ac:dyDescent="0.25">
      <c r="A70" s="48"/>
      <c r="B70" s="83"/>
      <c r="C70" s="30"/>
      <c r="D70" s="60"/>
      <c r="E70" s="50"/>
      <c r="F70" s="61"/>
      <c r="G70" s="61"/>
      <c r="H70" s="61"/>
      <c r="I70" s="62" t="str">
        <f t="shared" ref="I70" si="4">+IF(E70=0,"",PRODUCT(E70:H70))</f>
        <v/>
      </c>
      <c r="J70" s="59"/>
      <c r="K70" s="57"/>
      <c r="L70" s="2"/>
      <c r="M70" s="63"/>
      <c r="N70" s="63"/>
      <c r="O70" s="63"/>
      <c r="P70" s="63"/>
      <c r="Q70" s="63"/>
    </row>
    <row r="71" spans="1:17" ht="11.25" customHeight="1" x14ac:dyDescent="0.2">
      <c r="A71" s="220" t="s">
        <v>148</v>
      </c>
      <c r="B71" s="220"/>
      <c r="C71" s="220"/>
      <c r="D71" s="220"/>
      <c r="E71" s="220"/>
      <c r="F71" s="220"/>
      <c r="G71" s="220"/>
      <c r="H71" s="220"/>
      <c r="I71" s="220"/>
      <c r="J71" s="220"/>
      <c r="K71" s="220"/>
    </row>
    <row r="72" spans="1:17" x14ac:dyDescent="0.2">
      <c r="A72" s="221"/>
      <c r="B72" s="221"/>
      <c r="C72" s="221"/>
      <c r="D72" s="221"/>
      <c r="E72" s="221"/>
      <c r="F72" s="221"/>
      <c r="G72" s="221"/>
      <c r="H72" s="221"/>
      <c r="I72" s="221"/>
      <c r="J72" s="221"/>
      <c r="K72" s="221"/>
    </row>
  </sheetData>
  <autoFilter ref="A1:A72" xr:uid="{00000000-0009-0000-0000-000003000000}"/>
  <mergeCells count="13">
    <mergeCell ref="C1:K1"/>
    <mergeCell ref="A71:K72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6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7"/>
  <sheetViews>
    <sheetView tabSelected="1" view="pageBreakPreview" topLeftCell="A220" zoomScale="115" zoomScaleNormal="115" zoomScaleSheetLayoutView="115" workbookViewId="0"/>
  </sheetViews>
  <sheetFormatPr baseColWidth="10" defaultColWidth="11.42578125" defaultRowHeight="11.25" x14ac:dyDescent="0.2"/>
  <cols>
    <col min="1" max="1" width="10" style="25" customWidth="1"/>
    <col min="2" max="2" width="12.85546875" style="25" customWidth="1"/>
    <col min="3" max="3" width="55.28515625" style="199" customWidth="1"/>
    <col min="4" max="4" width="5.140625" style="200" customWidth="1"/>
    <col min="5" max="6" width="8.7109375" style="200" customWidth="1"/>
    <col min="7" max="7" width="6.7109375" style="200" customWidth="1"/>
    <col min="8" max="8" width="8.28515625" style="200" customWidth="1"/>
    <col min="9" max="9" width="8.85546875" style="200" customWidth="1"/>
    <col min="10" max="10" width="4.7109375" style="201" customWidth="1"/>
    <col min="11" max="11" width="7" style="199" customWidth="1"/>
    <col min="12" max="12" width="4" style="199" customWidth="1"/>
    <col min="13" max="13" width="6.140625" style="199" customWidth="1"/>
    <col min="14" max="18" width="5.85546875" style="199" customWidth="1"/>
    <col min="19" max="16384" width="11.42578125" style="199"/>
  </cols>
  <sheetData>
    <row r="1" spans="1:16" s="14" customFormat="1" ht="15.75" customHeight="1" x14ac:dyDescent="0.2">
      <c r="A1" s="171"/>
      <c r="B1" s="150"/>
      <c r="C1" s="228"/>
      <c r="D1" s="228"/>
      <c r="E1" s="228"/>
      <c r="F1" s="228"/>
      <c r="G1" s="228"/>
      <c r="H1" s="228"/>
      <c r="I1" s="228"/>
      <c r="J1" s="229"/>
    </row>
    <row r="2" spans="1:16" s="14" customFormat="1" ht="31.15" customHeight="1" x14ac:dyDescent="0.2">
      <c r="A2" s="161" t="s">
        <v>35</v>
      </c>
      <c r="B2" s="258" t="s">
        <v>170</v>
      </c>
      <c r="C2" s="258"/>
      <c r="D2" s="258"/>
      <c r="E2" s="258"/>
      <c r="F2" s="258"/>
      <c r="G2" s="258"/>
      <c r="H2" s="258"/>
      <c r="I2" s="258"/>
      <c r="J2" s="259"/>
      <c r="K2" s="230"/>
      <c r="L2" s="230"/>
    </row>
    <row r="3" spans="1:16" s="14" customFormat="1" ht="14.25" customHeight="1" x14ac:dyDescent="0.2">
      <c r="A3" s="161" t="s">
        <v>4</v>
      </c>
      <c r="B3" s="10" t="s">
        <v>172</v>
      </c>
      <c r="C3" s="128"/>
      <c r="F3" s="131" t="s">
        <v>75</v>
      </c>
      <c r="H3" s="132" t="s">
        <v>173</v>
      </c>
      <c r="I3" s="132"/>
      <c r="J3" s="162"/>
      <c r="K3" s="18"/>
    </row>
    <row r="4" spans="1:16" s="14" customFormat="1" ht="14.25" customHeight="1" x14ac:dyDescent="0.2">
      <c r="A4" s="161" t="s">
        <v>2</v>
      </c>
      <c r="B4" s="133" t="s">
        <v>34</v>
      </c>
      <c r="C4" s="128"/>
      <c r="F4" s="131" t="s">
        <v>11</v>
      </c>
      <c r="H4" s="132" t="s">
        <v>171</v>
      </c>
      <c r="I4" s="132"/>
      <c r="J4" s="162"/>
      <c r="K4" s="18"/>
    </row>
    <row r="5" spans="1:16" s="14" customFormat="1" ht="14.25" customHeight="1" x14ac:dyDescent="0.2">
      <c r="A5" s="163" t="s">
        <v>7</v>
      </c>
      <c r="B5" s="133" t="s">
        <v>57</v>
      </c>
      <c r="C5" s="128"/>
      <c r="F5" s="131" t="s">
        <v>12</v>
      </c>
      <c r="H5" s="132" t="s">
        <v>171</v>
      </c>
      <c r="I5" s="132"/>
      <c r="J5" s="162"/>
      <c r="K5" s="18"/>
    </row>
    <row r="6" spans="1:16" s="190" customFormat="1" ht="14.25" customHeight="1" thickBot="1" x14ac:dyDescent="0.25">
      <c r="A6" s="164"/>
      <c r="B6" s="185"/>
      <c r="C6" s="186"/>
      <c r="D6" s="187"/>
      <c r="E6" s="188"/>
      <c r="F6" s="188"/>
      <c r="G6" s="188"/>
      <c r="H6" s="189"/>
      <c r="I6" s="188"/>
      <c r="J6" s="170"/>
      <c r="K6" s="128"/>
    </row>
    <row r="7" spans="1:16" s="268" customFormat="1" ht="19.5" customHeight="1" x14ac:dyDescent="0.2">
      <c r="A7" s="261" t="s">
        <v>3</v>
      </c>
      <c r="B7" s="262" t="s">
        <v>5</v>
      </c>
      <c r="C7" s="263" t="s">
        <v>13</v>
      </c>
      <c r="D7" s="264" t="s">
        <v>15</v>
      </c>
      <c r="E7" s="265" t="s">
        <v>16</v>
      </c>
      <c r="F7" s="266"/>
      <c r="G7" s="267"/>
      <c r="H7" s="264" t="s">
        <v>0</v>
      </c>
      <c r="I7" s="264" t="s">
        <v>1</v>
      </c>
      <c r="J7" s="262" t="s">
        <v>6</v>
      </c>
    </row>
    <row r="8" spans="1:16" s="276" customFormat="1" ht="20.100000000000001" customHeight="1" thickBot="1" x14ac:dyDescent="0.25">
      <c r="A8" s="269"/>
      <c r="B8" s="270"/>
      <c r="C8" s="271"/>
      <c r="D8" s="272"/>
      <c r="E8" s="273" t="s">
        <v>17</v>
      </c>
      <c r="F8" s="274" t="s">
        <v>18</v>
      </c>
      <c r="G8" s="275" t="s">
        <v>19</v>
      </c>
      <c r="H8" s="272"/>
      <c r="I8" s="272"/>
      <c r="J8" s="270"/>
      <c r="K8" s="268"/>
    </row>
    <row r="9" spans="1:16" s="23" customFormat="1" ht="12.75" x14ac:dyDescent="0.2">
      <c r="A9" s="113" t="s">
        <v>62</v>
      </c>
      <c r="B9" s="21" t="s">
        <v>9</v>
      </c>
      <c r="C9" s="114"/>
      <c r="D9" s="28"/>
      <c r="E9" s="28"/>
      <c r="F9" s="28"/>
      <c r="G9" s="28"/>
      <c r="H9" s="118"/>
      <c r="I9" s="119"/>
      <c r="J9" s="120"/>
      <c r="L9" s="28"/>
      <c r="M9" s="28"/>
      <c r="N9" s="28"/>
    </row>
    <row r="10" spans="1:16" s="180" customFormat="1" ht="15" customHeight="1" x14ac:dyDescent="0.2">
      <c r="A10" s="202" t="s">
        <v>63</v>
      </c>
      <c r="B10" s="208" t="s">
        <v>66</v>
      </c>
      <c r="C10" s="209"/>
      <c r="D10" s="209"/>
      <c r="E10" s="209"/>
      <c r="F10" s="209"/>
      <c r="G10" s="209"/>
      <c r="H10" s="210"/>
      <c r="I10" s="211"/>
      <c r="J10" s="212"/>
      <c r="N10" s="181"/>
    </row>
    <row r="11" spans="1:16" s="190" customFormat="1" ht="14.25" customHeight="1" x14ac:dyDescent="0.2">
      <c r="A11" s="105" t="s">
        <v>67</v>
      </c>
      <c r="B11" s="78" t="s">
        <v>143</v>
      </c>
      <c r="C11" s="79"/>
      <c r="D11" s="87"/>
      <c r="E11" s="191"/>
      <c r="F11" s="191"/>
      <c r="G11" s="191"/>
      <c r="H11" s="89"/>
      <c r="I11" s="90">
        <f>SUM(H13:H116)</f>
        <v>121</v>
      </c>
      <c r="J11" s="91" t="s">
        <v>8</v>
      </c>
      <c r="K11" s="128"/>
      <c r="L11" s="192"/>
      <c r="M11" s="192"/>
      <c r="N11" s="192"/>
      <c r="O11" s="192"/>
      <c r="P11" s="192"/>
    </row>
    <row r="12" spans="1:16" s="190" customFormat="1" ht="14.25" customHeight="1" x14ac:dyDescent="0.2">
      <c r="A12" s="214"/>
      <c r="B12" s="215" t="s">
        <v>180</v>
      </c>
      <c r="C12" s="96"/>
      <c r="D12" s="73"/>
      <c r="E12" s="196"/>
      <c r="F12" s="196"/>
      <c r="G12" s="196"/>
      <c r="H12" s="75"/>
      <c r="I12" s="216"/>
      <c r="J12" s="217"/>
      <c r="K12" s="128"/>
      <c r="L12" s="192"/>
      <c r="M12" s="192"/>
      <c r="N12" s="192"/>
      <c r="O12" s="192"/>
      <c r="P12" s="192"/>
    </row>
    <row r="13" spans="1:16" s="180" customFormat="1" ht="15" customHeight="1" x14ac:dyDescent="0.2">
      <c r="A13" s="84"/>
      <c r="B13" s="176"/>
      <c r="C13" s="177" t="s">
        <v>161</v>
      </c>
      <c r="D13" s="62">
        <v>1</v>
      </c>
      <c r="E13" s="75"/>
      <c r="F13" s="75"/>
      <c r="G13" s="75"/>
      <c r="H13" s="71">
        <f t="shared" ref="H13:H26" si="0">+IF(D13=0,"",PRODUCT(D13:G13))</f>
        <v>1</v>
      </c>
      <c r="I13" s="178"/>
      <c r="J13" s="179"/>
      <c r="L13" s="181"/>
      <c r="M13" s="182"/>
      <c r="N13" s="181"/>
    </row>
    <row r="14" spans="1:16" s="180" customFormat="1" ht="15" customHeight="1" x14ac:dyDescent="0.2">
      <c r="A14" s="84"/>
      <c r="B14" s="176"/>
      <c r="C14" s="177" t="s">
        <v>162</v>
      </c>
      <c r="D14" s="62">
        <v>2</v>
      </c>
      <c r="E14" s="75"/>
      <c r="F14" s="75"/>
      <c r="G14" s="75"/>
      <c r="H14" s="71">
        <f t="shared" si="0"/>
        <v>2</v>
      </c>
      <c r="I14" s="178"/>
      <c r="J14" s="179"/>
      <c r="L14" s="181"/>
      <c r="M14" s="182"/>
      <c r="N14" s="181"/>
    </row>
    <row r="15" spans="1:16" s="180" customFormat="1" ht="15" customHeight="1" x14ac:dyDescent="0.2">
      <c r="A15" s="84"/>
      <c r="B15" s="176"/>
      <c r="C15" s="177" t="s">
        <v>163</v>
      </c>
      <c r="D15" s="62" t="s">
        <v>155</v>
      </c>
      <c r="E15" s="75"/>
      <c r="F15" s="75"/>
      <c r="G15" s="75"/>
      <c r="H15" s="71">
        <f t="shared" si="0"/>
        <v>0</v>
      </c>
      <c r="I15" s="178"/>
      <c r="J15" s="179"/>
      <c r="L15" s="181"/>
      <c r="M15" s="182"/>
      <c r="N15" s="181"/>
    </row>
    <row r="16" spans="1:16" s="180" customFormat="1" ht="15" customHeight="1" x14ac:dyDescent="0.2">
      <c r="A16" s="183"/>
      <c r="B16" s="176"/>
      <c r="C16" s="177" t="s">
        <v>59</v>
      </c>
      <c r="D16" s="62" t="s">
        <v>155</v>
      </c>
      <c r="E16" s="75"/>
      <c r="F16" s="75"/>
      <c r="G16" s="75"/>
      <c r="H16" s="71">
        <f t="shared" si="0"/>
        <v>0</v>
      </c>
      <c r="I16" s="178"/>
      <c r="J16" s="179"/>
      <c r="L16" s="181"/>
      <c r="M16" s="182"/>
      <c r="N16" s="181"/>
    </row>
    <row r="17" spans="1:16" s="180" customFormat="1" ht="15" customHeight="1" x14ac:dyDescent="0.2">
      <c r="A17" s="183"/>
      <c r="B17" s="176"/>
      <c r="C17" s="177" t="s">
        <v>55</v>
      </c>
      <c r="D17" s="62">
        <v>4</v>
      </c>
      <c r="E17" s="75"/>
      <c r="F17" s="75"/>
      <c r="G17" s="75"/>
      <c r="H17" s="71">
        <f t="shared" si="0"/>
        <v>4</v>
      </c>
      <c r="I17" s="178"/>
      <c r="J17" s="179"/>
      <c r="L17" s="181"/>
      <c r="M17" s="182"/>
      <c r="N17" s="181"/>
    </row>
    <row r="18" spans="1:16" s="180" customFormat="1" ht="15" customHeight="1" x14ac:dyDescent="0.2">
      <c r="A18" s="84"/>
      <c r="B18" s="176"/>
      <c r="C18" s="177" t="s">
        <v>42</v>
      </c>
      <c r="D18" s="62">
        <v>4</v>
      </c>
      <c r="E18" s="75"/>
      <c r="F18" s="75"/>
      <c r="G18" s="75"/>
      <c r="H18" s="71">
        <f t="shared" si="0"/>
        <v>4</v>
      </c>
      <c r="I18" s="178"/>
      <c r="J18" s="179"/>
      <c r="L18" s="181"/>
      <c r="M18" s="182"/>
      <c r="N18" s="181"/>
    </row>
    <row r="19" spans="1:16" s="180" customFormat="1" ht="15" customHeight="1" x14ac:dyDescent="0.2">
      <c r="A19" s="84"/>
      <c r="B19" s="176"/>
      <c r="C19" s="177" t="s">
        <v>58</v>
      </c>
      <c r="D19" s="62">
        <v>2</v>
      </c>
      <c r="E19" s="75"/>
      <c r="F19" s="75"/>
      <c r="G19" s="75"/>
      <c r="H19" s="71">
        <f t="shared" si="0"/>
        <v>2</v>
      </c>
      <c r="I19" s="178"/>
      <c r="J19" s="179"/>
      <c r="L19" s="181"/>
      <c r="M19" s="182"/>
      <c r="N19" s="181"/>
    </row>
    <row r="20" spans="1:16" s="180" customFormat="1" ht="15" customHeight="1" x14ac:dyDescent="0.2">
      <c r="A20" s="183"/>
      <c r="B20" s="176"/>
      <c r="C20" s="177" t="s">
        <v>104</v>
      </c>
      <c r="D20" s="62">
        <v>1</v>
      </c>
      <c r="E20" s="75"/>
      <c r="F20" s="75"/>
      <c r="G20" s="75"/>
      <c r="H20" s="71">
        <f t="shared" si="0"/>
        <v>1</v>
      </c>
      <c r="I20" s="178"/>
      <c r="J20" s="179"/>
      <c r="L20" s="181"/>
      <c r="M20" s="182"/>
      <c r="N20" s="181"/>
    </row>
    <row r="21" spans="1:16" s="180" customFormat="1" ht="15" customHeight="1" x14ac:dyDescent="0.2">
      <c r="A21" s="183"/>
      <c r="B21" s="176"/>
      <c r="C21" s="177" t="s">
        <v>78</v>
      </c>
      <c r="D21" s="62">
        <v>1</v>
      </c>
      <c r="E21" s="75"/>
      <c r="F21" s="75"/>
      <c r="G21" s="75"/>
      <c r="H21" s="71">
        <f t="shared" si="0"/>
        <v>1</v>
      </c>
      <c r="I21" s="178"/>
      <c r="J21" s="179"/>
      <c r="L21" s="181"/>
      <c r="M21" s="182"/>
      <c r="N21" s="181"/>
    </row>
    <row r="22" spans="1:16" s="180" customFormat="1" ht="15" customHeight="1" x14ac:dyDescent="0.2">
      <c r="A22" s="84"/>
      <c r="B22" s="176"/>
      <c r="C22" s="177" t="s">
        <v>36</v>
      </c>
      <c r="D22" s="62">
        <v>2</v>
      </c>
      <c r="E22" s="75"/>
      <c r="F22" s="75"/>
      <c r="G22" s="75"/>
      <c r="H22" s="71">
        <f t="shared" si="0"/>
        <v>2</v>
      </c>
      <c r="I22" s="178"/>
      <c r="J22" s="179"/>
      <c r="L22" s="181"/>
      <c r="M22" s="182"/>
      <c r="N22" s="181"/>
    </row>
    <row r="23" spans="1:16" s="180" customFormat="1" ht="15" customHeight="1" x14ac:dyDescent="0.2">
      <c r="A23" s="84"/>
      <c r="B23" s="176"/>
      <c r="C23" s="177" t="s">
        <v>142</v>
      </c>
      <c r="D23" s="62">
        <v>1</v>
      </c>
      <c r="E23" s="75"/>
      <c r="F23" s="75"/>
      <c r="G23" s="75"/>
      <c r="H23" s="71">
        <f t="shared" si="0"/>
        <v>1</v>
      </c>
      <c r="I23" s="178"/>
      <c r="J23" s="179"/>
      <c r="L23" s="181"/>
      <c r="M23" s="182"/>
      <c r="N23" s="181"/>
    </row>
    <row r="24" spans="1:16" s="180" customFormat="1" ht="15" customHeight="1" x14ac:dyDescent="0.2">
      <c r="A24" s="84"/>
      <c r="B24" s="176"/>
      <c r="C24" s="177" t="s">
        <v>160</v>
      </c>
      <c r="D24" s="62" t="s">
        <v>155</v>
      </c>
      <c r="E24" s="75"/>
      <c r="F24" s="75"/>
      <c r="G24" s="75"/>
      <c r="H24" s="71">
        <f t="shared" si="0"/>
        <v>0</v>
      </c>
      <c r="I24" s="178"/>
      <c r="J24" s="179"/>
      <c r="L24" s="181"/>
      <c r="M24" s="182"/>
      <c r="N24" s="181"/>
    </row>
    <row r="25" spans="1:16" s="180" customFormat="1" ht="15" customHeight="1" x14ac:dyDescent="0.2">
      <c r="A25" s="84"/>
      <c r="B25" s="176"/>
      <c r="C25" s="177" t="s">
        <v>40</v>
      </c>
      <c r="D25" s="62">
        <v>4</v>
      </c>
      <c r="E25" s="75"/>
      <c r="F25" s="75"/>
      <c r="G25" s="75"/>
      <c r="H25" s="71">
        <f t="shared" si="0"/>
        <v>4</v>
      </c>
      <c r="I25" s="178"/>
      <c r="J25" s="179"/>
      <c r="L25" s="181"/>
      <c r="M25" s="182"/>
      <c r="N25" s="181"/>
    </row>
    <row r="26" spans="1:16" s="180" customFormat="1" ht="15" customHeight="1" x14ac:dyDescent="0.2">
      <c r="A26" s="84"/>
      <c r="B26" s="176"/>
      <c r="C26" s="177" t="s">
        <v>41</v>
      </c>
      <c r="D26" s="62" t="s">
        <v>155</v>
      </c>
      <c r="E26" s="75"/>
      <c r="F26" s="75"/>
      <c r="G26" s="75"/>
      <c r="H26" s="71">
        <f t="shared" si="0"/>
        <v>0</v>
      </c>
      <c r="I26" s="178"/>
      <c r="J26" s="179"/>
      <c r="L26" s="181"/>
      <c r="M26" s="182"/>
      <c r="N26" s="181"/>
    </row>
    <row r="27" spans="1:16" s="190" customFormat="1" ht="14.25" customHeight="1" x14ac:dyDescent="0.2">
      <c r="A27" s="214"/>
      <c r="B27" s="215" t="s">
        <v>181</v>
      </c>
      <c r="C27" s="96"/>
      <c r="D27" s="73"/>
      <c r="E27" s="196"/>
      <c r="F27" s="196"/>
      <c r="G27" s="196"/>
      <c r="H27" s="75"/>
      <c r="I27" s="216"/>
      <c r="J27" s="217"/>
      <c r="K27" s="128"/>
      <c r="L27" s="192"/>
      <c r="M27" s="192"/>
      <c r="N27" s="192"/>
      <c r="O27" s="192"/>
      <c r="P27" s="192"/>
    </row>
    <row r="28" spans="1:16" s="180" customFormat="1" ht="15" customHeight="1" x14ac:dyDescent="0.2">
      <c r="A28" s="84"/>
      <c r="B28" s="176"/>
      <c r="C28" s="177" t="s">
        <v>161</v>
      </c>
      <c r="D28" s="62">
        <v>1</v>
      </c>
      <c r="E28" s="75"/>
      <c r="F28" s="75"/>
      <c r="G28" s="75"/>
      <c r="H28" s="71">
        <f t="shared" ref="H28:H41" si="1">+IF(D28=0,"",PRODUCT(D28:G28))</f>
        <v>1</v>
      </c>
      <c r="I28" s="178"/>
      <c r="J28" s="179"/>
      <c r="L28" s="181"/>
      <c r="M28" s="182"/>
      <c r="N28" s="181"/>
    </row>
    <row r="29" spans="1:16" s="180" customFormat="1" ht="15" customHeight="1" x14ac:dyDescent="0.2">
      <c r="A29" s="84"/>
      <c r="B29" s="176"/>
      <c r="C29" s="177" t="s">
        <v>162</v>
      </c>
      <c r="D29" s="62">
        <v>2</v>
      </c>
      <c r="E29" s="75"/>
      <c r="F29" s="75"/>
      <c r="G29" s="75"/>
      <c r="H29" s="71">
        <f t="shared" si="1"/>
        <v>2</v>
      </c>
      <c r="I29" s="178"/>
      <c r="J29" s="179"/>
      <c r="L29" s="181"/>
      <c r="M29" s="182"/>
      <c r="N29" s="181"/>
    </row>
    <row r="30" spans="1:16" s="180" customFormat="1" ht="15" customHeight="1" x14ac:dyDescent="0.2">
      <c r="A30" s="84"/>
      <c r="B30" s="176"/>
      <c r="C30" s="177" t="s">
        <v>163</v>
      </c>
      <c r="D30" s="62" t="s">
        <v>155</v>
      </c>
      <c r="E30" s="75"/>
      <c r="F30" s="75"/>
      <c r="G30" s="75"/>
      <c r="H30" s="71">
        <f t="shared" si="1"/>
        <v>0</v>
      </c>
      <c r="I30" s="178"/>
      <c r="J30" s="179"/>
      <c r="L30" s="181"/>
      <c r="M30" s="182"/>
      <c r="N30" s="181"/>
    </row>
    <row r="31" spans="1:16" s="180" customFormat="1" ht="15" customHeight="1" x14ac:dyDescent="0.2">
      <c r="A31" s="183"/>
      <c r="B31" s="176"/>
      <c r="C31" s="177" t="s">
        <v>59</v>
      </c>
      <c r="D31" s="62" t="s">
        <v>155</v>
      </c>
      <c r="E31" s="75"/>
      <c r="F31" s="75"/>
      <c r="G31" s="75"/>
      <c r="H31" s="71">
        <f t="shared" si="1"/>
        <v>0</v>
      </c>
      <c r="I31" s="178"/>
      <c r="J31" s="179"/>
      <c r="L31" s="181"/>
      <c r="M31" s="182"/>
      <c r="N31" s="181"/>
    </row>
    <row r="32" spans="1:16" s="180" customFormat="1" ht="15" customHeight="1" x14ac:dyDescent="0.2">
      <c r="A32" s="183"/>
      <c r="B32" s="176"/>
      <c r="C32" s="177" t="s">
        <v>55</v>
      </c>
      <c r="D32" s="62">
        <v>4</v>
      </c>
      <c r="E32" s="75"/>
      <c r="F32" s="75"/>
      <c r="G32" s="75"/>
      <c r="H32" s="71">
        <f t="shared" si="1"/>
        <v>4</v>
      </c>
      <c r="I32" s="178"/>
      <c r="J32" s="179"/>
      <c r="L32" s="181"/>
      <c r="M32" s="182"/>
      <c r="N32" s="181"/>
    </row>
    <row r="33" spans="1:16" s="180" customFormat="1" ht="15" customHeight="1" x14ac:dyDescent="0.2">
      <c r="A33" s="84"/>
      <c r="B33" s="176"/>
      <c r="C33" s="177" t="s">
        <v>42</v>
      </c>
      <c r="D33" s="62">
        <v>4</v>
      </c>
      <c r="E33" s="75"/>
      <c r="F33" s="75"/>
      <c r="G33" s="75"/>
      <c r="H33" s="71">
        <f t="shared" si="1"/>
        <v>4</v>
      </c>
      <c r="I33" s="178"/>
      <c r="J33" s="179"/>
      <c r="L33" s="181"/>
      <c r="M33" s="182"/>
      <c r="N33" s="181"/>
    </row>
    <row r="34" spans="1:16" s="180" customFormat="1" ht="15" customHeight="1" x14ac:dyDescent="0.2">
      <c r="A34" s="84"/>
      <c r="B34" s="176"/>
      <c r="C34" s="177" t="s">
        <v>58</v>
      </c>
      <c r="D34" s="62">
        <v>2</v>
      </c>
      <c r="E34" s="75"/>
      <c r="F34" s="75"/>
      <c r="G34" s="75"/>
      <c r="H34" s="71">
        <f t="shared" si="1"/>
        <v>2</v>
      </c>
      <c r="I34" s="178"/>
      <c r="J34" s="179"/>
      <c r="L34" s="181"/>
      <c r="M34" s="182"/>
      <c r="N34" s="181"/>
    </row>
    <row r="35" spans="1:16" s="180" customFormat="1" ht="15" customHeight="1" x14ac:dyDescent="0.2">
      <c r="A35" s="183"/>
      <c r="B35" s="176"/>
      <c r="C35" s="177" t="s">
        <v>104</v>
      </c>
      <c r="D35" s="62">
        <v>1</v>
      </c>
      <c r="E35" s="75"/>
      <c r="F35" s="75"/>
      <c r="G35" s="75"/>
      <c r="H35" s="71">
        <f t="shared" si="1"/>
        <v>1</v>
      </c>
      <c r="I35" s="178"/>
      <c r="J35" s="179"/>
      <c r="L35" s="181"/>
      <c r="M35" s="182"/>
      <c r="N35" s="181"/>
    </row>
    <row r="36" spans="1:16" s="180" customFormat="1" ht="15" customHeight="1" x14ac:dyDescent="0.2">
      <c r="A36" s="183"/>
      <c r="B36" s="176"/>
      <c r="C36" s="177" t="s">
        <v>78</v>
      </c>
      <c r="D36" s="62">
        <v>1</v>
      </c>
      <c r="E36" s="75"/>
      <c r="F36" s="75"/>
      <c r="G36" s="75"/>
      <c r="H36" s="71">
        <f t="shared" si="1"/>
        <v>1</v>
      </c>
      <c r="I36" s="178"/>
      <c r="J36" s="179"/>
      <c r="L36" s="181"/>
      <c r="M36" s="182"/>
      <c r="N36" s="181"/>
    </row>
    <row r="37" spans="1:16" s="180" customFormat="1" ht="15" customHeight="1" x14ac:dyDescent="0.2">
      <c r="A37" s="84"/>
      <c r="B37" s="176"/>
      <c r="C37" s="177" t="s">
        <v>36</v>
      </c>
      <c r="D37" s="62">
        <v>2</v>
      </c>
      <c r="E37" s="75"/>
      <c r="F37" s="75"/>
      <c r="G37" s="75"/>
      <c r="H37" s="71">
        <f t="shared" si="1"/>
        <v>2</v>
      </c>
      <c r="I37" s="178"/>
      <c r="J37" s="179"/>
      <c r="L37" s="181"/>
      <c r="M37" s="182"/>
      <c r="N37" s="181"/>
    </row>
    <row r="38" spans="1:16" s="180" customFormat="1" ht="15" customHeight="1" x14ac:dyDescent="0.2">
      <c r="A38" s="84"/>
      <c r="B38" s="176"/>
      <c r="C38" s="177" t="s">
        <v>142</v>
      </c>
      <c r="D38" s="62">
        <v>1</v>
      </c>
      <c r="E38" s="75"/>
      <c r="F38" s="75"/>
      <c r="G38" s="75"/>
      <c r="H38" s="71">
        <f t="shared" si="1"/>
        <v>1</v>
      </c>
      <c r="I38" s="178"/>
      <c r="J38" s="179"/>
      <c r="L38" s="181"/>
      <c r="M38" s="182"/>
      <c r="N38" s="181"/>
    </row>
    <row r="39" spans="1:16" s="180" customFormat="1" ht="15" customHeight="1" x14ac:dyDescent="0.2">
      <c r="A39" s="84"/>
      <c r="B39" s="176"/>
      <c r="C39" s="177" t="s">
        <v>160</v>
      </c>
      <c r="D39" s="62" t="s">
        <v>155</v>
      </c>
      <c r="E39" s="75"/>
      <c r="F39" s="75"/>
      <c r="G39" s="75"/>
      <c r="H39" s="71">
        <f t="shared" si="1"/>
        <v>0</v>
      </c>
      <c r="I39" s="178"/>
      <c r="J39" s="179"/>
      <c r="L39" s="181"/>
      <c r="M39" s="182"/>
      <c r="N39" s="181"/>
    </row>
    <row r="40" spans="1:16" s="180" customFormat="1" ht="15" customHeight="1" x14ac:dyDescent="0.2">
      <c r="A40" s="84"/>
      <c r="B40" s="176"/>
      <c r="C40" s="177" t="s">
        <v>40</v>
      </c>
      <c r="D40" s="62">
        <v>4</v>
      </c>
      <c r="E40" s="75"/>
      <c r="F40" s="75"/>
      <c r="G40" s="75"/>
      <c r="H40" s="71">
        <f t="shared" si="1"/>
        <v>4</v>
      </c>
      <c r="I40" s="178"/>
      <c r="J40" s="179"/>
      <c r="L40" s="181"/>
      <c r="M40" s="182"/>
      <c r="N40" s="181"/>
    </row>
    <row r="41" spans="1:16" s="180" customFormat="1" ht="15" customHeight="1" x14ac:dyDescent="0.2">
      <c r="A41" s="84"/>
      <c r="B41" s="176"/>
      <c r="C41" s="177" t="s">
        <v>41</v>
      </c>
      <c r="D41" s="62" t="s">
        <v>155</v>
      </c>
      <c r="E41" s="75"/>
      <c r="F41" s="75"/>
      <c r="G41" s="75"/>
      <c r="H41" s="71">
        <f t="shared" si="1"/>
        <v>0</v>
      </c>
      <c r="I41" s="178"/>
      <c r="J41" s="179"/>
      <c r="L41" s="181"/>
      <c r="M41" s="182"/>
      <c r="N41" s="181"/>
    </row>
    <row r="42" spans="1:16" s="190" customFormat="1" ht="14.25" customHeight="1" x14ac:dyDescent="0.2">
      <c r="A42" s="48"/>
      <c r="B42" s="193" t="s">
        <v>20</v>
      </c>
      <c r="C42" s="30"/>
      <c r="D42" s="30"/>
      <c r="E42" s="194"/>
      <c r="F42" s="194"/>
      <c r="G42" s="194"/>
      <c r="H42" s="62"/>
      <c r="I42" s="76"/>
      <c r="J42" s="77"/>
      <c r="K42" s="128"/>
      <c r="L42" s="192"/>
      <c r="M42" s="192"/>
      <c r="N42" s="192"/>
      <c r="O42" s="192"/>
      <c r="P42" s="192"/>
    </row>
    <row r="43" spans="1:16" s="180" customFormat="1" ht="15" customHeight="1" x14ac:dyDescent="0.2">
      <c r="A43" s="84"/>
      <c r="B43" s="176"/>
      <c r="C43" s="177" t="s">
        <v>161</v>
      </c>
      <c r="D43" s="62">
        <v>1</v>
      </c>
      <c r="E43" s="75"/>
      <c r="F43" s="75"/>
      <c r="G43" s="75"/>
      <c r="H43" s="71">
        <f t="shared" ref="H43:H86" si="2">+IF(D43=0,"",PRODUCT(D43:G43))</f>
        <v>1</v>
      </c>
      <c r="I43" s="178"/>
      <c r="J43" s="179"/>
      <c r="L43" s="181"/>
      <c r="M43" s="182"/>
      <c r="N43" s="181"/>
    </row>
    <row r="44" spans="1:16" s="180" customFormat="1" ht="15" customHeight="1" x14ac:dyDescent="0.2">
      <c r="A44" s="84"/>
      <c r="B44" s="176"/>
      <c r="C44" s="177" t="s">
        <v>162</v>
      </c>
      <c r="D44" s="62">
        <v>2</v>
      </c>
      <c r="E44" s="75"/>
      <c r="F44" s="75"/>
      <c r="G44" s="75"/>
      <c r="H44" s="71">
        <f t="shared" si="2"/>
        <v>2</v>
      </c>
      <c r="I44" s="178"/>
      <c r="J44" s="179"/>
      <c r="L44" s="181"/>
      <c r="M44" s="182"/>
      <c r="N44" s="181"/>
    </row>
    <row r="45" spans="1:16" s="180" customFormat="1" ht="15" customHeight="1" x14ac:dyDescent="0.2">
      <c r="A45" s="84"/>
      <c r="B45" s="176"/>
      <c r="C45" s="177" t="s">
        <v>163</v>
      </c>
      <c r="D45" s="62" t="s">
        <v>155</v>
      </c>
      <c r="E45" s="75"/>
      <c r="F45" s="75"/>
      <c r="G45" s="75"/>
      <c r="H45" s="71">
        <f t="shared" si="2"/>
        <v>0</v>
      </c>
      <c r="I45" s="178"/>
      <c r="J45" s="179"/>
      <c r="L45" s="181"/>
      <c r="M45" s="182"/>
      <c r="N45" s="181"/>
    </row>
    <row r="46" spans="1:16" s="180" customFormat="1" ht="15" customHeight="1" x14ac:dyDescent="0.2">
      <c r="A46" s="183"/>
      <c r="B46" s="176"/>
      <c r="C46" s="177" t="s">
        <v>59</v>
      </c>
      <c r="D46" s="62" t="s">
        <v>155</v>
      </c>
      <c r="E46" s="75"/>
      <c r="F46" s="75"/>
      <c r="G46" s="75"/>
      <c r="H46" s="71">
        <f t="shared" si="2"/>
        <v>0</v>
      </c>
      <c r="I46" s="178"/>
      <c r="J46" s="179"/>
      <c r="L46" s="181"/>
      <c r="M46" s="182"/>
      <c r="N46" s="181"/>
    </row>
    <row r="47" spans="1:16" s="180" customFormat="1" ht="15" customHeight="1" x14ac:dyDescent="0.2">
      <c r="A47" s="183"/>
      <c r="B47" s="176"/>
      <c r="C47" s="177" t="s">
        <v>55</v>
      </c>
      <c r="D47" s="62">
        <v>4</v>
      </c>
      <c r="E47" s="75"/>
      <c r="F47" s="75"/>
      <c r="G47" s="75"/>
      <c r="H47" s="71">
        <f t="shared" si="2"/>
        <v>4</v>
      </c>
      <c r="I47" s="178"/>
      <c r="J47" s="179"/>
      <c r="L47" s="181"/>
      <c r="M47" s="182"/>
      <c r="N47" s="181"/>
    </row>
    <row r="48" spans="1:16" s="180" customFormat="1" ht="15" customHeight="1" x14ac:dyDescent="0.2">
      <c r="A48" s="84"/>
      <c r="B48" s="176"/>
      <c r="C48" s="177" t="s">
        <v>42</v>
      </c>
      <c r="D48" s="62">
        <v>4</v>
      </c>
      <c r="E48" s="75"/>
      <c r="F48" s="75"/>
      <c r="G48" s="75"/>
      <c r="H48" s="71">
        <f t="shared" si="2"/>
        <v>4</v>
      </c>
      <c r="I48" s="178"/>
      <c r="J48" s="179"/>
      <c r="L48" s="181"/>
      <c r="M48" s="182"/>
      <c r="N48" s="181"/>
    </row>
    <row r="49" spans="1:16" s="180" customFormat="1" ht="15" customHeight="1" x14ac:dyDescent="0.2">
      <c r="A49" s="84"/>
      <c r="B49" s="176"/>
      <c r="C49" s="177" t="s">
        <v>58</v>
      </c>
      <c r="D49" s="62">
        <v>2</v>
      </c>
      <c r="E49" s="75"/>
      <c r="F49" s="75"/>
      <c r="G49" s="75"/>
      <c r="H49" s="71">
        <f t="shared" si="2"/>
        <v>2</v>
      </c>
      <c r="I49" s="178"/>
      <c r="J49" s="179"/>
      <c r="L49" s="181"/>
      <c r="M49" s="182"/>
      <c r="N49" s="181"/>
    </row>
    <row r="50" spans="1:16" s="180" customFormat="1" ht="15" customHeight="1" x14ac:dyDescent="0.2">
      <c r="A50" s="183"/>
      <c r="B50" s="176"/>
      <c r="C50" s="177" t="s">
        <v>104</v>
      </c>
      <c r="D50" s="62">
        <v>1</v>
      </c>
      <c r="E50" s="75"/>
      <c r="F50" s="75"/>
      <c r="G50" s="75"/>
      <c r="H50" s="71">
        <f t="shared" si="2"/>
        <v>1</v>
      </c>
      <c r="I50" s="178"/>
      <c r="J50" s="179"/>
      <c r="L50" s="181"/>
      <c r="M50" s="182"/>
      <c r="N50" s="181"/>
    </row>
    <row r="51" spans="1:16" s="180" customFormat="1" ht="15" customHeight="1" x14ac:dyDescent="0.2">
      <c r="A51" s="183"/>
      <c r="B51" s="176"/>
      <c r="C51" s="177" t="s">
        <v>78</v>
      </c>
      <c r="D51" s="62">
        <v>1</v>
      </c>
      <c r="E51" s="75"/>
      <c r="F51" s="75"/>
      <c r="G51" s="75"/>
      <c r="H51" s="71">
        <f t="shared" si="2"/>
        <v>1</v>
      </c>
      <c r="I51" s="178"/>
      <c r="J51" s="179"/>
      <c r="L51" s="181"/>
      <c r="M51" s="182"/>
      <c r="N51" s="181"/>
    </row>
    <row r="52" spans="1:16" s="180" customFormat="1" ht="15" customHeight="1" x14ac:dyDescent="0.2">
      <c r="A52" s="84"/>
      <c r="B52" s="176"/>
      <c r="C52" s="177" t="s">
        <v>36</v>
      </c>
      <c r="D52" s="62">
        <v>5</v>
      </c>
      <c r="E52" s="75"/>
      <c r="F52" s="75"/>
      <c r="G52" s="75"/>
      <c r="H52" s="71">
        <f t="shared" si="2"/>
        <v>5</v>
      </c>
      <c r="I52" s="178"/>
      <c r="J52" s="179"/>
      <c r="L52" s="181"/>
      <c r="M52" s="182"/>
      <c r="N52" s="181"/>
    </row>
    <row r="53" spans="1:16" s="180" customFormat="1" ht="15" customHeight="1" x14ac:dyDescent="0.2">
      <c r="A53" s="84"/>
      <c r="B53" s="176"/>
      <c r="C53" s="177" t="s">
        <v>142</v>
      </c>
      <c r="D53" s="62">
        <v>1</v>
      </c>
      <c r="E53" s="75"/>
      <c r="F53" s="75"/>
      <c r="G53" s="75"/>
      <c r="H53" s="71">
        <f t="shared" si="2"/>
        <v>1</v>
      </c>
      <c r="I53" s="178"/>
      <c r="J53" s="179"/>
      <c r="L53" s="181"/>
      <c r="M53" s="182"/>
      <c r="N53" s="181"/>
    </row>
    <row r="54" spans="1:16" s="180" customFormat="1" ht="15" customHeight="1" x14ac:dyDescent="0.2">
      <c r="A54" s="84"/>
      <c r="B54" s="176"/>
      <c r="C54" s="177" t="s">
        <v>160</v>
      </c>
      <c r="D54" s="62" t="s">
        <v>155</v>
      </c>
      <c r="E54" s="75"/>
      <c r="F54" s="75"/>
      <c r="G54" s="75"/>
      <c r="H54" s="71">
        <f t="shared" si="2"/>
        <v>0</v>
      </c>
      <c r="I54" s="178"/>
      <c r="J54" s="179"/>
      <c r="L54" s="181"/>
      <c r="M54" s="182"/>
      <c r="N54" s="181"/>
    </row>
    <row r="55" spans="1:16" s="180" customFormat="1" ht="15" customHeight="1" x14ac:dyDescent="0.2">
      <c r="A55" s="84"/>
      <c r="B55" s="176"/>
      <c r="C55" s="177" t="s">
        <v>40</v>
      </c>
      <c r="D55" s="62">
        <v>4</v>
      </c>
      <c r="E55" s="75"/>
      <c r="F55" s="75"/>
      <c r="G55" s="75"/>
      <c r="H55" s="71">
        <f t="shared" si="2"/>
        <v>4</v>
      </c>
      <c r="I55" s="178"/>
      <c r="J55" s="179"/>
      <c r="L55" s="181"/>
      <c r="M55" s="182"/>
      <c r="N55" s="181"/>
    </row>
    <row r="56" spans="1:16" s="180" customFormat="1" ht="15" customHeight="1" x14ac:dyDescent="0.2">
      <c r="A56" s="84"/>
      <c r="B56" s="176"/>
      <c r="C56" s="177" t="s">
        <v>41</v>
      </c>
      <c r="D56" s="62" t="s">
        <v>155</v>
      </c>
      <c r="E56" s="75"/>
      <c r="F56" s="75"/>
      <c r="G56" s="75"/>
      <c r="H56" s="71">
        <f t="shared" si="2"/>
        <v>0</v>
      </c>
      <c r="I56" s="178"/>
      <c r="J56" s="179"/>
      <c r="L56" s="181"/>
      <c r="M56" s="182"/>
      <c r="N56" s="181"/>
    </row>
    <row r="57" spans="1:16" s="190" customFormat="1" ht="14.25" customHeight="1" x14ac:dyDescent="0.2">
      <c r="A57" s="48"/>
      <c r="B57" s="195" t="s">
        <v>31</v>
      </c>
      <c r="C57" s="30"/>
      <c r="D57" s="73"/>
      <c r="E57" s="196"/>
      <c r="F57" s="196"/>
      <c r="G57" s="196"/>
      <c r="H57" s="71" t="str">
        <f t="shared" si="2"/>
        <v/>
      </c>
      <c r="I57" s="178"/>
      <c r="J57" s="29"/>
      <c r="K57" s="128"/>
      <c r="L57" s="181"/>
      <c r="M57" s="192"/>
      <c r="N57" s="192"/>
      <c r="O57" s="192"/>
      <c r="P57" s="192"/>
    </row>
    <row r="58" spans="1:16" s="180" customFormat="1" ht="15" customHeight="1" x14ac:dyDescent="0.2">
      <c r="A58" s="84"/>
      <c r="B58" s="176"/>
      <c r="C58" s="177" t="s">
        <v>161</v>
      </c>
      <c r="D58" s="62">
        <v>1</v>
      </c>
      <c r="E58" s="75"/>
      <c r="F58" s="75"/>
      <c r="G58" s="75"/>
      <c r="H58" s="71">
        <f t="shared" si="2"/>
        <v>1</v>
      </c>
      <c r="I58" s="178"/>
      <c r="J58" s="179"/>
      <c r="L58" s="181"/>
      <c r="M58" s="182"/>
      <c r="N58" s="181"/>
    </row>
    <row r="59" spans="1:16" s="180" customFormat="1" ht="15" customHeight="1" x14ac:dyDescent="0.2">
      <c r="A59" s="84"/>
      <c r="B59" s="176"/>
      <c r="C59" s="177" t="s">
        <v>162</v>
      </c>
      <c r="D59" s="62" t="s">
        <v>155</v>
      </c>
      <c r="E59" s="75"/>
      <c r="F59" s="75"/>
      <c r="G59" s="75"/>
      <c r="H59" s="71">
        <f t="shared" si="2"/>
        <v>0</v>
      </c>
      <c r="I59" s="178"/>
      <c r="J59" s="179"/>
      <c r="L59" s="181"/>
      <c r="M59" s="182"/>
      <c r="N59" s="181"/>
    </row>
    <row r="60" spans="1:16" s="180" customFormat="1" ht="15" customHeight="1" x14ac:dyDescent="0.2">
      <c r="A60" s="84"/>
      <c r="B60" s="176"/>
      <c r="C60" s="177" t="s">
        <v>163</v>
      </c>
      <c r="D60" s="62" t="s">
        <v>155</v>
      </c>
      <c r="E60" s="75"/>
      <c r="F60" s="75"/>
      <c r="G60" s="75"/>
      <c r="H60" s="71">
        <f t="shared" si="2"/>
        <v>0</v>
      </c>
      <c r="I60" s="178"/>
      <c r="J60" s="179"/>
      <c r="L60" s="181"/>
      <c r="M60" s="182"/>
      <c r="N60" s="181"/>
    </row>
    <row r="61" spans="1:16" s="180" customFormat="1" ht="15" customHeight="1" x14ac:dyDescent="0.2">
      <c r="A61" s="183"/>
      <c r="B61" s="176"/>
      <c r="C61" s="177" t="s">
        <v>59</v>
      </c>
      <c r="D61" s="62" t="s">
        <v>155</v>
      </c>
      <c r="E61" s="75"/>
      <c r="F61" s="75"/>
      <c r="G61" s="75"/>
      <c r="H61" s="71">
        <f t="shared" si="2"/>
        <v>0</v>
      </c>
      <c r="I61" s="178"/>
      <c r="J61" s="179"/>
      <c r="L61" s="181"/>
      <c r="M61" s="182"/>
      <c r="N61" s="181"/>
    </row>
    <row r="62" spans="1:16" s="180" customFormat="1" ht="15" customHeight="1" x14ac:dyDescent="0.2">
      <c r="A62" s="183"/>
      <c r="B62" s="176"/>
      <c r="C62" s="177" t="s">
        <v>55</v>
      </c>
      <c r="D62" s="184" t="s">
        <v>155</v>
      </c>
      <c r="E62" s="75"/>
      <c r="F62" s="75"/>
      <c r="G62" s="75"/>
      <c r="H62" s="71">
        <f t="shared" si="2"/>
        <v>0</v>
      </c>
      <c r="I62" s="178"/>
      <c r="J62" s="179"/>
      <c r="L62" s="181"/>
      <c r="M62" s="182"/>
      <c r="N62" s="181"/>
    </row>
    <row r="63" spans="1:16" s="180" customFormat="1" ht="15" customHeight="1" x14ac:dyDescent="0.2">
      <c r="A63" s="84"/>
      <c r="B63" s="176"/>
      <c r="C63" s="177" t="s">
        <v>42</v>
      </c>
      <c r="D63" s="62">
        <v>1</v>
      </c>
      <c r="E63" s="75"/>
      <c r="F63" s="75"/>
      <c r="G63" s="75"/>
      <c r="H63" s="71">
        <f t="shared" si="2"/>
        <v>1</v>
      </c>
      <c r="I63" s="178"/>
      <c r="J63" s="179"/>
      <c r="L63" s="181"/>
      <c r="M63" s="182"/>
      <c r="N63" s="181"/>
    </row>
    <row r="64" spans="1:16" s="180" customFormat="1" ht="15" customHeight="1" x14ac:dyDescent="0.2">
      <c r="A64" s="84"/>
      <c r="B64" s="176"/>
      <c r="C64" s="177" t="s">
        <v>58</v>
      </c>
      <c r="D64" s="62">
        <v>1</v>
      </c>
      <c r="E64" s="75"/>
      <c r="F64" s="75"/>
      <c r="G64" s="75"/>
      <c r="H64" s="71">
        <f t="shared" si="2"/>
        <v>1</v>
      </c>
      <c r="I64" s="178"/>
      <c r="J64" s="179"/>
      <c r="L64" s="181"/>
      <c r="M64" s="182"/>
      <c r="N64" s="181"/>
    </row>
    <row r="65" spans="1:16" s="180" customFormat="1" ht="15" customHeight="1" x14ac:dyDescent="0.2">
      <c r="A65" s="183"/>
      <c r="B65" s="176"/>
      <c r="C65" s="177" t="s">
        <v>104</v>
      </c>
      <c r="D65" s="62" t="s">
        <v>155</v>
      </c>
      <c r="E65" s="75"/>
      <c r="F65" s="75"/>
      <c r="G65" s="75"/>
      <c r="H65" s="71">
        <f t="shared" si="2"/>
        <v>0</v>
      </c>
      <c r="I65" s="178"/>
      <c r="J65" s="179"/>
      <c r="L65" s="181"/>
      <c r="M65" s="182"/>
      <c r="N65" s="181"/>
    </row>
    <row r="66" spans="1:16" s="180" customFormat="1" ht="15" customHeight="1" x14ac:dyDescent="0.2">
      <c r="A66" s="183"/>
      <c r="B66" s="176"/>
      <c r="C66" s="177" t="s">
        <v>78</v>
      </c>
      <c r="D66" s="62">
        <v>2</v>
      </c>
      <c r="E66" s="75"/>
      <c r="F66" s="75"/>
      <c r="G66" s="75"/>
      <c r="H66" s="71">
        <f t="shared" si="2"/>
        <v>2</v>
      </c>
      <c r="I66" s="178"/>
      <c r="J66" s="179"/>
      <c r="L66" s="181"/>
      <c r="M66" s="182"/>
      <c r="N66" s="181"/>
    </row>
    <row r="67" spans="1:16" s="180" customFormat="1" ht="15" customHeight="1" x14ac:dyDescent="0.2">
      <c r="A67" s="84"/>
      <c r="B67" s="176"/>
      <c r="C67" s="177" t="s">
        <v>36</v>
      </c>
      <c r="D67" s="62">
        <v>4</v>
      </c>
      <c r="E67" s="75"/>
      <c r="F67" s="75"/>
      <c r="G67" s="75"/>
      <c r="H67" s="71">
        <f t="shared" si="2"/>
        <v>4</v>
      </c>
      <c r="I67" s="178"/>
      <c r="J67" s="179"/>
      <c r="L67" s="181"/>
      <c r="M67" s="182"/>
      <c r="N67" s="181"/>
    </row>
    <row r="68" spans="1:16" s="180" customFormat="1" ht="15" customHeight="1" x14ac:dyDescent="0.2">
      <c r="A68" s="84"/>
      <c r="B68" s="176"/>
      <c r="C68" s="177" t="s">
        <v>142</v>
      </c>
      <c r="D68" s="62">
        <v>2</v>
      </c>
      <c r="E68" s="75"/>
      <c r="F68" s="75"/>
      <c r="G68" s="75"/>
      <c r="H68" s="71">
        <f t="shared" si="2"/>
        <v>2</v>
      </c>
      <c r="I68" s="178"/>
      <c r="J68" s="179"/>
      <c r="L68" s="181"/>
      <c r="M68" s="182"/>
      <c r="N68" s="181"/>
    </row>
    <row r="69" spans="1:16" s="180" customFormat="1" ht="15" customHeight="1" x14ac:dyDescent="0.2">
      <c r="A69" s="84"/>
      <c r="B69" s="176"/>
      <c r="C69" s="177" t="s">
        <v>160</v>
      </c>
      <c r="D69" s="62">
        <v>1</v>
      </c>
      <c r="E69" s="75"/>
      <c r="F69" s="75"/>
      <c r="G69" s="75"/>
      <c r="H69" s="71">
        <f t="shared" si="2"/>
        <v>1</v>
      </c>
      <c r="I69" s="178"/>
      <c r="J69" s="179"/>
      <c r="L69" s="181"/>
      <c r="M69" s="182"/>
      <c r="N69" s="181"/>
    </row>
    <row r="70" spans="1:16" s="180" customFormat="1" ht="15" customHeight="1" x14ac:dyDescent="0.2">
      <c r="A70" s="84"/>
      <c r="B70" s="176"/>
      <c r="C70" s="177" t="s">
        <v>40</v>
      </c>
      <c r="D70" s="62">
        <v>2</v>
      </c>
      <c r="E70" s="75"/>
      <c r="F70" s="75"/>
      <c r="G70" s="75"/>
      <c r="H70" s="71">
        <f t="shared" si="2"/>
        <v>2</v>
      </c>
      <c r="I70" s="178"/>
      <c r="J70" s="179"/>
      <c r="L70" s="181"/>
      <c r="M70" s="182"/>
      <c r="N70" s="181"/>
    </row>
    <row r="71" spans="1:16" s="180" customFormat="1" ht="15" customHeight="1" x14ac:dyDescent="0.2">
      <c r="A71" s="84"/>
      <c r="B71" s="176"/>
      <c r="C71" s="177" t="s">
        <v>41</v>
      </c>
      <c r="D71" s="62">
        <v>2</v>
      </c>
      <c r="E71" s="75"/>
      <c r="F71" s="75"/>
      <c r="G71" s="75"/>
      <c r="H71" s="71">
        <f t="shared" si="2"/>
        <v>2</v>
      </c>
      <c r="I71" s="178"/>
      <c r="J71" s="179"/>
      <c r="L71" s="181"/>
      <c r="M71" s="182"/>
      <c r="N71" s="181"/>
    </row>
    <row r="72" spans="1:16" s="190" customFormat="1" ht="14.25" customHeight="1" x14ac:dyDescent="0.2">
      <c r="A72" s="48"/>
      <c r="B72" s="195" t="s">
        <v>130</v>
      </c>
      <c r="C72" s="30"/>
      <c r="D72" s="73"/>
      <c r="E72" s="196"/>
      <c r="F72" s="196"/>
      <c r="G72" s="196"/>
      <c r="H72" s="71" t="str">
        <f t="shared" si="2"/>
        <v/>
      </c>
      <c r="I72" s="178"/>
      <c r="J72" s="29"/>
      <c r="K72" s="128"/>
      <c r="L72" s="181"/>
      <c r="M72" s="192"/>
      <c r="N72" s="192"/>
      <c r="O72" s="192"/>
      <c r="P72" s="192"/>
    </row>
    <row r="73" spans="1:16" s="180" customFormat="1" ht="15" customHeight="1" x14ac:dyDescent="0.2">
      <c r="A73" s="84"/>
      <c r="B73" s="176"/>
      <c r="C73" s="177" t="s">
        <v>161</v>
      </c>
      <c r="D73" s="62">
        <v>2</v>
      </c>
      <c r="E73" s="75"/>
      <c r="F73" s="75"/>
      <c r="G73" s="75"/>
      <c r="H73" s="71">
        <f t="shared" si="2"/>
        <v>2</v>
      </c>
      <c r="I73" s="178"/>
      <c r="J73" s="179"/>
      <c r="L73" s="181"/>
      <c r="M73" s="182"/>
      <c r="N73" s="181"/>
    </row>
    <row r="74" spans="1:16" s="180" customFormat="1" ht="15" customHeight="1" x14ac:dyDescent="0.2">
      <c r="A74" s="84"/>
      <c r="B74" s="176"/>
      <c r="C74" s="177" t="s">
        <v>162</v>
      </c>
      <c r="D74" s="62" t="s">
        <v>155</v>
      </c>
      <c r="E74" s="75"/>
      <c r="F74" s="75"/>
      <c r="G74" s="75"/>
      <c r="H74" s="71">
        <f t="shared" si="2"/>
        <v>0</v>
      </c>
      <c r="I74" s="178"/>
      <c r="J74" s="179"/>
      <c r="L74" s="181"/>
      <c r="M74" s="182"/>
      <c r="N74" s="181"/>
    </row>
    <row r="75" spans="1:16" s="180" customFormat="1" ht="15" customHeight="1" x14ac:dyDescent="0.2">
      <c r="A75" s="84"/>
      <c r="B75" s="176"/>
      <c r="C75" s="177" t="s">
        <v>163</v>
      </c>
      <c r="D75" s="62" t="s">
        <v>155</v>
      </c>
      <c r="E75" s="75"/>
      <c r="F75" s="75"/>
      <c r="G75" s="75"/>
      <c r="H75" s="71">
        <f t="shared" si="2"/>
        <v>0</v>
      </c>
      <c r="I75" s="178"/>
      <c r="J75" s="179"/>
      <c r="L75" s="181"/>
      <c r="M75" s="182"/>
      <c r="N75" s="181"/>
    </row>
    <row r="76" spans="1:16" s="180" customFormat="1" ht="15" customHeight="1" x14ac:dyDescent="0.2">
      <c r="A76" s="183"/>
      <c r="B76" s="176"/>
      <c r="C76" s="177" t="s">
        <v>59</v>
      </c>
      <c r="D76" s="62" t="s">
        <v>155</v>
      </c>
      <c r="E76" s="75"/>
      <c r="F76" s="75"/>
      <c r="G76" s="75"/>
      <c r="H76" s="71">
        <f t="shared" si="2"/>
        <v>0</v>
      </c>
      <c r="I76" s="178"/>
      <c r="J76" s="179"/>
      <c r="L76" s="181"/>
      <c r="M76" s="182"/>
      <c r="N76" s="181"/>
    </row>
    <row r="77" spans="1:16" s="180" customFormat="1" ht="15" customHeight="1" x14ac:dyDescent="0.2">
      <c r="A77" s="183"/>
      <c r="B77" s="176"/>
      <c r="C77" s="177" t="s">
        <v>55</v>
      </c>
      <c r="D77" s="184" t="s">
        <v>155</v>
      </c>
      <c r="E77" s="75"/>
      <c r="F77" s="75"/>
      <c r="G77" s="75"/>
      <c r="H77" s="71">
        <f t="shared" si="2"/>
        <v>0</v>
      </c>
      <c r="I77" s="178"/>
      <c r="J77" s="179"/>
      <c r="L77" s="181"/>
      <c r="M77" s="182"/>
      <c r="N77" s="181"/>
    </row>
    <row r="78" spans="1:16" s="180" customFormat="1" ht="15" customHeight="1" x14ac:dyDescent="0.2">
      <c r="A78" s="84"/>
      <c r="B78" s="176"/>
      <c r="C78" s="177" t="s">
        <v>42</v>
      </c>
      <c r="D78" s="62">
        <v>1</v>
      </c>
      <c r="E78" s="75"/>
      <c r="F78" s="75"/>
      <c r="G78" s="75"/>
      <c r="H78" s="71">
        <f t="shared" si="2"/>
        <v>1</v>
      </c>
      <c r="I78" s="178"/>
      <c r="J78" s="179"/>
      <c r="L78" s="181"/>
      <c r="M78" s="182"/>
      <c r="N78" s="181"/>
    </row>
    <row r="79" spans="1:16" s="180" customFormat="1" ht="15" customHeight="1" x14ac:dyDescent="0.2">
      <c r="A79" s="84"/>
      <c r="B79" s="176"/>
      <c r="C79" s="177" t="s">
        <v>58</v>
      </c>
      <c r="D79" s="62">
        <v>1</v>
      </c>
      <c r="E79" s="75"/>
      <c r="F79" s="75"/>
      <c r="G79" s="75"/>
      <c r="H79" s="71">
        <f t="shared" si="2"/>
        <v>1</v>
      </c>
      <c r="I79" s="178"/>
      <c r="J79" s="179"/>
      <c r="L79" s="181"/>
      <c r="M79" s="182"/>
      <c r="N79" s="181"/>
    </row>
    <row r="80" spans="1:16" s="180" customFormat="1" ht="15" customHeight="1" x14ac:dyDescent="0.2">
      <c r="A80" s="183"/>
      <c r="B80" s="176"/>
      <c r="C80" s="177" t="s">
        <v>104</v>
      </c>
      <c r="D80" s="62" t="s">
        <v>155</v>
      </c>
      <c r="E80" s="75"/>
      <c r="F80" s="75"/>
      <c r="G80" s="75"/>
      <c r="H80" s="71">
        <f t="shared" si="2"/>
        <v>0</v>
      </c>
      <c r="I80" s="178"/>
      <c r="J80" s="179"/>
      <c r="L80" s="181"/>
      <c r="M80" s="182"/>
      <c r="N80" s="181"/>
    </row>
    <row r="81" spans="1:16" s="180" customFormat="1" ht="15" customHeight="1" x14ac:dyDescent="0.2">
      <c r="A81" s="183"/>
      <c r="B81" s="176"/>
      <c r="C81" s="177" t="s">
        <v>78</v>
      </c>
      <c r="D81" s="62">
        <v>1</v>
      </c>
      <c r="E81" s="75"/>
      <c r="F81" s="75"/>
      <c r="G81" s="75"/>
      <c r="H81" s="71">
        <f t="shared" si="2"/>
        <v>1</v>
      </c>
      <c r="I81" s="178"/>
      <c r="J81" s="179"/>
      <c r="L81" s="181"/>
      <c r="M81" s="182"/>
      <c r="N81" s="181"/>
    </row>
    <row r="82" spans="1:16" s="180" customFormat="1" ht="15" customHeight="1" x14ac:dyDescent="0.2">
      <c r="A82" s="84"/>
      <c r="B82" s="176"/>
      <c r="C82" s="177" t="s">
        <v>36</v>
      </c>
      <c r="D82" s="62">
        <v>1</v>
      </c>
      <c r="E82" s="75"/>
      <c r="F82" s="75"/>
      <c r="G82" s="75"/>
      <c r="H82" s="71">
        <f t="shared" si="2"/>
        <v>1</v>
      </c>
      <c r="I82" s="178"/>
      <c r="J82" s="179"/>
      <c r="L82" s="181"/>
      <c r="M82" s="182"/>
      <c r="N82" s="181"/>
    </row>
    <row r="83" spans="1:16" s="180" customFormat="1" ht="15" customHeight="1" x14ac:dyDescent="0.2">
      <c r="A83" s="84"/>
      <c r="B83" s="176"/>
      <c r="C83" s="177" t="s">
        <v>142</v>
      </c>
      <c r="D83" s="62">
        <v>3</v>
      </c>
      <c r="E83" s="75"/>
      <c r="F83" s="75"/>
      <c r="G83" s="75"/>
      <c r="H83" s="71">
        <f t="shared" si="2"/>
        <v>3</v>
      </c>
      <c r="I83" s="178"/>
      <c r="J83" s="179"/>
      <c r="L83" s="181"/>
      <c r="M83" s="182"/>
      <c r="N83" s="181"/>
    </row>
    <row r="84" spans="1:16" s="180" customFormat="1" ht="15" customHeight="1" x14ac:dyDescent="0.2">
      <c r="A84" s="84"/>
      <c r="B84" s="176"/>
      <c r="C84" s="177" t="s">
        <v>160</v>
      </c>
      <c r="D84" s="62">
        <v>1</v>
      </c>
      <c r="E84" s="75"/>
      <c r="F84" s="75"/>
      <c r="G84" s="75"/>
      <c r="H84" s="71">
        <f t="shared" si="2"/>
        <v>1</v>
      </c>
      <c r="I84" s="178"/>
      <c r="J84" s="179"/>
      <c r="L84" s="181"/>
      <c r="M84" s="182"/>
      <c r="N84" s="181"/>
    </row>
    <row r="85" spans="1:16" s="180" customFormat="1" ht="15" customHeight="1" x14ac:dyDescent="0.2">
      <c r="A85" s="84"/>
      <c r="B85" s="176"/>
      <c r="C85" s="177" t="s">
        <v>40</v>
      </c>
      <c r="D85" s="62">
        <v>2</v>
      </c>
      <c r="E85" s="75"/>
      <c r="F85" s="75"/>
      <c r="G85" s="75"/>
      <c r="H85" s="71">
        <f t="shared" si="2"/>
        <v>2</v>
      </c>
      <c r="I85" s="178"/>
      <c r="J85" s="179"/>
      <c r="L85" s="181"/>
      <c r="M85" s="182"/>
      <c r="N85" s="181"/>
    </row>
    <row r="86" spans="1:16" s="180" customFormat="1" ht="15" customHeight="1" x14ac:dyDescent="0.2">
      <c r="A86" s="84"/>
      <c r="B86" s="176"/>
      <c r="C86" s="177" t="s">
        <v>41</v>
      </c>
      <c r="D86" s="62" t="s">
        <v>155</v>
      </c>
      <c r="E86" s="75"/>
      <c r="F86" s="75"/>
      <c r="G86" s="75"/>
      <c r="H86" s="71">
        <f t="shared" si="2"/>
        <v>0</v>
      </c>
      <c r="I86" s="178"/>
      <c r="J86" s="179"/>
      <c r="L86" s="181"/>
      <c r="M86" s="182"/>
      <c r="N86" s="181"/>
    </row>
    <row r="87" spans="1:16" s="190" customFormat="1" ht="14.25" customHeight="1" x14ac:dyDescent="0.2">
      <c r="A87" s="48"/>
      <c r="B87" s="195" t="s">
        <v>176</v>
      </c>
      <c r="C87" s="30"/>
      <c r="D87" s="73"/>
      <c r="E87" s="196"/>
      <c r="F87" s="196"/>
      <c r="G87" s="196"/>
      <c r="H87" s="71" t="str">
        <f t="shared" ref="H87:H101" si="3">+IF(D87=0,"",PRODUCT(D87:G87))</f>
        <v/>
      </c>
      <c r="I87" s="178"/>
      <c r="J87" s="29"/>
      <c r="K87" s="128"/>
      <c r="L87" s="181"/>
      <c r="M87" s="192"/>
      <c r="N87" s="192"/>
      <c r="O87" s="192"/>
      <c r="P87" s="192"/>
    </row>
    <row r="88" spans="1:16" s="180" customFormat="1" ht="15" customHeight="1" x14ac:dyDescent="0.2">
      <c r="A88" s="84"/>
      <c r="B88" s="176"/>
      <c r="C88" s="177" t="s">
        <v>161</v>
      </c>
      <c r="D88" s="62">
        <v>2</v>
      </c>
      <c r="E88" s="75"/>
      <c r="F88" s="75"/>
      <c r="G88" s="75"/>
      <c r="H88" s="71">
        <f t="shared" si="3"/>
        <v>2</v>
      </c>
      <c r="I88" s="178"/>
      <c r="J88" s="179"/>
      <c r="L88" s="181"/>
      <c r="M88" s="182"/>
      <c r="N88" s="181"/>
    </row>
    <row r="89" spans="1:16" s="180" customFormat="1" ht="15" customHeight="1" x14ac:dyDescent="0.2">
      <c r="A89" s="84"/>
      <c r="B89" s="176"/>
      <c r="C89" s="177" t="s">
        <v>162</v>
      </c>
      <c r="D89" s="62" t="s">
        <v>155</v>
      </c>
      <c r="E89" s="75"/>
      <c r="F89" s="75"/>
      <c r="G89" s="75"/>
      <c r="H89" s="71">
        <f t="shared" si="3"/>
        <v>0</v>
      </c>
      <c r="I89" s="178"/>
      <c r="J89" s="179"/>
      <c r="L89" s="181"/>
      <c r="M89" s="182"/>
      <c r="N89" s="181"/>
    </row>
    <row r="90" spans="1:16" s="180" customFormat="1" ht="15" customHeight="1" x14ac:dyDescent="0.2">
      <c r="A90" s="84"/>
      <c r="B90" s="176"/>
      <c r="C90" s="177" t="s">
        <v>163</v>
      </c>
      <c r="D90" s="62" t="s">
        <v>155</v>
      </c>
      <c r="E90" s="75"/>
      <c r="F90" s="75"/>
      <c r="G90" s="75"/>
      <c r="H90" s="71">
        <f t="shared" si="3"/>
        <v>0</v>
      </c>
      <c r="I90" s="178"/>
      <c r="J90" s="179"/>
      <c r="L90" s="181"/>
      <c r="M90" s="182"/>
      <c r="N90" s="181"/>
    </row>
    <row r="91" spans="1:16" s="180" customFormat="1" ht="15" customHeight="1" x14ac:dyDescent="0.2">
      <c r="A91" s="183"/>
      <c r="B91" s="176"/>
      <c r="C91" s="177" t="s">
        <v>59</v>
      </c>
      <c r="D91" s="62" t="s">
        <v>155</v>
      </c>
      <c r="E91" s="75"/>
      <c r="F91" s="75"/>
      <c r="G91" s="75"/>
      <c r="H91" s="71">
        <f t="shared" si="3"/>
        <v>0</v>
      </c>
      <c r="I91" s="178"/>
      <c r="J91" s="179"/>
      <c r="L91" s="181"/>
      <c r="M91" s="182"/>
      <c r="N91" s="181"/>
    </row>
    <row r="92" spans="1:16" s="180" customFormat="1" ht="15" customHeight="1" x14ac:dyDescent="0.2">
      <c r="A92" s="183"/>
      <c r="B92" s="176"/>
      <c r="C92" s="177" t="s">
        <v>55</v>
      </c>
      <c r="D92" s="184" t="s">
        <v>155</v>
      </c>
      <c r="E92" s="75"/>
      <c r="F92" s="75"/>
      <c r="G92" s="75"/>
      <c r="H92" s="71">
        <f t="shared" si="3"/>
        <v>0</v>
      </c>
      <c r="I92" s="178"/>
      <c r="J92" s="179"/>
      <c r="L92" s="181"/>
      <c r="M92" s="182"/>
      <c r="N92" s="181"/>
    </row>
    <row r="93" spans="1:16" s="180" customFormat="1" ht="15" customHeight="1" x14ac:dyDescent="0.2">
      <c r="A93" s="84"/>
      <c r="B93" s="176"/>
      <c r="C93" s="177" t="s">
        <v>42</v>
      </c>
      <c r="D93" s="62">
        <v>1</v>
      </c>
      <c r="E93" s="75"/>
      <c r="F93" s="75"/>
      <c r="G93" s="75"/>
      <c r="H93" s="71">
        <f t="shared" si="3"/>
        <v>1</v>
      </c>
      <c r="I93" s="178"/>
      <c r="J93" s="179"/>
      <c r="L93" s="181"/>
      <c r="M93" s="182"/>
      <c r="N93" s="181"/>
    </row>
    <row r="94" spans="1:16" s="180" customFormat="1" ht="15" customHeight="1" x14ac:dyDescent="0.2">
      <c r="A94" s="84"/>
      <c r="B94" s="176"/>
      <c r="C94" s="177" t="s">
        <v>58</v>
      </c>
      <c r="D94" s="62">
        <v>1</v>
      </c>
      <c r="E94" s="75"/>
      <c r="F94" s="75"/>
      <c r="G94" s="75"/>
      <c r="H94" s="71">
        <f t="shared" si="3"/>
        <v>1</v>
      </c>
      <c r="I94" s="178"/>
      <c r="J94" s="179"/>
      <c r="L94" s="181"/>
      <c r="M94" s="182"/>
      <c r="N94" s="181"/>
    </row>
    <row r="95" spans="1:16" s="180" customFormat="1" ht="15" customHeight="1" x14ac:dyDescent="0.2">
      <c r="A95" s="183"/>
      <c r="B95" s="176"/>
      <c r="C95" s="177" t="s">
        <v>104</v>
      </c>
      <c r="D95" s="62" t="s">
        <v>155</v>
      </c>
      <c r="E95" s="75"/>
      <c r="F95" s="75"/>
      <c r="G95" s="75"/>
      <c r="H95" s="71">
        <f t="shared" si="3"/>
        <v>0</v>
      </c>
      <c r="I95" s="178"/>
      <c r="J95" s="179"/>
      <c r="L95" s="181"/>
      <c r="M95" s="182"/>
      <c r="N95" s="181"/>
    </row>
    <row r="96" spans="1:16" s="180" customFormat="1" ht="15" customHeight="1" x14ac:dyDescent="0.2">
      <c r="A96" s="183"/>
      <c r="B96" s="176"/>
      <c r="C96" s="177" t="s">
        <v>78</v>
      </c>
      <c r="D96" s="62">
        <v>1</v>
      </c>
      <c r="E96" s="75"/>
      <c r="F96" s="75"/>
      <c r="G96" s="75"/>
      <c r="H96" s="71">
        <f t="shared" si="3"/>
        <v>1</v>
      </c>
      <c r="I96" s="178"/>
      <c r="J96" s="179"/>
      <c r="L96" s="181"/>
      <c r="M96" s="182"/>
      <c r="N96" s="181"/>
    </row>
    <row r="97" spans="1:16" s="180" customFormat="1" ht="15" customHeight="1" x14ac:dyDescent="0.2">
      <c r="A97" s="84"/>
      <c r="B97" s="176"/>
      <c r="C97" s="177" t="s">
        <v>36</v>
      </c>
      <c r="D97" s="62">
        <v>1</v>
      </c>
      <c r="E97" s="75"/>
      <c r="F97" s="75"/>
      <c r="G97" s="75"/>
      <c r="H97" s="71">
        <f t="shared" si="3"/>
        <v>1</v>
      </c>
      <c r="I97" s="178"/>
      <c r="J97" s="179"/>
      <c r="L97" s="181"/>
      <c r="M97" s="182"/>
      <c r="N97" s="181"/>
    </row>
    <row r="98" spans="1:16" s="180" customFormat="1" ht="15" customHeight="1" x14ac:dyDescent="0.2">
      <c r="A98" s="84"/>
      <c r="B98" s="176"/>
      <c r="C98" s="177" t="s">
        <v>142</v>
      </c>
      <c r="D98" s="62">
        <v>3</v>
      </c>
      <c r="E98" s="75"/>
      <c r="F98" s="75"/>
      <c r="G98" s="75"/>
      <c r="H98" s="71">
        <f t="shared" si="3"/>
        <v>3</v>
      </c>
      <c r="I98" s="178"/>
      <c r="J98" s="179"/>
      <c r="L98" s="181"/>
      <c r="M98" s="182"/>
      <c r="N98" s="181"/>
    </row>
    <row r="99" spans="1:16" s="180" customFormat="1" ht="15" customHeight="1" x14ac:dyDescent="0.2">
      <c r="A99" s="84"/>
      <c r="B99" s="176"/>
      <c r="C99" s="177" t="s">
        <v>160</v>
      </c>
      <c r="D99" s="62">
        <v>1</v>
      </c>
      <c r="E99" s="75"/>
      <c r="F99" s="75"/>
      <c r="G99" s="75"/>
      <c r="H99" s="71">
        <f t="shared" si="3"/>
        <v>1</v>
      </c>
      <c r="I99" s="178"/>
      <c r="J99" s="179"/>
      <c r="L99" s="181"/>
      <c r="M99" s="182"/>
      <c r="N99" s="181"/>
    </row>
    <row r="100" spans="1:16" s="180" customFormat="1" ht="15" customHeight="1" x14ac:dyDescent="0.2">
      <c r="A100" s="84"/>
      <c r="B100" s="176"/>
      <c r="C100" s="177" t="s">
        <v>40</v>
      </c>
      <c r="D100" s="62">
        <v>2</v>
      </c>
      <c r="E100" s="75"/>
      <c r="F100" s="75"/>
      <c r="G100" s="75"/>
      <c r="H100" s="71">
        <f t="shared" si="3"/>
        <v>2</v>
      </c>
      <c r="I100" s="178"/>
      <c r="J100" s="179"/>
      <c r="L100" s="181"/>
      <c r="M100" s="182"/>
      <c r="N100" s="181"/>
    </row>
    <row r="101" spans="1:16" s="180" customFormat="1" ht="15" customHeight="1" x14ac:dyDescent="0.2">
      <c r="A101" s="84"/>
      <c r="B101" s="176"/>
      <c r="C101" s="177" t="s">
        <v>41</v>
      </c>
      <c r="D101" s="62" t="s">
        <v>155</v>
      </c>
      <c r="E101" s="75"/>
      <c r="F101" s="75"/>
      <c r="G101" s="75"/>
      <c r="H101" s="71">
        <f t="shared" si="3"/>
        <v>0</v>
      </c>
      <c r="I101" s="178"/>
      <c r="J101" s="179"/>
      <c r="L101" s="181"/>
      <c r="M101" s="182"/>
      <c r="N101" s="181"/>
    </row>
    <row r="102" spans="1:16" s="190" customFormat="1" ht="14.25" customHeight="1" x14ac:dyDescent="0.2">
      <c r="A102" s="48"/>
      <c r="B102" s="195" t="s">
        <v>177</v>
      </c>
      <c r="C102" s="30"/>
      <c r="D102" s="73"/>
      <c r="E102" s="196"/>
      <c r="F102" s="196"/>
      <c r="G102" s="196"/>
      <c r="H102" s="71" t="str">
        <f t="shared" ref="H102:H116" si="4">+IF(D102=0,"",PRODUCT(D102:G102))</f>
        <v/>
      </c>
      <c r="I102" s="178"/>
      <c r="J102" s="29"/>
      <c r="K102" s="128"/>
      <c r="L102" s="181"/>
      <c r="M102" s="192"/>
      <c r="N102" s="192"/>
      <c r="O102" s="192"/>
      <c r="P102" s="192"/>
    </row>
    <row r="103" spans="1:16" s="180" customFormat="1" ht="15" customHeight="1" x14ac:dyDescent="0.2">
      <c r="A103" s="84"/>
      <c r="B103" s="176"/>
      <c r="C103" s="177" t="s">
        <v>161</v>
      </c>
      <c r="D103" s="62">
        <v>2</v>
      </c>
      <c r="E103" s="75"/>
      <c r="F103" s="75"/>
      <c r="G103" s="75"/>
      <c r="H103" s="71">
        <f t="shared" si="4"/>
        <v>2</v>
      </c>
      <c r="I103" s="178"/>
      <c r="J103" s="179"/>
      <c r="L103" s="181"/>
      <c r="M103" s="182"/>
      <c r="N103" s="181"/>
    </row>
    <row r="104" spans="1:16" s="180" customFormat="1" ht="15" customHeight="1" x14ac:dyDescent="0.2">
      <c r="A104" s="84"/>
      <c r="B104" s="176"/>
      <c r="C104" s="177" t="s">
        <v>162</v>
      </c>
      <c r="D104" s="62" t="s">
        <v>155</v>
      </c>
      <c r="E104" s="75"/>
      <c r="F104" s="75"/>
      <c r="G104" s="75"/>
      <c r="H104" s="71">
        <f t="shared" si="4"/>
        <v>0</v>
      </c>
      <c r="I104" s="178"/>
      <c r="J104" s="179"/>
      <c r="L104" s="181"/>
      <c r="M104" s="182"/>
      <c r="N104" s="181"/>
    </row>
    <row r="105" spans="1:16" s="180" customFormat="1" ht="15" customHeight="1" x14ac:dyDescent="0.2">
      <c r="A105" s="84"/>
      <c r="B105" s="176"/>
      <c r="C105" s="177" t="s">
        <v>163</v>
      </c>
      <c r="D105" s="62" t="s">
        <v>155</v>
      </c>
      <c r="E105" s="75"/>
      <c r="F105" s="75"/>
      <c r="G105" s="75"/>
      <c r="H105" s="71">
        <f t="shared" si="4"/>
        <v>0</v>
      </c>
      <c r="I105" s="178"/>
      <c r="J105" s="179"/>
      <c r="L105" s="181"/>
      <c r="M105" s="182"/>
      <c r="N105" s="181"/>
    </row>
    <row r="106" spans="1:16" s="180" customFormat="1" ht="15" customHeight="1" x14ac:dyDescent="0.2">
      <c r="A106" s="183"/>
      <c r="B106" s="176"/>
      <c r="C106" s="177" t="s">
        <v>59</v>
      </c>
      <c r="D106" s="62" t="s">
        <v>155</v>
      </c>
      <c r="E106" s="75"/>
      <c r="F106" s="75"/>
      <c r="G106" s="75"/>
      <c r="H106" s="71">
        <f t="shared" si="4"/>
        <v>0</v>
      </c>
      <c r="I106" s="178"/>
      <c r="J106" s="179"/>
      <c r="L106" s="181"/>
      <c r="M106" s="182"/>
      <c r="N106" s="181"/>
    </row>
    <row r="107" spans="1:16" s="180" customFormat="1" ht="15" customHeight="1" x14ac:dyDescent="0.2">
      <c r="A107" s="183"/>
      <c r="B107" s="176"/>
      <c r="C107" s="177" t="s">
        <v>55</v>
      </c>
      <c r="D107" s="184" t="s">
        <v>155</v>
      </c>
      <c r="E107" s="75"/>
      <c r="F107" s="75"/>
      <c r="G107" s="75"/>
      <c r="H107" s="71">
        <f t="shared" si="4"/>
        <v>0</v>
      </c>
      <c r="I107" s="178"/>
      <c r="J107" s="179"/>
      <c r="L107" s="181"/>
      <c r="M107" s="182"/>
      <c r="N107" s="181"/>
    </row>
    <row r="108" spans="1:16" s="180" customFormat="1" ht="15" customHeight="1" x14ac:dyDescent="0.2">
      <c r="A108" s="84"/>
      <c r="B108" s="176"/>
      <c r="C108" s="177" t="s">
        <v>42</v>
      </c>
      <c r="D108" s="62">
        <v>1</v>
      </c>
      <c r="E108" s="75"/>
      <c r="F108" s="75"/>
      <c r="G108" s="75"/>
      <c r="H108" s="71">
        <f t="shared" si="4"/>
        <v>1</v>
      </c>
      <c r="I108" s="178"/>
      <c r="J108" s="179"/>
      <c r="L108" s="181"/>
      <c r="M108" s="182"/>
      <c r="N108" s="181"/>
    </row>
    <row r="109" spans="1:16" s="180" customFormat="1" ht="15" customHeight="1" x14ac:dyDescent="0.2">
      <c r="A109" s="84"/>
      <c r="B109" s="176"/>
      <c r="C109" s="177" t="s">
        <v>58</v>
      </c>
      <c r="D109" s="62">
        <v>1</v>
      </c>
      <c r="E109" s="75"/>
      <c r="F109" s="75"/>
      <c r="G109" s="75"/>
      <c r="H109" s="71">
        <f t="shared" si="4"/>
        <v>1</v>
      </c>
      <c r="I109" s="178"/>
      <c r="J109" s="179"/>
      <c r="L109" s="181"/>
      <c r="M109" s="182"/>
      <c r="N109" s="181"/>
    </row>
    <row r="110" spans="1:16" s="180" customFormat="1" ht="15" customHeight="1" x14ac:dyDescent="0.2">
      <c r="A110" s="183"/>
      <c r="B110" s="176"/>
      <c r="C110" s="177" t="s">
        <v>104</v>
      </c>
      <c r="D110" s="62" t="s">
        <v>155</v>
      </c>
      <c r="E110" s="75"/>
      <c r="F110" s="75"/>
      <c r="G110" s="75"/>
      <c r="H110" s="71">
        <f t="shared" si="4"/>
        <v>0</v>
      </c>
      <c r="I110" s="178"/>
      <c r="J110" s="179"/>
      <c r="L110" s="181"/>
      <c r="M110" s="182"/>
      <c r="N110" s="181"/>
    </row>
    <row r="111" spans="1:16" s="180" customFormat="1" ht="15" customHeight="1" x14ac:dyDescent="0.2">
      <c r="A111" s="183"/>
      <c r="B111" s="176"/>
      <c r="C111" s="177" t="s">
        <v>78</v>
      </c>
      <c r="D111" s="62">
        <v>1</v>
      </c>
      <c r="E111" s="75"/>
      <c r="F111" s="75"/>
      <c r="G111" s="75"/>
      <c r="H111" s="71">
        <f t="shared" si="4"/>
        <v>1</v>
      </c>
      <c r="I111" s="178"/>
      <c r="J111" s="179"/>
      <c r="L111" s="181"/>
      <c r="M111" s="182"/>
      <c r="N111" s="181"/>
    </row>
    <row r="112" spans="1:16" s="180" customFormat="1" ht="15" customHeight="1" x14ac:dyDescent="0.2">
      <c r="A112" s="84"/>
      <c r="B112" s="176"/>
      <c r="C112" s="177" t="s">
        <v>36</v>
      </c>
      <c r="D112" s="62">
        <v>1</v>
      </c>
      <c r="E112" s="75"/>
      <c r="F112" s="75"/>
      <c r="G112" s="75"/>
      <c r="H112" s="71">
        <f t="shared" si="4"/>
        <v>1</v>
      </c>
      <c r="I112" s="178"/>
      <c r="J112" s="179"/>
      <c r="L112" s="181"/>
      <c r="M112" s="182"/>
      <c r="N112" s="181"/>
    </row>
    <row r="113" spans="1:14" s="180" customFormat="1" ht="15" customHeight="1" x14ac:dyDescent="0.2">
      <c r="A113" s="84"/>
      <c r="B113" s="176"/>
      <c r="C113" s="177" t="s">
        <v>142</v>
      </c>
      <c r="D113" s="62">
        <v>3</v>
      </c>
      <c r="E113" s="75"/>
      <c r="F113" s="75"/>
      <c r="G113" s="75"/>
      <c r="H113" s="71">
        <f t="shared" si="4"/>
        <v>3</v>
      </c>
      <c r="I113" s="178"/>
      <c r="J113" s="179"/>
      <c r="L113" s="181"/>
      <c r="M113" s="182"/>
      <c r="N113" s="181"/>
    </row>
    <row r="114" spans="1:14" s="180" customFormat="1" ht="15" customHeight="1" x14ac:dyDescent="0.2">
      <c r="A114" s="84"/>
      <c r="B114" s="176"/>
      <c r="C114" s="177" t="s">
        <v>160</v>
      </c>
      <c r="D114" s="62">
        <v>1</v>
      </c>
      <c r="E114" s="75"/>
      <c r="F114" s="75"/>
      <c r="G114" s="75"/>
      <c r="H114" s="71">
        <f t="shared" si="4"/>
        <v>1</v>
      </c>
      <c r="I114" s="178"/>
      <c r="J114" s="179"/>
      <c r="L114" s="181"/>
      <c r="M114" s="182"/>
      <c r="N114" s="181"/>
    </row>
    <row r="115" spans="1:14" s="180" customFormat="1" ht="15" customHeight="1" x14ac:dyDescent="0.2">
      <c r="A115" s="84"/>
      <c r="B115" s="176"/>
      <c r="C115" s="177" t="s">
        <v>40</v>
      </c>
      <c r="D115" s="62">
        <v>2</v>
      </c>
      <c r="E115" s="75"/>
      <c r="F115" s="75"/>
      <c r="G115" s="75"/>
      <c r="H115" s="71">
        <f t="shared" si="4"/>
        <v>2</v>
      </c>
      <c r="I115" s="178"/>
      <c r="J115" s="179"/>
      <c r="L115" s="181"/>
      <c r="M115" s="182"/>
      <c r="N115" s="181"/>
    </row>
    <row r="116" spans="1:14" s="180" customFormat="1" ht="15" customHeight="1" x14ac:dyDescent="0.2">
      <c r="A116" s="84"/>
      <c r="B116" s="176"/>
      <c r="C116" s="177" t="s">
        <v>41</v>
      </c>
      <c r="D116" s="62" t="s">
        <v>155</v>
      </c>
      <c r="E116" s="75"/>
      <c r="F116" s="75"/>
      <c r="G116" s="75"/>
      <c r="H116" s="71">
        <f t="shared" si="4"/>
        <v>0</v>
      </c>
      <c r="I116" s="178"/>
      <c r="J116" s="179"/>
      <c r="L116" s="181"/>
      <c r="M116" s="182"/>
      <c r="N116" s="181"/>
    </row>
    <row r="117" spans="1:14" s="180" customFormat="1" ht="15" customHeight="1" x14ac:dyDescent="0.2">
      <c r="A117" s="84"/>
      <c r="B117" s="176"/>
      <c r="C117" s="177"/>
      <c r="D117" s="62"/>
      <c r="E117" s="75"/>
      <c r="F117" s="75"/>
      <c r="G117" s="75"/>
      <c r="H117" s="71"/>
      <c r="I117" s="178"/>
      <c r="J117" s="179"/>
      <c r="L117" s="181"/>
      <c r="M117" s="181"/>
      <c r="N117" s="181"/>
    </row>
    <row r="118" spans="1:14" s="180" customFormat="1" ht="15" customHeight="1" x14ac:dyDescent="0.2">
      <c r="A118" s="105" t="s">
        <v>68</v>
      </c>
      <c r="B118" s="78" t="s">
        <v>144</v>
      </c>
      <c r="C118" s="197"/>
      <c r="D118" s="89"/>
      <c r="E118" s="89"/>
      <c r="F118" s="89"/>
      <c r="G118" s="89"/>
      <c r="H118" s="95"/>
      <c r="I118" s="90">
        <f>SUM(H120:H181)</f>
        <v>42</v>
      </c>
      <c r="J118" s="91" t="s">
        <v>8</v>
      </c>
      <c r="L118" s="181"/>
      <c r="M118" s="181"/>
      <c r="N118" s="181"/>
    </row>
    <row r="119" spans="1:14" s="180" customFormat="1" ht="15" customHeight="1" x14ac:dyDescent="0.2">
      <c r="A119" s="183"/>
      <c r="B119" s="193" t="s">
        <v>174</v>
      </c>
      <c r="C119" s="177"/>
      <c r="D119" s="62"/>
      <c r="E119" s="62"/>
      <c r="F119" s="62"/>
      <c r="G119" s="62"/>
      <c r="H119" s="51"/>
      <c r="I119" s="178"/>
      <c r="J119" s="179"/>
      <c r="L119" s="181"/>
      <c r="M119" s="181"/>
      <c r="N119" s="181"/>
    </row>
    <row r="120" spans="1:14" s="180" customFormat="1" ht="15" customHeight="1" x14ac:dyDescent="0.2">
      <c r="A120" s="183"/>
      <c r="B120" s="176"/>
      <c r="C120" s="177" t="s">
        <v>83</v>
      </c>
      <c r="D120" s="62">
        <v>1</v>
      </c>
      <c r="E120" s="75"/>
      <c r="F120" s="75"/>
      <c r="G120" s="75"/>
      <c r="H120" s="71">
        <f t="shared" ref="H120:H127" si="5">+IF(D120=0,"",PRODUCT(D120:G120))</f>
        <v>1</v>
      </c>
      <c r="I120" s="178"/>
      <c r="J120" s="179"/>
      <c r="L120" s="181"/>
      <c r="M120" s="182"/>
      <c r="N120" s="181"/>
    </row>
    <row r="121" spans="1:14" s="180" customFormat="1" ht="15" customHeight="1" x14ac:dyDescent="0.2">
      <c r="A121" s="183"/>
      <c r="B121" s="198"/>
      <c r="C121" s="177" t="s">
        <v>47</v>
      </c>
      <c r="D121" s="62">
        <v>2</v>
      </c>
      <c r="E121" s="62"/>
      <c r="F121" s="62"/>
      <c r="G121" s="62"/>
      <c r="H121" s="71">
        <f t="shared" si="5"/>
        <v>2</v>
      </c>
      <c r="I121" s="178"/>
      <c r="J121" s="179"/>
      <c r="L121" s="181"/>
      <c r="M121" s="181"/>
      <c r="N121" s="181"/>
    </row>
    <row r="122" spans="1:14" s="180" customFormat="1" ht="15" customHeight="1" x14ac:dyDescent="0.2">
      <c r="A122" s="183"/>
      <c r="B122" s="198"/>
      <c r="C122" s="177" t="s">
        <v>43</v>
      </c>
      <c r="D122" s="62">
        <v>1</v>
      </c>
      <c r="E122" s="75"/>
      <c r="F122" s="75"/>
      <c r="G122" s="75"/>
      <c r="H122" s="71">
        <f t="shared" si="5"/>
        <v>1</v>
      </c>
      <c r="I122" s="178"/>
      <c r="J122" s="179"/>
      <c r="L122" s="181"/>
      <c r="M122" s="181"/>
      <c r="N122" s="181"/>
    </row>
    <row r="123" spans="1:14" s="180" customFormat="1" ht="15" customHeight="1" x14ac:dyDescent="0.2">
      <c r="A123" s="183"/>
      <c r="B123" s="198"/>
      <c r="C123" s="177" t="s">
        <v>48</v>
      </c>
      <c r="D123" s="62">
        <v>1</v>
      </c>
      <c r="E123" s="62"/>
      <c r="F123" s="62"/>
      <c r="G123" s="62"/>
      <c r="H123" s="71">
        <f t="shared" si="5"/>
        <v>1</v>
      </c>
      <c r="I123" s="178"/>
      <c r="J123" s="179"/>
      <c r="L123" s="181"/>
      <c r="M123" s="181"/>
      <c r="N123" s="181"/>
    </row>
    <row r="124" spans="1:14" s="180" customFormat="1" ht="15" customHeight="1" x14ac:dyDescent="0.2">
      <c r="A124" s="183"/>
      <c r="B124" s="198"/>
      <c r="C124" s="177" t="s">
        <v>156</v>
      </c>
      <c r="D124" s="62">
        <v>1</v>
      </c>
      <c r="E124" s="62"/>
      <c r="F124" s="62"/>
      <c r="G124" s="62"/>
      <c r="H124" s="71">
        <f t="shared" si="5"/>
        <v>1</v>
      </c>
      <c r="I124" s="178"/>
      <c r="J124" s="179"/>
      <c r="L124" s="181"/>
      <c r="M124" s="181"/>
      <c r="N124" s="181"/>
    </row>
    <row r="125" spans="1:14" s="180" customFormat="1" ht="15" customHeight="1" x14ac:dyDescent="0.2">
      <c r="A125" s="183"/>
      <c r="B125" s="198"/>
      <c r="C125" s="177" t="s">
        <v>157</v>
      </c>
      <c r="D125" s="62">
        <v>1</v>
      </c>
      <c r="E125" s="62"/>
      <c r="F125" s="62"/>
      <c r="G125" s="62"/>
      <c r="H125" s="71">
        <f t="shared" si="5"/>
        <v>1</v>
      </c>
      <c r="I125" s="178"/>
      <c r="J125" s="179"/>
      <c r="L125" s="181"/>
      <c r="M125" s="181"/>
      <c r="N125" s="181"/>
    </row>
    <row r="126" spans="1:14" s="180" customFormat="1" ht="15" customHeight="1" x14ac:dyDescent="0.2">
      <c r="A126" s="183"/>
      <c r="B126" s="198"/>
      <c r="C126" s="177" t="s">
        <v>158</v>
      </c>
      <c r="D126" s="62" t="s">
        <v>155</v>
      </c>
      <c r="E126" s="62"/>
      <c r="F126" s="62"/>
      <c r="G126" s="62"/>
      <c r="H126" s="71">
        <f t="shared" si="5"/>
        <v>0</v>
      </c>
      <c r="I126" s="178"/>
      <c r="J126" s="179"/>
      <c r="L126" s="181"/>
      <c r="M126" s="181"/>
      <c r="N126" s="181"/>
    </row>
    <row r="127" spans="1:14" s="180" customFormat="1" ht="15" customHeight="1" x14ac:dyDescent="0.2">
      <c r="A127" s="183"/>
      <c r="B127" s="198"/>
      <c r="C127" s="177" t="s">
        <v>159</v>
      </c>
      <c r="D127" s="62">
        <v>1</v>
      </c>
      <c r="E127" s="62"/>
      <c r="F127" s="62"/>
      <c r="G127" s="62"/>
      <c r="H127" s="71">
        <f t="shared" si="5"/>
        <v>1</v>
      </c>
      <c r="I127" s="178"/>
      <c r="J127" s="179"/>
      <c r="L127" s="181"/>
      <c r="M127" s="181"/>
      <c r="N127" s="181"/>
    </row>
    <row r="128" spans="1:14" s="180" customFormat="1" ht="15" customHeight="1" x14ac:dyDescent="0.2">
      <c r="A128" s="183"/>
      <c r="B128" s="193" t="s">
        <v>175</v>
      </c>
      <c r="C128" s="177"/>
      <c r="D128" s="62"/>
      <c r="E128" s="62"/>
      <c r="F128" s="62"/>
      <c r="G128" s="62"/>
      <c r="H128" s="51"/>
      <c r="I128" s="178"/>
      <c r="J128" s="179"/>
      <c r="L128" s="181"/>
      <c r="M128" s="181"/>
      <c r="N128" s="181"/>
    </row>
    <row r="129" spans="1:14" s="180" customFormat="1" ht="15" customHeight="1" x14ac:dyDescent="0.2">
      <c r="A129" s="183"/>
      <c r="B129" s="176"/>
      <c r="C129" s="177" t="s">
        <v>83</v>
      </c>
      <c r="D129" s="62">
        <v>1</v>
      </c>
      <c r="E129" s="75"/>
      <c r="F129" s="75"/>
      <c r="G129" s="75"/>
      <c r="H129" s="71">
        <f t="shared" ref="H129:H136" si="6">+IF(D129=0,"",PRODUCT(D129:G129))</f>
        <v>1</v>
      </c>
      <c r="I129" s="178"/>
      <c r="J129" s="179"/>
      <c r="L129" s="181"/>
      <c r="M129" s="182"/>
      <c r="N129" s="181"/>
    </row>
    <row r="130" spans="1:14" s="180" customFormat="1" ht="15" customHeight="1" x14ac:dyDescent="0.2">
      <c r="A130" s="183"/>
      <c r="B130" s="198"/>
      <c r="C130" s="177" t="s">
        <v>47</v>
      </c>
      <c r="D130" s="62">
        <v>2</v>
      </c>
      <c r="E130" s="62"/>
      <c r="F130" s="62"/>
      <c r="G130" s="62"/>
      <c r="H130" s="71">
        <f t="shared" si="6"/>
        <v>2</v>
      </c>
      <c r="I130" s="178"/>
      <c r="J130" s="179"/>
      <c r="L130" s="181"/>
      <c r="M130" s="181"/>
      <c r="N130" s="181"/>
    </row>
    <row r="131" spans="1:14" s="180" customFormat="1" ht="15" customHeight="1" x14ac:dyDescent="0.2">
      <c r="A131" s="183"/>
      <c r="B131" s="198"/>
      <c r="C131" s="177" t="s">
        <v>43</v>
      </c>
      <c r="D131" s="62">
        <v>1</v>
      </c>
      <c r="E131" s="75"/>
      <c r="F131" s="75"/>
      <c r="G131" s="75"/>
      <c r="H131" s="71">
        <f t="shared" si="6"/>
        <v>1</v>
      </c>
      <c r="I131" s="178"/>
      <c r="J131" s="179"/>
      <c r="L131" s="181"/>
      <c r="M131" s="181"/>
      <c r="N131" s="181"/>
    </row>
    <row r="132" spans="1:14" s="180" customFormat="1" ht="15" customHeight="1" x14ac:dyDescent="0.2">
      <c r="A132" s="183"/>
      <c r="B132" s="198"/>
      <c r="C132" s="177" t="s">
        <v>48</v>
      </c>
      <c r="D132" s="62">
        <v>1</v>
      </c>
      <c r="E132" s="62"/>
      <c r="F132" s="62"/>
      <c r="G132" s="62"/>
      <c r="H132" s="71">
        <f t="shared" si="6"/>
        <v>1</v>
      </c>
      <c r="I132" s="178"/>
      <c r="J132" s="179"/>
      <c r="L132" s="181"/>
      <c r="M132" s="181"/>
      <c r="N132" s="181"/>
    </row>
    <row r="133" spans="1:14" s="180" customFormat="1" ht="15" customHeight="1" x14ac:dyDescent="0.2">
      <c r="A133" s="183"/>
      <c r="B133" s="198"/>
      <c r="C133" s="177" t="s">
        <v>156</v>
      </c>
      <c r="D133" s="62" t="s">
        <v>155</v>
      </c>
      <c r="E133" s="62"/>
      <c r="F133" s="62"/>
      <c r="G133" s="62"/>
      <c r="H133" s="71">
        <f t="shared" si="6"/>
        <v>0</v>
      </c>
      <c r="I133" s="178"/>
      <c r="J133" s="179"/>
      <c r="L133" s="181"/>
      <c r="M133" s="181"/>
      <c r="N133" s="181"/>
    </row>
    <row r="134" spans="1:14" s="180" customFormat="1" ht="15" customHeight="1" x14ac:dyDescent="0.2">
      <c r="A134" s="183"/>
      <c r="B134" s="198"/>
      <c r="C134" s="177" t="s">
        <v>157</v>
      </c>
      <c r="D134" s="62" t="s">
        <v>155</v>
      </c>
      <c r="E134" s="62"/>
      <c r="F134" s="62"/>
      <c r="G134" s="62"/>
      <c r="H134" s="71">
        <f t="shared" si="6"/>
        <v>0</v>
      </c>
      <c r="I134" s="178"/>
      <c r="J134" s="179"/>
      <c r="L134" s="181"/>
      <c r="M134" s="181"/>
      <c r="N134" s="181"/>
    </row>
    <row r="135" spans="1:14" s="180" customFormat="1" ht="15" customHeight="1" x14ac:dyDescent="0.2">
      <c r="A135" s="183"/>
      <c r="B135" s="198"/>
      <c r="C135" s="177" t="s">
        <v>158</v>
      </c>
      <c r="D135" s="62" t="s">
        <v>155</v>
      </c>
      <c r="E135" s="62"/>
      <c r="F135" s="62"/>
      <c r="G135" s="62"/>
      <c r="H135" s="71">
        <f t="shared" si="6"/>
        <v>0</v>
      </c>
      <c r="I135" s="178"/>
      <c r="J135" s="179"/>
      <c r="L135" s="181"/>
      <c r="M135" s="181"/>
      <c r="N135" s="181"/>
    </row>
    <row r="136" spans="1:14" s="180" customFormat="1" ht="15" customHeight="1" x14ac:dyDescent="0.2">
      <c r="A136" s="183"/>
      <c r="B136" s="198"/>
      <c r="C136" s="177" t="s">
        <v>159</v>
      </c>
      <c r="D136" s="62" t="s">
        <v>155</v>
      </c>
      <c r="E136" s="62"/>
      <c r="F136" s="62"/>
      <c r="G136" s="62"/>
      <c r="H136" s="71">
        <f t="shared" si="6"/>
        <v>0</v>
      </c>
      <c r="I136" s="178"/>
      <c r="J136" s="179"/>
      <c r="L136" s="181"/>
      <c r="M136" s="181"/>
      <c r="N136" s="181"/>
    </row>
    <row r="137" spans="1:14" s="180" customFormat="1" ht="15" customHeight="1" x14ac:dyDescent="0.2">
      <c r="A137" s="183"/>
      <c r="B137" s="193" t="s">
        <v>20</v>
      </c>
      <c r="C137" s="177"/>
      <c r="D137" s="62"/>
      <c r="E137" s="62"/>
      <c r="F137" s="62"/>
      <c r="G137" s="62"/>
      <c r="H137" s="51"/>
      <c r="I137" s="178"/>
      <c r="J137" s="179"/>
      <c r="L137" s="181"/>
      <c r="M137" s="181"/>
      <c r="N137" s="181"/>
    </row>
    <row r="138" spans="1:14" s="180" customFormat="1" ht="15" customHeight="1" x14ac:dyDescent="0.2">
      <c r="A138" s="183"/>
      <c r="B138" s="176"/>
      <c r="C138" s="177" t="s">
        <v>83</v>
      </c>
      <c r="D138" s="62">
        <v>1</v>
      </c>
      <c r="E138" s="75"/>
      <c r="F138" s="75"/>
      <c r="G138" s="75"/>
      <c r="H138" s="71">
        <f t="shared" ref="H138:H163" si="7">+IF(D138=0,"",PRODUCT(D138:G138))</f>
        <v>1</v>
      </c>
      <c r="I138" s="178"/>
      <c r="J138" s="179"/>
      <c r="L138" s="181"/>
      <c r="M138" s="182"/>
      <c r="N138" s="181"/>
    </row>
    <row r="139" spans="1:14" s="180" customFormat="1" ht="15" customHeight="1" x14ac:dyDescent="0.2">
      <c r="A139" s="183"/>
      <c r="B139" s="198"/>
      <c r="C139" s="177" t="s">
        <v>47</v>
      </c>
      <c r="D139" s="62">
        <v>2</v>
      </c>
      <c r="E139" s="62"/>
      <c r="F139" s="62"/>
      <c r="G139" s="62"/>
      <c r="H139" s="71">
        <f t="shared" si="7"/>
        <v>2</v>
      </c>
      <c r="I139" s="178"/>
      <c r="J139" s="179"/>
      <c r="L139" s="181"/>
      <c r="M139" s="181"/>
      <c r="N139" s="181"/>
    </row>
    <row r="140" spans="1:14" s="180" customFormat="1" ht="15" customHeight="1" x14ac:dyDescent="0.2">
      <c r="A140" s="183"/>
      <c r="B140" s="198"/>
      <c r="C140" s="177" t="s">
        <v>43</v>
      </c>
      <c r="D140" s="62">
        <v>1</v>
      </c>
      <c r="E140" s="75"/>
      <c r="F140" s="75"/>
      <c r="G140" s="75"/>
      <c r="H140" s="71">
        <f t="shared" si="7"/>
        <v>1</v>
      </c>
      <c r="I140" s="178"/>
      <c r="J140" s="179"/>
      <c r="L140" s="181"/>
      <c r="M140" s="181"/>
      <c r="N140" s="181"/>
    </row>
    <row r="141" spans="1:14" s="180" customFormat="1" ht="15" customHeight="1" x14ac:dyDescent="0.2">
      <c r="A141" s="183"/>
      <c r="B141" s="198"/>
      <c r="C141" s="177" t="s">
        <v>48</v>
      </c>
      <c r="D141" s="62">
        <v>1</v>
      </c>
      <c r="E141" s="62"/>
      <c r="F141" s="62"/>
      <c r="G141" s="62"/>
      <c r="H141" s="71">
        <f t="shared" si="7"/>
        <v>1</v>
      </c>
      <c r="I141" s="178"/>
      <c r="J141" s="179"/>
      <c r="L141" s="181"/>
      <c r="M141" s="181"/>
      <c r="N141" s="181"/>
    </row>
    <row r="142" spans="1:14" s="180" customFormat="1" ht="15" customHeight="1" x14ac:dyDescent="0.2">
      <c r="A142" s="183"/>
      <c r="B142" s="198"/>
      <c r="C142" s="177" t="s">
        <v>156</v>
      </c>
      <c r="D142" s="62" t="s">
        <v>155</v>
      </c>
      <c r="E142" s="62"/>
      <c r="F142" s="62"/>
      <c r="G142" s="62"/>
      <c r="H142" s="71">
        <f t="shared" si="7"/>
        <v>0</v>
      </c>
      <c r="I142" s="178"/>
      <c r="J142" s="179"/>
      <c r="L142" s="181"/>
      <c r="M142" s="181"/>
      <c r="N142" s="181"/>
    </row>
    <row r="143" spans="1:14" s="180" customFormat="1" ht="15" customHeight="1" x14ac:dyDescent="0.2">
      <c r="A143" s="183"/>
      <c r="B143" s="198"/>
      <c r="C143" s="177" t="s">
        <v>157</v>
      </c>
      <c r="D143" s="62" t="s">
        <v>155</v>
      </c>
      <c r="E143" s="62"/>
      <c r="F143" s="62"/>
      <c r="G143" s="62"/>
      <c r="H143" s="71">
        <f t="shared" si="7"/>
        <v>0</v>
      </c>
      <c r="I143" s="178"/>
      <c r="J143" s="179"/>
      <c r="L143" s="181"/>
      <c r="M143" s="181"/>
      <c r="N143" s="181"/>
    </row>
    <row r="144" spans="1:14" s="180" customFormat="1" ht="15" customHeight="1" x14ac:dyDescent="0.2">
      <c r="A144" s="183"/>
      <c r="B144" s="198"/>
      <c r="C144" s="177" t="s">
        <v>158</v>
      </c>
      <c r="D144" s="62" t="s">
        <v>155</v>
      </c>
      <c r="E144" s="62"/>
      <c r="F144" s="62"/>
      <c r="G144" s="62"/>
      <c r="H144" s="71">
        <f t="shared" si="7"/>
        <v>0</v>
      </c>
      <c r="I144" s="178"/>
      <c r="J144" s="179"/>
      <c r="L144" s="181"/>
      <c r="M144" s="181"/>
      <c r="N144" s="181"/>
    </row>
    <row r="145" spans="1:14" s="180" customFormat="1" ht="15" customHeight="1" x14ac:dyDescent="0.2">
      <c r="A145" s="183"/>
      <c r="B145" s="198"/>
      <c r="C145" s="177" t="s">
        <v>159</v>
      </c>
      <c r="D145" s="62" t="s">
        <v>155</v>
      </c>
      <c r="E145" s="62"/>
      <c r="F145" s="62"/>
      <c r="G145" s="62"/>
      <c r="H145" s="71">
        <f t="shared" si="7"/>
        <v>0</v>
      </c>
      <c r="I145" s="178"/>
      <c r="J145" s="179"/>
      <c r="L145" s="181"/>
      <c r="M145" s="181"/>
      <c r="N145" s="181"/>
    </row>
    <row r="146" spans="1:14" s="180" customFormat="1" ht="15" customHeight="1" x14ac:dyDescent="0.2">
      <c r="A146" s="183"/>
      <c r="B146" s="193" t="s">
        <v>21</v>
      </c>
      <c r="C146" s="177"/>
      <c r="D146" s="62"/>
      <c r="E146" s="62"/>
      <c r="F146" s="62"/>
      <c r="G146" s="62"/>
      <c r="H146" s="71" t="str">
        <f t="shared" si="7"/>
        <v/>
      </c>
      <c r="I146" s="178"/>
      <c r="J146" s="179"/>
      <c r="L146" s="181"/>
      <c r="M146" s="181"/>
      <c r="N146" s="181"/>
    </row>
    <row r="147" spans="1:14" s="180" customFormat="1" ht="15" customHeight="1" x14ac:dyDescent="0.2">
      <c r="A147" s="183"/>
      <c r="B147" s="176"/>
      <c r="C147" s="177" t="s">
        <v>83</v>
      </c>
      <c r="D147" s="62" t="s">
        <v>155</v>
      </c>
      <c r="E147" s="75"/>
      <c r="F147" s="75"/>
      <c r="G147" s="75"/>
      <c r="H147" s="71">
        <f t="shared" si="7"/>
        <v>0</v>
      </c>
      <c r="I147" s="178"/>
      <c r="J147" s="179"/>
      <c r="L147" s="181"/>
      <c r="M147" s="182"/>
      <c r="N147" s="181"/>
    </row>
    <row r="148" spans="1:14" s="180" customFormat="1" ht="15" customHeight="1" x14ac:dyDescent="0.2">
      <c r="A148" s="183"/>
      <c r="B148" s="198"/>
      <c r="C148" s="177" t="s">
        <v>47</v>
      </c>
      <c r="D148" s="62">
        <v>2</v>
      </c>
      <c r="E148" s="62"/>
      <c r="F148" s="62"/>
      <c r="G148" s="62"/>
      <c r="H148" s="71">
        <f t="shared" si="7"/>
        <v>2</v>
      </c>
      <c r="I148" s="178"/>
      <c r="J148" s="179"/>
      <c r="L148" s="181"/>
      <c r="M148" s="181"/>
      <c r="N148" s="181"/>
    </row>
    <row r="149" spans="1:14" s="180" customFormat="1" ht="15" customHeight="1" x14ac:dyDescent="0.2">
      <c r="A149" s="183"/>
      <c r="B149" s="198"/>
      <c r="C149" s="177" t="s">
        <v>43</v>
      </c>
      <c r="D149" s="62">
        <v>1</v>
      </c>
      <c r="E149" s="75"/>
      <c r="F149" s="75"/>
      <c r="G149" s="75"/>
      <c r="H149" s="71">
        <f t="shared" si="7"/>
        <v>1</v>
      </c>
      <c r="I149" s="178"/>
      <c r="J149" s="179"/>
      <c r="L149" s="181"/>
      <c r="M149" s="181"/>
      <c r="N149" s="181"/>
    </row>
    <row r="150" spans="1:14" s="180" customFormat="1" ht="15" customHeight="1" x14ac:dyDescent="0.2">
      <c r="A150" s="183"/>
      <c r="B150" s="198"/>
      <c r="C150" s="177" t="s">
        <v>48</v>
      </c>
      <c r="D150" s="62">
        <v>1</v>
      </c>
      <c r="E150" s="62"/>
      <c r="F150" s="62"/>
      <c r="G150" s="62"/>
      <c r="H150" s="71">
        <f t="shared" si="7"/>
        <v>1</v>
      </c>
      <c r="I150" s="178"/>
      <c r="J150" s="179"/>
      <c r="L150" s="181"/>
      <c r="M150" s="181"/>
      <c r="N150" s="181"/>
    </row>
    <row r="151" spans="1:14" s="180" customFormat="1" ht="15" customHeight="1" x14ac:dyDescent="0.2">
      <c r="A151" s="183"/>
      <c r="B151" s="198"/>
      <c r="C151" s="177" t="s">
        <v>156</v>
      </c>
      <c r="D151" s="62" t="s">
        <v>155</v>
      </c>
      <c r="E151" s="62"/>
      <c r="F151" s="62"/>
      <c r="G151" s="62"/>
      <c r="H151" s="71">
        <f t="shared" si="7"/>
        <v>0</v>
      </c>
      <c r="I151" s="178"/>
      <c r="J151" s="179"/>
      <c r="L151" s="181"/>
      <c r="M151" s="181"/>
      <c r="N151" s="181"/>
    </row>
    <row r="152" spans="1:14" s="180" customFormat="1" ht="15" customHeight="1" x14ac:dyDescent="0.2">
      <c r="A152" s="183"/>
      <c r="B152" s="198"/>
      <c r="C152" s="177" t="s">
        <v>157</v>
      </c>
      <c r="D152" s="62" t="s">
        <v>155</v>
      </c>
      <c r="E152" s="62"/>
      <c r="F152" s="62"/>
      <c r="G152" s="62"/>
      <c r="H152" s="71">
        <f t="shared" si="7"/>
        <v>0</v>
      </c>
      <c r="I152" s="178"/>
      <c r="J152" s="179"/>
      <c r="L152" s="181"/>
      <c r="M152" s="181"/>
      <c r="N152" s="181"/>
    </row>
    <row r="153" spans="1:14" s="180" customFormat="1" ht="15" customHeight="1" x14ac:dyDescent="0.2">
      <c r="A153" s="183"/>
      <c r="B153" s="198"/>
      <c r="C153" s="177" t="s">
        <v>158</v>
      </c>
      <c r="D153" s="62">
        <v>2</v>
      </c>
      <c r="E153" s="62"/>
      <c r="F153" s="62"/>
      <c r="G153" s="62"/>
      <c r="H153" s="71">
        <f t="shared" si="7"/>
        <v>2</v>
      </c>
      <c r="I153" s="178"/>
      <c r="J153" s="179"/>
      <c r="L153" s="181"/>
      <c r="M153" s="181"/>
      <c r="N153" s="181"/>
    </row>
    <row r="154" spans="1:14" s="180" customFormat="1" ht="15" customHeight="1" x14ac:dyDescent="0.2">
      <c r="A154" s="183"/>
      <c r="B154" s="198"/>
      <c r="C154" s="177" t="s">
        <v>159</v>
      </c>
      <c r="D154" s="62">
        <v>2</v>
      </c>
      <c r="E154" s="62"/>
      <c r="F154" s="62"/>
      <c r="G154" s="62"/>
      <c r="H154" s="71">
        <f t="shared" si="7"/>
        <v>2</v>
      </c>
      <c r="I154" s="178"/>
      <c r="J154" s="179"/>
      <c r="L154" s="181"/>
      <c r="M154" s="181"/>
      <c r="N154" s="181"/>
    </row>
    <row r="155" spans="1:14" s="180" customFormat="1" ht="15" customHeight="1" x14ac:dyDescent="0.2">
      <c r="A155" s="183"/>
      <c r="B155" s="195" t="s">
        <v>130</v>
      </c>
      <c r="C155" s="177"/>
      <c r="D155" s="62"/>
      <c r="E155" s="62"/>
      <c r="F155" s="62"/>
      <c r="G155" s="62"/>
      <c r="H155" s="71" t="str">
        <f t="shared" si="7"/>
        <v/>
      </c>
      <c r="I155" s="178"/>
      <c r="J155" s="179"/>
      <c r="L155" s="181"/>
      <c r="M155" s="181"/>
      <c r="N155" s="181"/>
    </row>
    <row r="156" spans="1:14" s="180" customFormat="1" ht="15" customHeight="1" x14ac:dyDescent="0.2">
      <c r="A156" s="183"/>
      <c r="B156" s="176"/>
      <c r="C156" s="177" t="s">
        <v>83</v>
      </c>
      <c r="D156" s="62" t="s">
        <v>155</v>
      </c>
      <c r="E156" s="75"/>
      <c r="F156" s="75"/>
      <c r="G156" s="75"/>
      <c r="H156" s="71">
        <f t="shared" si="7"/>
        <v>0</v>
      </c>
      <c r="I156" s="178"/>
      <c r="J156" s="179"/>
      <c r="L156" s="181"/>
      <c r="M156" s="182"/>
      <c r="N156" s="181"/>
    </row>
    <row r="157" spans="1:14" s="180" customFormat="1" ht="15" customHeight="1" x14ac:dyDescent="0.2">
      <c r="A157" s="183"/>
      <c r="B157" s="198"/>
      <c r="C157" s="177" t="s">
        <v>47</v>
      </c>
      <c r="D157" s="62">
        <v>1</v>
      </c>
      <c r="E157" s="62"/>
      <c r="F157" s="62"/>
      <c r="G157" s="62"/>
      <c r="H157" s="71">
        <f t="shared" si="7"/>
        <v>1</v>
      </c>
      <c r="I157" s="178"/>
      <c r="J157" s="179"/>
      <c r="L157" s="181"/>
      <c r="M157" s="181"/>
      <c r="N157" s="181"/>
    </row>
    <row r="158" spans="1:14" s="180" customFormat="1" ht="15" customHeight="1" x14ac:dyDescent="0.2">
      <c r="A158" s="183"/>
      <c r="B158" s="198"/>
      <c r="C158" s="177" t="s">
        <v>43</v>
      </c>
      <c r="D158" s="62" t="s">
        <v>155</v>
      </c>
      <c r="E158" s="75"/>
      <c r="F158" s="75"/>
      <c r="G158" s="75"/>
      <c r="H158" s="71">
        <f t="shared" si="7"/>
        <v>0</v>
      </c>
      <c r="I158" s="178"/>
      <c r="J158" s="179"/>
      <c r="L158" s="181"/>
      <c r="M158" s="181"/>
      <c r="N158" s="181"/>
    </row>
    <row r="159" spans="1:14" s="180" customFormat="1" ht="15" customHeight="1" x14ac:dyDescent="0.2">
      <c r="A159" s="183"/>
      <c r="B159" s="198"/>
      <c r="C159" s="177" t="s">
        <v>48</v>
      </c>
      <c r="D159" s="62" t="s">
        <v>155</v>
      </c>
      <c r="E159" s="62"/>
      <c r="F159" s="62"/>
      <c r="G159" s="62"/>
      <c r="H159" s="71">
        <f t="shared" si="7"/>
        <v>0</v>
      </c>
      <c r="I159" s="178"/>
      <c r="J159" s="179"/>
      <c r="L159" s="181"/>
      <c r="M159" s="181"/>
      <c r="N159" s="181"/>
    </row>
    <row r="160" spans="1:14" s="180" customFormat="1" ht="15" customHeight="1" x14ac:dyDescent="0.2">
      <c r="A160" s="183"/>
      <c r="B160" s="198"/>
      <c r="C160" s="177" t="s">
        <v>156</v>
      </c>
      <c r="D160" s="62" t="s">
        <v>155</v>
      </c>
      <c r="E160" s="62"/>
      <c r="F160" s="62"/>
      <c r="G160" s="62"/>
      <c r="H160" s="71">
        <f t="shared" si="7"/>
        <v>0</v>
      </c>
      <c r="I160" s="178"/>
      <c r="J160" s="179"/>
      <c r="L160" s="181"/>
      <c r="M160" s="181"/>
      <c r="N160" s="181"/>
    </row>
    <row r="161" spans="1:14" s="180" customFormat="1" ht="15" customHeight="1" x14ac:dyDescent="0.2">
      <c r="A161" s="183"/>
      <c r="B161" s="198"/>
      <c r="C161" s="177" t="s">
        <v>157</v>
      </c>
      <c r="D161" s="62" t="s">
        <v>155</v>
      </c>
      <c r="E161" s="62"/>
      <c r="F161" s="62"/>
      <c r="G161" s="62"/>
      <c r="H161" s="71">
        <f t="shared" si="7"/>
        <v>0</v>
      </c>
      <c r="I161" s="178"/>
      <c r="J161" s="179"/>
      <c r="L161" s="181"/>
      <c r="M161" s="181"/>
      <c r="N161" s="181"/>
    </row>
    <row r="162" spans="1:14" s="180" customFormat="1" ht="15" customHeight="1" x14ac:dyDescent="0.2">
      <c r="A162" s="183"/>
      <c r="B162" s="198"/>
      <c r="C162" s="177" t="s">
        <v>158</v>
      </c>
      <c r="D162" s="62">
        <v>1</v>
      </c>
      <c r="E162" s="62"/>
      <c r="F162" s="62"/>
      <c r="G162" s="62"/>
      <c r="H162" s="71">
        <f t="shared" si="7"/>
        <v>1</v>
      </c>
      <c r="I162" s="178"/>
      <c r="J162" s="179"/>
      <c r="L162" s="181"/>
      <c r="M162" s="181"/>
      <c r="N162" s="181"/>
    </row>
    <row r="163" spans="1:14" s="180" customFormat="1" ht="15" customHeight="1" x14ac:dyDescent="0.2">
      <c r="A163" s="183"/>
      <c r="B163" s="198"/>
      <c r="C163" s="177" t="s">
        <v>159</v>
      </c>
      <c r="D163" s="62" t="s">
        <v>155</v>
      </c>
      <c r="E163" s="62"/>
      <c r="F163" s="62"/>
      <c r="G163" s="62"/>
      <c r="H163" s="71">
        <f t="shared" si="7"/>
        <v>0</v>
      </c>
      <c r="I163" s="178"/>
      <c r="J163" s="179"/>
      <c r="L163" s="181"/>
      <c r="M163" s="181"/>
      <c r="N163" s="181"/>
    </row>
    <row r="164" spans="1:14" s="180" customFormat="1" ht="15" customHeight="1" x14ac:dyDescent="0.2">
      <c r="A164" s="183"/>
      <c r="B164" s="193" t="s">
        <v>178</v>
      </c>
      <c r="C164" s="177"/>
      <c r="D164" s="62"/>
      <c r="E164" s="62"/>
      <c r="F164" s="62"/>
      <c r="G164" s="62"/>
      <c r="H164" s="51"/>
      <c r="I164" s="178"/>
      <c r="J164" s="179"/>
      <c r="L164" s="181"/>
      <c r="M164" s="181"/>
      <c r="N164" s="181"/>
    </row>
    <row r="165" spans="1:14" s="180" customFormat="1" ht="15" customHeight="1" x14ac:dyDescent="0.2">
      <c r="A165" s="183"/>
      <c r="B165" s="176"/>
      <c r="C165" s="177" t="s">
        <v>83</v>
      </c>
      <c r="D165" s="62" t="s">
        <v>155</v>
      </c>
      <c r="E165" s="75"/>
      <c r="F165" s="75"/>
      <c r="G165" s="75"/>
      <c r="H165" s="71">
        <f t="shared" ref="H165:H172" si="8">+IF(D165=0,"",PRODUCT(D165:G165))</f>
        <v>0</v>
      </c>
      <c r="I165" s="178"/>
      <c r="J165" s="179"/>
      <c r="L165" s="181"/>
      <c r="M165" s="182"/>
      <c r="N165" s="181"/>
    </row>
    <row r="166" spans="1:14" s="180" customFormat="1" ht="15" customHeight="1" x14ac:dyDescent="0.2">
      <c r="A166" s="183"/>
      <c r="B166" s="198"/>
      <c r="C166" s="177" t="s">
        <v>47</v>
      </c>
      <c r="D166" s="62">
        <v>2</v>
      </c>
      <c r="E166" s="62"/>
      <c r="F166" s="62"/>
      <c r="G166" s="62"/>
      <c r="H166" s="71">
        <f t="shared" si="8"/>
        <v>2</v>
      </c>
      <c r="I166" s="178"/>
      <c r="J166" s="179"/>
      <c r="L166" s="181"/>
      <c r="M166" s="181"/>
      <c r="N166" s="181"/>
    </row>
    <row r="167" spans="1:14" s="180" customFormat="1" ht="15" customHeight="1" x14ac:dyDescent="0.2">
      <c r="A167" s="183"/>
      <c r="B167" s="198"/>
      <c r="C167" s="177" t="s">
        <v>43</v>
      </c>
      <c r="D167" s="62">
        <v>1</v>
      </c>
      <c r="E167" s="75"/>
      <c r="F167" s="75"/>
      <c r="G167" s="75"/>
      <c r="H167" s="71">
        <f t="shared" si="8"/>
        <v>1</v>
      </c>
      <c r="I167" s="178"/>
      <c r="J167" s="179"/>
      <c r="L167" s="181"/>
      <c r="M167" s="181"/>
      <c r="N167" s="181"/>
    </row>
    <row r="168" spans="1:14" s="180" customFormat="1" ht="15" customHeight="1" x14ac:dyDescent="0.2">
      <c r="A168" s="183"/>
      <c r="B168" s="198"/>
      <c r="C168" s="177" t="s">
        <v>48</v>
      </c>
      <c r="D168" s="62">
        <v>1</v>
      </c>
      <c r="E168" s="62"/>
      <c r="F168" s="62"/>
      <c r="G168" s="62"/>
      <c r="H168" s="71">
        <f t="shared" si="8"/>
        <v>1</v>
      </c>
      <c r="I168" s="178"/>
      <c r="J168" s="179"/>
      <c r="L168" s="181"/>
      <c r="M168" s="181"/>
      <c r="N168" s="181"/>
    </row>
    <row r="169" spans="1:14" s="180" customFormat="1" ht="15" customHeight="1" x14ac:dyDescent="0.2">
      <c r="A169" s="183"/>
      <c r="B169" s="198"/>
      <c r="C169" s="177" t="s">
        <v>156</v>
      </c>
      <c r="D169" s="62">
        <v>1</v>
      </c>
      <c r="E169" s="62"/>
      <c r="F169" s="62"/>
      <c r="G169" s="62"/>
      <c r="H169" s="71">
        <f t="shared" si="8"/>
        <v>1</v>
      </c>
      <c r="I169" s="178"/>
      <c r="J169" s="179"/>
      <c r="L169" s="181"/>
      <c r="M169" s="181"/>
      <c r="N169" s="181"/>
    </row>
    <row r="170" spans="1:14" s="180" customFormat="1" ht="15" customHeight="1" x14ac:dyDescent="0.2">
      <c r="A170" s="183"/>
      <c r="B170" s="198"/>
      <c r="C170" s="177" t="s">
        <v>157</v>
      </c>
      <c r="D170" s="62">
        <v>1</v>
      </c>
      <c r="E170" s="62"/>
      <c r="F170" s="62"/>
      <c r="G170" s="62"/>
      <c r="H170" s="71">
        <f t="shared" si="8"/>
        <v>1</v>
      </c>
      <c r="I170" s="178"/>
      <c r="J170" s="179"/>
      <c r="L170" s="181"/>
      <c r="M170" s="181"/>
      <c r="N170" s="181"/>
    </row>
    <row r="171" spans="1:14" s="180" customFormat="1" ht="15" customHeight="1" x14ac:dyDescent="0.2">
      <c r="A171" s="183"/>
      <c r="B171" s="198"/>
      <c r="C171" s="177" t="s">
        <v>158</v>
      </c>
      <c r="D171" s="62" t="s">
        <v>155</v>
      </c>
      <c r="E171" s="62"/>
      <c r="F171" s="62"/>
      <c r="G171" s="62"/>
      <c r="H171" s="71">
        <f t="shared" si="8"/>
        <v>0</v>
      </c>
      <c r="I171" s="178"/>
      <c r="J171" s="179"/>
      <c r="L171" s="181"/>
      <c r="M171" s="181"/>
      <c r="N171" s="181"/>
    </row>
    <row r="172" spans="1:14" s="180" customFormat="1" ht="15" customHeight="1" x14ac:dyDescent="0.2">
      <c r="A172" s="183"/>
      <c r="B172" s="198"/>
      <c r="C172" s="177" t="s">
        <v>159</v>
      </c>
      <c r="D172" s="62">
        <v>1</v>
      </c>
      <c r="E172" s="62"/>
      <c r="F172" s="62"/>
      <c r="G172" s="62"/>
      <c r="H172" s="71">
        <f t="shared" si="8"/>
        <v>1</v>
      </c>
      <c r="I172" s="178"/>
      <c r="J172" s="179"/>
      <c r="L172" s="181"/>
      <c r="M172" s="181"/>
      <c r="N172" s="181"/>
    </row>
    <row r="173" spans="1:14" s="180" customFormat="1" ht="15" customHeight="1" x14ac:dyDescent="0.2">
      <c r="A173" s="183"/>
      <c r="B173" s="193" t="s">
        <v>179</v>
      </c>
      <c r="C173" s="177"/>
      <c r="D173" s="62"/>
      <c r="E173" s="62"/>
      <c r="F173" s="62"/>
      <c r="G173" s="62"/>
      <c r="H173" s="51"/>
      <c r="I173" s="178"/>
      <c r="J173" s="179"/>
      <c r="L173" s="181"/>
      <c r="M173" s="181"/>
      <c r="N173" s="181"/>
    </row>
    <row r="174" spans="1:14" s="180" customFormat="1" ht="15" customHeight="1" x14ac:dyDescent="0.2">
      <c r="A174" s="183"/>
      <c r="B174" s="176"/>
      <c r="C174" s="177" t="s">
        <v>83</v>
      </c>
      <c r="D174" s="62" t="s">
        <v>155</v>
      </c>
      <c r="E174" s="75"/>
      <c r="F174" s="75"/>
      <c r="G174" s="75"/>
      <c r="H174" s="71">
        <f t="shared" ref="H174:H181" si="9">+IF(D174=0,"",PRODUCT(D174:G174))</f>
        <v>0</v>
      </c>
      <c r="I174" s="178"/>
      <c r="J174" s="179"/>
      <c r="L174" s="181"/>
      <c r="M174" s="182"/>
      <c r="N174" s="181"/>
    </row>
    <row r="175" spans="1:14" s="180" customFormat="1" ht="15" customHeight="1" x14ac:dyDescent="0.2">
      <c r="A175" s="183"/>
      <c r="B175" s="198"/>
      <c r="C175" s="177" t="s">
        <v>47</v>
      </c>
      <c r="D175" s="62">
        <v>2</v>
      </c>
      <c r="E175" s="62"/>
      <c r="F175" s="62"/>
      <c r="G175" s="62"/>
      <c r="H175" s="71">
        <f t="shared" si="9"/>
        <v>2</v>
      </c>
      <c r="I175" s="178"/>
      <c r="J175" s="179"/>
      <c r="L175" s="181"/>
      <c r="M175" s="181"/>
      <c r="N175" s="181"/>
    </row>
    <row r="176" spans="1:14" s="180" customFormat="1" ht="15" customHeight="1" x14ac:dyDescent="0.2">
      <c r="A176" s="183"/>
      <c r="B176" s="198"/>
      <c r="C176" s="177" t="s">
        <v>43</v>
      </c>
      <c r="D176" s="62">
        <v>1</v>
      </c>
      <c r="E176" s="75"/>
      <c r="F176" s="75"/>
      <c r="G176" s="75"/>
      <c r="H176" s="71">
        <f t="shared" si="9"/>
        <v>1</v>
      </c>
      <c r="I176" s="178"/>
      <c r="J176" s="179"/>
      <c r="L176" s="181"/>
      <c r="M176" s="181"/>
      <c r="N176" s="181"/>
    </row>
    <row r="177" spans="1:14" s="180" customFormat="1" ht="15" customHeight="1" x14ac:dyDescent="0.2">
      <c r="A177" s="183"/>
      <c r="B177" s="198"/>
      <c r="C177" s="177" t="s">
        <v>48</v>
      </c>
      <c r="D177" s="62">
        <v>1</v>
      </c>
      <c r="E177" s="62"/>
      <c r="F177" s="62"/>
      <c r="G177" s="62"/>
      <c r="H177" s="71">
        <f t="shared" si="9"/>
        <v>1</v>
      </c>
      <c r="I177" s="178"/>
      <c r="J177" s="179"/>
      <c r="L177" s="181"/>
      <c r="M177" s="181"/>
      <c r="N177" s="181"/>
    </row>
    <row r="178" spans="1:14" s="180" customFormat="1" ht="15" customHeight="1" x14ac:dyDescent="0.2">
      <c r="A178" s="183"/>
      <c r="B178" s="198"/>
      <c r="C178" s="177" t="s">
        <v>156</v>
      </c>
      <c r="D178" s="62">
        <v>1</v>
      </c>
      <c r="E178" s="62"/>
      <c r="F178" s="62"/>
      <c r="G178" s="62"/>
      <c r="H178" s="71">
        <f t="shared" si="9"/>
        <v>1</v>
      </c>
      <c r="I178" s="178"/>
      <c r="J178" s="179"/>
      <c r="L178" s="181"/>
      <c r="M178" s="181"/>
      <c r="N178" s="181"/>
    </row>
    <row r="179" spans="1:14" s="180" customFormat="1" ht="15" customHeight="1" x14ac:dyDescent="0.2">
      <c r="A179" s="183"/>
      <c r="B179" s="198"/>
      <c r="C179" s="177" t="s">
        <v>157</v>
      </c>
      <c r="D179" s="62">
        <v>1</v>
      </c>
      <c r="E179" s="62"/>
      <c r="F179" s="62"/>
      <c r="G179" s="62"/>
      <c r="H179" s="71">
        <f t="shared" si="9"/>
        <v>1</v>
      </c>
      <c r="I179" s="178"/>
      <c r="J179" s="179"/>
      <c r="L179" s="181"/>
      <c r="M179" s="181"/>
      <c r="N179" s="181"/>
    </row>
    <row r="180" spans="1:14" s="180" customFormat="1" ht="15" customHeight="1" x14ac:dyDescent="0.2">
      <c r="A180" s="183"/>
      <c r="B180" s="198"/>
      <c r="C180" s="177" t="s">
        <v>158</v>
      </c>
      <c r="D180" s="62" t="s">
        <v>155</v>
      </c>
      <c r="E180" s="62"/>
      <c r="F180" s="62"/>
      <c r="G180" s="62"/>
      <c r="H180" s="71">
        <f t="shared" si="9"/>
        <v>0</v>
      </c>
      <c r="I180" s="178"/>
      <c r="J180" s="179"/>
      <c r="L180" s="181"/>
      <c r="M180" s="181"/>
      <c r="N180" s="181"/>
    </row>
    <row r="181" spans="1:14" s="180" customFormat="1" ht="15" customHeight="1" x14ac:dyDescent="0.2">
      <c r="A181" s="183"/>
      <c r="B181" s="198"/>
      <c r="C181" s="177" t="s">
        <v>159</v>
      </c>
      <c r="D181" s="62">
        <v>1</v>
      </c>
      <c r="E181" s="62"/>
      <c r="F181" s="62"/>
      <c r="G181" s="62"/>
      <c r="H181" s="71">
        <f t="shared" si="9"/>
        <v>1</v>
      </c>
      <c r="I181" s="178"/>
      <c r="J181" s="179"/>
      <c r="L181" s="181"/>
      <c r="M181" s="181"/>
      <c r="N181" s="181"/>
    </row>
    <row r="182" spans="1:14" s="180" customFormat="1" ht="15" customHeight="1" x14ac:dyDescent="0.2">
      <c r="A182" s="183"/>
      <c r="B182" s="198"/>
      <c r="C182" s="177"/>
      <c r="D182" s="62"/>
      <c r="E182" s="75"/>
      <c r="F182" s="75"/>
      <c r="G182" s="75"/>
      <c r="H182" s="71"/>
      <c r="I182" s="178"/>
      <c r="J182" s="179"/>
      <c r="L182" s="181"/>
      <c r="M182" s="181"/>
      <c r="N182" s="181"/>
    </row>
    <row r="183" spans="1:14" s="180" customFormat="1" ht="12" customHeight="1" x14ac:dyDescent="0.2">
      <c r="A183" s="105" t="s">
        <v>69</v>
      </c>
      <c r="B183" s="78" t="s">
        <v>165</v>
      </c>
      <c r="C183" s="79"/>
      <c r="D183" s="79"/>
      <c r="E183" s="79"/>
      <c r="F183" s="79"/>
      <c r="G183" s="79"/>
      <c r="H183" s="79"/>
      <c r="I183" s="81">
        <f>SUM(H184:H190)</f>
        <v>7</v>
      </c>
      <c r="J183" s="91" t="s">
        <v>8</v>
      </c>
      <c r="N183" s="181"/>
    </row>
    <row r="184" spans="1:14" s="180" customFormat="1" ht="12" customHeight="1" x14ac:dyDescent="0.2">
      <c r="A184" s="214"/>
      <c r="B184" s="73" t="s">
        <v>174</v>
      </c>
      <c r="C184" s="96"/>
      <c r="D184" s="62">
        <v>1</v>
      </c>
      <c r="E184" s="194"/>
      <c r="F184" s="194"/>
      <c r="G184" s="194"/>
      <c r="H184" s="51">
        <f t="shared" ref="H184:H190" si="10">D184</f>
        <v>1</v>
      </c>
      <c r="I184" s="98"/>
      <c r="J184" s="217"/>
      <c r="N184" s="181"/>
    </row>
    <row r="185" spans="1:14" s="180" customFormat="1" ht="12" customHeight="1" x14ac:dyDescent="0.2">
      <c r="A185" s="214"/>
      <c r="B185" s="73" t="s">
        <v>175</v>
      </c>
      <c r="C185" s="96"/>
      <c r="D185" s="62">
        <v>1</v>
      </c>
      <c r="E185" s="194"/>
      <c r="F185" s="194"/>
      <c r="G185" s="194"/>
      <c r="H185" s="51">
        <f t="shared" si="10"/>
        <v>1</v>
      </c>
      <c r="I185" s="98"/>
      <c r="J185" s="217"/>
      <c r="N185" s="181"/>
    </row>
    <row r="186" spans="1:14" s="180" customFormat="1" ht="12" customHeight="1" x14ac:dyDescent="0.2">
      <c r="A186" s="48"/>
      <c r="B186" s="193" t="s">
        <v>20</v>
      </c>
      <c r="C186" s="177"/>
      <c r="D186" s="62">
        <v>1</v>
      </c>
      <c r="E186" s="194"/>
      <c r="F186" s="194"/>
      <c r="G186" s="194"/>
      <c r="H186" s="51">
        <f t="shared" si="10"/>
        <v>1</v>
      </c>
      <c r="I186" s="59"/>
      <c r="J186" s="179"/>
      <c r="N186" s="181"/>
    </row>
    <row r="187" spans="1:14" s="180" customFormat="1" ht="12" customHeight="1" x14ac:dyDescent="0.2">
      <c r="A187" s="48"/>
      <c r="B187" s="193" t="s">
        <v>21</v>
      </c>
      <c r="C187" s="177"/>
      <c r="D187" s="62">
        <v>1</v>
      </c>
      <c r="E187" s="194"/>
      <c r="F187" s="194"/>
      <c r="G187" s="194"/>
      <c r="H187" s="51">
        <f t="shared" si="10"/>
        <v>1</v>
      </c>
      <c r="I187" s="59"/>
      <c r="J187" s="179"/>
      <c r="N187" s="181"/>
    </row>
    <row r="188" spans="1:14" s="180" customFormat="1" ht="12" customHeight="1" x14ac:dyDescent="0.2">
      <c r="A188" s="48"/>
      <c r="B188" s="195" t="s">
        <v>130</v>
      </c>
      <c r="C188" s="177"/>
      <c r="D188" s="62">
        <v>1</v>
      </c>
      <c r="E188" s="194"/>
      <c r="F188" s="194"/>
      <c r="G188" s="194"/>
      <c r="H188" s="51">
        <f t="shared" si="10"/>
        <v>1</v>
      </c>
      <c r="I188" s="59"/>
      <c r="J188" s="179"/>
      <c r="N188" s="181"/>
    </row>
    <row r="189" spans="1:14" s="180" customFormat="1" ht="12" customHeight="1" x14ac:dyDescent="0.2">
      <c r="A189" s="48"/>
      <c r="B189" s="193" t="s">
        <v>178</v>
      </c>
      <c r="C189" s="177"/>
      <c r="D189" s="62">
        <v>1</v>
      </c>
      <c r="E189" s="194"/>
      <c r="F189" s="194"/>
      <c r="G189" s="194"/>
      <c r="H189" s="51">
        <f t="shared" si="10"/>
        <v>1</v>
      </c>
      <c r="I189" s="59"/>
      <c r="J189" s="179"/>
      <c r="N189" s="181"/>
    </row>
    <row r="190" spans="1:14" s="180" customFormat="1" ht="12" customHeight="1" x14ac:dyDescent="0.2">
      <c r="A190" s="48"/>
      <c r="B190" s="193" t="s">
        <v>179</v>
      </c>
      <c r="C190" s="177"/>
      <c r="D190" s="62">
        <v>1</v>
      </c>
      <c r="E190" s="194"/>
      <c r="F190" s="194"/>
      <c r="G190" s="194"/>
      <c r="H190" s="51">
        <f t="shared" si="10"/>
        <v>1</v>
      </c>
      <c r="I190" s="59"/>
      <c r="J190" s="179"/>
      <c r="N190" s="181"/>
    </row>
    <row r="191" spans="1:14" s="180" customFormat="1" ht="12" customHeight="1" x14ac:dyDescent="0.2">
      <c r="A191" s="48"/>
      <c r="B191" s="198"/>
      <c r="C191" s="177"/>
      <c r="D191" s="62"/>
      <c r="E191" s="75"/>
      <c r="F191" s="75"/>
      <c r="G191" s="75"/>
      <c r="H191" s="71"/>
      <c r="I191" s="178"/>
      <c r="J191" s="179"/>
      <c r="N191" s="181"/>
    </row>
    <row r="192" spans="1:14" s="277" customFormat="1" ht="15" customHeight="1" x14ac:dyDescent="0.2">
      <c r="A192" s="214" t="s">
        <v>70</v>
      </c>
      <c r="B192" s="215" t="s">
        <v>140</v>
      </c>
      <c r="C192" s="96"/>
      <c r="D192" s="96"/>
      <c r="E192" s="96"/>
      <c r="F192" s="96"/>
      <c r="G192" s="96"/>
      <c r="H192" s="97"/>
      <c r="I192" s="98">
        <f>SUM(H193:H196)</f>
        <v>10.800125000000001</v>
      </c>
      <c r="J192" s="217" t="s">
        <v>56</v>
      </c>
      <c r="N192" s="278"/>
    </row>
    <row r="193" spans="1:16" s="277" customFormat="1" ht="15" customHeight="1" x14ac:dyDescent="0.2">
      <c r="A193" s="84"/>
      <c r="B193" s="193" t="s">
        <v>20</v>
      </c>
      <c r="C193" s="96"/>
      <c r="D193" s="96"/>
      <c r="E193" s="96"/>
      <c r="F193" s="96"/>
      <c r="G193" s="96"/>
      <c r="H193" s="97"/>
      <c r="I193" s="98"/>
      <c r="J193" s="99"/>
      <c r="N193" s="278"/>
    </row>
    <row r="194" spans="1:16" s="277" customFormat="1" ht="15" customHeight="1" x14ac:dyDescent="0.2">
      <c r="A194" s="84"/>
      <c r="B194" s="193"/>
      <c r="C194" s="100" t="s">
        <v>110</v>
      </c>
      <c r="D194" s="75">
        <f>2.55+2.97</f>
        <v>5.52</v>
      </c>
      <c r="E194" s="75" t="s">
        <v>81</v>
      </c>
      <c r="F194" s="75" t="s">
        <v>81</v>
      </c>
      <c r="G194" s="75"/>
      <c r="H194" s="279">
        <f>PRODUCT(D194:F194)</f>
        <v>5.52</v>
      </c>
      <c r="I194" s="280"/>
      <c r="J194" s="281"/>
      <c r="N194" s="278"/>
    </row>
    <row r="195" spans="1:16" s="277" customFormat="1" ht="24" customHeight="1" x14ac:dyDescent="0.2">
      <c r="A195" s="84"/>
      <c r="B195" s="193"/>
      <c r="C195" s="282" t="s">
        <v>61</v>
      </c>
      <c r="D195" s="75">
        <f>2*(6.91*0.1)+2*(10.05*0.1)+(10.68*0.1)</f>
        <v>4.4600000000000009</v>
      </c>
      <c r="E195" s="75" t="s">
        <v>81</v>
      </c>
      <c r="F195" s="75" t="s">
        <v>81</v>
      </c>
      <c r="G195" s="75"/>
      <c r="H195" s="71">
        <f>PRODUCT(D195:F195)</f>
        <v>4.4600000000000009</v>
      </c>
      <c r="I195" s="280"/>
      <c r="J195" s="281"/>
      <c r="N195" s="278"/>
    </row>
    <row r="196" spans="1:16" s="277" customFormat="1" ht="15" customHeight="1" x14ac:dyDescent="0.2">
      <c r="A196" s="84"/>
      <c r="B196" s="193"/>
      <c r="C196" s="100" t="s">
        <v>105</v>
      </c>
      <c r="D196" s="75">
        <f>(0.405*0.405)*5</f>
        <v>0.82012500000000021</v>
      </c>
      <c r="E196" s="75" t="s">
        <v>81</v>
      </c>
      <c r="F196" s="75" t="s">
        <v>81</v>
      </c>
      <c r="G196" s="75"/>
      <c r="H196" s="279">
        <f>PRODUCT(D196:F196)</f>
        <v>0.82012500000000021</v>
      </c>
      <c r="I196" s="280"/>
      <c r="J196" s="281"/>
      <c r="N196" s="278"/>
    </row>
    <row r="197" spans="1:16" s="277" customFormat="1" ht="15" customHeight="1" x14ac:dyDescent="0.2">
      <c r="A197" s="214" t="s">
        <v>80</v>
      </c>
      <c r="B197" s="215" t="s">
        <v>166</v>
      </c>
      <c r="C197" s="96"/>
      <c r="D197" s="96"/>
      <c r="E197" s="96"/>
      <c r="F197" s="96"/>
      <c r="G197" s="96"/>
      <c r="H197" s="97"/>
      <c r="I197" s="98">
        <f>SUM(H198:H198)</f>
        <v>42</v>
      </c>
      <c r="J197" s="217" t="s">
        <v>79</v>
      </c>
      <c r="N197" s="278"/>
    </row>
    <row r="198" spans="1:16" s="277" customFormat="1" ht="15" customHeight="1" x14ac:dyDescent="0.2">
      <c r="A198" s="84"/>
      <c r="B198" s="193"/>
      <c r="C198" s="100" t="s">
        <v>92</v>
      </c>
      <c r="D198" s="75">
        <f>1.2*35</f>
        <v>42</v>
      </c>
      <c r="E198" s="75"/>
      <c r="F198" s="75"/>
      <c r="G198" s="75"/>
      <c r="H198" s="71">
        <f>D198</f>
        <v>42</v>
      </c>
      <c r="I198" s="280"/>
      <c r="J198" s="281"/>
      <c r="N198" s="278"/>
    </row>
    <row r="199" spans="1:16" s="180" customFormat="1" ht="15" customHeight="1" x14ac:dyDescent="0.2">
      <c r="A199" s="202" t="s">
        <v>64</v>
      </c>
      <c r="B199" s="203" t="s">
        <v>60</v>
      </c>
      <c r="C199" s="204"/>
      <c r="D199" s="204"/>
      <c r="E199" s="204"/>
      <c r="F199" s="204"/>
      <c r="G199" s="204"/>
      <c r="H199" s="205"/>
      <c r="I199" s="206"/>
      <c r="J199" s="207"/>
      <c r="N199" s="181"/>
    </row>
    <row r="200" spans="1:16" s="24" customFormat="1" ht="12.75" x14ac:dyDescent="0.2">
      <c r="A200" s="105" t="s">
        <v>71</v>
      </c>
      <c r="B200" s="78" t="s">
        <v>168</v>
      </c>
      <c r="C200" s="79"/>
      <c r="D200" s="79"/>
      <c r="E200" s="79"/>
      <c r="F200" s="79"/>
      <c r="G200" s="79"/>
      <c r="H200" s="80"/>
      <c r="I200" s="81">
        <f>SUM(H201:H207)</f>
        <v>7</v>
      </c>
      <c r="J200" s="91" t="s">
        <v>8</v>
      </c>
      <c r="L200" s="25"/>
      <c r="M200" s="25"/>
      <c r="N200" s="25"/>
    </row>
    <row r="201" spans="1:16" s="24" customFormat="1" ht="12.75" x14ac:dyDescent="0.2">
      <c r="A201" s="214"/>
      <c r="B201" s="73" t="s">
        <v>174</v>
      </c>
      <c r="C201" s="96"/>
      <c r="D201" s="62">
        <v>1</v>
      </c>
      <c r="E201" s="194"/>
      <c r="F201" s="194"/>
      <c r="G201" s="194"/>
      <c r="H201" s="62">
        <f>+IF(D201=0,"",PRODUCT(D201:G201))</f>
        <v>1</v>
      </c>
      <c r="I201" s="98"/>
      <c r="J201" s="217"/>
      <c r="L201" s="25"/>
      <c r="M201" s="25"/>
      <c r="N201" s="25"/>
    </row>
    <row r="202" spans="1:16" s="24" customFormat="1" ht="12.75" x14ac:dyDescent="0.2">
      <c r="A202" s="214"/>
      <c r="B202" s="73" t="s">
        <v>175</v>
      </c>
      <c r="C202" s="96"/>
      <c r="D202" s="62">
        <v>1</v>
      </c>
      <c r="E202" s="194"/>
      <c r="F202" s="194"/>
      <c r="G202" s="194"/>
      <c r="H202" s="62">
        <f>+IF(D202=0,"",PRODUCT(D202:G202))</f>
        <v>1</v>
      </c>
      <c r="I202" s="98"/>
      <c r="J202" s="217"/>
      <c r="L202" s="25"/>
      <c r="M202" s="25"/>
      <c r="N202" s="25"/>
    </row>
    <row r="203" spans="1:16" s="190" customFormat="1" ht="14.25" customHeight="1" x14ac:dyDescent="0.2">
      <c r="A203" s="48"/>
      <c r="B203" s="193" t="s">
        <v>20</v>
      </c>
      <c r="C203" s="30"/>
      <c r="D203" s="62">
        <v>1</v>
      </c>
      <c r="E203" s="194"/>
      <c r="F203" s="194"/>
      <c r="G203" s="194"/>
      <c r="H203" s="62">
        <f>+IF(D203=0,"",PRODUCT(D203:G203))</f>
        <v>1</v>
      </c>
      <c r="I203" s="59"/>
      <c r="J203" s="179"/>
      <c r="K203" s="128"/>
      <c r="L203" s="192"/>
      <c r="M203" s="192"/>
      <c r="N203" s="192"/>
      <c r="O203" s="192"/>
      <c r="P203" s="192"/>
    </row>
    <row r="204" spans="1:16" s="190" customFormat="1" ht="14.25" customHeight="1" x14ac:dyDescent="0.2">
      <c r="A204" s="48"/>
      <c r="B204" s="193" t="s">
        <v>31</v>
      </c>
      <c r="C204" s="30"/>
      <c r="D204" s="62">
        <v>1</v>
      </c>
      <c r="E204" s="194"/>
      <c r="F204" s="194"/>
      <c r="G204" s="194"/>
      <c r="H204" s="62">
        <f>+IF(D204=0,"",PRODUCT(D204:G204))</f>
        <v>1</v>
      </c>
      <c r="I204" s="59"/>
      <c r="J204" s="179"/>
      <c r="K204" s="128"/>
      <c r="L204" s="192"/>
      <c r="M204" s="192"/>
      <c r="N204" s="192"/>
      <c r="O204" s="192"/>
      <c r="P204" s="192"/>
    </row>
    <row r="205" spans="1:16" s="190" customFormat="1" ht="14.25" customHeight="1" x14ac:dyDescent="0.2">
      <c r="A205" s="48"/>
      <c r="B205" s="193" t="s">
        <v>130</v>
      </c>
      <c r="C205" s="30"/>
      <c r="D205" s="62">
        <v>1</v>
      </c>
      <c r="E205" s="194"/>
      <c r="F205" s="194"/>
      <c r="G205" s="194"/>
      <c r="H205" s="62">
        <v>1</v>
      </c>
      <c r="I205" s="59"/>
      <c r="J205" s="179"/>
      <c r="K205" s="128"/>
      <c r="L205" s="192"/>
      <c r="M205" s="192"/>
      <c r="N205" s="192"/>
      <c r="O205" s="192"/>
      <c r="P205" s="192"/>
    </row>
    <row r="206" spans="1:16" s="190" customFormat="1" ht="14.25" customHeight="1" x14ac:dyDescent="0.2">
      <c r="A206" s="48"/>
      <c r="B206" s="193" t="s">
        <v>178</v>
      </c>
      <c r="C206" s="30"/>
      <c r="D206" s="62">
        <v>1</v>
      </c>
      <c r="E206" s="194"/>
      <c r="F206" s="194"/>
      <c r="G206" s="194"/>
      <c r="H206" s="62">
        <f>+IF(D206=0,"",PRODUCT(D206:G206))</f>
        <v>1</v>
      </c>
      <c r="I206" s="59"/>
      <c r="J206" s="179"/>
      <c r="K206" s="128"/>
      <c r="L206" s="192"/>
      <c r="M206" s="192"/>
      <c r="N206" s="192"/>
      <c r="O206" s="192"/>
      <c r="P206" s="192"/>
    </row>
    <row r="207" spans="1:16" s="190" customFormat="1" ht="14.25" customHeight="1" x14ac:dyDescent="0.2">
      <c r="A207" s="48"/>
      <c r="B207" s="193" t="s">
        <v>179</v>
      </c>
      <c r="C207" s="30"/>
      <c r="D207" s="62">
        <v>1</v>
      </c>
      <c r="E207" s="194"/>
      <c r="F207" s="194"/>
      <c r="G207" s="194"/>
      <c r="H207" s="62">
        <f>+IF(D207=0,"",PRODUCT(D207:G207))</f>
        <v>1</v>
      </c>
      <c r="I207" s="59"/>
      <c r="J207" s="179"/>
      <c r="K207" s="128"/>
      <c r="L207" s="192"/>
      <c r="M207" s="192"/>
      <c r="N207" s="192"/>
      <c r="O207" s="192"/>
      <c r="P207" s="192"/>
    </row>
    <row r="208" spans="1:16" s="190" customFormat="1" ht="16.5" customHeight="1" x14ac:dyDescent="0.2">
      <c r="A208" s="48"/>
      <c r="B208" s="193"/>
      <c r="C208" s="30"/>
      <c r="D208" s="62"/>
      <c r="E208" s="194"/>
      <c r="F208" s="194"/>
      <c r="G208" s="194"/>
      <c r="H208" s="62"/>
      <c r="I208" s="59"/>
      <c r="J208" s="179"/>
      <c r="K208" s="128"/>
      <c r="L208" s="192"/>
      <c r="M208" s="192"/>
      <c r="N208" s="192"/>
      <c r="O208" s="192"/>
      <c r="P208" s="192"/>
    </row>
    <row r="209" spans="1:16" s="190" customFormat="1" ht="14.25" customHeight="1" x14ac:dyDescent="0.2">
      <c r="A209" s="105" t="s">
        <v>72</v>
      </c>
      <c r="B209" s="87" t="s">
        <v>169</v>
      </c>
      <c r="C209" s="79"/>
      <c r="D209" s="79"/>
      <c r="E209" s="79"/>
      <c r="F209" s="79"/>
      <c r="G209" s="79"/>
      <c r="H209" s="80"/>
      <c r="I209" s="81">
        <f>SUM(H210:H216)</f>
        <v>5</v>
      </c>
      <c r="J209" s="91" t="s">
        <v>8</v>
      </c>
      <c r="K209" s="128"/>
      <c r="L209" s="192"/>
      <c r="M209" s="192"/>
      <c r="N209" s="192"/>
      <c r="O209" s="192"/>
      <c r="P209" s="192"/>
    </row>
    <row r="210" spans="1:16" s="190" customFormat="1" ht="14.25" customHeight="1" x14ac:dyDescent="0.2">
      <c r="A210" s="214"/>
      <c r="B210" s="73" t="s">
        <v>174</v>
      </c>
      <c r="C210" s="96"/>
      <c r="D210" s="62">
        <v>1</v>
      </c>
      <c r="E210" s="62"/>
      <c r="F210" s="62"/>
      <c r="G210" s="62"/>
      <c r="H210" s="62">
        <f>D210</f>
        <v>1</v>
      </c>
      <c r="I210" s="98"/>
      <c r="J210" s="217"/>
      <c r="K210" s="128"/>
      <c r="L210" s="192"/>
      <c r="M210" s="192"/>
      <c r="N210" s="192"/>
      <c r="O210" s="192"/>
      <c r="P210" s="192"/>
    </row>
    <row r="211" spans="1:16" s="190" customFormat="1" ht="14.25" customHeight="1" x14ac:dyDescent="0.2">
      <c r="A211" s="214"/>
      <c r="B211" s="73" t="s">
        <v>175</v>
      </c>
      <c r="C211" s="96"/>
      <c r="D211" s="62">
        <v>1</v>
      </c>
      <c r="E211" s="62"/>
      <c r="F211" s="62"/>
      <c r="G211" s="62"/>
      <c r="H211" s="62">
        <f>D211</f>
        <v>1</v>
      </c>
      <c r="I211" s="98"/>
      <c r="J211" s="217"/>
      <c r="K211" s="128"/>
      <c r="L211" s="192"/>
      <c r="M211" s="192"/>
      <c r="N211" s="192"/>
      <c r="O211" s="192"/>
      <c r="P211" s="192"/>
    </row>
    <row r="212" spans="1:16" s="190" customFormat="1" ht="14.25" customHeight="1" x14ac:dyDescent="0.2">
      <c r="A212" s="48"/>
      <c r="B212" s="193" t="s">
        <v>20</v>
      </c>
      <c r="C212" s="30"/>
      <c r="D212" s="62">
        <v>2</v>
      </c>
      <c r="E212" s="194"/>
      <c r="F212" s="194"/>
      <c r="G212" s="194"/>
      <c r="H212" s="62">
        <f>+IF(D212=0,"",PRODUCT(D212:G212))</f>
        <v>2</v>
      </c>
      <c r="I212" s="59"/>
      <c r="J212" s="179"/>
      <c r="K212" s="128"/>
      <c r="L212" s="192"/>
      <c r="M212" s="192"/>
      <c r="N212" s="192"/>
      <c r="O212" s="192"/>
      <c r="P212" s="192"/>
    </row>
    <row r="213" spans="1:16" s="190" customFormat="1" ht="14.25" customHeight="1" x14ac:dyDescent="0.2">
      <c r="A213" s="48"/>
      <c r="B213" s="193" t="s">
        <v>31</v>
      </c>
      <c r="C213" s="30"/>
      <c r="D213" s="62" t="s">
        <v>155</v>
      </c>
      <c r="E213" s="194"/>
      <c r="F213" s="194"/>
      <c r="G213" s="194"/>
      <c r="H213" s="62">
        <f>+IF(D213=0,"",PRODUCT(D213:G213))</f>
        <v>0</v>
      </c>
      <c r="I213" s="59"/>
      <c r="J213" s="179"/>
      <c r="K213" s="128"/>
      <c r="L213" s="192"/>
      <c r="M213" s="192"/>
      <c r="N213" s="192"/>
      <c r="O213" s="192"/>
      <c r="P213" s="192"/>
    </row>
    <row r="214" spans="1:16" s="190" customFormat="1" ht="14.25" customHeight="1" x14ac:dyDescent="0.2">
      <c r="A214" s="48"/>
      <c r="B214" s="193" t="s">
        <v>130</v>
      </c>
      <c r="C214" s="30"/>
      <c r="D214" s="62" t="s">
        <v>155</v>
      </c>
      <c r="E214" s="194"/>
      <c r="F214" s="194"/>
      <c r="G214" s="194"/>
      <c r="H214" s="62">
        <f>+IF(D214=0,"",PRODUCT(D214:G214))</f>
        <v>0</v>
      </c>
      <c r="I214" s="59"/>
      <c r="J214" s="179"/>
      <c r="K214" s="128"/>
      <c r="L214" s="192"/>
      <c r="M214" s="192"/>
      <c r="N214" s="192"/>
      <c r="O214" s="192"/>
      <c r="P214" s="192"/>
    </row>
    <row r="215" spans="1:16" s="190" customFormat="1" ht="14.25" customHeight="1" x14ac:dyDescent="0.2">
      <c r="A215" s="48"/>
      <c r="B215" s="193" t="s">
        <v>178</v>
      </c>
      <c r="C215" s="30"/>
      <c r="D215" s="62">
        <v>1</v>
      </c>
      <c r="E215" s="194"/>
      <c r="F215" s="194"/>
      <c r="G215" s="194"/>
      <c r="H215" s="62">
        <f>+IF(D215=0,"",PRODUCT(D215:G215))</f>
        <v>1</v>
      </c>
      <c r="I215" s="59"/>
      <c r="J215" s="179"/>
      <c r="K215" s="128"/>
      <c r="L215" s="192"/>
      <c r="M215" s="192"/>
      <c r="N215" s="192"/>
      <c r="O215" s="192"/>
      <c r="P215" s="192"/>
    </row>
    <row r="216" spans="1:16" s="190" customFormat="1" ht="14.25" customHeight="1" x14ac:dyDescent="0.2">
      <c r="A216" s="48"/>
      <c r="B216" s="193" t="s">
        <v>179</v>
      </c>
      <c r="C216" s="30"/>
      <c r="D216" s="62" t="s">
        <v>155</v>
      </c>
      <c r="E216" s="194"/>
      <c r="F216" s="194"/>
      <c r="G216" s="194"/>
      <c r="H216" s="62">
        <f>+IF(D216=0,"",PRODUCT(D216:G216))</f>
        <v>0</v>
      </c>
      <c r="I216" s="59"/>
      <c r="J216" s="179"/>
      <c r="K216" s="128"/>
      <c r="L216" s="192"/>
      <c r="M216" s="192"/>
      <c r="N216" s="192"/>
      <c r="O216" s="192"/>
      <c r="P216" s="192"/>
    </row>
    <row r="217" spans="1:16" s="190" customFormat="1" ht="8.4499999999999993" customHeight="1" x14ac:dyDescent="0.2">
      <c r="A217" s="48"/>
      <c r="B217" s="193"/>
      <c r="C217" s="30"/>
      <c r="D217" s="62"/>
      <c r="E217" s="194"/>
      <c r="F217" s="194"/>
      <c r="G217" s="194"/>
      <c r="H217" s="62"/>
      <c r="I217" s="59"/>
      <c r="J217" s="179"/>
      <c r="K217" s="128"/>
      <c r="L217" s="192"/>
      <c r="M217" s="192"/>
      <c r="N217" s="192"/>
      <c r="O217" s="192"/>
      <c r="P217" s="192"/>
    </row>
    <row r="218" spans="1:16" s="190" customFormat="1" ht="14.25" customHeight="1" x14ac:dyDescent="0.2">
      <c r="A218" s="105" t="s">
        <v>108</v>
      </c>
      <c r="B218" s="87" t="s">
        <v>167</v>
      </c>
      <c r="C218" s="79"/>
      <c r="D218" s="79"/>
      <c r="E218" s="79"/>
      <c r="F218" s="79"/>
      <c r="G218" s="79"/>
      <c r="H218" s="213"/>
      <c r="I218" s="81">
        <f>SUM(H219:H226)</f>
        <v>6</v>
      </c>
      <c r="J218" s="91"/>
      <c r="K218" s="128"/>
      <c r="L218" s="192"/>
      <c r="M218" s="192"/>
      <c r="N218" s="192"/>
      <c r="O218" s="192"/>
      <c r="P218" s="192"/>
    </row>
    <row r="219" spans="1:16" s="190" customFormat="1" ht="14.25" customHeight="1" x14ac:dyDescent="0.2">
      <c r="A219" s="218"/>
      <c r="B219" s="73" t="s">
        <v>174</v>
      </c>
      <c r="C219" s="96"/>
      <c r="D219" s="62">
        <v>1</v>
      </c>
      <c r="E219" s="194"/>
      <c r="F219" s="194"/>
      <c r="G219" s="194"/>
      <c r="H219" s="62">
        <f t="shared" ref="H219:H220" si="11">+IF(D219=0,"",PRODUCT(D219:G219))</f>
        <v>1</v>
      </c>
      <c r="I219" s="98"/>
      <c r="J219" s="219"/>
      <c r="K219" s="128"/>
      <c r="L219" s="192"/>
      <c r="M219" s="192"/>
      <c r="N219" s="192"/>
      <c r="O219" s="192"/>
      <c r="P219" s="192"/>
    </row>
    <row r="220" spans="1:16" s="190" customFormat="1" ht="14.25" customHeight="1" x14ac:dyDescent="0.2">
      <c r="A220" s="218"/>
      <c r="B220" s="73" t="s">
        <v>175</v>
      </c>
      <c r="C220" s="96"/>
      <c r="D220" s="62">
        <v>1</v>
      </c>
      <c r="E220" s="194"/>
      <c r="F220" s="194"/>
      <c r="G220" s="194"/>
      <c r="H220" s="62">
        <f t="shared" si="11"/>
        <v>1</v>
      </c>
      <c r="I220" s="98"/>
      <c r="J220" s="219"/>
      <c r="K220" s="128"/>
      <c r="L220" s="192"/>
      <c r="M220" s="192"/>
      <c r="N220" s="192"/>
      <c r="O220" s="192"/>
      <c r="P220" s="192"/>
    </row>
    <row r="221" spans="1:16" s="190" customFormat="1" ht="14.25" customHeight="1" x14ac:dyDescent="0.2">
      <c r="A221" s="134"/>
      <c r="B221" s="193" t="s">
        <v>20</v>
      </c>
      <c r="C221" s="30"/>
      <c r="D221" s="62">
        <v>1</v>
      </c>
      <c r="E221" s="194"/>
      <c r="F221" s="194"/>
      <c r="G221" s="194"/>
      <c r="H221" s="62">
        <f>+IF(D221=0,"",PRODUCT(D221:G221))</f>
        <v>1</v>
      </c>
      <c r="I221" s="59"/>
      <c r="J221" s="59"/>
      <c r="K221" s="128"/>
      <c r="L221" s="192"/>
      <c r="M221" s="192"/>
      <c r="N221" s="192"/>
      <c r="O221" s="192"/>
      <c r="P221" s="192"/>
    </row>
    <row r="222" spans="1:16" s="190" customFormat="1" ht="14.25" customHeight="1" x14ac:dyDescent="0.2">
      <c r="A222" s="134"/>
      <c r="B222" s="193" t="s">
        <v>31</v>
      </c>
      <c r="C222" s="30"/>
      <c r="D222" s="62" t="s">
        <v>155</v>
      </c>
      <c r="E222" s="194"/>
      <c r="F222" s="194"/>
      <c r="G222" s="194"/>
      <c r="H222" s="62">
        <f>+IF(D222=0,"",PRODUCT(D222:G222))</f>
        <v>0</v>
      </c>
      <c r="I222" s="59"/>
      <c r="J222" s="59"/>
      <c r="K222" s="128"/>
      <c r="L222" s="192"/>
      <c r="M222" s="192"/>
      <c r="N222" s="192"/>
      <c r="O222" s="192"/>
      <c r="P222" s="192"/>
    </row>
    <row r="223" spans="1:16" s="190" customFormat="1" ht="14.25" customHeight="1" x14ac:dyDescent="0.2">
      <c r="A223" s="134"/>
      <c r="B223" s="193" t="s">
        <v>130</v>
      </c>
      <c r="C223" s="30"/>
      <c r="D223" s="62">
        <v>1</v>
      </c>
      <c r="E223" s="194"/>
      <c r="F223" s="194"/>
      <c r="G223" s="194"/>
      <c r="H223" s="62">
        <f>+IF(D223=0,"",PRODUCT(D223:G223))</f>
        <v>1</v>
      </c>
      <c r="I223" s="59"/>
      <c r="J223" s="179"/>
      <c r="K223" s="128"/>
      <c r="L223" s="192"/>
      <c r="M223" s="192"/>
      <c r="N223" s="192"/>
      <c r="O223" s="192"/>
      <c r="P223" s="192"/>
    </row>
    <row r="224" spans="1:16" s="190" customFormat="1" ht="14.25" customHeight="1" x14ac:dyDescent="0.2">
      <c r="A224" s="134"/>
      <c r="B224" s="193" t="s">
        <v>178</v>
      </c>
      <c r="C224" s="30"/>
      <c r="D224" s="62">
        <v>1</v>
      </c>
      <c r="E224" s="194"/>
      <c r="F224" s="194"/>
      <c r="G224" s="194"/>
      <c r="H224" s="62">
        <f t="shared" ref="H224" si="12">+IF(D224=0,"",PRODUCT(D224:G224))</f>
        <v>1</v>
      </c>
      <c r="I224" s="59"/>
      <c r="J224" s="179"/>
      <c r="K224" s="128"/>
      <c r="L224" s="192"/>
      <c r="M224" s="192"/>
      <c r="N224" s="192"/>
      <c r="O224" s="192"/>
      <c r="P224" s="192"/>
    </row>
    <row r="225" spans="1:16" s="190" customFormat="1" ht="14.25" customHeight="1" x14ac:dyDescent="0.2">
      <c r="A225" s="134"/>
      <c r="B225" s="193" t="s">
        <v>179</v>
      </c>
      <c r="C225" s="30"/>
      <c r="D225" s="62">
        <v>1</v>
      </c>
      <c r="E225" s="194"/>
      <c r="F225" s="194"/>
      <c r="G225" s="194"/>
      <c r="H225" s="62">
        <f t="shared" ref="H225" si="13">+IF(D225=0,"",PRODUCT(D225:G225))</f>
        <v>1</v>
      </c>
      <c r="I225" s="59"/>
      <c r="J225" s="179"/>
      <c r="K225" s="128"/>
      <c r="L225" s="192"/>
      <c r="M225" s="192"/>
      <c r="N225" s="192"/>
      <c r="O225" s="192"/>
      <c r="P225" s="192"/>
    </row>
    <row r="226" spans="1:16" s="190" customFormat="1" ht="14.25" customHeight="1" x14ac:dyDescent="0.2">
      <c r="A226" s="134"/>
      <c r="B226" s="193"/>
      <c r="C226" s="30"/>
      <c r="D226" s="62"/>
      <c r="E226" s="194"/>
      <c r="F226" s="194"/>
      <c r="G226" s="194"/>
      <c r="H226" s="62"/>
      <c r="I226" s="59"/>
      <c r="J226" s="179"/>
      <c r="K226" s="128"/>
      <c r="L226" s="192"/>
      <c r="M226" s="192"/>
      <c r="N226" s="192"/>
      <c r="O226" s="192"/>
      <c r="P226" s="192"/>
    </row>
    <row r="227" spans="1:16" ht="12.75" x14ac:dyDescent="0.2">
      <c r="A227" s="105" t="s">
        <v>65</v>
      </c>
      <c r="B227" s="78" t="s">
        <v>107</v>
      </c>
      <c r="C227" s="79"/>
      <c r="D227" s="79"/>
      <c r="E227" s="79"/>
      <c r="F227" s="79"/>
      <c r="G227" s="79"/>
      <c r="H227" s="80"/>
      <c r="I227" s="81">
        <f>SUM(H228:H234)</f>
        <v>4</v>
      </c>
      <c r="J227" s="91" t="s">
        <v>8</v>
      </c>
    </row>
    <row r="228" spans="1:16" ht="12.75" x14ac:dyDescent="0.2">
      <c r="A228" s="214"/>
      <c r="B228" s="73" t="s">
        <v>174</v>
      </c>
      <c r="C228" s="96"/>
      <c r="D228" s="62" t="s">
        <v>155</v>
      </c>
      <c r="E228" s="62"/>
      <c r="F228" s="62"/>
      <c r="G228" s="62"/>
      <c r="H228" s="62">
        <v>0</v>
      </c>
      <c r="I228" s="98"/>
      <c r="J228" s="217"/>
    </row>
    <row r="229" spans="1:16" ht="12.75" x14ac:dyDescent="0.2">
      <c r="A229" s="214"/>
      <c r="B229" s="73" t="s">
        <v>175</v>
      </c>
      <c r="C229" s="96"/>
      <c r="D229" s="62" t="s">
        <v>155</v>
      </c>
      <c r="E229" s="62"/>
      <c r="F229" s="62"/>
      <c r="G229" s="62"/>
      <c r="H229" s="62">
        <v>0</v>
      </c>
      <c r="I229" s="98"/>
      <c r="J229" s="217"/>
    </row>
    <row r="230" spans="1:16" ht="12.75" x14ac:dyDescent="0.2">
      <c r="A230" s="48"/>
      <c r="B230" s="193" t="s">
        <v>20</v>
      </c>
      <c r="C230" s="30"/>
      <c r="D230" s="62">
        <v>1</v>
      </c>
      <c r="E230" s="194"/>
      <c r="F230" s="194"/>
      <c r="G230" s="194"/>
      <c r="H230" s="62">
        <f t="shared" ref="H230:H235" si="14">+IF(D230=0,"",PRODUCT(D230:G230))</f>
        <v>1</v>
      </c>
      <c r="I230" s="59"/>
      <c r="J230" s="179"/>
    </row>
    <row r="231" spans="1:16" s="190" customFormat="1" ht="14.25" customHeight="1" x14ac:dyDescent="0.2">
      <c r="A231" s="48"/>
      <c r="B231" s="193" t="s">
        <v>31</v>
      </c>
      <c r="C231" s="30"/>
      <c r="D231" s="62">
        <v>1</v>
      </c>
      <c r="E231" s="194"/>
      <c r="F231" s="194"/>
      <c r="G231" s="194"/>
      <c r="H231" s="62">
        <f t="shared" si="14"/>
        <v>1</v>
      </c>
      <c r="I231" s="59"/>
      <c r="J231" s="179"/>
      <c r="K231" s="128"/>
      <c r="L231" s="192"/>
      <c r="M231" s="192"/>
      <c r="N231" s="192"/>
      <c r="O231" s="192"/>
      <c r="P231" s="192"/>
    </row>
    <row r="232" spans="1:16" s="190" customFormat="1" ht="14.25" customHeight="1" x14ac:dyDescent="0.2">
      <c r="A232" s="48"/>
      <c r="B232" s="193" t="s">
        <v>130</v>
      </c>
      <c r="C232" s="30"/>
      <c r="D232" s="62" t="s">
        <v>155</v>
      </c>
      <c r="E232" s="194"/>
      <c r="F232" s="194"/>
      <c r="G232" s="194"/>
      <c r="H232" s="62">
        <f t="shared" si="14"/>
        <v>0</v>
      </c>
      <c r="I232" s="59"/>
      <c r="J232" s="179"/>
      <c r="K232" s="128"/>
      <c r="L232" s="192"/>
      <c r="M232" s="192"/>
      <c r="N232" s="192"/>
      <c r="O232" s="192"/>
      <c r="P232" s="192"/>
    </row>
    <row r="233" spans="1:16" s="190" customFormat="1" ht="14.25" customHeight="1" x14ac:dyDescent="0.2">
      <c r="A233" s="48"/>
      <c r="B233" s="193" t="s">
        <v>178</v>
      </c>
      <c r="C233" s="30"/>
      <c r="D233" s="62">
        <v>1</v>
      </c>
      <c r="E233" s="194"/>
      <c r="F233" s="194"/>
      <c r="G233" s="194"/>
      <c r="H233" s="62">
        <f t="shared" si="14"/>
        <v>1</v>
      </c>
      <c r="I233" s="59"/>
      <c r="J233" s="179"/>
      <c r="K233" s="128"/>
      <c r="L233" s="192"/>
      <c r="M233" s="192"/>
      <c r="N233" s="192"/>
      <c r="O233" s="192"/>
      <c r="P233" s="192"/>
    </row>
    <row r="234" spans="1:16" s="190" customFormat="1" ht="14.25" customHeight="1" x14ac:dyDescent="0.2">
      <c r="A234" s="48"/>
      <c r="B234" s="193" t="s">
        <v>179</v>
      </c>
      <c r="C234" s="30"/>
      <c r="D234" s="62">
        <v>1</v>
      </c>
      <c r="E234" s="194"/>
      <c r="F234" s="194"/>
      <c r="G234" s="194"/>
      <c r="H234" s="62">
        <f t="shared" si="14"/>
        <v>1</v>
      </c>
      <c r="I234" s="59"/>
      <c r="J234" s="179"/>
      <c r="K234" s="128"/>
      <c r="L234" s="192"/>
      <c r="M234" s="192"/>
      <c r="N234" s="192"/>
      <c r="O234" s="192"/>
      <c r="P234" s="192"/>
    </row>
    <row r="235" spans="1:16" s="190" customFormat="1" ht="12.75" customHeight="1" x14ac:dyDescent="0.2">
      <c r="A235" s="48"/>
      <c r="B235" s="193"/>
      <c r="C235" s="30"/>
      <c r="D235" s="62"/>
      <c r="E235" s="194"/>
      <c r="F235" s="194"/>
      <c r="G235" s="194"/>
      <c r="H235" s="62" t="str">
        <f t="shared" si="14"/>
        <v/>
      </c>
      <c r="I235" s="59"/>
      <c r="J235" s="179"/>
      <c r="K235" s="128"/>
      <c r="L235" s="192"/>
      <c r="M235" s="192"/>
      <c r="N235" s="192"/>
      <c r="O235" s="192"/>
      <c r="P235" s="192"/>
    </row>
    <row r="236" spans="1:16" ht="11.25" customHeight="1" x14ac:dyDescent="0.2">
      <c r="A236" s="252" t="s">
        <v>164</v>
      </c>
      <c r="B236" s="253"/>
      <c r="C236" s="253"/>
      <c r="D236" s="253"/>
      <c r="E236" s="253"/>
      <c r="F236" s="253"/>
      <c r="G236" s="253"/>
      <c r="H236" s="253"/>
      <c r="I236" s="253"/>
      <c r="J236" s="254"/>
    </row>
    <row r="237" spans="1:16" ht="12" thickBot="1" x14ac:dyDescent="0.25">
      <c r="A237" s="255"/>
      <c r="B237" s="256"/>
      <c r="C237" s="256"/>
      <c r="D237" s="256"/>
      <c r="E237" s="256"/>
      <c r="F237" s="256"/>
      <c r="G237" s="256"/>
      <c r="H237" s="256"/>
      <c r="I237" s="256"/>
      <c r="J237" s="257"/>
    </row>
  </sheetData>
  <autoFilter ref="A1:A237" xr:uid="{00000000-0009-0000-0000-000004000000}"/>
  <mergeCells count="12">
    <mergeCell ref="A236:J237"/>
    <mergeCell ref="C1:J1"/>
    <mergeCell ref="B2:J2"/>
    <mergeCell ref="K2:L2"/>
    <mergeCell ref="A7:A8"/>
    <mergeCell ref="B7:B8"/>
    <mergeCell ref="C7:C8"/>
    <mergeCell ref="D7:D8"/>
    <mergeCell ref="E7:G7"/>
    <mergeCell ref="H7:H8"/>
    <mergeCell ref="I7:I8"/>
    <mergeCell ref="J7:J8"/>
  </mergeCells>
  <conditionalFormatting sqref="J200:J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09:J21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27:J22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18:J2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31496062992125984" top="1.0236220472440944" bottom="0.6692913385826772" header="0.31496062992125984" footer="0.31496062992125984"/>
  <pageSetup paperSize="9" scale="65" fitToHeight="0" orientation="portrait" horizontalDpi="4294967293" r:id="rId1"/>
  <headerFooter>
    <oddHeader>&amp;L&amp;G&amp;C&amp;"Arial,Negrita"&amp;12&amp;K06-021MUNICIPALIDAD PROVINCIAL DE ABANCAY&amp;K000000
SUB GERENCIA DE ESTUDIOS Y PROYECTOS</oddHeader>
    <oddFooter>&amp;C&amp;"Arial,Negrita"&amp;14&amp;Y&amp;K06-023MEJORAMIENTO DE LA GESTIÓN MUNICIPAL Y SERVICIO ADMINISTRATIVO DE LA MUNICIPALIDAD PROVINCIAL DE ABANCAY, DISTRITO DE ABANCAY - PROVINCIA DE ABANCAY - DEPARTAMENTO DE APURIMAC</oddFooter>
  </headerFooter>
  <rowBreaks count="2" manualBreakCount="2">
    <brk id="117" max="9" man="1"/>
    <brk id="182" max="9" man="1"/>
  </rowBreaks>
  <colBreaks count="1" manualBreakCount="1">
    <brk id="10" max="1048575" man="1"/>
  </col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73"/>
  <sheetViews>
    <sheetView view="pageBreakPreview" topLeftCell="A19" zoomScale="110" zoomScaleNormal="115" zoomScaleSheetLayoutView="110" workbookViewId="0">
      <selection activeCell="C29" sqref="C29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12"/>
      <c r="B1" s="112"/>
      <c r="C1" s="260" t="s">
        <v>151</v>
      </c>
      <c r="D1" s="260"/>
      <c r="E1" s="260"/>
      <c r="F1" s="260"/>
      <c r="G1" s="260"/>
      <c r="H1" s="260"/>
      <c r="I1" s="260"/>
      <c r="J1" s="260"/>
      <c r="K1" s="260"/>
    </row>
    <row r="2" spans="1:17" s="14" customFormat="1" ht="43.5" customHeight="1" x14ac:dyDescent="0.2">
      <c r="A2" s="15" t="s">
        <v>35</v>
      </c>
      <c r="B2" s="226" t="s">
        <v>103</v>
      </c>
      <c r="C2" s="226"/>
      <c r="D2" s="226"/>
      <c r="E2" s="226"/>
      <c r="F2" s="226"/>
      <c r="G2" s="226"/>
      <c r="H2" s="226"/>
      <c r="I2" s="226"/>
      <c r="J2" s="226"/>
      <c r="K2" s="226"/>
      <c r="L2" s="230"/>
      <c r="M2" s="230"/>
    </row>
    <row r="3" spans="1:17" s="14" customFormat="1" ht="14.25" customHeight="1" x14ac:dyDescent="0.2">
      <c r="A3" s="15" t="s">
        <v>4</v>
      </c>
      <c r="B3" s="10" t="s">
        <v>74</v>
      </c>
      <c r="C3" s="15"/>
      <c r="D3" s="31"/>
      <c r="G3" s="32" t="s">
        <v>75</v>
      </c>
      <c r="H3" s="16"/>
      <c r="I3" s="17" t="s">
        <v>98</v>
      </c>
      <c r="J3" s="17"/>
      <c r="K3" s="12"/>
      <c r="L3" s="18"/>
    </row>
    <row r="4" spans="1:17" s="14" customFormat="1" ht="14.25" customHeight="1" x14ac:dyDescent="0.2">
      <c r="A4" s="15" t="s">
        <v>2</v>
      </c>
      <c r="B4" s="19" t="s">
        <v>34</v>
      </c>
      <c r="C4" s="15"/>
      <c r="D4" s="31"/>
      <c r="G4" s="32" t="s">
        <v>11</v>
      </c>
      <c r="H4" s="16"/>
      <c r="I4" s="17" t="s">
        <v>99</v>
      </c>
      <c r="J4" s="17"/>
      <c r="K4" s="12"/>
      <c r="L4" s="18"/>
    </row>
    <row r="5" spans="1:17" s="14" customFormat="1" ht="14.25" customHeight="1" x14ac:dyDescent="0.2">
      <c r="A5" s="20" t="s">
        <v>7</v>
      </c>
      <c r="B5" s="19" t="s">
        <v>57</v>
      </c>
      <c r="C5" s="15"/>
      <c r="D5" s="31"/>
      <c r="G5" s="32" t="s">
        <v>12</v>
      </c>
      <c r="H5" s="16"/>
      <c r="I5" s="17" t="s">
        <v>100</v>
      </c>
      <c r="J5" s="17"/>
      <c r="K5" s="12"/>
      <c r="L5" s="18"/>
    </row>
    <row r="6" spans="1:17" s="6" customFormat="1" ht="14.25" customHeight="1" x14ac:dyDescent="0.25">
      <c r="A6" s="10"/>
      <c r="B6" s="33"/>
      <c r="C6" s="11"/>
      <c r="D6" s="11"/>
      <c r="E6" s="34"/>
      <c r="F6" s="9"/>
      <c r="G6" s="9"/>
      <c r="H6" s="9"/>
      <c r="I6" s="13"/>
      <c r="J6" s="9"/>
      <c r="K6" s="12"/>
      <c r="L6" s="2"/>
    </row>
    <row r="7" spans="1:17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7" s="45" customFormat="1" ht="6" customHeight="1" thickBot="1" x14ac:dyDescent="0.3">
      <c r="A9" s="38"/>
      <c r="B9" s="38"/>
      <c r="C9" s="39"/>
      <c r="D9" s="39"/>
      <c r="E9" s="40"/>
      <c r="F9" s="41"/>
      <c r="G9" s="40"/>
      <c r="H9" s="40"/>
      <c r="I9" s="42"/>
      <c r="J9" s="43"/>
      <c r="K9" s="44"/>
    </row>
    <row r="10" spans="1:17" s="23" customFormat="1" ht="12.75" x14ac:dyDescent="0.2">
      <c r="A10" s="104" t="s">
        <v>62</v>
      </c>
      <c r="B10" s="21" t="s">
        <v>9</v>
      </c>
      <c r="C10" s="22"/>
      <c r="D10" s="22"/>
      <c r="E10" s="22"/>
      <c r="F10" s="22"/>
      <c r="G10" s="22"/>
      <c r="H10" s="22"/>
      <c r="I10" s="47"/>
      <c r="J10" s="46"/>
      <c r="K10" s="54"/>
      <c r="M10" s="28"/>
      <c r="N10" s="28"/>
      <c r="O10" s="28"/>
    </row>
    <row r="11" spans="1:17" s="52" customFormat="1" ht="15" customHeight="1" x14ac:dyDescent="0.25">
      <c r="A11" s="105" t="s">
        <v>63</v>
      </c>
      <c r="B11" s="78" t="s">
        <v>66</v>
      </c>
      <c r="C11" s="79"/>
      <c r="D11" s="79"/>
      <c r="E11" s="79"/>
      <c r="F11" s="79"/>
      <c r="G11" s="79"/>
      <c r="H11" s="79"/>
      <c r="I11" s="80"/>
      <c r="J11" s="81"/>
      <c r="K11" s="91"/>
      <c r="O11" s="53"/>
    </row>
    <row r="12" spans="1:17" s="6" customFormat="1" ht="14.25" customHeight="1" x14ac:dyDescent="0.25">
      <c r="A12" s="105" t="s">
        <v>67</v>
      </c>
      <c r="B12" s="78" t="s">
        <v>143</v>
      </c>
      <c r="C12" s="79"/>
      <c r="D12" s="86"/>
      <c r="E12" s="87"/>
      <c r="F12" s="88"/>
      <c r="G12" s="88"/>
      <c r="H12" s="88"/>
      <c r="I12" s="89"/>
      <c r="J12" s="90">
        <f>SUM(I14:I32)</f>
        <v>52</v>
      </c>
      <c r="K12" s="91" t="s">
        <v>8</v>
      </c>
      <c r="L12" s="2"/>
      <c r="M12" s="63"/>
      <c r="N12" s="63"/>
      <c r="O12" s="63"/>
      <c r="P12" s="63"/>
      <c r="Q12" s="63"/>
    </row>
    <row r="13" spans="1:17" s="6" customFormat="1" ht="14.25" customHeight="1" x14ac:dyDescent="0.25">
      <c r="A13" s="48"/>
      <c r="B13" s="83" t="s">
        <v>20</v>
      </c>
      <c r="C13" s="30"/>
      <c r="D13" s="60"/>
      <c r="E13" s="30"/>
      <c r="F13" s="61"/>
      <c r="G13" s="61"/>
      <c r="H13" s="61"/>
      <c r="I13" s="62"/>
      <c r="J13" s="76"/>
      <c r="K13" s="77"/>
      <c r="L13" s="2"/>
      <c r="M13" s="63"/>
      <c r="N13" s="63"/>
      <c r="O13" s="63"/>
      <c r="P13" s="63"/>
      <c r="Q13" s="63"/>
    </row>
    <row r="14" spans="1:17" s="52" customFormat="1" ht="15" customHeight="1" x14ac:dyDescent="0.25">
      <c r="A14" s="84"/>
      <c r="B14" s="58"/>
      <c r="C14" s="56" t="s">
        <v>134</v>
      </c>
      <c r="D14" s="69" t="s">
        <v>22</v>
      </c>
      <c r="E14" s="50">
        <v>3</v>
      </c>
      <c r="F14" s="70"/>
      <c r="G14" s="70"/>
      <c r="H14" s="70"/>
      <c r="I14" s="71">
        <f t="shared" ref="I14:I32" si="0">+IF(E14=0,"",PRODUCT(E14:H14))</f>
        <v>3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135</v>
      </c>
      <c r="D15" s="69" t="s">
        <v>32</v>
      </c>
      <c r="E15" s="50">
        <v>1</v>
      </c>
      <c r="F15" s="70"/>
      <c r="G15" s="70"/>
      <c r="H15" s="70"/>
      <c r="I15" s="71">
        <f t="shared" si="0"/>
        <v>1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58</v>
      </c>
      <c r="D16" s="69" t="s">
        <v>24</v>
      </c>
      <c r="E16" s="50">
        <v>3</v>
      </c>
      <c r="F16" s="70"/>
      <c r="G16" s="70"/>
      <c r="H16" s="70"/>
      <c r="I16" s="71">
        <f t="shared" si="0"/>
        <v>3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36</v>
      </c>
      <c r="D17" s="69" t="s">
        <v>33</v>
      </c>
      <c r="E17" s="50">
        <v>11</v>
      </c>
      <c r="F17" s="70"/>
      <c r="G17" s="70"/>
      <c r="H17" s="70"/>
      <c r="I17" s="71">
        <f t="shared" si="0"/>
        <v>11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142</v>
      </c>
      <c r="D18" s="69" t="s">
        <v>25</v>
      </c>
      <c r="E18" s="50">
        <v>3</v>
      </c>
      <c r="F18" s="70"/>
      <c r="G18" s="70"/>
      <c r="H18" s="70"/>
      <c r="I18" s="71">
        <f t="shared" si="0"/>
        <v>3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40</v>
      </c>
      <c r="D19" s="69" t="s">
        <v>27</v>
      </c>
      <c r="E19" s="50">
        <v>6</v>
      </c>
      <c r="F19" s="70"/>
      <c r="G19" s="70"/>
      <c r="H19" s="70"/>
      <c r="I19" s="71">
        <f t="shared" si="0"/>
        <v>6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41</v>
      </c>
      <c r="D20" s="69" t="s">
        <v>28</v>
      </c>
      <c r="E20" s="50">
        <v>3</v>
      </c>
      <c r="F20" s="70"/>
      <c r="G20" s="70"/>
      <c r="H20" s="70"/>
      <c r="I20" s="71">
        <f t="shared" si="0"/>
        <v>3</v>
      </c>
      <c r="J20" s="49"/>
      <c r="K20" s="57"/>
      <c r="M20" s="53"/>
      <c r="N20" s="68"/>
      <c r="O20" s="53"/>
    </row>
    <row r="21" spans="1:17" s="52" customFormat="1" ht="15" customHeight="1" x14ac:dyDescent="0.25">
      <c r="A21" s="84"/>
      <c r="B21" s="58"/>
      <c r="C21" s="56" t="s">
        <v>42</v>
      </c>
      <c r="D21" s="69" t="s">
        <v>44</v>
      </c>
      <c r="E21" s="50">
        <v>4</v>
      </c>
      <c r="F21" s="70"/>
      <c r="G21" s="70"/>
      <c r="H21" s="70"/>
      <c r="I21" s="71">
        <f t="shared" si="0"/>
        <v>4</v>
      </c>
      <c r="J21" s="49"/>
      <c r="K21" s="57"/>
      <c r="M21" s="53"/>
      <c r="N21" s="68"/>
      <c r="O21" s="53"/>
    </row>
    <row r="22" spans="1:17" s="52" customFormat="1" ht="15" customHeight="1" x14ac:dyDescent="0.25">
      <c r="A22" s="55"/>
      <c r="B22" s="58"/>
      <c r="C22" s="56" t="s">
        <v>59</v>
      </c>
      <c r="D22" s="69" t="s">
        <v>53</v>
      </c>
      <c r="E22" s="50">
        <v>2</v>
      </c>
      <c r="F22" s="70"/>
      <c r="G22" s="70"/>
      <c r="H22" s="70"/>
      <c r="I22" s="71">
        <f t="shared" si="0"/>
        <v>2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55</v>
      </c>
      <c r="D23" s="69" t="s">
        <v>54</v>
      </c>
      <c r="E23" s="50">
        <v>7</v>
      </c>
      <c r="F23" s="70"/>
      <c r="G23" s="70"/>
      <c r="H23" s="70"/>
      <c r="I23" s="71">
        <f t="shared" si="0"/>
        <v>7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78</v>
      </c>
      <c r="D24" s="69"/>
      <c r="E24" s="50">
        <v>1</v>
      </c>
      <c r="F24" s="70"/>
      <c r="G24" s="70"/>
      <c r="H24" s="70"/>
      <c r="I24" s="71">
        <f t="shared" si="0"/>
        <v>1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56" t="s">
        <v>83</v>
      </c>
      <c r="D25" s="69"/>
      <c r="E25" s="5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52" customFormat="1" ht="15" customHeight="1" x14ac:dyDescent="0.25">
      <c r="A26" s="55"/>
      <c r="B26" s="58"/>
      <c r="C26" s="56" t="s">
        <v>104</v>
      </c>
      <c r="D26" s="69"/>
      <c r="E26" s="50">
        <v>1</v>
      </c>
      <c r="F26" s="70"/>
      <c r="G26" s="70"/>
      <c r="H26" s="70"/>
      <c r="I26" s="71">
        <f t="shared" si="0"/>
        <v>1</v>
      </c>
      <c r="J26" s="49"/>
      <c r="K26" s="57"/>
      <c r="M26" s="53"/>
      <c r="N26" s="68"/>
      <c r="O26" s="53"/>
    </row>
    <row r="27" spans="1:17" s="6" customFormat="1" ht="14.25" customHeight="1" x14ac:dyDescent="0.25">
      <c r="A27" s="48"/>
      <c r="B27" s="85" t="s">
        <v>31</v>
      </c>
      <c r="C27" s="30"/>
      <c r="D27" s="72"/>
      <c r="E27" s="73"/>
      <c r="F27" s="74"/>
      <c r="G27" s="74"/>
      <c r="H27" s="74"/>
      <c r="I27" s="75" t="str">
        <f t="shared" si="0"/>
        <v/>
      </c>
      <c r="J27" s="49"/>
      <c r="K27" s="29"/>
      <c r="L27" s="2"/>
      <c r="M27" s="53"/>
      <c r="N27" s="63"/>
      <c r="O27" s="63"/>
      <c r="P27" s="63"/>
      <c r="Q27" s="63"/>
    </row>
    <row r="28" spans="1:17" s="52" customFormat="1" ht="15" customHeight="1" x14ac:dyDescent="0.25">
      <c r="A28" s="84"/>
      <c r="B28" s="58"/>
      <c r="C28" s="56" t="s">
        <v>134</v>
      </c>
      <c r="D28" s="69" t="s">
        <v>22</v>
      </c>
      <c r="E28" s="50">
        <v>1</v>
      </c>
      <c r="F28" s="70"/>
      <c r="G28" s="70"/>
      <c r="H28" s="70"/>
      <c r="I28" s="71">
        <f t="shared" si="0"/>
        <v>1</v>
      </c>
      <c r="J28" s="49"/>
      <c r="K28" s="57"/>
      <c r="M28" s="53"/>
      <c r="N28" s="68"/>
      <c r="O28" s="53"/>
    </row>
    <row r="29" spans="1:17" s="52" customFormat="1" ht="15" customHeight="1" x14ac:dyDescent="0.25">
      <c r="A29" s="84"/>
      <c r="B29" s="58"/>
      <c r="C29" s="56" t="s">
        <v>58</v>
      </c>
      <c r="D29" s="69" t="s">
        <v>24</v>
      </c>
      <c r="E29" s="50">
        <v>1</v>
      </c>
      <c r="F29" s="70"/>
      <c r="G29" s="70"/>
      <c r="H29" s="70"/>
      <c r="I29" s="71">
        <f t="shared" si="0"/>
        <v>1</v>
      </c>
      <c r="J29" s="49"/>
      <c r="K29" s="57"/>
      <c r="M29" s="53"/>
      <c r="N29" s="53"/>
      <c r="O29" s="53"/>
    </row>
    <row r="30" spans="1:17" s="52" customFormat="1" ht="15" customHeight="1" x14ac:dyDescent="0.25">
      <c r="A30" s="84"/>
      <c r="B30" s="58"/>
      <c r="C30" s="56" t="s">
        <v>38</v>
      </c>
      <c r="D30" s="69" t="s">
        <v>39</v>
      </c>
      <c r="E30" s="50">
        <v>1</v>
      </c>
      <c r="F30" s="70"/>
      <c r="G30" s="70"/>
      <c r="H30" s="70"/>
      <c r="I30" s="71">
        <f t="shared" si="0"/>
        <v>1</v>
      </c>
      <c r="J30" s="49"/>
      <c r="K30" s="57"/>
      <c r="M30" s="53"/>
      <c r="N30" s="53"/>
      <c r="O30" s="53"/>
    </row>
    <row r="31" spans="1:17" s="52" customFormat="1" ht="15" customHeight="1" x14ac:dyDescent="0.25">
      <c r="A31" s="84"/>
      <c r="B31" s="58"/>
      <c r="C31" s="56" t="s">
        <v>41</v>
      </c>
      <c r="D31" s="69" t="s">
        <v>28</v>
      </c>
      <c r="E31" s="50">
        <v>2</v>
      </c>
      <c r="F31" s="70"/>
      <c r="G31" s="70"/>
      <c r="H31" s="70"/>
      <c r="I31" s="71">
        <f t="shared" si="0"/>
        <v>2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 t="s">
        <v>78</v>
      </c>
      <c r="D32" s="69"/>
      <c r="E32" s="50">
        <v>1</v>
      </c>
      <c r="F32" s="70"/>
      <c r="G32" s="70"/>
      <c r="H32" s="70"/>
      <c r="I32" s="71">
        <f t="shared" si="0"/>
        <v>1</v>
      </c>
      <c r="J32" s="49"/>
      <c r="K32" s="57"/>
      <c r="M32" s="53"/>
      <c r="N32" s="53"/>
      <c r="O32" s="53"/>
    </row>
    <row r="33" spans="1:17" s="52" customFormat="1" ht="12.75" customHeight="1" x14ac:dyDescent="0.25">
      <c r="A33" s="84"/>
      <c r="B33" s="58"/>
      <c r="C33" s="56"/>
      <c r="D33" s="69"/>
      <c r="E33" s="70"/>
      <c r="F33" s="70"/>
      <c r="G33" s="70"/>
      <c r="H33" s="70"/>
      <c r="I33" s="71"/>
      <c r="J33" s="49"/>
      <c r="K33" s="57"/>
      <c r="M33" s="53"/>
      <c r="N33" s="53"/>
      <c r="O33" s="53"/>
    </row>
    <row r="34" spans="1:17" s="52" customFormat="1" ht="15" customHeight="1" x14ac:dyDescent="0.25">
      <c r="A34" s="105" t="s">
        <v>68</v>
      </c>
      <c r="B34" s="78" t="s">
        <v>144</v>
      </c>
      <c r="C34" s="92"/>
      <c r="D34" s="93"/>
      <c r="E34" s="94"/>
      <c r="F34" s="94"/>
      <c r="G34" s="94"/>
      <c r="H34" s="94"/>
      <c r="I34" s="95"/>
      <c r="J34" s="90">
        <f>SUM(I36:I44)</f>
        <v>12</v>
      </c>
      <c r="K34" s="91" t="s">
        <v>8</v>
      </c>
      <c r="M34" s="53"/>
      <c r="N34" s="53"/>
      <c r="O34" s="53"/>
    </row>
    <row r="35" spans="1:17" s="52" customFormat="1" ht="15" customHeight="1" x14ac:dyDescent="0.25">
      <c r="A35" s="55"/>
      <c r="B35" s="83" t="s">
        <v>20</v>
      </c>
      <c r="C35" s="56"/>
      <c r="D35" s="64"/>
      <c r="E35" s="50"/>
      <c r="F35" s="50"/>
      <c r="G35" s="50"/>
      <c r="H35" s="50"/>
      <c r="I35" s="51"/>
      <c r="J35" s="49"/>
      <c r="K35" s="57"/>
      <c r="M35" s="53"/>
      <c r="N35" s="53"/>
      <c r="O35" s="53"/>
    </row>
    <row r="36" spans="1:17" s="52" customFormat="1" ht="15" customHeight="1" x14ac:dyDescent="0.25">
      <c r="A36" s="55"/>
      <c r="B36" s="67"/>
      <c r="C36" s="56" t="s">
        <v>47</v>
      </c>
      <c r="D36" s="69" t="s">
        <v>29</v>
      </c>
      <c r="E36" s="50">
        <v>3</v>
      </c>
      <c r="F36" s="50"/>
      <c r="G36" s="50"/>
      <c r="H36" s="50"/>
      <c r="I36" s="71">
        <f t="shared" ref="I36:I42" si="1">+IF(E36=0,"",PRODUCT(E36:H36))</f>
        <v>3</v>
      </c>
      <c r="J36" s="49"/>
      <c r="K36" s="57"/>
      <c r="M36" s="53"/>
      <c r="N36" s="53"/>
      <c r="O36" s="53"/>
    </row>
    <row r="37" spans="1:17" s="52" customFormat="1" ht="15" customHeight="1" x14ac:dyDescent="0.25">
      <c r="A37" s="55"/>
      <c r="B37" s="67"/>
      <c r="C37" s="56" t="s">
        <v>48</v>
      </c>
      <c r="D37" s="69" t="s">
        <v>30</v>
      </c>
      <c r="E37" s="50">
        <v>1</v>
      </c>
      <c r="F37" s="50"/>
      <c r="G37" s="50"/>
      <c r="H37" s="50"/>
      <c r="I37" s="71">
        <f t="shared" si="1"/>
        <v>1</v>
      </c>
      <c r="J37" s="49"/>
      <c r="K37" s="57"/>
      <c r="M37" s="53"/>
      <c r="N37" s="53"/>
      <c r="O37" s="53"/>
    </row>
    <row r="38" spans="1:17" s="52" customFormat="1" ht="15" customHeight="1" x14ac:dyDescent="0.25">
      <c r="A38" s="55"/>
      <c r="B38" s="67"/>
      <c r="C38" s="56" t="s">
        <v>91</v>
      </c>
      <c r="D38" s="69"/>
      <c r="E38" s="50">
        <v>2</v>
      </c>
      <c r="F38" s="50"/>
      <c r="G38" s="50"/>
      <c r="H38" s="50"/>
      <c r="I38" s="71">
        <f>E38</f>
        <v>2</v>
      </c>
      <c r="J38" s="49"/>
      <c r="K38" s="57"/>
      <c r="M38" s="53"/>
      <c r="N38" s="53"/>
      <c r="O38" s="53"/>
    </row>
    <row r="39" spans="1:17" s="52" customFormat="1" ht="15" customHeight="1" x14ac:dyDescent="0.25">
      <c r="A39" s="55"/>
      <c r="B39" s="67"/>
      <c r="C39" s="56" t="s">
        <v>51</v>
      </c>
      <c r="D39" s="69" t="s">
        <v>45</v>
      </c>
      <c r="E39" s="50">
        <v>1</v>
      </c>
      <c r="F39" s="50"/>
      <c r="G39" s="50"/>
      <c r="H39" s="50"/>
      <c r="I39" s="71">
        <f t="shared" si="1"/>
        <v>1</v>
      </c>
      <c r="J39" s="49"/>
      <c r="K39" s="57"/>
      <c r="M39" s="53"/>
      <c r="N39" s="53"/>
      <c r="O39" s="53"/>
    </row>
    <row r="40" spans="1:17" s="52" customFormat="1" ht="15" customHeight="1" x14ac:dyDescent="0.25">
      <c r="A40" s="55"/>
      <c r="B40" s="67"/>
      <c r="C40" s="56" t="s">
        <v>43</v>
      </c>
      <c r="D40" s="69" t="s">
        <v>46</v>
      </c>
      <c r="E40" s="50">
        <v>3</v>
      </c>
      <c r="F40" s="70"/>
      <c r="G40" s="70"/>
      <c r="H40" s="70"/>
      <c r="I40" s="71">
        <f>+IF(E40=0,"",PRODUCT(E40:H40))</f>
        <v>3</v>
      </c>
      <c r="J40" s="49"/>
      <c r="K40" s="57"/>
      <c r="M40" s="53"/>
      <c r="N40" s="53"/>
      <c r="O40" s="53"/>
    </row>
    <row r="41" spans="1:17" s="52" customFormat="1" ht="15" customHeight="1" x14ac:dyDescent="0.25">
      <c r="A41" s="55"/>
      <c r="B41" s="83" t="s">
        <v>21</v>
      </c>
      <c r="C41" s="56"/>
      <c r="D41" s="64"/>
      <c r="E41" s="50"/>
      <c r="F41" s="50"/>
      <c r="G41" s="50"/>
      <c r="H41" s="50"/>
      <c r="I41" s="71" t="str">
        <f t="shared" si="1"/>
        <v/>
      </c>
      <c r="J41" s="49"/>
      <c r="K41" s="57"/>
      <c r="M41" s="53"/>
      <c r="N41" s="53"/>
      <c r="O41" s="53"/>
    </row>
    <row r="42" spans="1:17" s="52" customFormat="1" ht="15" customHeight="1" x14ac:dyDescent="0.25">
      <c r="A42" s="55"/>
      <c r="B42" s="67"/>
      <c r="C42" s="56" t="s">
        <v>47</v>
      </c>
      <c r="D42" s="69" t="s">
        <v>29</v>
      </c>
      <c r="E42" s="50">
        <v>1</v>
      </c>
      <c r="F42" s="50"/>
      <c r="G42" s="50"/>
      <c r="H42" s="50"/>
      <c r="I42" s="71">
        <f t="shared" si="1"/>
        <v>1</v>
      </c>
      <c r="J42" s="49"/>
      <c r="K42" s="57"/>
      <c r="M42" s="53"/>
      <c r="N42" s="53"/>
      <c r="O42" s="53"/>
    </row>
    <row r="43" spans="1:17" s="52" customFormat="1" ht="15" customHeight="1" x14ac:dyDescent="0.25">
      <c r="A43" s="55"/>
      <c r="B43" s="67"/>
      <c r="C43" s="56" t="s">
        <v>43</v>
      </c>
      <c r="D43" s="69" t="s">
        <v>46</v>
      </c>
      <c r="E43" s="50">
        <v>1</v>
      </c>
      <c r="F43" s="70"/>
      <c r="G43" s="70"/>
      <c r="H43" s="70"/>
      <c r="I43" s="71">
        <f>+IF(E43=0,"",PRODUCT(E43:H43))</f>
        <v>1</v>
      </c>
      <c r="J43" s="49"/>
      <c r="K43" s="57"/>
      <c r="M43" s="53"/>
      <c r="N43" s="53"/>
      <c r="O43" s="53"/>
    </row>
    <row r="44" spans="1:17" s="52" customFormat="1" ht="15" customHeight="1" x14ac:dyDescent="0.25">
      <c r="A44" s="55"/>
      <c r="B44" s="67"/>
      <c r="C44" s="56"/>
      <c r="D44" s="69"/>
      <c r="E44" s="50"/>
      <c r="F44" s="70"/>
      <c r="G44" s="70"/>
      <c r="H44" s="70"/>
      <c r="I44" s="71"/>
      <c r="J44" s="49"/>
      <c r="K44" s="57"/>
      <c r="M44" s="53"/>
      <c r="N44" s="53"/>
      <c r="O44" s="53"/>
    </row>
    <row r="45" spans="1:17" s="24" customFormat="1" ht="12.75" x14ac:dyDescent="0.2">
      <c r="A45" s="105" t="s">
        <v>69</v>
      </c>
      <c r="B45" s="78" t="s">
        <v>147</v>
      </c>
      <c r="C45" s="79"/>
      <c r="D45" s="79"/>
      <c r="E45" s="79"/>
      <c r="F45" s="79"/>
      <c r="G45" s="79"/>
      <c r="H45" s="79"/>
      <c r="I45" s="80"/>
      <c r="J45" s="81">
        <f>SUM(I46:I47)</f>
        <v>4</v>
      </c>
      <c r="K45" s="91" t="s">
        <v>8</v>
      </c>
      <c r="M45" s="25"/>
      <c r="N45" s="25"/>
      <c r="O45" s="25"/>
    </row>
    <row r="46" spans="1:17" s="6" customFormat="1" ht="14.25" customHeight="1" x14ac:dyDescent="0.25">
      <c r="A46" s="48"/>
      <c r="B46" s="83" t="s">
        <v>20</v>
      </c>
      <c r="C46" s="30"/>
      <c r="D46" s="60"/>
      <c r="E46" s="30"/>
      <c r="F46" s="61"/>
      <c r="G46" s="61"/>
      <c r="H46" s="61"/>
      <c r="I46" s="62"/>
      <c r="J46" s="59"/>
      <c r="L46" s="2"/>
      <c r="M46" s="63"/>
      <c r="N46" s="63"/>
      <c r="O46" s="63"/>
      <c r="P46" s="63"/>
      <c r="Q46" s="63"/>
    </row>
    <row r="47" spans="1:17" s="6" customFormat="1" ht="14.25" customHeight="1" x14ac:dyDescent="0.25">
      <c r="A47" s="48"/>
      <c r="B47" s="82"/>
      <c r="C47" s="56" t="s">
        <v>146</v>
      </c>
      <c r="D47" s="64" t="s">
        <v>26</v>
      </c>
      <c r="E47" s="50">
        <v>4</v>
      </c>
      <c r="F47" s="61"/>
      <c r="G47" s="61"/>
      <c r="H47" s="61"/>
      <c r="I47" s="51">
        <f>+IF(E47=0,"",PRODUCT(E47:H47))</f>
        <v>4</v>
      </c>
      <c r="J47" s="59"/>
      <c r="K47" s="57"/>
      <c r="L47" s="2"/>
      <c r="M47" s="63"/>
      <c r="N47" s="63"/>
      <c r="O47" s="63"/>
      <c r="P47" s="63"/>
      <c r="Q47" s="63"/>
    </row>
    <row r="48" spans="1:17" s="52" customFormat="1" ht="12" customHeight="1" x14ac:dyDescent="0.25">
      <c r="A48" s="55"/>
      <c r="B48" s="58"/>
      <c r="C48" s="56"/>
      <c r="D48" s="64"/>
      <c r="E48" s="50"/>
      <c r="F48" s="50"/>
      <c r="G48" s="50"/>
      <c r="H48" s="50"/>
      <c r="I48" s="51"/>
      <c r="J48" s="49"/>
      <c r="K48" s="57"/>
      <c r="O48" s="53"/>
    </row>
    <row r="49" spans="1:17" s="52" customFormat="1" ht="12" customHeight="1" x14ac:dyDescent="0.25">
      <c r="A49" s="105" t="s">
        <v>70</v>
      </c>
      <c r="B49" s="78" t="s">
        <v>139</v>
      </c>
      <c r="C49" s="79"/>
      <c r="D49" s="79"/>
      <c r="E49" s="79"/>
      <c r="F49" s="79"/>
      <c r="G49" s="79"/>
      <c r="H49" s="79"/>
      <c r="I49" s="79"/>
      <c r="J49" s="81">
        <f>SUM(I50:I52)</f>
        <v>2</v>
      </c>
      <c r="K49" s="91" t="s">
        <v>8</v>
      </c>
      <c r="O49" s="53"/>
    </row>
    <row r="50" spans="1:17" s="52" customFormat="1" ht="12" customHeight="1" x14ac:dyDescent="0.25">
      <c r="A50" s="48"/>
      <c r="B50" s="83" t="s">
        <v>20</v>
      </c>
      <c r="C50" s="56"/>
      <c r="D50" s="64"/>
      <c r="E50" s="50">
        <v>1</v>
      </c>
      <c r="F50" s="61"/>
      <c r="G50" s="61"/>
      <c r="H50" s="61"/>
      <c r="I50" s="51">
        <f>E50</f>
        <v>1</v>
      </c>
      <c r="J50" s="59"/>
      <c r="K50" s="57"/>
      <c r="O50" s="53"/>
    </row>
    <row r="51" spans="1:17" s="52" customFormat="1" ht="12" customHeight="1" x14ac:dyDescent="0.25">
      <c r="A51" s="48"/>
      <c r="B51" s="83" t="s">
        <v>21</v>
      </c>
      <c r="C51" s="56"/>
      <c r="D51" s="64"/>
      <c r="E51" s="50">
        <v>1</v>
      </c>
      <c r="F51" s="61"/>
      <c r="G51" s="61"/>
      <c r="H51" s="61"/>
      <c r="I51" s="51">
        <f>E51</f>
        <v>1</v>
      </c>
      <c r="J51" s="59"/>
      <c r="K51" s="57"/>
      <c r="O51" s="53"/>
    </row>
    <row r="52" spans="1:17" s="52" customFormat="1" ht="12" customHeight="1" x14ac:dyDescent="0.25">
      <c r="A52" s="55"/>
      <c r="B52" s="58"/>
      <c r="C52" s="56"/>
      <c r="D52" s="64"/>
      <c r="E52" s="50"/>
      <c r="F52" s="50"/>
      <c r="G52" s="50"/>
      <c r="H52" s="50"/>
      <c r="I52" s="51"/>
      <c r="J52" s="49"/>
      <c r="K52" s="57"/>
      <c r="O52" s="53"/>
    </row>
    <row r="53" spans="1:17" s="52" customFormat="1" ht="15" customHeight="1" x14ac:dyDescent="0.25">
      <c r="A53" s="105" t="s">
        <v>80</v>
      </c>
      <c r="B53" s="78" t="s">
        <v>140</v>
      </c>
      <c r="C53" s="79"/>
      <c r="D53" s="79"/>
      <c r="E53" s="79"/>
      <c r="F53" s="79"/>
      <c r="G53" s="79"/>
      <c r="H53" s="79"/>
      <c r="I53" s="80"/>
      <c r="J53" s="81">
        <f>SUM(I54:I58)</f>
        <v>10.362200000000001</v>
      </c>
      <c r="K53" s="91" t="s">
        <v>56</v>
      </c>
      <c r="O53" s="53"/>
    </row>
    <row r="54" spans="1:17" s="52" customFormat="1" ht="15" customHeight="1" x14ac:dyDescent="0.25">
      <c r="A54" s="84"/>
      <c r="B54" s="83" t="s">
        <v>20</v>
      </c>
      <c r="C54" s="96"/>
      <c r="D54" s="96"/>
      <c r="E54" s="96"/>
      <c r="F54" s="96"/>
      <c r="G54" s="96"/>
      <c r="H54" s="96"/>
      <c r="I54" s="97"/>
      <c r="J54" s="98"/>
      <c r="K54" s="99"/>
      <c r="O54" s="53"/>
    </row>
    <row r="55" spans="1:17" s="52" customFormat="1" ht="15" customHeight="1" x14ac:dyDescent="0.25">
      <c r="A55" s="84"/>
      <c r="B55" s="83"/>
      <c r="C55" s="106" t="s">
        <v>110</v>
      </c>
      <c r="D55" s="69"/>
      <c r="E55" s="62">
        <f>2*2.85</f>
        <v>5.7</v>
      </c>
      <c r="F55" s="75" t="s">
        <v>81</v>
      </c>
      <c r="G55" s="75" t="s">
        <v>81</v>
      </c>
      <c r="H55" s="70"/>
      <c r="I55" s="51">
        <f>PRODUCT(E55:G55)</f>
        <v>5.7</v>
      </c>
      <c r="J55" s="103"/>
      <c r="K55" s="57"/>
      <c r="O55" s="53"/>
    </row>
    <row r="56" spans="1:17" s="52" customFormat="1" ht="32.25" customHeight="1" x14ac:dyDescent="0.25">
      <c r="A56" s="84"/>
      <c r="B56" s="83"/>
      <c r="C56" s="107" t="s">
        <v>61</v>
      </c>
      <c r="D56" s="69"/>
      <c r="E56" s="62">
        <f>(3*0.9)+0.65</f>
        <v>3.35</v>
      </c>
      <c r="F56" s="75" t="s">
        <v>81</v>
      </c>
      <c r="G56" s="75" t="s">
        <v>81</v>
      </c>
      <c r="H56" s="70"/>
      <c r="I56" s="51">
        <f t="shared" ref="I56:I57" si="2">PRODUCT(E56:G56)</f>
        <v>3.35</v>
      </c>
      <c r="J56" s="103"/>
      <c r="K56" s="57"/>
      <c r="O56" s="53"/>
    </row>
    <row r="57" spans="1:17" s="52" customFormat="1" ht="15" customHeight="1" x14ac:dyDescent="0.25">
      <c r="A57" s="84"/>
      <c r="B57" s="83"/>
      <c r="C57" s="106" t="s">
        <v>105</v>
      </c>
      <c r="D57" s="69"/>
      <c r="E57" s="62">
        <f>8*(0.405*0.405)</f>
        <v>1.3122000000000003</v>
      </c>
      <c r="F57" s="75" t="s">
        <v>81</v>
      </c>
      <c r="G57" s="75" t="s">
        <v>81</v>
      </c>
      <c r="H57" s="70"/>
      <c r="I57" s="51">
        <f t="shared" si="2"/>
        <v>1.3122000000000003</v>
      </c>
      <c r="J57" s="103"/>
      <c r="K57" s="57"/>
      <c r="O57" s="53"/>
    </row>
    <row r="58" spans="1:17" s="52" customFormat="1" ht="15" customHeight="1" x14ac:dyDescent="0.25">
      <c r="A58" s="84"/>
      <c r="B58" s="83"/>
      <c r="C58" s="106"/>
      <c r="D58" s="69"/>
      <c r="E58" s="75"/>
      <c r="F58" s="75"/>
      <c r="G58" s="75"/>
      <c r="H58" s="70"/>
      <c r="I58" s="51"/>
      <c r="J58" s="103"/>
      <c r="K58" s="57"/>
      <c r="O58" s="53"/>
    </row>
    <row r="59" spans="1:17" s="52" customFormat="1" ht="15" customHeight="1" x14ac:dyDescent="0.25">
      <c r="A59" s="105" t="s">
        <v>116</v>
      </c>
      <c r="B59" s="78" t="s">
        <v>138</v>
      </c>
      <c r="C59" s="79"/>
      <c r="D59" s="79"/>
      <c r="E59" s="79"/>
      <c r="F59" s="79"/>
      <c r="G59" s="79"/>
      <c r="H59" s="79"/>
      <c r="I59" s="80"/>
      <c r="J59" s="81">
        <f>SUM(I60:I60)</f>
        <v>19.209999999999997</v>
      </c>
      <c r="K59" s="91" t="s">
        <v>79</v>
      </c>
      <c r="O59" s="53"/>
    </row>
    <row r="60" spans="1:17" s="52" customFormat="1" ht="15" customHeight="1" x14ac:dyDescent="0.25">
      <c r="A60" s="84"/>
      <c r="B60" s="83"/>
      <c r="C60" s="100" t="s">
        <v>92</v>
      </c>
      <c r="D60" s="69"/>
      <c r="E60" s="50">
        <f>17*1.13</f>
        <v>19.209999999999997</v>
      </c>
      <c r="F60" s="50"/>
      <c r="G60" s="50"/>
      <c r="H60" s="50"/>
      <c r="I60" s="51">
        <f>E60</f>
        <v>19.209999999999997</v>
      </c>
      <c r="J60" s="103"/>
      <c r="K60" s="57"/>
      <c r="O60" s="53"/>
    </row>
    <row r="61" spans="1:17" s="52" customFormat="1" ht="15" customHeight="1" x14ac:dyDescent="0.25">
      <c r="A61" s="105" t="s">
        <v>64</v>
      </c>
      <c r="B61" s="78" t="s">
        <v>60</v>
      </c>
      <c r="C61" s="79"/>
      <c r="D61" s="79"/>
      <c r="E61" s="79"/>
      <c r="F61" s="79"/>
      <c r="G61" s="79"/>
      <c r="H61" s="79"/>
      <c r="I61" s="80"/>
      <c r="J61" s="81"/>
      <c r="K61" s="91"/>
      <c r="O61" s="53"/>
    </row>
    <row r="62" spans="1:17" s="24" customFormat="1" ht="12.75" x14ac:dyDescent="0.2">
      <c r="A62" s="105" t="s">
        <v>71</v>
      </c>
      <c r="B62" s="78" t="s">
        <v>10</v>
      </c>
      <c r="C62" s="79"/>
      <c r="D62" s="79"/>
      <c r="E62" s="79"/>
      <c r="F62" s="79"/>
      <c r="G62" s="79"/>
      <c r="H62" s="79"/>
      <c r="I62" s="80"/>
      <c r="J62" s="81">
        <f>SUM(I63:I64)</f>
        <v>4</v>
      </c>
      <c r="K62" s="91" t="s">
        <v>8</v>
      </c>
      <c r="M62" s="25"/>
      <c r="N62" s="25"/>
      <c r="O62" s="25"/>
    </row>
    <row r="63" spans="1:17" s="6" customFormat="1" ht="14.25" customHeight="1" x14ac:dyDescent="0.25">
      <c r="A63" s="48"/>
      <c r="B63" s="83" t="s">
        <v>20</v>
      </c>
      <c r="C63" s="30"/>
      <c r="D63" s="60"/>
      <c r="E63" s="50">
        <v>3</v>
      </c>
      <c r="F63" s="61"/>
      <c r="G63" s="61"/>
      <c r="H63" s="61"/>
      <c r="I63" s="62">
        <f>+IF(E63=0,"",PRODUCT(E63:H63))</f>
        <v>3</v>
      </c>
      <c r="J63" s="59"/>
      <c r="K63" s="57"/>
      <c r="L63" s="2"/>
      <c r="M63" s="63"/>
      <c r="N63" s="63"/>
      <c r="O63" s="63"/>
      <c r="P63" s="63"/>
      <c r="Q63" s="63"/>
    </row>
    <row r="64" spans="1:17" s="6" customFormat="1" ht="14.25" customHeight="1" x14ac:dyDescent="0.25">
      <c r="A64" s="48"/>
      <c r="B64" s="83" t="s">
        <v>31</v>
      </c>
      <c r="C64" s="30"/>
      <c r="D64" s="60"/>
      <c r="E64" s="50">
        <v>1</v>
      </c>
      <c r="F64" s="61"/>
      <c r="G64" s="61"/>
      <c r="H64" s="61"/>
      <c r="I64" s="62">
        <f t="shared" ref="I64" si="3">+IF(E64=0,"",PRODUCT(E64:H64))</f>
        <v>1</v>
      </c>
      <c r="J64" s="59"/>
      <c r="K64" s="57"/>
      <c r="L64" s="2"/>
      <c r="M64" s="63"/>
      <c r="N64" s="63"/>
      <c r="O64" s="63"/>
      <c r="P64" s="63"/>
      <c r="Q64" s="63"/>
    </row>
    <row r="65" spans="1:17" s="6" customFormat="1" ht="14.25" customHeight="1" x14ac:dyDescent="0.25">
      <c r="A65" s="105" t="s">
        <v>72</v>
      </c>
      <c r="B65" s="78" t="s">
        <v>52</v>
      </c>
      <c r="C65" s="79"/>
      <c r="D65" s="79"/>
      <c r="E65" s="79"/>
      <c r="F65" s="79"/>
      <c r="G65" s="79"/>
      <c r="H65" s="79"/>
      <c r="I65" s="80"/>
      <c r="J65" s="81">
        <f>SUM(I66:I66)</f>
        <v>1</v>
      </c>
      <c r="K65" s="91" t="s">
        <v>8</v>
      </c>
      <c r="L65" s="2"/>
      <c r="M65" s="63"/>
      <c r="N65" s="63"/>
      <c r="O65" s="63"/>
      <c r="P65" s="63"/>
      <c r="Q65" s="63"/>
    </row>
    <row r="66" spans="1:17" s="6" customFormat="1" ht="14.25" customHeight="1" x14ac:dyDescent="0.25">
      <c r="A66" s="48"/>
      <c r="B66" s="83" t="s">
        <v>20</v>
      </c>
      <c r="C66" s="30"/>
      <c r="D66" s="60"/>
      <c r="E66" s="50">
        <v>1</v>
      </c>
      <c r="F66" s="61"/>
      <c r="G66" s="61"/>
      <c r="H66" s="61"/>
      <c r="I66" s="62">
        <f>+IF(E66=0,"",PRODUCT(E66:H66))</f>
        <v>1</v>
      </c>
      <c r="J66" s="59"/>
      <c r="K66" s="57"/>
      <c r="L66" s="2"/>
      <c r="M66" s="63"/>
      <c r="N66" s="63"/>
      <c r="O66" s="63"/>
      <c r="P66" s="63"/>
      <c r="Q66" s="63"/>
    </row>
    <row r="67" spans="1:17" s="6" customFormat="1" ht="14.25" customHeight="1" x14ac:dyDescent="0.25">
      <c r="A67" s="111" t="s">
        <v>108</v>
      </c>
      <c r="B67" s="111" t="s">
        <v>109</v>
      </c>
      <c r="C67" s="111"/>
      <c r="D67" s="79"/>
      <c r="E67" s="79"/>
      <c r="F67" s="79"/>
      <c r="G67" s="79"/>
      <c r="H67" s="79"/>
      <c r="I67" s="79"/>
      <c r="J67" s="81">
        <f>SUM(I67:I68)</f>
        <v>1</v>
      </c>
      <c r="K67" s="91" t="s">
        <v>8</v>
      </c>
      <c r="L67" s="2"/>
      <c r="M67" s="63"/>
      <c r="N67" s="63"/>
      <c r="O67" s="63"/>
      <c r="P67" s="63"/>
      <c r="Q67" s="63"/>
    </row>
    <row r="68" spans="1:17" s="6" customFormat="1" ht="14.25" customHeight="1" x14ac:dyDescent="0.25">
      <c r="A68" s="48"/>
      <c r="B68" s="83" t="s">
        <v>20</v>
      </c>
      <c r="D68" s="60"/>
      <c r="E68" s="50">
        <v>1</v>
      </c>
      <c r="F68" s="61"/>
      <c r="G68" s="61"/>
      <c r="H68" s="61"/>
      <c r="I68" s="62">
        <f>+IF(E68=0,"",PRODUCT(E68:H68))</f>
        <v>1</v>
      </c>
      <c r="J68" s="59"/>
      <c r="K68" s="57"/>
      <c r="L68" s="2"/>
      <c r="M68" s="63"/>
      <c r="N68" s="63"/>
      <c r="O68" s="63"/>
      <c r="P68" s="63"/>
      <c r="Q68" s="63"/>
    </row>
    <row r="69" spans="1:17" ht="12.75" x14ac:dyDescent="0.2">
      <c r="A69" s="105" t="s">
        <v>65</v>
      </c>
      <c r="B69" s="78" t="s">
        <v>107</v>
      </c>
      <c r="C69" s="79"/>
      <c r="D69" s="79"/>
      <c r="E69" s="79"/>
      <c r="F69" s="79"/>
      <c r="G69" s="79"/>
      <c r="H69" s="79"/>
      <c r="I69" s="80"/>
      <c r="J69" s="81">
        <f>SUM(I70:I70)</f>
        <v>1</v>
      </c>
      <c r="K69" s="91" t="s">
        <v>8</v>
      </c>
    </row>
    <row r="70" spans="1:17" ht="12.75" x14ac:dyDescent="0.25">
      <c r="A70" s="48"/>
      <c r="B70" s="83" t="s">
        <v>20</v>
      </c>
      <c r="C70" s="30"/>
      <c r="D70" s="60"/>
      <c r="E70" s="50">
        <v>1</v>
      </c>
      <c r="F70" s="61"/>
      <c r="G70" s="61"/>
      <c r="H70" s="61"/>
      <c r="I70" s="62">
        <f>+IF(E70=0,"",PRODUCT(E70:H70))</f>
        <v>1</v>
      </c>
      <c r="J70" s="59"/>
      <c r="K70" s="57"/>
    </row>
    <row r="71" spans="1:17" s="6" customFormat="1" ht="14.25" customHeight="1" x14ac:dyDescent="0.25">
      <c r="A71" s="48"/>
      <c r="B71" s="83"/>
      <c r="C71" s="30"/>
      <c r="D71" s="60"/>
      <c r="E71" s="50"/>
      <c r="F71" s="61"/>
      <c r="G71" s="61"/>
      <c r="H71" s="61"/>
      <c r="I71" s="62" t="str">
        <f t="shared" ref="I71" si="4">+IF(E71=0,"",PRODUCT(E71:H71))</f>
        <v/>
      </c>
      <c r="J71" s="59"/>
      <c r="K71" s="57"/>
      <c r="L71" s="2"/>
      <c r="M71" s="63"/>
      <c r="N71" s="63"/>
      <c r="O71" s="63"/>
      <c r="P71" s="63"/>
      <c r="Q71" s="63"/>
    </row>
    <row r="72" spans="1:17" x14ac:dyDescent="0.2">
      <c r="A72" s="220" t="s">
        <v>148</v>
      </c>
      <c r="B72" s="220"/>
      <c r="C72" s="220"/>
      <c r="D72" s="220"/>
      <c r="E72" s="220"/>
      <c r="F72" s="220"/>
      <c r="G72" s="220"/>
      <c r="H72" s="220"/>
      <c r="I72" s="220"/>
      <c r="J72" s="220"/>
      <c r="K72" s="220"/>
    </row>
    <row r="73" spans="1:17" x14ac:dyDescent="0.2">
      <c r="A73" s="221"/>
      <c r="B73" s="221"/>
      <c r="C73" s="221"/>
      <c r="D73" s="221"/>
      <c r="E73" s="221"/>
      <c r="F73" s="221"/>
      <c r="G73" s="221"/>
      <c r="H73" s="221"/>
      <c r="I73" s="221"/>
      <c r="J73" s="221"/>
      <c r="K73" s="221"/>
    </row>
  </sheetData>
  <mergeCells count="13">
    <mergeCell ref="C1:K1"/>
    <mergeCell ref="A72:K73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6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66"/>
  <sheetViews>
    <sheetView view="pageBreakPreview" topLeftCell="A25" zoomScale="115" zoomScaleNormal="115" zoomScaleSheetLayoutView="115" workbookViewId="0">
      <selection activeCell="C29" sqref="C29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40.85546875" style="1" customWidth="1"/>
    <col min="15" max="16" width="5.85546875" style="1" customWidth="1"/>
    <col min="17" max="17" width="39.42578125" style="1" customWidth="1"/>
    <col min="18" max="16384" width="11.42578125" style="1"/>
  </cols>
  <sheetData>
    <row r="1" spans="1:20" s="14" customFormat="1" ht="42" customHeight="1" x14ac:dyDescent="0.2">
      <c r="A1" s="149"/>
      <c r="B1" s="150"/>
      <c r="C1" s="228" t="s">
        <v>153</v>
      </c>
      <c r="D1" s="228"/>
      <c r="E1" s="228"/>
      <c r="F1" s="228"/>
      <c r="G1" s="228"/>
      <c r="H1" s="228"/>
      <c r="I1" s="228"/>
      <c r="J1" s="228"/>
      <c r="K1" s="229"/>
    </row>
    <row r="2" spans="1:20" s="14" customFormat="1" ht="43.5" customHeight="1" x14ac:dyDescent="0.2">
      <c r="A2" s="161" t="s">
        <v>35</v>
      </c>
      <c r="B2" s="243" t="s">
        <v>103</v>
      </c>
      <c r="C2" s="243"/>
      <c r="D2" s="243"/>
      <c r="E2" s="243"/>
      <c r="F2" s="243"/>
      <c r="G2" s="243"/>
      <c r="H2" s="243"/>
      <c r="I2" s="243"/>
      <c r="J2" s="243"/>
      <c r="K2" s="244"/>
      <c r="L2" s="230"/>
      <c r="M2" s="230"/>
    </row>
    <row r="3" spans="1:20" s="14" customFormat="1" ht="14.25" customHeight="1" x14ac:dyDescent="0.2">
      <c r="A3" s="161" t="s">
        <v>4</v>
      </c>
      <c r="B3" s="129" t="s">
        <v>74</v>
      </c>
      <c r="C3" s="128"/>
      <c r="D3" s="130"/>
      <c r="G3" s="131" t="s">
        <v>75</v>
      </c>
      <c r="I3" s="132" t="s">
        <v>98</v>
      </c>
      <c r="J3" s="132"/>
      <c r="K3" s="162"/>
      <c r="L3" s="18"/>
    </row>
    <row r="4" spans="1:20" s="14" customFormat="1" ht="14.25" customHeight="1" x14ac:dyDescent="0.2">
      <c r="A4" s="161" t="s">
        <v>2</v>
      </c>
      <c r="B4" s="133" t="s">
        <v>34</v>
      </c>
      <c r="C4" s="128"/>
      <c r="D4" s="130"/>
      <c r="G4" s="131" t="s">
        <v>11</v>
      </c>
      <c r="I4" s="132" t="s">
        <v>99</v>
      </c>
      <c r="J4" s="132"/>
      <c r="K4" s="162"/>
      <c r="L4" s="18"/>
    </row>
    <row r="5" spans="1:20" s="14" customFormat="1" ht="14.25" customHeight="1" x14ac:dyDescent="0.2">
      <c r="A5" s="163" t="s">
        <v>7</v>
      </c>
      <c r="B5" s="133" t="s">
        <v>57</v>
      </c>
      <c r="C5" s="128"/>
      <c r="D5" s="130"/>
      <c r="G5" s="131" t="s">
        <v>12</v>
      </c>
      <c r="I5" s="132" t="s">
        <v>100</v>
      </c>
      <c r="J5" s="132"/>
      <c r="K5" s="162"/>
      <c r="L5" s="18"/>
    </row>
    <row r="6" spans="1:20" s="6" customFormat="1" ht="14.25" customHeight="1" thickBot="1" x14ac:dyDescent="0.3">
      <c r="A6" s="164"/>
      <c r="B6" s="165"/>
      <c r="C6" s="166"/>
      <c r="D6" s="166"/>
      <c r="E6" s="167"/>
      <c r="F6" s="168"/>
      <c r="G6" s="168"/>
      <c r="H6" s="168"/>
      <c r="I6" s="169"/>
      <c r="J6" s="168"/>
      <c r="K6" s="170"/>
      <c r="L6" s="2"/>
    </row>
    <row r="7" spans="1:20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20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20" s="23" customFormat="1" ht="15.75" x14ac:dyDescent="0.25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45"/>
      <c r="N9" s="45"/>
      <c r="O9" s="45"/>
      <c r="P9" s="45"/>
      <c r="Q9" s="45"/>
      <c r="R9" s="45"/>
      <c r="S9" s="45"/>
      <c r="T9" s="45"/>
    </row>
    <row r="10" spans="1:20" s="52" customFormat="1" ht="15" customHeight="1" x14ac:dyDescent="0.25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M10" s="45"/>
      <c r="N10" s="45"/>
      <c r="O10" s="45"/>
      <c r="P10" s="45"/>
      <c r="Q10" s="45"/>
      <c r="R10" s="45"/>
      <c r="S10" s="45"/>
      <c r="T10" s="45"/>
    </row>
    <row r="11" spans="1:20" s="6" customFormat="1" ht="14.25" customHeight="1" x14ac:dyDescent="0.25">
      <c r="A11" s="105" t="s">
        <v>67</v>
      </c>
      <c r="B11" s="78" t="s">
        <v>143</v>
      </c>
      <c r="C11" s="79"/>
      <c r="D11" s="86"/>
      <c r="E11" s="87"/>
      <c r="F11" s="88"/>
      <c r="G11" s="88"/>
      <c r="H11" s="88"/>
      <c r="I11" s="89"/>
      <c r="J11" s="90">
        <f>SUM(I13:I30)</f>
        <v>39</v>
      </c>
      <c r="K11" s="91" t="s">
        <v>8</v>
      </c>
      <c r="L11" s="2"/>
      <c r="M11" s="45"/>
      <c r="N11" s="45"/>
      <c r="O11" s="45"/>
      <c r="P11" s="45"/>
      <c r="Q11" s="45"/>
      <c r="R11" s="45"/>
      <c r="S11" s="45"/>
      <c r="T11" s="45"/>
    </row>
    <row r="12" spans="1:20" s="6" customFormat="1" ht="14.25" customHeight="1" x14ac:dyDescent="0.25">
      <c r="A12" s="48"/>
      <c r="B12" s="83" t="s">
        <v>20</v>
      </c>
      <c r="C12" s="30"/>
      <c r="D12" s="60"/>
      <c r="E12" s="30"/>
      <c r="F12" s="61"/>
      <c r="G12" s="61"/>
      <c r="H12" s="61"/>
      <c r="I12" s="62"/>
      <c r="J12" s="76"/>
      <c r="K12" s="77"/>
      <c r="L12" s="2"/>
      <c r="M12" s="45"/>
      <c r="N12" s="45"/>
      <c r="O12" s="45"/>
      <c r="P12" s="45"/>
      <c r="Q12" s="45"/>
      <c r="R12" s="45"/>
      <c r="S12" s="45"/>
      <c r="T12" s="45"/>
    </row>
    <row r="13" spans="1:20" s="52" customFormat="1" ht="15" customHeight="1" x14ac:dyDescent="0.25">
      <c r="A13" s="84"/>
      <c r="B13" s="58"/>
      <c r="C13" s="56" t="s">
        <v>134</v>
      </c>
      <c r="D13" s="69" t="s">
        <v>22</v>
      </c>
      <c r="E13" s="50">
        <v>3</v>
      </c>
      <c r="F13" s="70"/>
      <c r="G13" s="70"/>
      <c r="H13" s="70"/>
      <c r="I13" s="71">
        <f t="shared" ref="I13:I30" si="0">+IF(E13=0,"",PRODUCT(E13:H13))</f>
        <v>3</v>
      </c>
      <c r="J13" s="49"/>
      <c r="K13" s="57"/>
      <c r="M13" s="45"/>
      <c r="N13" s="45"/>
      <c r="O13" s="45"/>
      <c r="P13" s="45"/>
      <c r="Q13" s="45"/>
      <c r="R13" s="45"/>
      <c r="S13" s="45"/>
      <c r="T13" s="45"/>
    </row>
    <row r="14" spans="1:20" s="52" customFormat="1" ht="15" customHeight="1" x14ac:dyDescent="0.25">
      <c r="A14" s="84"/>
      <c r="B14" s="58"/>
      <c r="C14" s="56" t="s">
        <v>58</v>
      </c>
      <c r="D14" s="69" t="s">
        <v>24</v>
      </c>
      <c r="E14" s="50">
        <v>2</v>
      </c>
      <c r="F14" s="70"/>
      <c r="G14" s="70"/>
      <c r="H14" s="70"/>
      <c r="I14" s="71">
        <f t="shared" si="0"/>
        <v>2</v>
      </c>
      <c r="J14" s="49"/>
      <c r="K14" s="57"/>
      <c r="M14" s="45"/>
      <c r="N14" s="45"/>
      <c r="O14" s="45"/>
      <c r="P14" s="45"/>
      <c r="Q14" s="45"/>
      <c r="R14" s="45"/>
      <c r="S14" s="45"/>
      <c r="T14" s="45"/>
    </row>
    <row r="15" spans="1:20" s="52" customFormat="1" ht="15" customHeight="1" x14ac:dyDescent="0.25">
      <c r="A15" s="84"/>
      <c r="B15" s="58"/>
      <c r="C15" s="56" t="s">
        <v>36</v>
      </c>
      <c r="D15" s="69" t="s">
        <v>33</v>
      </c>
      <c r="E15" s="50">
        <v>5</v>
      </c>
      <c r="F15" s="70"/>
      <c r="G15" s="70"/>
      <c r="H15" s="70"/>
      <c r="I15" s="71">
        <f t="shared" si="0"/>
        <v>5</v>
      </c>
      <c r="J15" s="49"/>
      <c r="K15" s="57"/>
      <c r="M15" s="45"/>
      <c r="N15" s="45"/>
      <c r="O15" s="45"/>
      <c r="P15" s="45"/>
      <c r="Q15" s="45"/>
      <c r="R15" s="45"/>
      <c r="S15" s="45"/>
      <c r="T15" s="45"/>
    </row>
    <row r="16" spans="1:20" s="52" customFormat="1" ht="15" customHeight="1" x14ac:dyDescent="0.25">
      <c r="A16" s="84"/>
      <c r="B16" s="58"/>
      <c r="C16" s="56" t="s">
        <v>142</v>
      </c>
      <c r="D16" s="69" t="s">
        <v>25</v>
      </c>
      <c r="E16" s="50">
        <v>3</v>
      </c>
      <c r="F16" s="70"/>
      <c r="G16" s="70"/>
      <c r="H16" s="70"/>
      <c r="I16" s="71">
        <f t="shared" si="0"/>
        <v>3</v>
      </c>
      <c r="J16" s="49"/>
      <c r="K16" s="57"/>
      <c r="M16" s="45"/>
      <c r="N16" s="45"/>
      <c r="O16" s="45"/>
      <c r="P16" s="45"/>
      <c r="Q16" s="45"/>
      <c r="R16" s="45"/>
      <c r="S16" s="45"/>
      <c r="T16" s="45"/>
    </row>
    <row r="17" spans="1:20" s="52" customFormat="1" ht="15" customHeight="1" x14ac:dyDescent="0.25">
      <c r="A17" s="84"/>
      <c r="B17" s="58"/>
      <c r="C17" s="56" t="s">
        <v>40</v>
      </c>
      <c r="D17" s="69" t="s">
        <v>27</v>
      </c>
      <c r="E17" s="50">
        <v>6</v>
      </c>
      <c r="F17" s="70"/>
      <c r="G17" s="70"/>
      <c r="H17" s="70"/>
      <c r="I17" s="71">
        <f t="shared" si="0"/>
        <v>6</v>
      </c>
      <c r="J17" s="49"/>
      <c r="K17" s="57"/>
      <c r="M17" s="45"/>
      <c r="N17" s="45"/>
      <c r="O17" s="45"/>
      <c r="P17" s="45"/>
      <c r="Q17" s="45"/>
      <c r="R17" s="45"/>
      <c r="S17" s="45"/>
      <c r="T17" s="45"/>
    </row>
    <row r="18" spans="1:20" s="52" customFormat="1" ht="15" customHeight="1" x14ac:dyDescent="0.25">
      <c r="A18" s="84"/>
      <c r="B18" s="58"/>
      <c r="C18" s="56" t="s">
        <v>41</v>
      </c>
      <c r="D18" s="69" t="s">
        <v>28</v>
      </c>
      <c r="E18" s="50">
        <v>2</v>
      </c>
      <c r="F18" s="70"/>
      <c r="G18" s="70"/>
      <c r="H18" s="70"/>
      <c r="I18" s="71">
        <f t="shared" si="0"/>
        <v>2</v>
      </c>
      <c r="J18" s="49"/>
      <c r="K18" s="57"/>
      <c r="M18" s="45"/>
      <c r="N18" s="45"/>
      <c r="O18" s="45"/>
      <c r="P18" s="45"/>
      <c r="Q18" s="45"/>
      <c r="R18" s="45"/>
      <c r="S18" s="45"/>
      <c r="T18" s="45"/>
    </row>
    <row r="19" spans="1:20" s="52" customFormat="1" ht="15" customHeight="1" x14ac:dyDescent="0.25">
      <c r="A19" s="84"/>
      <c r="B19" s="58"/>
      <c r="C19" s="56" t="s">
        <v>42</v>
      </c>
      <c r="D19" s="69" t="s">
        <v>44</v>
      </c>
      <c r="E19" s="50">
        <v>3</v>
      </c>
      <c r="F19" s="70"/>
      <c r="G19" s="70"/>
      <c r="H19" s="70"/>
      <c r="I19" s="71">
        <f t="shared" si="0"/>
        <v>3</v>
      </c>
      <c r="J19" s="49"/>
      <c r="K19" s="57"/>
      <c r="M19" s="45"/>
      <c r="N19" s="45"/>
      <c r="O19" s="45"/>
      <c r="P19" s="45"/>
      <c r="Q19" s="45"/>
      <c r="R19" s="45"/>
      <c r="S19" s="45"/>
      <c r="T19" s="45"/>
    </row>
    <row r="20" spans="1:20" s="52" customFormat="1" ht="15" customHeight="1" x14ac:dyDescent="0.25">
      <c r="A20" s="55"/>
      <c r="B20" s="58"/>
      <c r="C20" s="56" t="s">
        <v>59</v>
      </c>
      <c r="D20" s="69" t="s">
        <v>53</v>
      </c>
      <c r="E20" s="50">
        <v>2</v>
      </c>
      <c r="F20" s="70"/>
      <c r="G20" s="70"/>
      <c r="H20" s="70"/>
      <c r="I20" s="71">
        <f t="shared" si="0"/>
        <v>2</v>
      </c>
      <c r="J20" s="49"/>
      <c r="K20" s="57"/>
      <c r="M20" s="45"/>
      <c r="N20" s="45"/>
      <c r="O20" s="45"/>
      <c r="P20" s="45"/>
      <c r="Q20" s="45"/>
      <c r="R20" s="45"/>
      <c r="S20" s="45"/>
      <c r="T20" s="45"/>
    </row>
    <row r="21" spans="1:20" s="52" customFormat="1" ht="15" customHeight="1" x14ac:dyDescent="0.25">
      <c r="A21" s="55"/>
      <c r="B21" s="58"/>
      <c r="C21" s="56" t="s">
        <v>55</v>
      </c>
      <c r="D21" s="69" t="s">
        <v>54</v>
      </c>
      <c r="E21" s="50">
        <v>4</v>
      </c>
      <c r="F21" s="70"/>
      <c r="G21" s="70"/>
      <c r="H21" s="70"/>
      <c r="I21" s="71">
        <f t="shared" si="0"/>
        <v>4</v>
      </c>
      <c r="J21" s="49"/>
      <c r="K21" s="57"/>
      <c r="M21" s="45"/>
      <c r="N21" s="45"/>
      <c r="O21" s="45"/>
      <c r="P21" s="45"/>
      <c r="Q21" s="45"/>
      <c r="R21" s="45"/>
      <c r="S21" s="45"/>
      <c r="T21" s="45"/>
    </row>
    <row r="22" spans="1:20" s="52" customFormat="1" ht="15" customHeight="1" x14ac:dyDescent="0.25">
      <c r="A22" s="55"/>
      <c r="B22" s="58"/>
      <c r="C22" s="56" t="s">
        <v>78</v>
      </c>
      <c r="D22" s="69"/>
      <c r="E22" s="50">
        <v>1</v>
      </c>
      <c r="F22" s="70"/>
      <c r="G22" s="70"/>
      <c r="H22" s="70"/>
      <c r="I22" s="71">
        <f t="shared" si="0"/>
        <v>1</v>
      </c>
      <c r="J22" s="49"/>
      <c r="K22" s="57"/>
      <c r="M22" s="45"/>
      <c r="N22" s="45"/>
      <c r="O22" s="45"/>
      <c r="P22" s="45"/>
      <c r="Q22" s="45"/>
      <c r="R22" s="45"/>
      <c r="S22" s="45"/>
      <c r="T22" s="45"/>
    </row>
    <row r="23" spans="1:20" s="52" customFormat="1" ht="15" customHeight="1" x14ac:dyDescent="0.25">
      <c r="A23" s="55"/>
      <c r="B23" s="58"/>
      <c r="C23" s="56" t="s">
        <v>83</v>
      </c>
      <c r="D23" s="69"/>
      <c r="E23" s="50">
        <v>1</v>
      </c>
      <c r="F23" s="70"/>
      <c r="G23" s="70"/>
      <c r="H23" s="70"/>
      <c r="I23" s="71">
        <f t="shared" si="0"/>
        <v>1</v>
      </c>
      <c r="J23" s="49"/>
      <c r="K23" s="57"/>
      <c r="M23" s="45"/>
      <c r="N23" s="45"/>
      <c r="O23" s="45"/>
      <c r="P23" s="45"/>
      <c r="Q23" s="45"/>
      <c r="R23" s="45"/>
      <c r="S23" s="45"/>
      <c r="T23" s="45"/>
    </row>
    <row r="24" spans="1:20" s="52" customFormat="1" ht="15" customHeight="1" x14ac:dyDescent="0.25">
      <c r="A24" s="55"/>
      <c r="B24" s="58"/>
      <c r="C24" s="56" t="s">
        <v>104</v>
      </c>
      <c r="D24" s="69"/>
      <c r="E24" s="50">
        <v>1</v>
      </c>
      <c r="F24" s="70"/>
      <c r="G24" s="70"/>
      <c r="H24" s="70"/>
      <c r="I24" s="71">
        <f t="shared" si="0"/>
        <v>1</v>
      </c>
      <c r="J24" s="49"/>
      <c r="K24" s="57"/>
      <c r="M24" s="45"/>
      <c r="N24" s="45"/>
      <c r="O24" s="45"/>
      <c r="P24" s="45"/>
      <c r="Q24" s="45"/>
      <c r="R24" s="45"/>
      <c r="S24" s="45"/>
      <c r="T24" s="45"/>
    </row>
    <row r="25" spans="1:20" s="6" customFormat="1" ht="14.25" customHeight="1" x14ac:dyDescent="0.25">
      <c r="A25" s="48"/>
      <c r="B25" s="85" t="s">
        <v>31</v>
      </c>
      <c r="C25" s="30"/>
      <c r="D25" s="72"/>
      <c r="E25" s="73"/>
      <c r="F25" s="74"/>
      <c r="G25" s="74"/>
      <c r="H25" s="74"/>
      <c r="I25" s="71" t="str">
        <f t="shared" si="0"/>
        <v/>
      </c>
      <c r="J25" s="49"/>
      <c r="K25" s="29"/>
      <c r="L25" s="2"/>
      <c r="M25" s="45"/>
      <c r="N25" s="45"/>
      <c r="O25" s="45"/>
      <c r="P25" s="45"/>
      <c r="Q25" s="45"/>
      <c r="R25" s="45"/>
      <c r="S25" s="45"/>
      <c r="T25" s="45"/>
    </row>
    <row r="26" spans="1:20" s="52" customFormat="1" ht="15" customHeight="1" x14ac:dyDescent="0.25">
      <c r="A26" s="84"/>
      <c r="B26" s="58"/>
      <c r="C26" s="56" t="s">
        <v>134</v>
      </c>
      <c r="D26" s="69" t="s">
        <v>22</v>
      </c>
      <c r="E26" s="50">
        <v>1</v>
      </c>
      <c r="F26" s="70"/>
      <c r="G26" s="70"/>
      <c r="H26" s="70"/>
      <c r="I26" s="71">
        <f t="shared" si="0"/>
        <v>1</v>
      </c>
      <c r="J26" s="49"/>
      <c r="K26" s="57"/>
      <c r="M26" s="45"/>
      <c r="N26" s="45"/>
      <c r="O26" s="45"/>
      <c r="P26" s="45"/>
      <c r="Q26" s="45"/>
      <c r="R26" s="45"/>
      <c r="S26" s="45"/>
      <c r="T26" s="45"/>
    </row>
    <row r="27" spans="1:20" s="52" customFormat="1" ht="15" customHeight="1" x14ac:dyDescent="0.25">
      <c r="A27" s="84"/>
      <c r="B27" s="58"/>
      <c r="C27" s="56" t="s">
        <v>58</v>
      </c>
      <c r="D27" s="69" t="s">
        <v>24</v>
      </c>
      <c r="E27" s="50">
        <v>1</v>
      </c>
      <c r="F27" s="70"/>
      <c r="G27" s="70"/>
      <c r="H27" s="70"/>
      <c r="I27" s="71">
        <f t="shared" si="0"/>
        <v>1</v>
      </c>
      <c r="J27" s="49"/>
      <c r="K27" s="57"/>
      <c r="M27" s="45"/>
      <c r="N27" s="45"/>
      <c r="O27" s="45"/>
      <c r="P27" s="45"/>
      <c r="Q27" s="45"/>
      <c r="R27" s="45"/>
      <c r="S27" s="45"/>
      <c r="T27" s="45"/>
    </row>
    <row r="28" spans="1:20" s="52" customFormat="1" ht="15" customHeight="1" x14ac:dyDescent="0.25">
      <c r="A28" s="84"/>
      <c r="B28" s="58"/>
      <c r="C28" s="56" t="s">
        <v>38</v>
      </c>
      <c r="D28" s="69" t="s">
        <v>39</v>
      </c>
      <c r="E28" s="50">
        <v>1</v>
      </c>
      <c r="F28" s="70"/>
      <c r="G28" s="70"/>
      <c r="H28" s="70"/>
      <c r="I28" s="71">
        <f t="shared" si="0"/>
        <v>1</v>
      </c>
      <c r="J28" s="49"/>
      <c r="K28" s="57"/>
      <c r="M28" s="45"/>
      <c r="N28" s="45"/>
      <c r="O28" s="45"/>
      <c r="P28" s="45"/>
      <c r="Q28" s="45"/>
      <c r="R28" s="45"/>
      <c r="S28" s="45"/>
      <c r="T28" s="45"/>
    </row>
    <row r="29" spans="1:20" s="52" customFormat="1" ht="15" customHeight="1" x14ac:dyDescent="0.25">
      <c r="A29" s="84"/>
      <c r="B29" s="58"/>
      <c r="C29" s="56" t="s">
        <v>41</v>
      </c>
      <c r="D29" s="69" t="s">
        <v>28</v>
      </c>
      <c r="E29" s="50">
        <v>2</v>
      </c>
      <c r="F29" s="70"/>
      <c r="G29" s="70"/>
      <c r="H29" s="70"/>
      <c r="I29" s="71">
        <f t="shared" si="0"/>
        <v>2</v>
      </c>
      <c r="J29" s="49"/>
      <c r="K29" s="57"/>
      <c r="M29" s="45"/>
      <c r="N29" s="45"/>
      <c r="O29" s="45"/>
      <c r="P29" s="45"/>
      <c r="Q29" s="45"/>
      <c r="R29" s="45"/>
      <c r="S29" s="45"/>
      <c r="T29" s="45"/>
    </row>
    <row r="30" spans="1:20" s="52" customFormat="1" ht="15" customHeight="1" x14ac:dyDescent="0.25">
      <c r="A30" s="84"/>
      <c r="B30" s="58"/>
      <c r="C30" s="56" t="s">
        <v>78</v>
      </c>
      <c r="D30" s="69"/>
      <c r="E30" s="50">
        <v>1</v>
      </c>
      <c r="F30" s="70"/>
      <c r="G30" s="70"/>
      <c r="H30" s="70"/>
      <c r="I30" s="71">
        <f t="shared" si="0"/>
        <v>1</v>
      </c>
      <c r="J30" s="49"/>
      <c r="K30" s="57"/>
      <c r="L30" s="45"/>
      <c r="M30" s="45"/>
      <c r="N30" s="45"/>
      <c r="O30" s="45"/>
      <c r="P30" s="45"/>
      <c r="Q30" s="45"/>
      <c r="R30" s="45"/>
      <c r="S30" s="45"/>
      <c r="T30" s="45"/>
    </row>
    <row r="31" spans="1:20" s="52" customFormat="1" ht="12.75" customHeight="1" x14ac:dyDescent="0.25">
      <c r="A31" s="84"/>
      <c r="B31" s="58"/>
      <c r="C31" s="56"/>
      <c r="D31" s="69"/>
      <c r="E31" s="70"/>
      <c r="F31" s="70"/>
      <c r="G31" s="70"/>
      <c r="H31" s="70"/>
      <c r="I31" s="71"/>
      <c r="J31" s="49"/>
      <c r="K31" s="57"/>
      <c r="L31" s="45"/>
      <c r="M31" s="45"/>
      <c r="N31" s="45"/>
      <c r="O31" s="45"/>
      <c r="P31" s="45"/>
      <c r="Q31" s="45"/>
      <c r="R31" s="45"/>
      <c r="S31" s="45"/>
      <c r="T31" s="45"/>
    </row>
    <row r="32" spans="1:20" s="52" customFormat="1" ht="15" customHeight="1" x14ac:dyDescent="0.25">
      <c r="A32" s="105" t="s">
        <v>68</v>
      </c>
      <c r="B32" s="78" t="s">
        <v>144</v>
      </c>
      <c r="C32" s="92"/>
      <c r="D32" s="93"/>
      <c r="E32" s="94"/>
      <c r="F32" s="94"/>
      <c r="G32" s="94"/>
      <c r="H32" s="94"/>
      <c r="I32" s="95"/>
      <c r="J32" s="90">
        <f>SUM(I34:I40)</f>
        <v>8</v>
      </c>
      <c r="K32" s="91" t="s">
        <v>8</v>
      </c>
      <c r="L32" s="45"/>
      <c r="M32" s="45"/>
      <c r="N32" s="45"/>
      <c r="O32" s="45"/>
      <c r="P32" s="45"/>
      <c r="Q32" s="45"/>
      <c r="R32" s="45"/>
      <c r="S32" s="45"/>
      <c r="T32" s="45"/>
    </row>
    <row r="33" spans="1:20" s="52" customFormat="1" ht="15" customHeight="1" x14ac:dyDescent="0.25">
      <c r="A33" s="55"/>
      <c r="B33" s="83" t="s">
        <v>20</v>
      </c>
      <c r="C33" s="56"/>
      <c r="D33" s="64"/>
      <c r="E33" s="50"/>
      <c r="F33" s="50"/>
      <c r="G33" s="50"/>
      <c r="H33" s="50"/>
      <c r="I33" s="51"/>
      <c r="J33" s="49"/>
      <c r="K33" s="57"/>
      <c r="L33" s="45"/>
      <c r="M33" s="45"/>
      <c r="N33" s="45"/>
      <c r="O33" s="45"/>
      <c r="P33" s="45"/>
      <c r="Q33" s="45"/>
      <c r="R33" s="45"/>
      <c r="S33" s="45"/>
      <c r="T33" s="45"/>
    </row>
    <row r="34" spans="1:20" s="52" customFormat="1" ht="15" customHeight="1" x14ac:dyDescent="0.25">
      <c r="A34" s="55"/>
      <c r="B34" s="67"/>
      <c r="C34" s="56" t="s">
        <v>47</v>
      </c>
      <c r="D34" s="69" t="s">
        <v>29</v>
      </c>
      <c r="E34" s="50">
        <v>2</v>
      </c>
      <c r="F34" s="50"/>
      <c r="G34" s="50"/>
      <c r="H34" s="50"/>
      <c r="I34" s="71">
        <f t="shared" ref="I34:I39" si="1">+IF(E34=0,"",PRODUCT(E34:H34))</f>
        <v>2</v>
      </c>
      <c r="J34" s="49"/>
      <c r="K34" s="57"/>
      <c r="L34" s="45"/>
      <c r="M34" s="45"/>
      <c r="N34" s="45"/>
      <c r="O34" s="45"/>
      <c r="P34" s="45"/>
      <c r="Q34" s="45"/>
      <c r="R34" s="45"/>
      <c r="S34" s="45"/>
      <c r="T34" s="45"/>
    </row>
    <row r="35" spans="1:20" s="52" customFormat="1" ht="15" customHeight="1" x14ac:dyDescent="0.25">
      <c r="A35" s="55"/>
      <c r="B35" s="67"/>
      <c r="C35" s="56" t="s">
        <v>48</v>
      </c>
      <c r="D35" s="69" t="s">
        <v>30</v>
      </c>
      <c r="E35" s="50">
        <v>1</v>
      </c>
      <c r="F35" s="50"/>
      <c r="G35" s="50"/>
      <c r="H35" s="50"/>
      <c r="I35" s="71">
        <f t="shared" si="1"/>
        <v>1</v>
      </c>
      <c r="J35" s="49"/>
      <c r="K35" s="57"/>
      <c r="L35" s="45"/>
      <c r="M35" s="45"/>
      <c r="N35" s="45"/>
      <c r="O35" s="45"/>
      <c r="P35" s="45"/>
      <c r="Q35" s="45"/>
      <c r="R35" s="45"/>
      <c r="S35" s="45"/>
      <c r="T35" s="45"/>
    </row>
    <row r="36" spans="1:20" s="52" customFormat="1" ht="15" customHeight="1" x14ac:dyDescent="0.25">
      <c r="A36" s="55"/>
      <c r="B36" s="67"/>
      <c r="C36" s="56" t="s">
        <v>91</v>
      </c>
      <c r="D36" s="69"/>
      <c r="E36" s="50">
        <v>1</v>
      </c>
      <c r="F36" s="50"/>
      <c r="G36" s="50"/>
      <c r="H36" s="50"/>
      <c r="I36" s="71">
        <f>E36</f>
        <v>1</v>
      </c>
      <c r="J36" s="49"/>
      <c r="K36" s="57"/>
      <c r="L36" s="45"/>
      <c r="M36" s="45"/>
      <c r="N36" s="45"/>
      <c r="O36" s="45"/>
      <c r="P36" s="45"/>
      <c r="Q36" s="45"/>
      <c r="R36" s="45"/>
      <c r="S36" s="45"/>
      <c r="T36" s="45"/>
    </row>
    <row r="37" spans="1:20" s="52" customFormat="1" ht="15" customHeight="1" x14ac:dyDescent="0.25">
      <c r="A37" s="55"/>
      <c r="B37" s="67"/>
      <c r="C37" s="56" t="s">
        <v>43</v>
      </c>
      <c r="D37" s="69" t="s">
        <v>46</v>
      </c>
      <c r="E37" s="50">
        <v>2</v>
      </c>
      <c r="F37" s="70"/>
      <c r="G37" s="70"/>
      <c r="H37" s="70"/>
      <c r="I37" s="71">
        <f>+IF(E37=0,"",PRODUCT(E37:H37))</f>
        <v>2</v>
      </c>
      <c r="J37" s="49"/>
      <c r="K37" s="57"/>
      <c r="L37" s="45"/>
      <c r="M37" s="45"/>
      <c r="N37" s="45"/>
    </row>
    <row r="38" spans="1:20" s="52" customFormat="1" ht="15" customHeight="1" x14ac:dyDescent="0.25">
      <c r="A38" s="55"/>
      <c r="B38" s="83" t="s">
        <v>21</v>
      </c>
      <c r="C38" s="56"/>
      <c r="D38" s="64"/>
      <c r="E38" s="50"/>
      <c r="F38" s="50"/>
      <c r="G38" s="50"/>
      <c r="H38" s="50"/>
      <c r="I38" s="71" t="str">
        <f t="shared" si="1"/>
        <v/>
      </c>
      <c r="J38" s="49"/>
      <c r="K38" s="57"/>
      <c r="L38" s="45"/>
      <c r="M38" s="45"/>
      <c r="N38" s="45"/>
    </row>
    <row r="39" spans="1:20" s="52" customFormat="1" ht="15" customHeight="1" x14ac:dyDescent="0.25">
      <c r="A39" s="55"/>
      <c r="B39" s="67"/>
      <c r="C39" s="56" t="s">
        <v>47</v>
      </c>
      <c r="D39" s="69" t="s">
        <v>29</v>
      </c>
      <c r="E39" s="50">
        <v>1</v>
      </c>
      <c r="F39" s="50"/>
      <c r="G39" s="50"/>
      <c r="H39" s="50"/>
      <c r="I39" s="71">
        <f t="shared" si="1"/>
        <v>1</v>
      </c>
      <c r="J39" s="49"/>
      <c r="K39" s="57"/>
      <c r="M39" s="53"/>
      <c r="N39" s="53"/>
    </row>
    <row r="40" spans="1:20" s="52" customFormat="1" ht="15" customHeight="1" x14ac:dyDescent="0.25">
      <c r="A40" s="55"/>
      <c r="B40" s="67"/>
      <c r="C40" s="56" t="s">
        <v>43</v>
      </c>
      <c r="D40" s="69" t="s">
        <v>46</v>
      </c>
      <c r="E40" s="50">
        <v>1</v>
      </c>
      <c r="F40" s="70"/>
      <c r="G40" s="70"/>
      <c r="H40" s="70"/>
      <c r="I40" s="71">
        <f>+IF(E40=0,"",PRODUCT(E40:H40))</f>
        <v>1</v>
      </c>
      <c r="J40" s="49"/>
      <c r="K40" s="57"/>
      <c r="M40" s="53"/>
      <c r="N40" s="53"/>
    </row>
    <row r="41" spans="1:20" s="52" customFormat="1" ht="15" customHeight="1" x14ac:dyDescent="0.25">
      <c r="A41" s="55"/>
      <c r="B41" s="67"/>
      <c r="C41" s="56"/>
      <c r="D41" s="69"/>
      <c r="E41" s="50"/>
      <c r="F41" s="70"/>
      <c r="G41" s="70"/>
      <c r="H41" s="70"/>
      <c r="I41" s="71"/>
      <c r="J41" s="49"/>
      <c r="K41" s="57"/>
      <c r="M41" s="53"/>
      <c r="N41" s="53"/>
    </row>
    <row r="42" spans="1:20" s="24" customFormat="1" ht="12.75" x14ac:dyDescent="0.2">
      <c r="A42" s="105" t="s">
        <v>69</v>
      </c>
      <c r="B42" s="78" t="s">
        <v>147</v>
      </c>
      <c r="C42" s="79"/>
      <c r="D42" s="79"/>
      <c r="E42" s="79"/>
      <c r="F42" s="79"/>
      <c r="G42" s="79"/>
      <c r="H42" s="79"/>
      <c r="I42" s="80"/>
      <c r="J42" s="81">
        <f>SUM(I43:I44)</f>
        <v>3</v>
      </c>
      <c r="K42" s="91" t="s">
        <v>8</v>
      </c>
      <c r="M42" s="25"/>
      <c r="N42" s="25"/>
    </row>
    <row r="43" spans="1:20" s="6" customFormat="1" ht="14.25" customHeight="1" x14ac:dyDescent="0.25">
      <c r="A43" s="48"/>
      <c r="B43" s="83" t="s">
        <v>20</v>
      </c>
      <c r="C43" s="30"/>
      <c r="D43" s="60"/>
      <c r="E43" s="30"/>
      <c r="F43" s="61"/>
      <c r="G43" s="61"/>
      <c r="H43" s="61"/>
      <c r="I43" s="62"/>
      <c r="J43" s="59"/>
      <c r="L43" s="2"/>
      <c r="M43" s="63"/>
      <c r="N43" s="63"/>
      <c r="O43" s="63"/>
      <c r="P43" s="63"/>
    </row>
    <row r="44" spans="1:20" s="6" customFormat="1" ht="14.25" customHeight="1" x14ac:dyDescent="0.25">
      <c r="A44" s="48"/>
      <c r="B44" s="82"/>
      <c r="C44" s="56" t="s">
        <v>146</v>
      </c>
      <c r="D44" s="64" t="s">
        <v>26</v>
      </c>
      <c r="E44" s="50">
        <v>3</v>
      </c>
      <c r="F44" s="61"/>
      <c r="G44" s="61"/>
      <c r="H44" s="61"/>
      <c r="I44" s="51">
        <f>+IF(E44=0,"",PRODUCT(E44:H44))</f>
        <v>3</v>
      </c>
      <c r="J44" s="59"/>
      <c r="K44" s="57"/>
      <c r="L44" s="2"/>
      <c r="M44" s="63"/>
      <c r="N44" s="63"/>
      <c r="O44" s="63"/>
      <c r="P44" s="63"/>
    </row>
    <row r="45" spans="1:20" s="52" customFormat="1" ht="12" customHeight="1" x14ac:dyDescent="0.25">
      <c r="A45" s="55"/>
      <c r="B45" s="58"/>
      <c r="C45" s="56"/>
      <c r="D45" s="64"/>
      <c r="E45" s="50"/>
      <c r="F45" s="50"/>
      <c r="G45" s="50"/>
      <c r="H45" s="50"/>
      <c r="I45" s="51"/>
      <c r="J45" s="49"/>
      <c r="K45" s="57"/>
    </row>
    <row r="46" spans="1:20" s="52" customFormat="1" ht="12" customHeight="1" x14ac:dyDescent="0.25">
      <c r="A46" s="105" t="s">
        <v>70</v>
      </c>
      <c r="B46" s="78" t="s">
        <v>139</v>
      </c>
      <c r="C46" s="79"/>
      <c r="D46" s="79"/>
      <c r="E46" s="79"/>
      <c r="F46" s="79"/>
      <c r="G46" s="79"/>
      <c r="H46" s="79"/>
      <c r="I46" s="79"/>
      <c r="J46" s="81">
        <f>SUM(I47:I49)</f>
        <v>2</v>
      </c>
      <c r="K46" s="91" t="s">
        <v>8</v>
      </c>
    </row>
    <row r="47" spans="1:20" s="52" customFormat="1" ht="12" customHeight="1" x14ac:dyDescent="0.25">
      <c r="A47" s="48"/>
      <c r="B47" s="83" t="s">
        <v>20</v>
      </c>
      <c r="C47" s="56"/>
      <c r="D47" s="64"/>
      <c r="E47" s="50">
        <v>1</v>
      </c>
      <c r="F47" s="61"/>
      <c r="G47" s="61"/>
      <c r="H47" s="61"/>
      <c r="I47" s="51">
        <f>E47</f>
        <v>1</v>
      </c>
      <c r="J47" s="59"/>
      <c r="K47" s="57"/>
    </row>
    <row r="48" spans="1:20" s="52" customFormat="1" ht="12" customHeight="1" x14ac:dyDescent="0.25">
      <c r="A48" s="48"/>
      <c r="B48" s="83" t="s">
        <v>21</v>
      </c>
      <c r="C48" s="56"/>
      <c r="D48" s="64"/>
      <c r="E48" s="50">
        <v>1</v>
      </c>
      <c r="F48" s="61"/>
      <c r="G48" s="61"/>
      <c r="H48" s="61"/>
      <c r="I48" s="51">
        <f>E48</f>
        <v>1</v>
      </c>
      <c r="J48" s="59"/>
      <c r="K48" s="57"/>
    </row>
    <row r="49" spans="1:16" s="52" customFormat="1" ht="12" customHeight="1" x14ac:dyDescent="0.25">
      <c r="A49" s="55"/>
      <c r="B49" s="58"/>
      <c r="C49" s="56"/>
      <c r="D49" s="64"/>
      <c r="E49" s="50"/>
      <c r="F49" s="50"/>
      <c r="G49" s="50"/>
      <c r="H49" s="50"/>
      <c r="I49" s="51"/>
      <c r="J49" s="49"/>
      <c r="K49" s="57"/>
    </row>
    <row r="50" spans="1:16" s="52" customFormat="1" ht="15" customHeight="1" x14ac:dyDescent="0.25">
      <c r="A50" s="105" t="s">
        <v>80</v>
      </c>
      <c r="B50" s="78" t="s">
        <v>140</v>
      </c>
      <c r="C50" s="79"/>
      <c r="D50" s="79"/>
      <c r="E50" s="79"/>
      <c r="F50" s="79"/>
      <c r="G50" s="79"/>
      <c r="H50" s="79"/>
      <c r="I50" s="80"/>
      <c r="J50" s="81">
        <f>SUM(I51:I55)</f>
        <v>10.362200000000001</v>
      </c>
      <c r="K50" s="91" t="s">
        <v>56</v>
      </c>
    </row>
    <row r="51" spans="1:16" s="52" customFormat="1" ht="15" customHeight="1" x14ac:dyDescent="0.25">
      <c r="A51" s="84"/>
      <c r="B51" s="83" t="s">
        <v>20</v>
      </c>
      <c r="C51" s="96"/>
      <c r="D51" s="96"/>
      <c r="E51" s="96"/>
      <c r="F51" s="96"/>
      <c r="G51" s="96"/>
      <c r="H51" s="96"/>
      <c r="I51" s="97"/>
      <c r="J51" s="98"/>
      <c r="K51" s="99"/>
    </row>
    <row r="52" spans="1:16" s="52" customFormat="1" ht="15" customHeight="1" x14ac:dyDescent="0.25">
      <c r="A52" s="84"/>
      <c r="B52" s="83"/>
      <c r="C52" s="106" t="s">
        <v>110</v>
      </c>
      <c r="D52" s="69"/>
      <c r="E52" s="62">
        <f>2*2.85</f>
        <v>5.7</v>
      </c>
      <c r="F52" s="75" t="s">
        <v>81</v>
      </c>
      <c r="G52" s="75" t="s">
        <v>81</v>
      </c>
      <c r="H52" s="70"/>
      <c r="I52" s="51">
        <f>PRODUCT(E52:G52)</f>
        <v>5.7</v>
      </c>
      <c r="J52" s="103"/>
      <c r="K52" s="57"/>
    </row>
    <row r="53" spans="1:16" s="52" customFormat="1" ht="32.25" customHeight="1" x14ac:dyDescent="0.25">
      <c r="A53" s="84"/>
      <c r="B53" s="83"/>
      <c r="C53" s="107" t="s">
        <v>61</v>
      </c>
      <c r="D53" s="69"/>
      <c r="E53" s="62">
        <f>(3*0.9)+0.65</f>
        <v>3.35</v>
      </c>
      <c r="F53" s="75" t="s">
        <v>81</v>
      </c>
      <c r="G53" s="75" t="s">
        <v>81</v>
      </c>
      <c r="H53" s="70"/>
      <c r="I53" s="51">
        <f t="shared" ref="I53:I54" si="2">PRODUCT(E53:G53)</f>
        <v>3.35</v>
      </c>
      <c r="J53" s="103"/>
      <c r="K53" s="57"/>
    </row>
    <row r="54" spans="1:16" s="52" customFormat="1" ht="15" customHeight="1" x14ac:dyDescent="0.25">
      <c r="A54" s="84"/>
      <c r="B54" s="83"/>
      <c r="C54" s="106" t="s">
        <v>105</v>
      </c>
      <c r="D54" s="69"/>
      <c r="E54" s="62">
        <f>8*(0.405*0.405)</f>
        <v>1.3122000000000003</v>
      </c>
      <c r="F54" s="75" t="s">
        <v>81</v>
      </c>
      <c r="G54" s="75" t="s">
        <v>81</v>
      </c>
      <c r="H54" s="70"/>
      <c r="I54" s="51">
        <f t="shared" si="2"/>
        <v>1.3122000000000003</v>
      </c>
      <c r="J54" s="103"/>
      <c r="K54" s="57"/>
    </row>
    <row r="55" spans="1:16" s="52" customFormat="1" ht="15" customHeight="1" x14ac:dyDescent="0.25">
      <c r="A55" s="84"/>
      <c r="B55" s="83"/>
      <c r="C55" s="106"/>
      <c r="D55" s="69"/>
      <c r="E55" s="75"/>
      <c r="F55" s="75"/>
      <c r="G55" s="75"/>
      <c r="H55" s="70"/>
      <c r="I55" s="51"/>
      <c r="J55" s="103"/>
      <c r="K55" s="57"/>
    </row>
    <row r="56" spans="1:16" s="52" customFormat="1" ht="15" customHeight="1" x14ac:dyDescent="0.25">
      <c r="A56" s="105" t="s">
        <v>116</v>
      </c>
      <c r="B56" s="78" t="s">
        <v>138</v>
      </c>
      <c r="C56" s="79"/>
      <c r="D56" s="79"/>
      <c r="E56" s="79"/>
      <c r="F56" s="79"/>
      <c r="G56" s="79"/>
      <c r="H56" s="79"/>
      <c r="I56" s="80"/>
      <c r="J56" s="81">
        <f>SUM(I57:I57)</f>
        <v>19.209999999999997</v>
      </c>
      <c r="K56" s="91" t="s">
        <v>79</v>
      </c>
    </row>
    <row r="57" spans="1:16" s="52" customFormat="1" ht="15" customHeight="1" x14ac:dyDescent="0.25">
      <c r="A57" s="84"/>
      <c r="B57" s="83"/>
      <c r="C57" s="100" t="s">
        <v>92</v>
      </c>
      <c r="D57" s="69"/>
      <c r="E57" s="50">
        <f>17*1.13</f>
        <v>19.209999999999997</v>
      </c>
      <c r="F57" s="50"/>
      <c r="G57" s="50"/>
      <c r="H57" s="50"/>
      <c r="I57" s="51">
        <f>E57</f>
        <v>19.209999999999997</v>
      </c>
      <c r="J57" s="103"/>
      <c r="K57" s="57"/>
    </row>
    <row r="58" spans="1:16" s="52" customFormat="1" ht="12.2" customHeight="1" x14ac:dyDescent="0.25">
      <c r="A58" s="105" t="s">
        <v>64</v>
      </c>
      <c r="B58" s="78" t="s">
        <v>60</v>
      </c>
      <c r="C58" s="79"/>
      <c r="D58" s="79"/>
      <c r="E58" s="79"/>
      <c r="F58" s="79"/>
      <c r="G58" s="79"/>
      <c r="H58" s="79"/>
      <c r="I58" s="80"/>
      <c r="J58" s="81"/>
      <c r="K58" s="91"/>
    </row>
    <row r="59" spans="1:16" s="24" customFormat="1" ht="12.75" x14ac:dyDescent="0.2">
      <c r="A59" s="105" t="s">
        <v>72</v>
      </c>
      <c r="B59" s="78" t="s">
        <v>10</v>
      </c>
      <c r="C59" s="79"/>
      <c r="D59" s="79"/>
      <c r="E59" s="79"/>
      <c r="F59" s="79"/>
      <c r="G59" s="79"/>
      <c r="H59" s="79"/>
      <c r="I59" s="80"/>
      <c r="J59" s="81">
        <f>SUM(I60:I61)</f>
        <v>4</v>
      </c>
      <c r="K59" s="91" t="s">
        <v>8</v>
      </c>
      <c r="M59" s="25"/>
      <c r="N59" s="25"/>
    </row>
    <row r="60" spans="1:16" s="6" customFormat="1" ht="14.25" customHeight="1" x14ac:dyDescent="0.25">
      <c r="A60" s="48"/>
      <c r="B60" s="83" t="s">
        <v>20</v>
      </c>
      <c r="C60" s="30"/>
      <c r="D60" s="60"/>
      <c r="E60" s="50">
        <v>3</v>
      </c>
      <c r="F60" s="61"/>
      <c r="G60" s="61"/>
      <c r="H60" s="61"/>
      <c r="I60" s="62">
        <f>+IF(E60=0,"",PRODUCT(E60:H60))</f>
        <v>3</v>
      </c>
      <c r="J60" s="59"/>
      <c r="K60" s="57"/>
      <c r="L60" s="2"/>
      <c r="M60" s="63"/>
      <c r="N60" s="63"/>
      <c r="O60" s="63"/>
      <c r="P60" s="63"/>
    </row>
    <row r="61" spans="1:16" s="6" customFormat="1" ht="14.25" customHeight="1" x14ac:dyDescent="0.25">
      <c r="A61" s="48"/>
      <c r="B61" s="83" t="s">
        <v>31</v>
      </c>
      <c r="C61" s="30"/>
      <c r="D61" s="60"/>
      <c r="E61" s="50">
        <v>1</v>
      </c>
      <c r="F61" s="61"/>
      <c r="G61" s="61"/>
      <c r="H61" s="61"/>
      <c r="I61" s="62">
        <f t="shared" ref="I61" si="3">+IF(E61=0,"",PRODUCT(E61:H61))</f>
        <v>1</v>
      </c>
      <c r="J61" s="59"/>
      <c r="K61" s="57"/>
      <c r="L61" s="2"/>
      <c r="M61" s="63"/>
      <c r="N61" s="63"/>
      <c r="O61" s="63"/>
      <c r="P61" s="63"/>
    </row>
    <row r="62" spans="1:16" ht="12.75" x14ac:dyDescent="0.2">
      <c r="A62" s="105" t="s">
        <v>65</v>
      </c>
      <c r="B62" s="78" t="s">
        <v>107</v>
      </c>
      <c r="C62" s="79"/>
      <c r="D62" s="79"/>
      <c r="E62" s="79"/>
      <c r="F62" s="79"/>
      <c r="G62" s="79"/>
      <c r="H62" s="79"/>
      <c r="I62" s="80"/>
      <c r="J62" s="81">
        <f>SUM(I63:I63)</f>
        <v>1</v>
      </c>
      <c r="K62" s="91" t="s">
        <v>8</v>
      </c>
    </row>
    <row r="63" spans="1:16" ht="12.75" x14ac:dyDescent="0.25">
      <c r="A63" s="48"/>
      <c r="B63" s="83" t="s">
        <v>20</v>
      </c>
      <c r="C63" s="30"/>
      <c r="D63" s="60"/>
      <c r="E63" s="50">
        <v>1</v>
      </c>
      <c r="F63" s="61"/>
      <c r="G63" s="61"/>
      <c r="H63" s="61"/>
      <c r="I63" s="62">
        <f>+IF(E63=0,"",PRODUCT(E63:H63))</f>
        <v>1</v>
      </c>
      <c r="J63" s="59"/>
      <c r="K63" s="57"/>
    </row>
    <row r="64" spans="1:16" s="6" customFormat="1" ht="14.25" customHeight="1" x14ac:dyDescent="0.25">
      <c r="A64" s="48"/>
      <c r="B64" s="83"/>
      <c r="C64" s="30"/>
      <c r="D64" s="60"/>
      <c r="E64" s="50"/>
      <c r="F64" s="61"/>
      <c r="G64" s="61"/>
      <c r="H64" s="61"/>
      <c r="I64" s="62" t="str">
        <f t="shared" ref="I64" si="4">+IF(E64=0,"",PRODUCT(E64:H64))</f>
        <v/>
      </c>
      <c r="J64" s="59"/>
      <c r="K64" s="57"/>
      <c r="L64" s="2"/>
      <c r="M64" s="63"/>
      <c r="N64" s="63"/>
      <c r="O64" s="63"/>
      <c r="P64" s="63"/>
    </row>
    <row r="65" spans="1:11" x14ac:dyDescent="0.2">
      <c r="A65" s="220" t="s">
        <v>148</v>
      </c>
      <c r="B65" s="220"/>
      <c r="C65" s="220"/>
      <c r="D65" s="220"/>
      <c r="E65" s="220"/>
      <c r="F65" s="220"/>
      <c r="G65" s="220"/>
      <c r="H65" s="220"/>
      <c r="I65" s="220"/>
      <c r="J65" s="220"/>
      <c r="K65" s="220"/>
    </row>
    <row r="66" spans="1:11" x14ac:dyDescent="0.2">
      <c r="A66" s="221"/>
      <c r="B66" s="221"/>
      <c r="C66" s="221"/>
      <c r="D66" s="221"/>
      <c r="E66" s="221"/>
      <c r="F66" s="221"/>
      <c r="G66" s="221"/>
      <c r="H66" s="221"/>
      <c r="I66" s="221"/>
      <c r="J66" s="221"/>
      <c r="K66" s="221"/>
    </row>
  </sheetData>
  <mergeCells count="13">
    <mergeCell ref="A65:K66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5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38"/>
  <sheetViews>
    <sheetView view="pageBreakPreview" topLeftCell="A16" zoomScale="115" zoomScaleNormal="115" zoomScaleSheetLayoutView="115" workbookViewId="0">
      <selection activeCell="C29" sqref="C29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40.85546875" style="1" customWidth="1"/>
    <col min="15" max="16" width="5.85546875" style="1" customWidth="1"/>
    <col min="17" max="17" width="39.42578125" style="1" customWidth="1"/>
    <col min="18" max="16384" width="11.42578125" style="1"/>
  </cols>
  <sheetData>
    <row r="1" spans="1:20" s="14" customFormat="1" ht="42" customHeight="1" x14ac:dyDescent="0.2">
      <c r="A1" s="149"/>
      <c r="B1" s="150"/>
      <c r="C1" s="228" t="s">
        <v>152</v>
      </c>
      <c r="D1" s="228"/>
      <c r="E1" s="228"/>
      <c r="F1" s="228"/>
      <c r="G1" s="228"/>
      <c r="H1" s="228"/>
      <c r="I1" s="228"/>
      <c r="J1" s="228"/>
      <c r="K1" s="229"/>
    </row>
    <row r="2" spans="1:20" s="14" customFormat="1" ht="43.5" customHeight="1" x14ac:dyDescent="0.2">
      <c r="A2" s="161" t="s">
        <v>35</v>
      </c>
      <c r="B2" s="243" t="s">
        <v>103</v>
      </c>
      <c r="C2" s="243"/>
      <c r="D2" s="243"/>
      <c r="E2" s="243"/>
      <c r="F2" s="243"/>
      <c r="G2" s="243"/>
      <c r="H2" s="243"/>
      <c r="I2" s="243"/>
      <c r="J2" s="243"/>
      <c r="K2" s="244"/>
      <c r="L2" s="230"/>
      <c r="M2" s="230"/>
    </row>
    <row r="3" spans="1:20" s="14" customFormat="1" ht="14.25" customHeight="1" x14ac:dyDescent="0.2">
      <c r="A3" s="161" t="s">
        <v>4</v>
      </c>
      <c r="B3" s="129" t="s">
        <v>74</v>
      </c>
      <c r="C3" s="128"/>
      <c r="D3" s="130"/>
      <c r="G3" s="131" t="s">
        <v>75</v>
      </c>
      <c r="I3" s="132" t="s">
        <v>98</v>
      </c>
      <c r="J3" s="132"/>
      <c r="K3" s="162"/>
      <c r="L3" s="18"/>
    </row>
    <row r="4" spans="1:20" s="14" customFormat="1" ht="14.25" customHeight="1" x14ac:dyDescent="0.2">
      <c r="A4" s="161" t="s">
        <v>2</v>
      </c>
      <c r="B4" s="133" t="s">
        <v>34</v>
      </c>
      <c r="C4" s="128"/>
      <c r="D4" s="130"/>
      <c r="G4" s="131" t="s">
        <v>11</v>
      </c>
      <c r="I4" s="132" t="s">
        <v>99</v>
      </c>
      <c r="J4" s="132"/>
      <c r="K4" s="162"/>
      <c r="L4" s="18"/>
    </row>
    <row r="5" spans="1:20" s="14" customFormat="1" ht="14.25" customHeight="1" x14ac:dyDescent="0.2">
      <c r="A5" s="163" t="s">
        <v>7</v>
      </c>
      <c r="B5" s="133" t="s">
        <v>57</v>
      </c>
      <c r="C5" s="128"/>
      <c r="D5" s="130"/>
      <c r="G5" s="131" t="s">
        <v>12</v>
      </c>
      <c r="I5" s="132" t="s">
        <v>100</v>
      </c>
      <c r="J5" s="132"/>
      <c r="K5" s="162"/>
      <c r="L5" s="18"/>
    </row>
    <row r="6" spans="1:20" s="6" customFormat="1" ht="14.25" customHeight="1" thickBot="1" x14ac:dyDescent="0.3">
      <c r="A6" s="164"/>
      <c r="B6" s="165"/>
      <c r="C6" s="166"/>
      <c r="D6" s="166"/>
      <c r="E6" s="167"/>
      <c r="F6" s="168"/>
      <c r="G6" s="168"/>
      <c r="H6" s="168"/>
      <c r="I6" s="169"/>
      <c r="J6" s="168"/>
      <c r="K6" s="170"/>
      <c r="L6" s="2"/>
    </row>
    <row r="7" spans="1:20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20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20" s="23" customFormat="1" ht="12.75" x14ac:dyDescent="0.2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28"/>
      <c r="N9" s="28"/>
    </row>
    <row r="10" spans="1:20" s="23" customFormat="1" ht="12.75" x14ac:dyDescent="0.2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M10" s="28"/>
      <c r="N10" s="28"/>
    </row>
    <row r="11" spans="1:20" s="23" customFormat="1" ht="15.75" x14ac:dyDescent="0.25">
      <c r="A11" s="105" t="s">
        <v>67</v>
      </c>
      <c r="B11" s="78" t="s">
        <v>143</v>
      </c>
      <c r="C11" s="79"/>
      <c r="D11" s="86"/>
      <c r="E11" s="87"/>
      <c r="F11" s="88"/>
      <c r="G11" s="88"/>
      <c r="H11" s="88"/>
      <c r="I11" s="89"/>
      <c r="J11" s="90">
        <f>SUM(I13:I18)</f>
        <v>13</v>
      </c>
      <c r="K11" s="91" t="s">
        <v>8</v>
      </c>
      <c r="L11" s="173"/>
      <c r="M11" s="45"/>
      <c r="N11" s="45"/>
      <c r="O11" s="45"/>
      <c r="P11" s="45"/>
      <c r="Q11" s="45"/>
      <c r="R11" s="45"/>
      <c r="S11" s="45"/>
      <c r="T11" s="45"/>
    </row>
    <row r="12" spans="1:20" s="23" customFormat="1" ht="15.75" x14ac:dyDescent="0.25">
      <c r="A12" s="122"/>
      <c r="B12" s="83" t="s">
        <v>20</v>
      </c>
      <c r="C12" s="30"/>
      <c r="D12" s="60"/>
      <c r="E12" s="30"/>
      <c r="F12" s="61"/>
      <c r="G12" s="61"/>
      <c r="H12" s="61"/>
      <c r="I12" s="62"/>
      <c r="J12" s="126"/>
      <c r="K12" s="127"/>
      <c r="L12" s="173"/>
      <c r="M12" s="45"/>
      <c r="N12" s="45"/>
      <c r="O12" s="45"/>
      <c r="P12" s="45"/>
      <c r="Q12" s="45"/>
      <c r="R12" s="45"/>
      <c r="S12" s="45"/>
      <c r="T12" s="45"/>
    </row>
    <row r="13" spans="1:20" s="23" customFormat="1" ht="15.75" x14ac:dyDescent="0.25">
      <c r="A13" s="122"/>
      <c r="B13" s="58"/>
      <c r="C13" s="56" t="s">
        <v>135</v>
      </c>
      <c r="D13" s="69" t="s">
        <v>32</v>
      </c>
      <c r="E13" s="50">
        <v>1</v>
      </c>
      <c r="F13" s="70"/>
      <c r="G13" s="70"/>
      <c r="H13" s="70"/>
      <c r="I13" s="71">
        <f t="shared" ref="I13:I19" si="0">+IF(E13=0,"",PRODUCT(E13:H13))</f>
        <v>1</v>
      </c>
      <c r="J13" s="126"/>
      <c r="K13" s="127"/>
      <c r="L13" s="173"/>
      <c r="M13" s="45"/>
      <c r="N13" s="45"/>
      <c r="O13" s="45"/>
      <c r="P13" s="45"/>
      <c r="Q13" s="45"/>
      <c r="R13" s="45"/>
      <c r="S13" s="45"/>
      <c r="T13" s="45"/>
    </row>
    <row r="14" spans="1:20" s="23" customFormat="1" ht="15.75" x14ac:dyDescent="0.25">
      <c r="A14" s="122"/>
      <c r="B14" s="58"/>
      <c r="C14" s="56" t="s">
        <v>58</v>
      </c>
      <c r="D14" s="69" t="s">
        <v>24</v>
      </c>
      <c r="E14" s="50">
        <v>1</v>
      </c>
      <c r="F14" s="70"/>
      <c r="G14" s="70"/>
      <c r="H14" s="70"/>
      <c r="I14" s="71">
        <f t="shared" si="0"/>
        <v>1</v>
      </c>
      <c r="J14" s="126"/>
      <c r="K14" s="127"/>
      <c r="M14" s="45"/>
      <c r="N14" s="45"/>
      <c r="O14" s="45"/>
      <c r="P14" s="45"/>
      <c r="Q14" s="45"/>
      <c r="R14" s="45"/>
      <c r="S14" s="45"/>
      <c r="T14" s="45"/>
    </row>
    <row r="15" spans="1:20" s="23" customFormat="1" ht="15.75" x14ac:dyDescent="0.25">
      <c r="A15" s="122"/>
      <c r="B15" s="58"/>
      <c r="C15" s="56" t="s">
        <v>36</v>
      </c>
      <c r="D15" s="69" t="s">
        <v>33</v>
      </c>
      <c r="E15" s="50">
        <v>6</v>
      </c>
      <c r="F15" s="70"/>
      <c r="G15" s="70"/>
      <c r="H15" s="70"/>
      <c r="I15" s="71">
        <f t="shared" si="0"/>
        <v>6</v>
      </c>
      <c r="J15" s="126"/>
      <c r="K15" s="127"/>
      <c r="M15" s="45"/>
      <c r="N15" s="45"/>
      <c r="O15" s="45"/>
      <c r="P15" s="45"/>
      <c r="Q15" s="45"/>
      <c r="R15" s="45"/>
      <c r="S15" s="45"/>
      <c r="T15" s="45"/>
    </row>
    <row r="16" spans="1:20" s="23" customFormat="1" ht="15.75" x14ac:dyDescent="0.25">
      <c r="A16" s="122"/>
      <c r="B16" s="58"/>
      <c r="C16" s="56" t="s">
        <v>41</v>
      </c>
      <c r="D16" s="69" t="s">
        <v>28</v>
      </c>
      <c r="E16" s="50">
        <v>1</v>
      </c>
      <c r="F16" s="70"/>
      <c r="G16" s="70"/>
      <c r="H16" s="70"/>
      <c r="I16" s="71">
        <f t="shared" si="0"/>
        <v>1</v>
      </c>
      <c r="J16" s="126"/>
      <c r="K16" s="127"/>
      <c r="M16" s="45"/>
      <c r="N16" s="45"/>
      <c r="O16" s="45"/>
      <c r="P16" s="45"/>
      <c r="Q16" s="45"/>
      <c r="R16" s="45"/>
      <c r="S16" s="45"/>
      <c r="T16" s="45"/>
    </row>
    <row r="17" spans="1:20" s="23" customFormat="1" ht="15.75" x14ac:dyDescent="0.25">
      <c r="A17" s="122"/>
      <c r="B17" s="58"/>
      <c r="C17" s="56" t="s">
        <v>42</v>
      </c>
      <c r="D17" s="69" t="s">
        <v>44</v>
      </c>
      <c r="E17" s="50">
        <v>1</v>
      </c>
      <c r="F17" s="70"/>
      <c r="G17" s="70"/>
      <c r="H17" s="70"/>
      <c r="I17" s="71">
        <f t="shared" si="0"/>
        <v>1</v>
      </c>
      <c r="J17" s="126"/>
      <c r="K17" s="127"/>
      <c r="M17" s="45"/>
      <c r="N17" s="45"/>
      <c r="O17" s="45"/>
      <c r="P17" s="45"/>
      <c r="Q17" s="45"/>
      <c r="R17" s="45"/>
      <c r="S17" s="45"/>
      <c r="T17" s="45"/>
    </row>
    <row r="18" spans="1:20" s="23" customFormat="1" ht="15.75" x14ac:dyDescent="0.25">
      <c r="A18" s="122"/>
      <c r="B18" s="58"/>
      <c r="C18" s="56" t="s">
        <v>55</v>
      </c>
      <c r="D18" s="69" t="s">
        <v>54</v>
      </c>
      <c r="E18" s="50">
        <v>3</v>
      </c>
      <c r="F18" s="70"/>
      <c r="G18" s="70"/>
      <c r="H18" s="70"/>
      <c r="I18" s="71">
        <f t="shared" si="0"/>
        <v>3</v>
      </c>
      <c r="J18" s="126"/>
      <c r="K18" s="127"/>
      <c r="M18" s="45"/>
      <c r="N18" s="45"/>
      <c r="O18" s="45"/>
      <c r="P18" s="45"/>
      <c r="Q18" s="45"/>
      <c r="R18" s="45"/>
      <c r="S18" s="45"/>
      <c r="T18" s="45"/>
    </row>
    <row r="19" spans="1:20" s="23" customFormat="1" ht="15.75" x14ac:dyDescent="0.25">
      <c r="A19" s="122"/>
      <c r="B19" s="85"/>
      <c r="C19" s="30"/>
      <c r="D19" s="72"/>
      <c r="E19" s="73"/>
      <c r="F19" s="74"/>
      <c r="G19" s="74"/>
      <c r="H19" s="74"/>
      <c r="I19" s="75" t="str">
        <f t="shared" si="0"/>
        <v/>
      </c>
      <c r="J19" s="126"/>
      <c r="K19" s="127"/>
      <c r="M19" s="45"/>
      <c r="N19" s="45"/>
      <c r="O19" s="45"/>
      <c r="P19" s="45"/>
      <c r="Q19" s="45"/>
      <c r="R19" s="45"/>
      <c r="S19" s="45"/>
      <c r="T19" s="45"/>
    </row>
    <row r="20" spans="1:20" s="23" customFormat="1" ht="15.75" x14ac:dyDescent="0.25">
      <c r="A20" s="105" t="s">
        <v>68</v>
      </c>
      <c r="B20" s="78" t="s">
        <v>144</v>
      </c>
      <c r="C20" s="92"/>
      <c r="D20" s="93"/>
      <c r="E20" s="94"/>
      <c r="F20" s="94"/>
      <c r="G20" s="94"/>
      <c r="H20" s="94"/>
      <c r="I20" s="95"/>
      <c r="J20" s="90">
        <f>SUM(I22:I25)</f>
        <v>4</v>
      </c>
      <c r="K20" s="91" t="s">
        <v>8</v>
      </c>
      <c r="M20" s="45"/>
      <c r="N20" s="45"/>
      <c r="O20" s="45"/>
      <c r="P20" s="45"/>
      <c r="Q20" s="45"/>
      <c r="R20" s="45"/>
      <c r="S20" s="45"/>
      <c r="T20" s="45"/>
    </row>
    <row r="21" spans="1:20" s="23" customFormat="1" ht="15.75" x14ac:dyDescent="0.25">
      <c r="A21" s="122"/>
      <c r="B21" s="83" t="s">
        <v>20</v>
      </c>
      <c r="C21" s="56"/>
      <c r="D21" s="64"/>
      <c r="E21" s="50"/>
      <c r="F21" s="50"/>
      <c r="G21" s="50"/>
      <c r="H21" s="50"/>
      <c r="I21" s="51"/>
      <c r="J21" s="126"/>
      <c r="K21" s="127"/>
      <c r="M21" s="45"/>
      <c r="N21" s="45"/>
      <c r="O21" s="45"/>
      <c r="P21" s="45"/>
      <c r="Q21" s="45"/>
      <c r="R21" s="45"/>
      <c r="S21" s="45"/>
      <c r="T21" s="45"/>
    </row>
    <row r="22" spans="1:20" s="23" customFormat="1" ht="15.75" x14ac:dyDescent="0.25">
      <c r="A22" s="122"/>
      <c r="B22" s="83"/>
      <c r="C22" s="56" t="s">
        <v>47</v>
      </c>
      <c r="D22" s="64"/>
      <c r="E22" s="50">
        <v>1</v>
      </c>
      <c r="F22" s="50"/>
      <c r="G22" s="50"/>
      <c r="H22" s="50"/>
      <c r="I22" s="71">
        <f>E22</f>
        <v>1</v>
      </c>
      <c r="J22" s="126"/>
      <c r="K22" s="127"/>
      <c r="M22" s="45"/>
      <c r="N22" s="45"/>
      <c r="O22" s="45"/>
      <c r="P22" s="45"/>
      <c r="Q22" s="45"/>
      <c r="R22" s="45"/>
      <c r="S22" s="45"/>
      <c r="T22" s="45"/>
    </row>
    <row r="23" spans="1:20" s="23" customFormat="1" ht="15.75" x14ac:dyDescent="0.25">
      <c r="A23" s="122"/>
      <c r="B23" s="83"/>
      <c r="C23" s="56" t="s">
        <v>91</v>
      </c>
      <c r="D23" s="69"/>
      <c r="E23" s="50">
        <v>1</v>
      </c>
      <c r="F23" s="50"/>
      <c r="G23" s="50"/>
      <c r="H23" s="50"/>
      <c r="I23" s="71">
        <f>E23</f>
        <v>1</v>
      </c>
      <c r="J23" s="126"/>
      <c r="K23" s="127"/>
      <c r="L23" s="45"/>
      <c r="M23" s="45"/>
      <c r="N23" s="45"/>
      <c r="O23" s="45"/>
      <c r="P23" s="45"/>
      <c r="Q23" s="45"/>
      <c r="R23" s="45"/>
      <c r="S23" s="45"/>
      <c r="T23" s="45"/>
    </row>
    <row r="24" spans="1:20" s="23" customFormat="1" ht="15.75" x14ac:dyDescent="0.25">
      <c r="A24" s="122"/>
      <c r="B24" s="83"/>
      <c r="C24" s="56" t="s">
        <v>51</v>
      </c>
      <c r="D24" s="69" t="s">
        <v>45</v>
      </c>
      <c r="E24" s="50">
        <v>1</v>
      </c>
      <c r="F24" s="50"/>
      <c r="G24" s="50"/>
      <c r="H24" s="50"/>
      <c r="I24" s="71">
        <f t="shared" ref="I24" si="1">+IF(E24=0,"",PRODUCT(E24:H24))</f>
        <v>1</v>
      </c>
      <c r="J24" s="126"/>
      <c r="K24" s="127"/>
      <c r="L24" s="45"/>
      <c r="M24" s="45"/>
      <c r="N24" s="45"/>
      <c r="O24" s="45"/>
      <c r="P24" s="45"/>
      <c r="Q24" s="45"/>
      <c r="R24" s="45"/>
      <c r="S24" s="45"/>
      <c r="T24" s="45"/>
    </row>
    <row r="25" spans="1:20" s="23" customFormat="1" ht="15.75" x14ac:dyDescent="0.25">
      <c r="A25" s="122"/>
      <c r="B25" s="67"/>
      <c r="C25" s="56" t="s">
        <v>43</v>
      </c>
      <c r="D25" s="69" t="s">
        <v>46</v>
      </c>
      <c r="E25" s="50">
        <v>1</v>
      </c>
      <c r="F25" s="70"/>
      <c r="G25" s="70"/>
      <c r="H25" s="70"/>
      <c r="I25" s="71">
        <f>+IF(E25=0,"",PRODUCT(E25:H25))</f>
        <v>1</v>
      </c>
      <c r="J25" s="126"/>
      <c r="K25" s="127"/>
      <c r="L25" s="45"/>
      <c r="M25" s="45"/>
      <c r="N25" s="45"/>
      <c r="O25" s="45"/>
      <c r="P25" s="45"/>
      <c r="Q25" s="45"/>
      <c r="R25" s="45"/>
      <c r="S25" s="45"/>
      <c r="T25" s="45"/>
    </row>
    <row r="26" spans="1:20" s="23" customFormat="1" ht="15.75" x14ac:dyDescent="0.25">
      <c r="A26" s="122"/>
      <c r="B26" s="123"/>
      <c r="C26" s="124"/>
      <c r="D26" s="124"/>
      <c r="E26" s="124"/>
      <c r="F26" s="124"/>
      <c r="G26" s="124"/>
      <c r="H26" s="124"/>
      <c r="I26" s="125"/>
      <c r="J26" s="126"/>
      <c r="K26" s="127"/>
      <c r="L26" s="45"/>
      <c r="M26" s="45"/>
      <c r="N26" s="45"/>
      <c r="O26" s="45"/>
      <c r="P26" s="45"/>
      <c r="Q26" s="45"/>
      <c r="R26" s="45"/>
      <c r="S26" s="45"/>
      <c r="T26" s="45"/>
    </row>
    <row r="27" spans="1:20" s="23" customFormat="1" ht="15.75" x14ac:dyDescent="0.25">
      <c r="A27" s="105" t="s">
        <v>69</v>
      </c>
      <c r="B27" s="78" t="s">
        <v>147</v>
      </c>
      <c r="C27" s="79"/>
      <c r="D27" s="79"/>
      <c r="E27" s="79"/>
      <c r="F27" s="79"/>
      <c r="G27" s="79"/>
      <c r="H27" s="79"/>
      <c r="I27" s="80"/>
      <c r="J27" s="81">
        <f>SUM(I29)</f>
        <v>1</v>
      </c>
      <c r="K27" s="91" t="s">
        <v>8</v>
      </c>
      <c r="M27" s="45"/>
      <c r="N27" s="45"/>
      <c r="O27" s="45"/>
      <c r="P27" s="45"/>
      <c r="Q27" s="45"/>
      <c r="R27" s="45"/>
      <c r="S27" s="45"/>
      <c r="T27" s="45"/>
    </row>
    <row r="28" spans="1:20" s="23" customFormat="1" ht="15.75" x14ac:dyDescent="0.25">
      <c r="A28" s="48"/>
      <c r="B28" s="83" t="s">
        <v>20</v>
      </c>
      <c r="C28" s="30"/>
      <c r="D28" s="60"/>
      <c r="E28" s="30"/>
      <c r="F28" s="61"/>
      <c r="G28" s="61"/>
      <c r="H28" s="61"/>
      <c r="I28" s="62"/>
      <c r="J28" s="59"/>
      <c r="K28" s="6"/>
      <c r="M28" s="45"/>
      <c r="N28" s="45"/>
      <c r="O28" s="45"/>
      <c r="P28" s="45"/>
      <c r="Q28" s="45"/>
      <c r="R28" s="45"/>
      <c r="S28" s="45"/>
      <c r="T28" s="45"/>
    </row>
    <row r="29" spans="1:20" s="23" customFormat="1" ht="15.75" x14ac:dyDescent="0.25">
      <c r="A29" s="48"/>
      <c r="B29" s="82"/>
      <c r="C29" s="56" t="s">
        <v>146</v>
      </c>
      <c r="D29" s="64" t="s">
        <v>26</v>
      </c>
      <c r="E29" s="50">
        <v>1</v>
      </c>
      <c r="F29" s="61"/>
      <c r="G29" s="61"/>
      <c r="H29" s="61"/>
      <c r="I29" s="51">
        <f>+IF(E29=0,"",PRODUCT(E29:H29))</f>
        <v>1</v>
      </c>
      <c r="J29" s="59"/>
      <c r="K29" s="57"/>
      <c r="M29" s="45"/>
      <c r="N29" s="45"/>
      <c r="O29" s="45"/>
      <c r="P29" s="45"/>
      <c r="Q29" s="45"/>
      <c r="R29" s="45"/>
      <c r="S29" s="45"/>
      <c r="T29" s="45"/>
    </row>
    <row r="30" spans="1:20" s="23" customFormat="1" ht="15.75" x14ac:dyDescent="0.25">
      <c r="A30" s="122"/>
      <c r="B30" s="123"/>
      <c r="C30" s="124"/>
      <c r="D30" s="124"/>
      <c r="E30" s="124"/>
      <c r="F30" s="124"/>
      <c r="G30" s="124"/>
      <c r="H30" s="124"/>
      <c r="I30" s="125"/>
      <c r="J30" s="126"/>
      <c r="K30" s="127"/>
      <c r="M30" s="45"/>
      <c r="N30" s="45"/>
      <c r="O30" s="45"/>
      <c r="P30" s="45"/>
      <c r="Q30" s="45"/>
      <c r="R30" s="45"/>
      <c r="S30" s="45"/>
      <c r="T30" s="45"/>
    </row>
    <row r="31" spans="1:20" s="23" customFormat="1" ht="15.75" x14ac:dyDescent="0.25">
      <c r="A31" s="105" t="s">
        <v>64</v>
      </c>
      <c r="B31" s="78" t="s">
        <v>60</v>
      </c>
      <c r="C31" s="79"/>
      <c r="D31" s="79"/>
      <c r="E31" s="79"/>
      <c r="F31" s="79"/>
      <c r="G31" s="79"/>
      <c r="H31" s="79"/>
      <c r="I31" s="80"/>
      <c r="J31" s="81"/>
      <c r="K31" s="91"/>
      <c r="M31" s="45"/>
      <c r="N31" s="45"/>
      <c r="O31" s="45"/>
      <c r="P31" s="45"/>
      <c r="Q31" s="45"/>
      <c r="R31" s="45"/>
      <c r="S31" s="45"/>
      <c r="T31" s="45"/>
    </row>
    <row r="32" spans="1:20" s="23" customFormat="1" ht="15.75" x14ac:dyDescent="0.25">
      <c r="A32" s="105" t="s">
        <v>72</v>
      </c>
      <c r="B32" s="78" t="s">
        <v>52</v>
      </c>
      <c r="C32" s="79"/>
      <c r="D32" s="79"/>
      <c r="E32" s="79"/>
      <c r="F32" s="79"/>
      <c r="G32" s="79"/>
      <c r="H32" s="79"/>
      <c r="I32" s="80"/>
      <c r="J32" s="81">
        <f>SUM(I33:I33)</f>
        <v>1</v>
      </c>
      <c r="K32" s="91" t="s">
        <v>8</v>
      </c>
      <c r="M32" s="45"/>
      <c r="N32" s="45"/>
      <c r="O32" s="45"/>
      <c r="P32" s="45"/>
      <c r="Q32" s="45"/>
      <c r="R32" s="45"/>
      <c r="S32" s="45"/>
      <c r="T32" s="45"/>
    </row>
    <row r="33" spans="1:20" s="23" customFormat="1" ht="15.75" x14ac:dyDescent="0.25">
      <c r="A33" s="48"/>
      <c r="B33" s="83" t="s">
        <v>20</v>
      </c>
      <c r="C33" s="30"/>
      <c r="D33" s="60"/>
      <c r="E33" s="50">
        <v>1</v>
      </c>
      <c r="F33" s="61"/>
      <c r="G33" s="61"/>
      <c r="H33" s="61"/>
      <c r="I33" s="62">
        <f>+IF(E33=0,"",PRODUCT(E33:H33))</f>
        <v>1</v>
      </c>
      <c r="J33" s="59"/>
      <c r="K33" s="57"/>
      <c r="M33" s="45"/>
      <c r="N33" s="45"/>
      <c r="O33" s="45"/>
      <c r="P33" s="45"/>
      <c r="Q33" s="45"/>
      <c r="R33" s="45"/>
      <c r="S33" s="45"/>
      <c r="T33" s="45"/>
    </row>
    <row r="34" spans="1:20" s="23" customFormat="1" ht="15.75" x14ac:dyDescent="0.25">
      <c r="A34" s="111" t="s">
        <v>108</v>
      </c>
      <c r="B34" s="111" t="s">
        <v>109</v>
      </c>
      <c r="C34" s="111"/>
      <c r="D34" s="79"/>
      <c r="E34" s="79"/>
      <c r="F34" s="79"/>
      <c r="G34" s="79"/>
      <c r="H34" s="79"/>
      <c r="I34" s="79"/>
      <c r="J34" s="81">
        <f>SUM(I35)</f>
        <v>1</v>
      </c>
      <c r="K34" s="91" t="s">
        <v>8</v>
      </c>
      <c r="M34" s="45"/>
      <c r="N34" s="45"/>
      <c r="O34" s="45"/>
      <c r="P34" s="45"/>
      <c r="Q34" s="45"/>
      <c r="R34" s="45"/>
      <c r="S34" s="45"/>
      <c r="T34" s="45"/>
    </row>
    <row r="35" spans="1:20" s="23" customFormat="1" ht="15.75" x14ac:dyDescent="0.25">
      <c r="A35" s="30"/>
      <c r="B35" s="30" t="s">
        <v>20</v>
      </c>
      <c r="C35" s="30"/>
      <c r="D35" s="30"/>
      <c r="E35" s="50">
        <v>1</v>
      </c>
      <c r="F35" s="30"/>
      <c r="G35" s="30"/>
      <c r="H35" s="30"/>
      <c r="I35" s="50">
        <f>+IF(E35=0,"",PRODUCT(E35:H35))</f>
        <v>1</v>
      </c>
      <c r="J35" s="30"/>
      <c r="K35" s="30"/>
      <c r="M35" s="45"/>
      <c r="N35" s="45"/>
      <c r="O35" s="45"/>
      <c r="P35" s="45"/>
      <c r="Q35" s="45"/>
      <c r="R35" s="45"/>
      <c r="S35" s="45"/>
      <c r="T35" s="45"/>
    </row>
    <row r="36" spans="1:20" s="23" customFormat="1" ht="15.75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M36" s="45"/>
      <c r="N36" s="45"/>
      <c r="O36" s="45"/>
      <c r="P36" s="45"/>
      <c r="Q36" s="45"/>
      <c r="R36" s="45"/>
      <c r="S36" s="45"/>
      <c r="T36" s="45"/>
    </row>
    <row r="37" spans="1:20" x14ac:dyDescent="0.2">
      <c r="A37" s="220" t="s">
        <v>148</v>
      </c>
      <c r="B37" s="220"/>
      <c r="C37" s="220"/>
      <c r="D37" s="220"/>
      <c r="E37" s="220"/>
      <c r="F37" s="220"/>
      <c r="G37" s="220"/>
      <c r="H37" s="220"/>
      <c r="I37" s="220"/>
      <c r="J37" s="220"/>
      <c r="K37" s="220"/>
    </row>
    <row r="38" spans="1:20" x14ac:dyDescent="0.2">
      <c r="A38" s="221"/>
      <c r="B38" s="221"/>
      <c r="C38" s="221"/>
      <c r="D38" s="221"/>
      <c r="E38" s="221"/>
      <c r="F38" s="221"/>
      <c r="G38" s="221"/>
      <c r="H38" s="221"/>
      <c r="I38" s="221"/>
      <c r="J38" s="221"/>
      <c r="K38" s="221"/>
    </row>
  </sheetData>
  <mergeCells count="13">
    <mergeCell ref="A37:K38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1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89"/>
  <sheetViews>
    <sheetView view="pageBreakPreview" topLeftCell="A10" zoomScale="110" zoomScaleNormal="115" zoomScaleSheetLayoutView="110" workbookViewId="0">
      <selection activeCell="C29" sqref="C29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49"/>
      <c r="B1" s="150"/>
      <c r="C1" s="228" t="s">
        <v>151</v>
      </c>
      <c r="D1" s="228"/>
      <c r="E1" s="228"/>
      <c r="F1" s="228"/>
      <c r="G1" s="228"/>
      <c r="H1" s="228"/>
      <c r="I1" s="228"/>
      <c r="J1" s="228"/>
      <c r="K1" s="229"/>
    </row>
    <row r="2" spans="1:17" s="14" customFormat="1" ht="43.5" customHeight="1" x14ac:dyDescent="0.2">
      <c r="A2" s="151" t="s">
        <v>35</v>
      </c>
      <c r="B2" s="226" t="s">
        <v>101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7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86</v>
      </c>
      <c r="J3" s="17"/>
      <c r="K3" s="152"/>
      <c r="L3" s="18"/>
    </row>
    <row r="4" spans="1:17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97</v>
      </c>
      <c r="J4" s="17"/>
      <c r="K4" s="152"/>
      <c r="L4" s="18"/>
    </row>
    <row r="5" spans="1:17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96</v>
      </c>
      <c r="J5" s="17"/>
      <c r="K5" s="152"/>
      <c r="L5" s="18"/>
    </row>
    <row r="6" spans="1:17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7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7" s="45" customFormat="1" ht="6" customHeight="1" thickBot="1" x14ac:dyDescent="0.3">
      <c r="A9" s="38"/>
      <c r="B9" s="38"/>
      <c r="C9" s="39"/>
      <c r="D9" s="39"/>
      <c r="E9" s="40"/>
      <c r="F9" s="41"/>
      <c r="G9" s="40"/>
      <c r="H9" s="40"/>
      <c r="I9" s="42"/>
      <c r="J9" s="43"/>
      <c r="K9" s="44"/>
    </row>
    <row r="10" spans="1:17" s="23" customFormat="1" ht="12.75" x14ac:dyDescent="0.2">
      <c r="A10" s="104" t="s">
        <v>62</v>
      </c>
      <c r="B10" s="21" t="s">
        <v>9</v>
      </c>
      <c r="C10" s="22"/>
      <c r="D10" s="22"/>
      <c r="E10" s="22"/>
      <c r="F10" s="22"/>
      <c r="G10" s="22"/>
      <c r="H10" s="22"/>
      <c r="I10" s="47"/>
      <c r="J10" s="46"/>
      <c r="K10" s="54"/>
      <c r="M10" s="28"/>
      <c r="N10" s="28"/>
      <c r="O10" s="28"/>
    </row>
    <row r="11" spans="1:17" s="52" customFormat="1" ht="15" customHeight="1" x14ac:dyDescent="0.25">
      <c r="A11" s="105" t="s">
        <v>63</v>
      </c>
      <c r="B11" s="78" t="s">
        <v>66</v>
      </c>
      <c r="C11" s="79"/>
      <c r="D11" s="79"/>
      <c r="E11" s="79"/>
      <c r="F11" s="79"/>
      <c r="G11" s="79"/>
      <c r="H11" s="79"/>
      <c r="I11" s="80"/>
      <c r="J11" s="81"/>
      <c r="K11" s="91"/>
      <c r="O11" s="53"/>
    </row>
    <row r="12" spans="1:17" s="6" customFormat="1" ht="14.25" customHeight="1" x14ac:dyDescent="0.25">
      <c r="A12" s="105" t="s">
        <v>67</v>
      </c>
      <c r="B12" s="78" t="s">
        <v>143</v>
      </c>
      <c r="C12" s="79"/>
      <c r="D12" s="86"/>
      <c r="E12" s="87"/>
      <c r="F12" s="88"/>
      <c r="G12" s="88"/>
      <c r="H12" s="88"/>
      <c r="I12" s="89"/>
      <c r="J12" s="90">
        <f>SUM(I14:I39)</f>
        <v>47</v>
      </c>
      <c r="K12" s="91" t="s">
        <v>8</v>
      </c>
      <c r="L12" s="2"/>
      <c r="M12" s="63"/>
      <c r="N12" s="63"/>
      <c r="O12" s="63"/>
      <c r="P12" s="63"/>
      <c r="Q12" s="63"/>
    </row>
    <row r="13" spans="1:17" s="6" customFormat="1" ht="14.25" customHeight="1" x14ac:dyDescent="0.25">
      <c r="A13" s="48"/>
      <c r="B13" s="83" t="s">
        <v>20</v>
      </c>
      <c r="C13" s="30"/>
      <c r="D13" s="60"/>
      <c r="E13" s="30"/>
      <c r="F13" s="61"/>
      <c r="G13" s="61"/>
      <c r="H13" s="61"/>
      <c r="I13" s="62"/>
      <c r="J13" s="76"/>
      <c r="K13" s="77"/>
      <c r="L13" s="2"/>
      <c r="M13" s="63"/>
      <c r="N13" s="63"/>
      <c r="O13" s="63"/>
      <c r="P13" s="63"/>
      <c r="Q13" s="63"/>
    </row>
    <row r="14" spans="1:17" s="52" customFormat="1" ht="15" customHeight="1" x14ac:dyDescent="0.25">
      <c r="A14" s="84"/>
      <c r="B14" s="58"/>
      <c r="C14" s="56" t="s">
        <v>128</v>
      </c>
      <c r="D14" s="69" t="s">
        <v>22</v>
      </c>
      <c r="E14" s="50">
        <v>1</v>
      </c>
      <c r="F14" s="70"/>
      <c r="G14" s="70"/>
      <c r="H14" s="70"/>
      <c r="I14" s="71">
        <f>+IF(E14=0,"",PRODUCT(E14:H14))</f>
        <v>1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129</v>
      </c>
      <c r="D15" s="69" t="s">
        <v>32</v>
      </c>
      <c r="E15" s="50">
        <v>2</v>
      </c>
      <c r="F15" s="70"/>
      <c r="G15" s="70"/>
      <c r="H15" s="70"/>
      <c r="I15" s="71">
        <f t="shared" ref="I15:I34" si="0">+IF(E15=0,"",PRODUCT(E15:H15))</f>
        <v>2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58</v>
      </c>
      <c r="D16" s="69" t="s">
        <v>24</v>
      </c>
      <c r="E16" s="50">
        <v>2</v>
      </c>
      <c r="F16" s="70"/>
      <c r="G16" s="70"/>
      <c r="H16" s="70"/>
      <c r="I16" s="71">
        <f t="shared" si="0"/>
        <v>2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36</v>
      </c>
      <c r="D17" s="69" t="s">
        <v>33</v>
      </c>
      <c r="E17" s="50">
        <v>10</v>
      </c>
      <c r="F17" s="70"/>
      <c r="G17" s="70"/>
      <c r="H17" s="70"/>
      <c r="I17" s="71">
        <f t="shared" si="0"/>
        <v>10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142</v>
      </c>
      <c r="D18" s="69" t="s">
        <v>25</v>
      </c>
      <c r="E18" s="50">
        <v>3</v>
      </c>
      <c r="F18" s="70"/>
      <c r="G18" s="70"/>
      <c r="H18" s="70"/>
      <c r="I18" s="71">
        <f t="shared" si="0"/>
        <v>3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38</v>
      </c>
      <c r="D19" s="69"/>
      <c r="E19" s="50">
        <v>1</v>
      </c>
      <c r="F19" s="70"/>
      <c r="G19" s="70"/>
      <c r="H19" s="70"/>
      <c r="I19" s="71">
        <f t="shared" si="0"/>
        <v>1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40</v>
      </c>
      <c r="D20" s="69" t="s">
        <v>27</v>
      </c>
      <c r="E20" s="50">
        <v>3</v>
      </c>
      <c r="F20" s="70"/>
      <c r="G20" s="70"/>
      <c r="H20" s="70"/>
      <c r="I20" s="71">
        <f t="shared" si="0"/>
        <v>3</v>
      </c>
      <c r="J20" s="49"/>
      <c r="K20" s="57"/>
      <c r="M20" s="53"/>
      <c r="N20" s="68"/>
      <c r="O20" s="53"/>
    </row>
    <row r="21" spans="1:17" s="52" customFormat="1" ht="15" customHeight="1" x14ac:dyDescent="0.25">
      <c r="A21" s="84"/>
      <c r="B21" s="58"/>
      <c r="C21" s="56" t="s">
        <v>41</v>
      </c>
      <c r="D21" s="69" t="s">
        <v>28</v>
      </c>
      <c r="E21" s="50">
        <v>3</v>
      </c>
      <c r="F21" s="70"/>
      <c r="G21" s="70"/>
      <c r="H21" s="70"/>
      <c r="I21" s="71">
        <f t="shared" si="0"/>
        <v>3</v>
      </c>
      <c r="J21" s="49"/>
      <c r="K21" s="57"/>
      <c r="M21" s="53"/>
      <c r="N21" s="68"/>
      <c r="O21" s="53"/>
    </row>
    <row r="22" spans="1:17" s="52" customFormat="1" ht="15" customHeight="1" x14ac:dyDescent="0.25">
      <c r="A22" s="84"/>
      <c r="B22" s="58"/>
      <c r="C22" s="56" t="s">
        <v>42</v>
      </c>
      <c r="D22" s="69" t="s">
        <v>44</v>
      </c>
      <c r="E22" s="50">
        <v>3</v>
      </c>
      <c r="F22" s="70"/>
      <c r="G22" s="70"/>
      <c r="H22" s="70"/>
      <c r="I22" s="71">
        <f t="shared" si="0"/>
        <v>3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55</v>
      </c>
      <c r="D23" s="69" t="s">
        <v>54</v>
      </c>
      <c r="E23" s="50">
        <v>3</v>
      </c>
      <c r="F23" s="70"/>
      <c r="G23" s="70"/>
      <c r="H23" s="70"/>
      <c r="I23" s="71">
        <f t="shared" si="0"/>
        <v>3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78</v>
      </c>
      <c r="D24" s="69"/>
      <c r="E24" s="50">
        <v>1</v>
      </c>
      <c r="F24" s="70"/>
      <c r="G24" s="70"/>
      <c r="H24" s="70"/>
      <c r="I24" s="71">
        <f t="shared" si="0"/>
        <v>1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56" t="s">
        <v>83</v>
      </c>
      <c r="D25" s="69"/>
      <c r="E25" s="5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52" customFormat="1" ht="15" customHeight="1" x14ac:dyDescent="0.25">
      <c r="A26" s="55"/>
      <c r="B26" s="58"/>
      <c r="C26" s="139" t="s">
        <v>104</v>
      </c>
      <c r="D26" s="69"/>
      <c r="E26" s="50">
        <v>1</v>
      </c>
      <c r="F26" s="70"/>
      <c r="G26" s="70"/>
      <c r="H26" s="70"/>
      <c r="I26" s="71">
        <f t="shared" si="0"/>
        <v>1</v>
      </c>
      <c r="J26" s="49"/>
      <c r="K26" s="57"/>
      <c r="M26" s="53"/>
      <c r="N26" s="68"/>
      <c r="O26" s="53"/>
    </row>
    <row r="27" spans="1:17" s="6" customFormat="1" ht="14.25" customHeight="1" x14ac:dyDescent="0.25">
      <c r="A27" s="48"/>
      <c r="B27" s="85" t="s">
        <v>31</v>
      </c>
      <c r="C27" s="30"/>
      <c r="D27" s="72"/>
      <c r="E27" s="73"/>
      <c r="F27" s="74"/>
      <c r="G27" s="74"/>
      <c r="H27" s="74"/>
      <c r="I27" s="75" t="str">
        <f t="shared" si="0"/>
        <v/>
      </c>
      <c r="J27" s="49"/>
      <c r="K27" s="29"/>
      <c r="L27" s="2"/>
      <c r="M27" s="53"/>
      <c r="N27" s="63"/>
      <c r="O27" s="63"/>
      <c r="P27" s="63"/>
      <c r="Q27" s="63"/>
    </row>
    <row r="28" spans="1:17" s="52" customFormat="1" ht="15" customHeight="1" x14ac:dyDescent="0.25">
      <c r="A28" s="84"/>
      <c r="B28" s="58"/>
      <c r="C28" s="56" t="s">
        <v>128</v>
      </c>
      <c r="D28" s="69" t="s">
        <v>22</v>
      </c>
      <c r="E28" s="50">
        <v>1</v>
      </c>
      <c r="F28" s="70"/>
      <c r="G28" s="70"/>
      <c r="H28" s="70"/>
      <c r="I28" s="71">
        <f t="shared" si="0"/>
        <v>1</v>
      </c>
      <c r="J28" s="49"/>
      <c r="K28" s="57"/>
      <c r="M28" s="53"/>
      <c r="N28" s="68"/>
      <c r="O28" s="53"/>
    </row>
    <row r="29" spans="1:17" s="52" customFormat="1" ht="15" customHeight="1" x14ac:dyDescent="0.25">
      <c r="A29" s="84"/>
      <c r="B29" s="58"/>
      <c r="C29" s="56" t="s">
        <v>129</v>
      </c>
      <c r="D29" s="69"/>
      <c r="E29" s="50">
        <v>1</v>
      </c>
      <c r="F29" s="70"/>
      <c r="G29" s="70"/>
      <c r="H29" s="70"/>
      <c r="I29" s="71">
        <f t="shared" si="0"/>
        <v>1</v>
      </c>
      <c r="J29" s="49"/>
      <c r="K29" s="57"/>
      <c r="M29" s="53"/>
      <c r="N29" s="68"/>
      <c r="O29" s="53"/>
    </row>
    <row r="30" spans="1:17" s="52" customFormat="1" ht="15" customHeight="1" x14ac:dyDescent="0.25">
      <c r="A30" s="84"/>
      <c r="B30" s="58"/>
      <c r="C30" s="56" t="s">
        <v>58</v>
      </c>
      <c r="D30" s="69" t="s">
        <v>24</v>
      </c>
      <c r="E30" s="50">
        <v>1</v>
      </c>
      <c r="F30" s="70"/>
      <c r="G30" s="70"/>
      <c r="H30" s="70"/>
      <c r="I30" s="71">
        <f t="shared" si="0"/>
        <v>1</v>
      </c>
      <c r="J30" s="49"/>
      <c r="K30" s="57"/>
      <c r="M30" s="53"/>
      <c r="N30" s="53"/>
      <c r="O30" s="53"/>
    </row>
    <row r="31" spans="1:17" s="52" customFormat="1" ht="15" customHeight="1" x14ac:dyDescent="0.25">
      <c r="A31" s="84"/>
      <c r="B31" s="58"/>
      <c r="C31" s="56" t="s">
        <v>36</v>
      </c>
      <c r="D31" s="69" t="s">
        <v>33</v>
      </c>
      <c r="E31" s="50">
        <v>2</v>
      </c>
      <c r="F31" s="70"/>
      <c r="G31" s="70"/>
      <c r="H31" s="70"/>
      <c r="I31" s="71">
        <f t="shared" si="0"/>
        <v>2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 t="s">
        <v>38</v>
      </c>
      <c r="D32" s="69" t="s">
        <v>39</v>
      </c>
      <c r="E32" s="50">
        <v>1</v>
      </c>
      <c r="F32" s="70"/>
      <c r="G32" s="70"/>
      <c r="H32" s="70"/>
      <c r="I32" s="71">
        <f t="shared" si="0"/>
        <v>1</v>
      </c>
      <c r="J32" s="49"/>
      <c r="K32" s="57"/>
      <c r="M32" s="53"/>
      <c r="N32" s="53"/>
      <c r="O32" s="53"/>
    </row>
    <row r="33" spans="1:15" s="52" customFormat="1" ht="15" customHeight="1" x14ac:dyDescent="0.25">
      <c r="A33" s="84"/>
      <c r="B33" s="58"/>
      <c r="C33" s="56" t="s">
        <v>40</v>
      </c>
      <c r="D33" s="69" t="s">
        <v>27</v>
      </c>
      <c r="E33" s="50">
        <v>2</v>
      </c>
      <c r="F33" s="70"/>
      <c r="G33" s="70"/>
      <c r="H33" s="70"/>
      <c r="I33" s="71">
        <f t="shared" si="0"/>
        <v>2</v>
      </c>
      <c r="J33" s="49"/>
      <c r="K33" s="57"/>
      <c r="M33" s="53"/>
      <c r="N33" s="53"/>
      <c r="O33" s="53"/>
    </row>
    <row r="34" spans="1:15" s="52" customFormat="1" ht="15" customHeight="1" x14ac:dyDescent="0.25">
      <c r="A34" s="84"/>
      <c r="B34" s="58"/>
      <c r="C34" s="56" t="s">
        <v>78</v>
      </c>
      <c r="D34" s="69"/>
      <c r="E34" s="50">
        <v>1</v>
      </c>
      <c r="F34" s="70"/>
      <c r="G34" s="70"/>
      <c r="H34" s="70"/>
      <c r="I34" s="71">
        <f t="shared" si="0"/>
        <v>1</v>
      </c>
      <c r="J34" s="49"/>
      <c r="K34" s="57"/>
      <c r="M34" s="53"/>
      <c r="N34" s="53"/>
      <c r="O34" s="53"/>
    </row>
    <row r="35" spans="1:15" s="52" customFormat="1" ht="15" customHeight="1" x14ac:dyDescent="0.25">
      <c r="A35" s="84"/>
      <c r="B35" s="85" t="s">
        <v>130</v>
      </c>
      <c r="C35" s="56"/>
      <c r="D35" s="69"/>
      <c r="E35" s="50"/>
      <c r="F35" s="70"/>
      <c r="G35" s="70"/>
      <c r="H35" s="70"/>
      <c r="I35" s="71"/>
      <c r="J35" s="49"/>
      <c r="K35" s="57"/>
      <c r="M35" s="53"/>
      <c r="N35" s="53"/>
      <c r="O35" s="53"/>
    </row>
    <row r="36" spans="1:15" s="52" customFormat="1" ht="15" customHeight="1" x14ac:dyDescent="0.25">
      <c r="A36" s="84"/>
      <c r="B36" s="58"/>
      <c r="C36" s="56" t="s">
        <v>128</v>
      </c>
      <c r="D36" s="69" t="s">
        <v>22</v>
      </c>
      <c r="E36" s="50">
        <v>1</v>
      </c>
      <c r="F36" s="70"/>
      <c r="G36" s="70"/>
      <c r="H36" s="70"/>
      <c r="I36" s="71">
        <f t="shared" ref="I36:I39" si="1">+IF(E36=0,"",PRODUCT(E36:H36))</f>
        <v>1</v>
      </c>
      <c r="J36" s="49"/>
      <c r="K36" s="57"/>
      <c r="M36" s="53"/>
      <c r="N36" s="53"/>
      <c r="O36" s="53"/>
    </row>
    <row r="37" spans="1:15" s="52" customFormat="1" ht="15" customHeight="1" x14ac:dyDescent="0.25">
      <c r="A37" s="84"/>
      <c r="B37" s="58"/>
      <c r="C37" s="56" t="s">
        <v>58</v>
      </c>
      <c r="D37" s="69" t="s">
        <v>24</v>
      </c>
      <c r="E37" s="50">
        <v>1</v>
      </c>
      <c r="F37" s="70"/>
      <c r="G37" s="70"/>
      <c r="H37" s="70"/>
      <c r="I37" s="71">
        <f t="shared" si="1"/>
        <v>1</v>
      </c>
      <c r="J37" s="49"/>
      <c r="K37" s="57"/>
      <c r="M37" s="53"/>
      <c r="N37" s="53"/>
      <c r="O37" s="53"/>
    </row>
    <row r="38" spans="1:15" s="52" customFormat="1" ht="15" customHeight="1" x14ac:dyDescent="0.25">
      <c r="A38" s="84"/>
      <c r="B38" s="58"/>
      <c r="C38" s="56" t="s">
        <v>37</v>
      </c>
      <c r="D38" s="69" t="s">
        <v>25</v>
      </c>
      <c r="E38" s="50">
        <v>1</v>
      </c>
      <c r="F38" s="70"/>
      <c r="G38" s="70"/>
      <c r="H38" s="70"/>
      <c r="I38" s="71">
        <f t="shared" si="1"/>
        <v>1</v>
      </c>
      <c r="J38" s="49"/>
      <c r="K38" s="57"/>
      <c r="M38" s="53"/>
      <c r="N38" s="53"/>
      <c r="O38" s="53"/>
    </row>
    <row r="39" spans="1:15" s="52" customFormat="1" ht="15" customHeight="1" x14ac:dyDescent="0.25">
      <c r="A39" s="84"/>
      <c r="B39" s="58"/>
      <c r="C39" s="56" t="s">
        <v>38</v>
      </c>
      <c r="D39" s="69"/>
      <c r="E39" s="50">
        <v>1</v>
      </c>
      <c r="F39" s="70"/>
      <c r="G39" s="70"/>
      <c r="H39" s="70"/>
      <c r="I39" s="71">
        <f t="shared" si="1"/>
        <v>1</v>
      </c>
      <c r="J39" s="49"/>
      <c r="K39" s="57"/>
      <c r="M39" s="53"/>
      <c r="N39" s="53"/>
      <c r="O39" s="53"/>
    </row>
    <row r="40" spans="1:15" s="52" customFormat="1" ht="12.75" customHeight="1" x14ac:dyDescent="0.25">
      <c r="A40" s="84"/>
      <c r="B40" s="58"/>
      <c r="C40" s="56"/>
      <c r="D40" s="69"/>
      <c r="E40" s="70"/>
      <c r="F40" s="70"/>
      <c r="G40" s="70"/>
      <c r="H40" s="70"/>
      <c r="I40" s="71"/>
      <c r="J40" s="49"/>
      <c r="K40" s="57"/>
      <c r="M40" s="53"/>
      <c r="N40" s="53"/>
      <c r="O40" s="53"/>
    </row>
    <row r="41" spans="1:15" s="52" customFormat="1" ht="15" customHeight="1" x14ac:dyDescent="0.25">
      <c r="A41" s="105" t="s">
        <v>68</v>
      </c>
      <c r="B41" s="78" t="s">
        <v>144</v>
      </c>
      <c r="C41" s="92"/>
      <c r="D41" s="93"/>
      <c r="E41" s="94"/>
      <c r="F41" s="94"/>
      <c r="G41" s="94"/>
      <c r="H41" s="94"/>
      <c r="I41" s="95"/>
      <c r="J41" s="90">
        <f>SUM(I43:I55)</f>
        <v>14</v>
      </c>
      <c r="K41" s="91" t="s">
        <v>8</v>
      </c>
      <c r="M41" s="53"/>
      <c r="N41" s="53"/>
      <c r="O41" s="53"/>
    </row>
    <row r="42" spans="1:15" s="52" customFormat="1" ht="15" customHeight="1" x14ac:dyDescent="0.25">
      <c r="A42" s="55"/>
      <c r="B42" s="83" t="s">
        <v>20</v>
      </c>
      <c r="C42" s="56"/>
      <c r="D42" s="64"/>
      <c r="E42" s="50"/>
      <c r="F42" s="50"/>
      <c r="G42" s="50"/>
      <c r="H42" s="50"/>
      <c r="I42" s="51"/>
      <c r="J42" s="49"/>
      <c r="K42" s="57"/>
      <c r="M42" s="53"/>
      <c r="N42" s="53"/>
      <c r="O42" s="53"/>
    </row>
    <row r="43" spans="1:15" s="52" customFormat="1" ht="15" customHeight="1" x14ac:dyDescent="0.25">
      <c r="A43" s="55"/>
      <c r="B43" s="67"/>
      <c r="C43" s="139" t="s">
        <v>47</v>
      </c>
      <c r="D43" s="69" t="s">
        <v>29</v>
      </c>
      <c r="E43" s="50">
        <v>3</v>
      </c>
      <c r="F43" s="50"/>
      <c r="G43" s="50"/>
      <c r="H43" s="50"/>
      <c r="I43" s="71">
        <f>+IF(E43=0,"",PRODUCT(E43:H43))</f>
        <v>3</v>
      </c>
      <c r="J43" s="49"/>
      <c r="K43" s="57"/>
      <c r="M43" s="53"/>
      <c r="N43" s="53"/>
      <c r="O43" s="53"/>
    </row>
    <row r="44" spans="1:15" s="52" customFormat="1" ht="15" customHeight="1" x14ac:dyDescent="0.25">
      <c r="A44" s="55"/>
      <c r="B44" s="67"/>
      <c r="C44" s="56" t="s">
        <v>48</v>
      </c>
      <c r="D44" s="69" t="s">
        <v>30</v>
      </c>
      <c r="E44" s="50">
        <v>1</v>
      </c>
      <c r="F44" s="50"/>
      <c r="G44" s="50"/>
      <c r="H44" s="50"/>
      <c r="I44" s="71">
        <f t="shared" ref="I44:I51" si="2">+IF(E44=0,"",PRODUCT(E44:H44))</f>
        <v>1</v>
      </c>
      <c r="J44" s="49"/>
      <c r="K44" s="57"/>
      <c r="M44" s="53"/>
      <c r="N44" s="53"/>
      <c r="O44" s="53"/>
    </row>
    <row r="45" spans="1:15" s="52" customFormat="1" ht="15" customHeight="1" x14ac:dyDescent="0.25">
      <c r="A45" s="55"/>
      <c r="B45" s="67"/>
      <c r="C45" s="56" t="s">
        <v>49</v>
      </c>
      <c r="D45" s="69" t="s">
        <v>45</v>
      </c>
      <c r="E45" s="50">
        <v>1</v>
      </c>
      <c r="F45" s="50"/>
      <c r="G45" s="50"/>
      <c r="H45" s="50"/>
      <c r="I45" s="71">
        <f t="shared" si="2"/>
        <v>1</v>
      </c>
      <c r="J45" s="49"/>
      <c r="K45" s="57"/>
      <c r="M45" s="53"/>
      <c r="N45" s="53"/>
      <c r="O45" s="53"/>
    </row>
    <row r="46" spans="1:15" s="52" customFormat="1" ht="15" customHeight="1" x14ac:dyDescent="0.25">
      <c r="A46" s="55"/>
      <c r="B46" s="67"/>
      <c r="C46" s="56" t="s">
        <v>50</v>
      </c>
      <c r="D46" s="69" t="s">
        <v>45</v>
      </c>
      <c r="E46" s="50">
        <v>1</v>
      </c>
      <c r="F46" s="50"/>
      <c r="G46" s="50"/>
      <c r="H46" s="50"/>
      <c r="I46" s="71">
        <f t="shared" si="2"/>
        <v>1</v>
      </c>
      <c r="J46" s="49"/>
      <c r="K46" s="57"/>
      <c r="M46" s="53"/>
      <c r="N46" s="53"/>
      <c r="O46" s="53"/>
    </row>
    <row r="47" spans="1:15" s="52" customFormat="1" ht="15" customHeight="1" x14ac:dyDescent="0.25">
      <c r="A47" s="55"/>
      <c r="B47" s="67"/>
      <c r="C47" s="56" t="s">
        <v>51</v>
      </c>
      <c r="D47" s="69" t="s">
        <v>45</v>
      </c>
      <c r="E47" s="50">
        <v>1</v>
      </c>
      <c r="F47" s="50"/>
      <c r="G47" s="50"/>
      <c r="H47" s="50"/>
      <c r="I47" s="71">
        <f t="shared" si="2"/>
        <v>1</v>
      </c>
      <c r="J47" s="49"/>
      <c r="K47" s="57"/>
      <c r="M47" s="53"/>
      <c r="N47" s="53"/>
      <c r="O47" s="53"/>
    </row>
    <row r="48" spans="1:15" s="52" customFormat="1" ht="15" customHeight="1" x14ac:dyDescent="0.25">
      <c r="A48" s="55"/>
      <c r="B48" s="67"/>
      <c r="C48" s="56" t="s">
        <v>43</v>
      </c>
      <c r="D48" s="69" t="s">
        <v>46</v>
      </c>
      <c r="E48" s="50">
        <v>3</v>
      </c>
      <c r="F48" s="70"/>
      <c r="G48" s="70"/>
      <c r="H48" s="70"/>
      <c r="I48" s="71">
        <f>+IF(E48=0,"",PRODUCT(E48:H48))</f>
        <v>3</v>
      </c>
      <c r="J48" s="49"/>
      <c r="K48" s="57"/>
      <c r="M48" s="53"/>
      <c r="N48" s="53"/>
      <c r="O48" s="53"/>
    </row>
    <row r="49" spans="1:17" s="52" customFormat="1" ht="15" customHeight="1" x14ac:dyDescent="0.25">
      <c r="A49" s="55"/>
      <c r="B49" s="83" t="s">
        <v>21</v>
      </c>
      <c r="C49" s="56"/>
      <c r="D49" s="64"/>
      <c r="E49" s="50"/>
      <c r="F49" s="50"/>
      <c r="G49" s="50"/>
      <c r="H49" s="50"/>
      <c r="I49" s="71" t="str">
        <f t="shared" si="2"/>
        <v/>
      </c>
      <c r="J49" s="49"/>
      <c r="K49" s="57"/>
      <c r="M49" s="53"/>
      <c r="N49" s="53"/>
      <c r="O49" s="53"/>
    </row>
    <row r="50" spans="1:17" s="52" customFormat="1" ht="15" customHeight="1" x14ac:dyDescent="0.25">
      <c r="A50" s="55"/>
      <c r="B50" s="67"/>
      <c r="C50" s="56" t="s">
        <v>47</v>
      </c>
      <c r="D50" s="69" t="s">
        <v>29</v>
      </c>
      <c r="E50" s="50">
        <v>1</v>
      </c>
      <c r="F50" s="50"/>
      <c r="G50" s="50"/>
      <c r="H50" s="50"/>
      <c r="I50" s="71">
        <f t="shared" si="2"/>
        <v>1</v>
      </c>
      <c r="J50" s="49"/>
      <c r="K50" s="57"/>
      <c r="M50" s="53"/>
      <c r="N50" s="53"/>
      <c r="O50" s="53"/>
    </row>
    <row r="51" spans="1:17" s="52" customFormat="1" ht="15" customHeight="1" x14ac:dyDescent="0.25">
      <c r="A51" s="55"/>
      <c r="B51" s="67"/>
      <c r="C51" s="56" t="s">
        <v>50</v>
      </c>
      <c r="D51" s="69" t="s">
        <v>45</v>
      </c>
      <c r="E51" s="50">
        <v>1</v>
      </c>
      <c r="F51" s="50"/>
      <c r="G51" s="50"/>
      <c r="H51" s="50"/>
      <c r="I51" s="71">
        <f t="shared" si="2"/>
        <v>1</v>
      </c>
      <c r="J51" s="49"/>
      <c r="K51" s="57"/>
      <c r="M51" s="53"/>
      <c r="N51" s="53"/>
      <c r="O51" s="53"/>
    </row>
    <row r="52" spans="1:17" s="52" customFormat="1" ht="15" customHeight="1" x14ac:dyDescent="0.25">
      <c r="A52" s="55"/>
      <c r="B52" s="67"/>
      <c r="C52" s="56" t="s">
        <v>43</v>
      </c>
      <c r="D52" s="69" t="s">
        <v>46</v>
      </c>
      <c r="E52" s="50">
        <v>1</v>
      </c>
      <c r="F52" s="70"/>
      <c r="G52" s="70"/>
      <c r="H52" s="70"/>
      <c r="I52" s="71">
        <f>+IF(E52=0,"",PRODUCT(E52:H52))</f>
        <v>1</v>
      </c>
      <c r="J52" s="49"/>
      <c r="K52" s="57"/>
      <c r="M52" s="53"/>
      <c r="N52" s="53"/>
      <c r="O52" s="53"/>
    </row>
    <row r="53" spans="1:17" s="52" customFormat="1" ht="15" customHeight="1" x14ac:dyDescent="0.25">
      <c r="A53" s="55"/>
      <c r="B53" s="85" t="s">
        <v>130</v>
      </c>
      <c r="C53" s="56"/>
      <c r="D53" s="69"/>
      <c r="E53" s="50"/>
      <c r="F53" s="70"/>
      <c r="G53" s="70"/>
      <c r="H53" s="70"/>
      <c r="I53" s="71"/>
      <c r="J53" s="49"/>
      <c r="K53" s="57"/>
      <c r="M53" s="53"/>
      <c r="N53" s="53"/>
      <c r="O53" s="53"/>
    </row>
    <row r="54" spans="1:17" s="52" customFormat="1" ht="15" customHeight="1" x14ac:dyDescent="0.25">
      <c r="A54" s="55"/>
      <c r="B54" s="67"/>
      <c r="C54" s="56" t="s">
        <v>47</v>
      </c>
      <c r="D54" s="69" t="s">
        <v>29</v>
      </c>
      <c r="E54" s="50">
        <v>1</v>
      </c>
      <c r="F54" s="50"/>
      <c r="G54" s="50"/>
      <c r="H54" s="50"/>
      <c r="I54" s="71">
        <f t="shared" ref="I54" si="3">+IF(E54=0,"",PRODUCT(E54:H54))</f>
        <v>1</v>
      </c>
      <c r="J54" s="49"/>
      <c r="K54" s="57"/>
      <c r="M54" s="53"/>
      <c r="N54" s="53"/>
      <c r="O54" s="53"/>
    </row>
    <row r="55" spans="1:17" s="52" customFormat="1" ht="15" customHeight="1" x14ac:dyDescent="0.25">
      <c r="A55" s="55"/>
      <c r="B55" s="67"/>
      <c r="C55" s="56"/>
      <c r="D55" s="69"/>
      <c r="E55" s="50"/>
      <c r="F55" s="70"/>
      <c r="G55" s="70"/>
      <c r="H55" s="70"/>
      <c r="I55" s="71"/>
      <c r="J55" s="49"/>
      <c r="K55" s="57"/>
      <c r="M55" s="53"/>
      <c r="N55" s="53"/>
      <c r="O55" s="53"/>
    </row>
    <row r="56" spans="1:17" s="24" customFormat="1" ht="12.75" x14ac:dyDescent="0.2">
      <c r="A56" s="105" t="s">
        <v>69</v>
      </c>
      <c r="B56" s="78" t="s">
        <v>147</v>
      </c>
      <c r="C56" s="79"/>
      <c r="D56" s="79"/>
      <c r="E56" s="79"/>
      <c r="F56" s="79"/>
      <c r="G56" s="79"/>
      <c r="H56" s="79"/>
      <c r="I56" s="80"/>
      <c r="J56" s="81">
        <f>SUM(I57:I58)</f>
        <v>2</v>
      </c>
      <c r="K56" s="91" t="s">
        <v>8</v>
      </c>
      <c r="M56" s="25"/>
      <c r="N56" s="25"/>
      <c r="O56" s="25"/>
    </row>
    <row r="57" spans="1:17" s="6" customFormat="1" ht="14.25" customHeight="1" x14ac:dyDescent="0.25">
      <c r="A57" s="48"/>
      <c r="B57" s="83" t="s">
        <v>20</v>
      </c>
      <c r="C57" s="30"/>
      <c r="D57" s="60"/>
      <c r="E57" s="30"/>
      <c r="F57" s="61"/>
      <c r="G57" s="61"/>
      <c r="H57" s="61"/>
      <c r="I57" s="62"/>
      <c r="J57" s="59"/>
      <c r="L57" s="2"/>
      <c r="M57" s="63"/>
      <c r="N57" s="63"/>
      <c r="O57" s="63"/>
      <c r="P57" s="63"/>
      <c r="Q57" s="63"/>
    </row>
    <row r="58" spans="1:17" s="6" customFormat="1" ht="14.25" customHeight="1" x14ac:dyDescent="0.25">
      <c r="A58" s="48"/>
      <c r="B58" s="82"/>
      <c r="C58" s="56" t="s">
        <v>146</v>
      </c>
      <c r="D58" s="64" t="s">
        <v>26</v>
      </c>
      <c r="E58" s="50">
        <v>2</v>
      </c>
      <c r="F58" s="61"/>
      <c r="G58" s="61"/>
      <c r="H58" s="61"/>
      <c r="I58" s="51">
        <f>+IF(E58=0,"",PRODUCT(E58:H58))</f>
        <v>2</v>
      </c>
      <c r="J58" s="59"/>
      <c r="K58" s="57"/>
      <c r="L58" s="2"/>
      <c r="M58" s="63"/>
      <c r="N58" s="63"/>
      <c r="O58" s="63"/>
      <c r="P58" s="63"/>
      <c r="Q58" s="63"/>
    </row>
    <row r="59" spans="1:17" s="52" customFormat="1" ht="12" customHeight="1" x14ac:dyDescent="0.25">
      <c r="A59" s="55"/>
      <c r="B59" s="58"/>
      <c r="C59" s="56"/>
      <c r="D59" s="64"/>
      <c r="E59" s="50"/>
      <c r="F59" s="50"/>
      <c r="G59" s="50"/>
      <c r="H59" s="50"/>
      <c r="I59" s="51"/>
      <c r="J59" s="49"/>
      <c r="K59" s="57"/>
      <c r="O59" s="53"/>
    </row>
    <row r="60" spans="1:17" s="52" customFormat="1" ht="12" customHeight="1" x14ac:dyDescent="0.25">
      <c r="A60" s="105" t="s">
        <v>70</v>
      </c>
      <c r="B60" s="78" t="s">
        <v>139</v>
      </c>
      <c r="C60" s="79"/>
      <c r="D60" s="79"/>
      <c r="E60" s="79"/>
      <c r="F60" s="79"/>
      <c r="G60" s="79"/>
      <c r="H60" s="79"/>
      <c r="I60" s="79"/>
      <c r="J60" s="81">
        <f>SUM(I61:I63)</f>
        <v>3</v>
      </c>
      <c r="K60" s="91" t="s">
        <v>8</v>
      </c>
      <c r="O60" s="53"/>
    </row>
    <row r="61" spans="1:17" s="52" customFormat="1" ht="12" customHeight="1" x14ac:dyDescent="0.25">
      <c r="A61" s="48"/>
      <c r="B61" s="83" t="s">
        <v>20</v>
      </c>
      <c r="C61" s="56"/>
      <c r="D61" s="64"/>
      <c r="E61" s="50">
        <v>1</v>
      </c>
      <c r="F61" s="61"/>
      <c r="G61" s="61"/>
      <c r="H61" s="61"/>
      <c r="I61" s="51">
        <f>E61</f>
        <v>1</v>
      </c>
      <c r="J61" s="59"/>
      <c r="K61" s="57"/>
      <c r="O61" s="53"/>
    </row>
    <row r="62" spans="1:17" s="52" customFormat="1" ht="12" customHeight="1" x14ac:dyDescent="0.25">
      <c r="A62" s="48"/>
      <c r="B62" s="83" t="s">
        <v>21</v>
      </c>
      <c r="C62" s="56"/>
      <c r="D62" s="64"/>
      <c r="E62" s="50">
        <v>1</v>
      </c>
      <c r="F62" s="61"/>
      <c r="G62" s="61"/>
      <c r="H62" s="61"/>
      <c r="I62" s="51">
        <f>E62</f>
        <v>1</v>
      </c>
      <c r="J62" s="59"/>
      <c r="K62" s="57"/>
      <c r="O62" s="53"/>
    </row>
    <row r="63" spans="1:17" s="52" customFormat="1" ht="12" customHeight="1" x14ac:dyDescent="0.25">
      <c r="A63" s="48"/>
      <c r="B63" s="83" t="s">
        <v>117</v>
      </c>
      <c r="C63" s="56"/>
      <c r="D63" s="69"/>
      <c r="E63" s="50">
        <v>1</v>
      </c>
      <c r="F63" s="61"/>
      <c r="G63" s="61"/>
      <c r="H63" s="61"/>
      <c r="I63" s="51">
        <f>E63</f>
        <v>1</v>
      </c>
      <c r="J63" s="49"/>
      <c r="K63" s="57"/>
      <c r="O63" s="53"/>
    </row>
    <row r="64" spans="1:17" s="52" customFormat="1" ht="12" customHeight="1" x14ac:dyDescent="0.25">
      <c r="A64" s="55"/>
      <c r="B64" s="58"/>
      <c r="C64" s="56"/>
      <c r="D64" s="64"/>
      <c r="E64" s="50"/>
      <c r="F64" s="50"/>
      <c r="G64" s="50"/>
      <c r="H64" s="50"/>
      <c r="I64" s="51"/>
      <c r="J64" s="49"/>
      <c r="K64" s="57"/>
      <c r="O64" s="53"/>
    </row>
    <row r="65" spans="1:17" s="52" customFormat="1" ht="15" customHeight="1" x14ac:dyDescent="0.25">
      <c r="A65" s="105" t="s">
        <v>80</v>
      </c>
      <c r="B65" s="78" t="s">
        <v>137</v>
      </c>
      <c r="C65" s="79"/>
      <c r="D65" s="79"/>
      <c r="E65" s="79"/>
      <c r="F65" s="79"/>
      <c r="G65" s="79"/>
      <c r="H65" s="79"/>
      <c r="I65" s="80"/>
      <c r="J65" s="81">
        <f>SUM(I66:I70)</f>
        <v>6.2020750000000007</v>
      </c>
      <c r="K65" s="91" t="s">
        <v>56</v>
      </c>
      <c r="O65" s="53"/>
    </row>
    <row r="66" spans="1:17" s="52" customFormat="1" ht="15" customHeight="1" x14ac:dyDescent="0.25">
      <c r="A66" s="84"/>
      <c r="B66" s="83" t="s">
        <v>20</v>
      </c>
      <c r="C66" s="96"/>
      <c r="D66" s="96"/>
      <c r="E66" s="96"/>
      <c r="F66" s="96"/>
      <c r="G66" s="96"/>
      <c r="H66" s="96"/>
      <c r="I66" s="97"/>
      <c r="J66" s="98"/>
      <c r="K66" s="99"/>
      <c r="O66" s="53"/>
    </row>
    <row r="67" spans="1:17" s="52" customFormat="1" ht="15" customHeight="1" x14ac:dyDescent="0.25">
      <c r="A67" s="84"/>
      <c r="B67" s="83"/>
      <c r="C67" s="106" t="s">
        <v>110</v>
      </c>
      <c r="D67" s="69"/>
      <c r="E67" s="62">
        <v>1.69</v>
      </c>
      <c r="F67" s="75" t="s">
        <v>81</v>
      </c>
      <c r="G67" s="75" t="s">
        <v>81</v>
      </c>
      <c r="H67" s="70"/>
      <c r="I67" s="51">
        <f>PRODUCT(E67:G67)</f>
        <v>1.69</v>
      </c>
      <c r="J67" s="103"/>
      <c r="K67" s="57"/>
      <c r="O67" s="53"/>
    </row>
    <row r="68" spans="1:17" s="52" customFormat="1" ht="32.25" customHeight="1" x14ac:dyDescent="0.25">
      <c r="A68" s="84"/>
      <c r="B68" s="83"/>
      <c r="C68" s="107" t="s">
        <v>61</v>
      </c>
      <c r="D68" s="69"/>
      <c r="E68" s="62">
        <f>(0.9*2)+(1.11*2)</f>
        <v>4.0200000000000005</v>
      </c>
      <c r="F68" s="75" t="s">
        <v>81</v>
      </c>
      <c r="G68" s="75" t="s">
        <v>81</v>
      </c>
      <c r="H68" s="70"/>
      <c r="I68" s="51">
        <f t="shared" ref="I68:I69" si="4">PRODUCT(E68:G68)</f>
        <v>4.0200000000000005</v>
      </c>
      <c r="J68" s="103"/>
      <c r="K68" s="57"/>
      <c r="O68" s="53"/>
    </row>
    <row r="69" spans="1:17" s="52" customFormat="1" ht="15" customHeight="1" x14ac:dyDescent="0.25">
      <c r="A69" s="84"/>
      <c r="B69" s="83"/>
      <c r="C69" s="106" t="s">
        <v>105</v>
      </c>
      <c r="D69" s="69"/>
      <c r="E69" s="62">
        <f>3*(0.405*0.405)</f>
        <v>0.4920750000000001</v>
      </c>
      <c r="F69" s="75" t="s">
        <v>81</v>
      </c>
      <c r="G69" s="75" t="s">
        <v>81</v>
      </c>
      <c r="H69" s="70"/>
      <c r="I69" s="51">
        <f t="shared" si="4"/>
        <v>0.4920750000000001</v>
      </c>
      <c r="J69" s="103"/>
      <c r="K69" s="57"/>
      <c r="O69" s="53"/>
    </row>
    <row r="70" spans="1:17" s="52" customFormat="1" ht="15" customHeight="1" x14ac:dyDescent="0.25">
      <c r="A70" s="84"/>
      <c r="B70" s="83"/>
      <c r="C70" s="106"/>
      <c r="D70" s="69"/>
      <c r="E70" s="75"/>
      <c r="F70" s="75"/>
      <c r="G70" s="75"/>
      <c r="H70" s="70"/>
      <c r="I70" s="51"/>
      <c r="J70" s="103"/>
      <c r="K70" s="57"/>
      <c r="O70" s="53"/>
    </row>
    <row r="71" spans="1:17" s="52" customFormat="1" ht="15" customHeight="1" x14ac:dyDescent="0.25">
      <c r="A71" s="105" t="s">
        <v>116</v>
      </c>
      <c r="B71" s="78" t="s">
        <v>138</v>
      </c>
      <c r="C71" s="79"/>
      <c r="D71" s="79"/>
      <c r="E71" s="79"/>
      <c r="F71" s="79"/>
      <c r="G71" s="79"/>
      <c r="H71" s="79"/>
      <c r="I71" s="80"/>
      <c r="J71" s="81">
        <f>SUM(I72:I74)</f>
        <v>83.19</v>
      </c>
      <c r="K71" s="91" t="s">
        <v>79</v>
      </c>
      <c r="O71" s="53"/>
    </row>
    <row r="72" spans="1:17" s="52" customFormat="1" ht="15" customHeight="1" x14ac:dyDescent="0.25">
      <c r="A72" s="84"/>
      <c r="B72" s="83"/>
      <c r="C72" s="100" t="s">
        <v>92</v>
      </c>
      <c r="D72" s="69"/>
      <c r="E72" s="50">
        <f>2*(1.05*13+1.32*2)</f>
        <v>32.58</v>
      </c>
      <c r="F72" s="50"/>
      <c r="G72" s="50"/>
      <c r="H72" s="50"/>
      <c r="I72" s="51">
        <f>E72</f>
        <v>32.58</v>
      </c>
      <c r="J72" s="103"/>
      <c r="K72" s="57"/>
      <c r="O72" s="53"/>
    </row>
    <row r="73" spans="1:17" s="52" customFormat="1" ht="15" customHeight="1" x14ac:dyDescent="0.25">
      <c r="A73" s="84"/>
      <c r="B73" s="83"/>
      <c r="C73" s="100" t="s">
        <v>93</v>
      </c>
      <c r="D73" s="69"/>
      <c r="E73" s="50">
        <f>12*2.05</f>
        <v>24.599999999999998</v>
      </c>
      <c r="F73" s="50"/>
      <c r="G73" s="50"/>
      <c r="H73" s="50"/>
      <c r="I73" s="51">
        <f>E73</f>
        <v>24.599999999999998</v>
      </c>
      <c r="J73" s="103"/>
      <c r="K73" s="57"/>
      <c r="O73" s="53"/>
    </row>
    <row r="74" spans="1:17" s="52" customFormat="1" ht="15" customHeight="1" x14ac:dyDescent="0.25">
      <c r="A74" s="84"/>
      <c r="B74" s="83"/>
      <c r="C74" s="100" t="s">
        <v>94</v>
      </c>
      <c r="D74" s="69"/>
      <c r="E74" s="50">
        <f>(4.45*3)+(4.22*3)</f>
        <v>26.01</v>
      </c>
      <c r="F74" s="50"/>
      <c r="G74" s="50"/>
      <c r="H74" s="50"/>
      <c r="I74" s="51">
        <f>E74</f>
        <v>26.01</v>
      </c>
      <c r="J74" s="103"/>
      <c r="K74" s="57"/>
      <c r="O74" s="53"/>
    </row>
    <row r="75" spans="1:17" s="52" customFormat="1" ht="15" customHeight="1" x14ac:dyDescent="0.25">
      <c r="A75" s="105" t="s">
        <v>64</v>
      </c>
      <c r="B75" s="78" t="s">
        <v>60</v>
      </c>
      <c r="C75" s="79"/>
      <c r="D75" s="79"/>
      <c r="E75" s="79"/>
      <c r="F75" s="79"/>
      <c r="G75" s="79"/>
      <c r="H75" s="79"/>
      <c r="I75" s="80"/>
      <c r="J75" s="81"/>
      <c r="K75" s="91"/>
      <c r="O75" s="53"/>
    </row>
    <row r="76" spans="1:17" s="24" customFormat="1" ht="12.75" x14ac:dyDescent="0.2">
      <c r="A76" s="105" t="s">
        <v>71</v>
      </c>
      <c r="B76" s="78" t="s">
        <v>10</v>
      </c>
      <c r="C76" s="79"/>
      <c r="D76" s="79"/>
      <c r="E76" s="79"/>
      <c r="F76" s="79"/>
      <c r="G76" s="79"/>
      <c r="H76" s="79"/>
      <c r="I76" s="80"/>
      <c r="J76" s="81">
        <f>SUM(I77:I79)</f>
        <v>3</v>
      </c>
      <c r="K76" s="91" t="s">
        <v>8</v>
      </c>
      <c r="M76" s="25"/>
      <c r="N76" s="25"/>
      <c r="O76" s="25"/>
    </row>
    <row r="77" spans="1:17" s="6" customFormat="1" ht="14.25" customHeight="1" x14ac:dyDescent="0.25">
      <c r="A77" s="48"/>
      <c r="B77" s="83" t="s">
        <v>20</v>
      </c>
      <c r="C77" s="30"/>
      <c r="D77" s="60"/>
      <c r="E77" s="50">
        <v>1</v>
      </c>
      <c r="F77" s="61"/>
      <c r="G77" s="61"/>
      <c r="H77" s="61"/>
      <c r="I77" s="62">
        <f>+IF(E77=0,"",PRODUCT(E77:H77))</f>
        <v>1</v>
      </c>
      <c r="J77" s="59"/>
      <c r="K77" s="57"/>
      <c r="L77" s="2"/>
      <c r="M77" s="63"/>
      <c r="N77" s="63"/>
      <c r="O77" s="63"/>
      <c r="P77" s="63"/>
      <c r="Q77" s="63"/>
    </row>
    <row r="78" spans="1:17" s="6" customFormat="1" ht="14.25" customHeight="1" x14ac:dyDescent="0.25">
      <c r="A78" s="48"/>
      <c r="B78" s="83" t="s">
        <v>31</v>
      </c>
      <c r="C78" s="30"/>
      <c r="D78" s="60"/>
      <c r="E78" s="50">
        <v>1</v>
      </c>
      <c r="F78" s="61"/>
      <c r="G78" s="61"/>
      <c r="H78" s="61"/>
      <c r="I78" s="62">
        <f t="shared" ref="I78" si="5">+IF(E78=0,"",PRODUCT(E78:H78))</f>
        <v>1</v>
      </c>
      <c r="J78" s="59"/>
      <c r="K78" s="57"/>
      <c r="L78" s="2"/>
      <c r="M78" s="63"/>
      <c r="N78" s="63"/>
      <c r="O78" s="63"/>
      <c r="P78" s="63"/>
      <c r="Q78" s="63"/>
    </row>
    <row r="79" spans="1:17" s="6" customFormat="1" ht="14.25" customHeight="1" x14ac:dyDescent="0.25">
      <c r="A79" s="48"/>
      <c r="B79" s="83" t="s">
        <v>130</v>
      </c>
      <c r="C79" s="30"/>
      <c r="D79" s="60"/>
      <c r="E79" s="50">
        <v>1</v>
      </c>
      <c r="F79" s="61"/>
      <c r="G79" s="61"/>
      <c r="H79" s="61"/>
      <c r="I79" s="62">
        <f t="shared" ref="I79" si="6">+IF(E79=0,"",PRODUCT(E79:H79))</f>
        <v>1</v>
      </c>
      <c r="J79" s="59"/>
      <c r="K79" s="57"/>
      <c r="L79" s="2"/>
      <c r="M79" s="63"/>
      <c r="N79" s="63"/>
      <c r="O79" s="63"/>
      <c r="P79" s="63"/>
      <c r="Q79" s="63"/>
    </row>
    <row r="80" spans="1:17" s="6" customFormat="1" ht="14.25" customHeight="1" x14ac:dyDescent="0.25">
      <c r="A80" s="105" t="s">
        <v>72</v>
      </c>
      <c r="B80" s="78" t="s">
        <v>52</v>
      </c>
      <c r="C80" s="79"/>
      <c r="D80" s="79"/>
      <c r="E80" s="79"/>
      <c r="F80" s="79"/>
      <c r="G80" s="79"/>
      <c r="H80" s="79"/>
      <c r="I80" s="80"/>
      <c r="J80" s="81">
        <f>SUM(I81:I82)</f>
        <v>3</v>
      </c>
      <c r="K80" s="91" t="s">
        <v>8</v>
      </c>
      <c r="L80" s="2"/>
      <c r="M80" s="63"/>
      <c r="N80" s="63"/>
      <c r="O80" s="63"/>
      <c r="P80" s="63"/>
      <c r="Q80" s="63"/>
    </row>
    <row r="81" spans="1:17" s="6" customFormat="1" ht="14.25" customHeight="1" x14ac:dyDescent="0.25">
      <c r="A81" s="48"/>
      <c r="B81" s="83" t="s">
        <v>20</v>
      </c>
      <c r="C81" s="30"/>
      <c r="D81" s="60"/>
      <c r="E81" s="50">
        <v>2</v>
      </c>
      <c r="F81" s="61"/>
      <c r="G81" s="61"/>
      <c r="H81" s="61"/>
      <c r="I81" s="62">
        <f>+IF(E81=0,"",PRODUCT(E81:H81))</f>
        <v>2</v>
      </c>
      <c r="J81" s="59"/>
      <c r="K81" s="57"/>
      <c r="L81" s="2"/>
      <c r="M81" s="63"/>
      <c r="N81" s="63"/>
      <c r="O81" s="63"/>
      <c r="P81" s="63"/>
      <c r="Q81" s="63"/>
    </row>
    <row r="82" spans="1:17" s="6" customFormat="1" ht="14.25" customHeight="1" x14ac:dyDescent="0.25">
      <c r="A82" s="48"/>
      <c r="B82" s="83" t="s">
        <v>31</v>
      </c>
      <c r="C82" s="30"/>
      <c r="D82" s="60"/>
      <c r="E82" s="50">
        <v>1</v>
      </c>
      <c r="F82" s="61"/>
      <c r="G82" s="61"/>
      <c r="H82" s="61"/>
      <c r="I82" s="62">
        <f>E82</f>
        <v>1</v>
      </c>
      <c r="J82" s="59"/>
      <c r="K82" s="57"/>
      <c r="L82" s="2"/>
      <c r="M82" s="63"/>
      <c r="N82" s="63"/>
      <c r="O82" s="63"/>
      <c r="P82" s="63"/>
      <c r="Q82" s="63"/>
    </row>
    <row r="83" spans="1:17" s="6" customFormat="1" ht="14.25" customHeight="1" x14ac:dyDescent="0.25">
      <c r="A83" s="105" t="s">
        <v>108</v>
      </c>
      <c r="B83" s="78" t="s">
        <v>127</v>
      </c>
      <c r="C83" s="79"/>
      <c r="D83" s="79"/>
      <c r="E83" s="79"/>
      <c r="F83" s="79"/>
      <c r="G83" s="79"/>
      <c r="H83" s="79"/>
      <c r="I83" s="80"/>
      <c r="J83" s="81">
        <f>SUM(I84:I84)</f>
        <v>1</v>
      </c>
      <c r="K83" s="91" t="s">
        <v>8</v>
      </c>
      <c r="L83" s="2"/>
      <c r="M83" s="63"/>
      <c r="N83" s="63"/>
      <c r="O83" s="63"/>
      <c r="P83" s="63"/>
      <c r="Q83" s="63"/>
    </row>
    <row r="84" spans="1:17" s="6" customFormat="1" ht="14.25" customHeight="1" x14ac:dyDescent="0.25">
      <c r="A84" s="48"/>
      <c r="B84" s="83" t="s">
        <v>20</v>
      </c>
      <c r="C84" s="30"/>
      <c r="D84" s="60"/>
      <c r="E84" s="50">
        <v>1</v>
      </c>
      <c r="F84" s="61"/>
      <c r="G84" s="61"/>
      <c r="H84" s="61"/>
      <c r="I84" s="62">
        <f>E84</f>
        <v>1</v>
      </c>
      <c r="J84" s="59"/>
      <c r="K84" s="57"/>
      <c r="L84" s="2"/>
      <c r="M84" s="63"/>
      <c r="N84" s="63"/>
      <c r="O84" s="63"/>
      <c r="P84" s="63"/>
      <c r="Q84" s="63"/>
    </row>
    <row r="85" spans="1:17" ht="12.75" x14ac:dyDescent="0.2">
      <c r="A85" s="105" t="s">
        <v>65</v>
      </c>
      <c r="B85" s="78" t="s">
        <v>107</v>
      </c>
      <c r="C85" s="79"/>
      <c r="D85" s="79"/>
      <c r="E85" s="79"/>
      <c r="F85" s="79"/>
      <c r="G85" s="79"/>
      <c r="H85" s="79"/>
      <c r="I85" s="80"/>
      <c r="J85" s="81">
        <f>SUM(I86:I86)</f>
        <v>1</v>
      </c>
      <c r="K85" s="91" t="s">
        <v>8</v>
      </c>
    </row>
    <row r="86" spans="1:17" ht="12.75" x14ac:dyDescent="0.25">
      <c r="A86" s="48"/>
      <c r="B86" s="83" t="s">
        <v>20</v>
      </c>
      <c r="C86" s="30"/>
      <c r="D86" s="60"/>
      <c r="E86" s="50">
        <v>1</v>
      </c>
      <c r="F86" s="61"/>
      <c r="G86" s="61"/>
      <c r="H86" s="61"/>
      <c r="I86" s="62">
        <f>+IF(E86=0,"",PRODUCT(E86:H86))</f>
        <v>1</v>
      </c>
      <c r="J86" s="59"/>
      <c r="K86" s="57"/>
    </row>
    <row r="87" spans="1:17" s="6" customFormat="1" ht="14.25" customHeight="1" x14ac:dyDescent="0.25">
      <c r="A87" s="48"/>
      <c r="B87" s="83"/>
      <c r="C87" s="30"/>
      <c r="D87" s="60"/>
      <c r="E87" s="50"/>
      <c r="F87" s="61"/>
      <c r="G87" s="61"/>
      <c r="H87" s="61"/>
      <c r="I87" s="62" t="str">
        <f t="shared" ref="I87" si="7">+IF(E87=0,"",PRODUCT(E87:H87))</f>
        <v/>
      </c>
      <c r="J87" s="59"/>
      <c r="K87" s="57"/>
      <c r="L87" s="2"/>
      <c r="M87" s="63"/>
      <c r="N87" s="63"/>
      <c r="O87" s="63"/>
      <c r="P87" s="63"/>
      <c r="Q87" s="63"/>
    </row>
    <row r="88" spans="1:17" ht="11.25" customHeight="1" x14ac:dyDescent="0.2">
      <c r="A88" s="220" t="s">
        <v>148</v>
      </c>
      <c r="B88" s="220"/>
      <c r="C88" s="220"/>
      <c r="D88" s="220"/>
      <c r="E88" s="220"/>
      <c r="F88" s="220"/>
      <c r="G88" s="220"/>
      <c r="H88" s="220"/>
      <c r="I88" s="220"/>
      <c r="J88" s="220"/>
      <c r="K88" s="220"/>
    </row>
    <row r="89" spans="1:17" x14ac:dyDescent="0.2">
      <c r="A89" s="221"/>
      <c r="B89" s="221"/>
      <c r="C89" s="221"/>
      <c r="D89" s="221"/>
      <c r="E89" s="221"/>
      <c r="F89" s="221"/>
      <c r="G89" s="221"/>
      <c r="H89" s="221"/>
      <c r="I89" s="221"/>
      <c r="J89" s="221"/>
      <c r="K89" s="221"/>
    </row>
  </sheetData>
  <mergeCells count="13">
    <mergeCell ref="C1:K1"/>
    <mergeCell ref="A88:K89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7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33"/>
  <sheetViews>
    <sheetView view="pageBreakPreview" topLeftCell="A13" zoomScaleNormal="115" zoomScaleSheetLayoutView="100" workbookViewId="0">
      <selection activeCell="C29" sqref="C29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5" s="14" customFormat="1" ht="42" customHeight="1" x14ac:dyDescent="0.2">
      <c r="A1" s="149"/>
      <c r="B1" s="150"/>
      <c r="C1" s="228" t="s">
        <v>152</v>
      </c>
      <c r="D1" s="228"/>
      <c r="E1" s="228"/>
      <c r="F1" s="228"/>
      <c r="G1" s="228"/>
      <c r="H1" s="228"/>
      <c r="I1" s="228"/>
      <c r="J1" s="228"/>
      <c r="K1" s="229"/>
    </row>
    <row r="2" spans="1:15" s="14" customFormat="1" ht="43.5" customHeight="1" x14ac:dyDescent="0.2">
      <c r="A2" s="151" t="s">
        <v>35</v>
      </c>
      <c r="B2" s="226" t="s">
        <v>101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5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86</v>
      </c>
      <c r="J3" s="17"/>
      <c r="K3" s="152"/>
      <c r="L3" s="18"/>
    </row>
    <row r="4" spans="1:15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97</v>
      </c>
      <c r="J4" s="17"/>
      <c r="K4" s="152"/>
      <c r="L4" s="18"/>
    </row>
    <row r="5" spans="1:15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96</v>
      </c>
      <c r="J5" s="17"/>
      <c r="K5" s="152"/>
      <c r="L5" s="18"/>
    </row>
    <row r="6" spans="1:15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5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5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5" s="23" customFormat="1" ht="12.75" x14ac:dyDescent="0.2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28"/>
      <c r="N9" s="28"/>
      <c r="O9" s="28"/>
    </row>
    <row r="10" spans="1:15" s="23" customFormat="1" ht="12.75" x14ac:dyDescent="0.2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L10" s="28"/>
      <c r="M10" s="28"/>
      <c r="N10" s="28"/>
      <c r="O10" s="28"/>
    </row>
    <row r="11" spans="1:15" s="23" customFormat="1" ht="12.75" x14ac:dyDescent="0.25">
      <c r="A11" s="105" t="s">
        <v>67</v>
      </c>
      <c r="B11" s="78" t="s">
        <v>143</v>
      </c>
      <c r="C11" s="79"/>
      <c r="D11" s="86"/>
      <c r="E11" s="87"/>
      <c r="F11" s="88"/>
      <c r="G11" s="88"/>
      <c r="H11" s="88"/>
      <c r="I11" s="89"/>
      <c r="J11" s="90">
        <f>SUM(I13:I15)</f>
        <v>7</v>
      </c>
      <c r="K11" s="91" t="s">
        <v>8</v>
      </c>
      <c r="L11" s="118"/>
      <c r="M11" s="28"/>
      <c r="N11" s="28"/>
      <c r="O11" s="28"/>
    </row>
    <row r="12" spans="1:15" s="23" customFormat="1" ht="12.75" x14ac:dyDescent="0.25">
      <c r="A12" s="122"/>
      <c r="B12" s="83" t="s">
        <v>20</v>
      </c>
      <c r="C12" s="30"/>
      <c r="D12" s="60"/>
      <c r="E12" s="30"/>
      <c r="F12" s="61"/>
      <c r="G12" s="61"/>
      <c r="H12" s="61"/>
      <c r="I12" s="62"/>
      <c r="J12" s="126"/>
      <c r="K12" s="127"/>
      <c r="L12" s="118"/>
      <c r="M12" s="28"/>
      <c r="N12" s="28"/>
      <c r="O12" s="28"/>
    </row>
    <row r="13" spans="1:15" s="23" customFormat="1" ht="12.75" x14ac:dyDescent="0.25">
      <c r="A13" s="122"/>
      <c r="B13" s="58"/>
      <c r="C13" s="56" t="s">
        <v>129</v>
      </c>
      <c r="D13" s="69" t="s">
        <v>32</v>
      </c>
      <c r="E13" s="50">
        <v>1</v>
      </c>
      <c r="F13" s="50"/>
      <c r="G13" s="70"/>
      <c r="H13" s="70"/>
      <c r="I13" s="71">
        <f t="shared" ref="I13:I15" si="0">+IF(E13=0,"",PRODUCT(E13:H13))</f>
        <v>1</v>
      </c>
      <c r="J13" s="126"/>
      <c r="K13" s="127"/>
      <c r="L13" s="118"/>
      <c r="M13" s="28"/>
      <c r="N13" s="28"/>
      <c r="O13" s="28"/>
    </row>
    <row r="14" spans="1:15" s="23" customFormat="1" ht="12.75" x14ac:dyDescent="0.25">
      <c r="A14" s="122"/>
      <c r="B14" s="58"/>
      <c r="C14" s="56" t="s">
        <v>36</v>
      </c>
      <c r="D14" s="69" t="s">
        <v>33</v>
      </c>
      <c r="E14" s="50">
        <v>5</v>
      </c>
      <c r="F14" s="50"/>
      <c r="G14" s="70"/>
      <c r="H14" s="70"/>
      <c r="I14" s="71">
        <f t="shared" si="0"/>
        <v>5</v>
      </c>
      <c r="J14" s="126"/>
      <c r="K14" s="127"/>
      <c r="L14" s="28"/>
      <c r="M14" s="28"/>
      <c r="N14" s="28"/>
      <c r="O14" s="28"/>
    </row>
    <row r="15" spans="1:15" s="23" customFormat="1" ht="12.75" x14ac:dyDescent="0.25">
      <c r="A15" s="122"/>
      <c r="B15" s="58"/>
      <c r="C15" s="56" t="s">
        <v>42</v>
      </c>
      <c r="D15" s="69" t="s">
        <v>44</v>
      </c>
      <c r="E15" s="50">
        <v>1</v>
      </c>
      <c r="F15" s="50"/>
      <c r="G15" s="70"/>
      <c r="H15" s="70"/>
      <c r="I15" s="71">
        <f t="shared" si="0"/>
        <v>1</v>
      </c>
      <c r="J15" s="126"/>
      <c r="K15" s="127"/>
      <c r="L15" s="28"/>
      <c r="M15" s="28"/>
      <c r="N15" s="28"/>
      <c r="O15" s="28"/>
    </row>
    <row r="16" spans="1:15" s="23" customFormat="1" ht="12.75" x14ac:dyDescent="0.2">
      <c r="A16" s="122"/>
      <c r="B16" s="123"/>
      <c r="C16" s="124"/>
      <c r="D16" s="124"/>
      <c r="E16" s="124"/>
      <c r="F16" s="124"/>
      <c r="G16" s="124"/>
      <c r="H16" s="124"/>
      <c r="I16" s="125"/>
      <c r="J16" s="126"/>
      <c r="K16" s="127"/>
      <c r="L16" s="28"/>
      <c r="M16" s="28"/>
      <c r="N16" s="28"/>
      <c r="O16" s="28"/>
    </row>
    <row r="17" spans="1:15" s="23" customFormat="1" ht="12.75" x14ac:dyDescent="0.25">
      <c r="A17" s="105" t="s">
        <v>68</v>
      </c>
      <c r="B17" s="78" t="s">
        <v>144</v>
      </c>
      <c r="C17" s="92"/>
      <c r="D17" s="93"/>
      <c r="E17" s="94"/>
      <c r="F17" s="94"/>
      <c r="G17" s="94"/>
      <c r="H17" s="94"/>
      <c r="I17" s="95"/>
      <c r="J17" s="90">
        <f>SUM(I19:I20)</f>
        <v>2</v>
      </c>
      <c r="K17" s="91" t="s">
        <v>8</v>
      </c>
      <c r="L17" s="28"/>
      <c r="M17" s="28"/>
      <c r="N17" s="28"/>
      <c r="O17" s="28"/>
    </row>
    <row r="18" spans="1:15" s="23" customFormat="1" ht="12.75" x14ac:dyDescent="0.25">
      <c r="A18" s="55"/>
      <c r="B18" s="83" t="s">
        <v>20</v>
      </c>
      <c r="C18" s="56"/>
      <c r="D18" s="64"/>
      <c r="E18" s="50"/>
      <c r="F18" s="50"/>
      <c r="G18" s="50"/>
      <c r="H18" s="50"/>
      <c r="I18" s="51"/>
      <c r="J18" s="49"/>
      <c r="K18" s="57"/>
      <c r="L18" s="28"/>
      <c r="M18" s="28"/>
      <c r="N18" s="28"/>
      <c r="O18" s="28"/>
    </row>
    <row r="19" spans="1:15" s="23" customFormat="1" ht="12.75" x14ac:dyDescent="0.25">
      <c r="A19" s="55"/>
      <c r="B19" s="67"/>
      <c r="C19" s="56" t="s">
        <v>47</v>
      </c>
      <c r="D19" s="69" t="s">
        <v>29</v>
      </c>
      <c r="E19" s="50">
        <v>1</v>
      </c>
      <c r="F19" s="50"/>
      <c r="G19" s="50"/>
      <c r="H19" s="50"/>
      <c r="I19" s="71">
        <f t="shared" ref="I19" si="1">+IF(E19=0,"",PRODUCT(E19:H19))</f>
        <v>1</v>
      </c>
      <c r="J19" s="49"/>
      <c r="K19" s="57"/>
      <c r="L19" s="28"/>
      <c r="M19" s="28"/>
      <c r="N19" s="28"/>
      <c r="O19" s="28"/>
    </row>
    <row r="20" spans="1:15" s="23" customFormat="1" ht="12.75" x14ac:dyDescent="0.25">
      <c r="A20" s="55"/>
      <c r="B20" s="67"/>
      <c r="C20" s="56" t="s">
        <v>43</v>
      </c>
      <c r="D20" s="69" t="s">
        <v>46</v>
      </c>
      <c r="E20" s="50">
        <v>1</v>
      </c>
      <c r="F20" s="70"/>
      <c r="G20" s="70"/>
      <c r="H20" s="70"/>
      <c r="I20" s="71">
        <f>+IF(E20=0,"",PRODUCT(E20:H20))</f>
        <v>1</v>
      </c>
      <c r="J20" s="49"/>
      <c r="K20" s="57"/>
      <c r="L20" s="28"/>
      <c r="M20" s="28"/>
      <c r="N20" s="28"/>
      <c r="O20" s="28"/>
    </row>
    <row r="21" spans="1:15" s="23" customFormat="1" ht="12.75" x14ac:dyDescent="0.2">
      <c r="A21" s="122"/>
      <c r="B21" s="123"/>
      <c r="C21" s="124"/>
      <c r="D21" s="124"/>
      <c r="E21" s="124"/>
      <c r="F21" s="124"/>
      <c r="G21" s="124"/>
      <c r="H21" s="124"/>
      <c r="I21" s="125"/>
      <c r="J21" s="126"/>
      <c r="K21" s="127"/>
      <c r="L21" s="28"/>
      <c r="M21" s="28"/>
      <c r="N21" s="28"/>
      <c r="O21" s="28"/>
    </row>
    <row r="22" spans="1:15" s="23" customFormat="1" ht="12.75" x14ac:dyDescent="0.2">
      <c r="A22" s="105" t="s">
        <v>69</v>
      </c>
      <c r="B22" s="78" t="s">
        <v>147</v>
      </c>
      <c r="C22" s="79"/>
      <c r="D22" s="79"/>
      <c r="E22" s="79"/>
      <c r="F22" s="79"/>
      <c r="G22" s="79"/>
      <c r="H22" s="79"/>
      <c r="I22" s="80"/>
      <c r="J22" s="81">
        <f>SUM(I23:I24)</f>
        <v>1</v>
      </c>
      <c r="K22" s="91" t="s">
        <v>8</v>
      </c>
      <c r="M22" s="28"/>
      <c r="N22" s="28"/>
      <c r="O22" s="28"/>
    </row>
    <row r="23" spans="1:15" s="23" customFormat="1" ht="13.5" x14ac:dyDescent="0.25">
      <c r="A23" s="48"/>
      <c r="B23" s="83" t="s">
        <v>20</v>
      </c>
      <c r="C23" s="30"/>
      <c r="D23" s="60"/>
      <c r="E23" s="30"/>
      <c r="F23" s="61"/>
      <c r="G23" s="61"/>
      <c r="H23" s="61"/>
      <c r="I23" s="62"/>
      <c r="J23" s="59"/>
      <c r="K23" s="6"/>
      <c r="M23" s="28"/>
      <c r="N23" s="28"/>
      <c r="O23" s="28"/>
    </row>
    <row r="24" spans="1:15" s="23" customFormat="1" ht="12.75" x14ac:dyDescent="0.25">
      <c r="A24" s="48"/>
      <c r="B24" s="82"/>
      <c r="C24" s="56" t="s">
        <v>146</v>
      </c>
      <c r="D24" s="64" t="s">
        <v>26</v>
      </c>
      <c r="E24" s="50">
        <v>1</v>
      </c>
      <c r="F24" s="61"/>
      <c r="G24" s="61"/>
      <c r="H24" s="61"/>
      <c r="I24" s="51">
        <f>+IF(E24=0,"",PRODUCT(E24:H24))</f>
        <v>1</v>
      </c>
      <c r="J24" s="59"/>
      <c r="K24" s="57"/>
      <c r="M24" s="28"/>
      <c r="N24" s="28"/>
      <c r="O24" s="28"/>
    </row>
    <row r="25" spans="1:15" s="23" customFormat="1" ht="12.75" x14ac:dyDescent="0.2">
      <c r="A25" s="122"/>
      <c r="B25" s="123"/>
      <c r="C25" s="124"/>
      <c r="D25" s="124"/>
      <c r="E25" s="124"/>
      <c r="F25" s="124"/>
      <c r="G25" s="124"/>
      <c r="H25" s="124"/>
      <c r="I25" s="125"/>
      <c r="J25" s="126"/>
      <c r="K25" s="127"/>
      <c r="M25" s="28"/>
      <c r="N25" s="28"/>
      <c r="O25" s="28"/>
    </row>
    <row r="26" spans="1:15" s="23" customFormat="1" ht="12.75" x14ac:dyDescent="0.2">
      <c r="A26" s="105" t="s">
        <v>64</v>
      </c>
      <c r="B26" s="78" t="s">
        <v>60</v>
      </c>
      <c r="C26" s="79"/>
      <c r="D26" s="79"/>
      <c r="E26" s="79"/>
      <c r="F26" s="79"/>
      <c r="G26" s="79"/>
      <c r="H26" s="79"/>
      <c r="I26" s="80"/>
      <c r="J26" s="81"/>
      <c r="K26" s="91"/>
      <c r="M26" s="28"/>
      <c r="N26" s="28"/>
      <c r="O26" s="28"/>
    </row>
    <row r="27" spans="1:15" s="23" customFormat="1" ht="12.75" x14ac:dyDescent="0.2">
      <c r="A27" s="105" t="s">
        <v>72</v>
      </c>
      <c r="B27" s="78" t="s">
        <v>52</v>
      </c>
      <c r="C27" s="79"/>
      <c r="D27" s="79"/>
      <c r="E27" s="79"/>
      <c r="F27" s="79"/>
      <c r="G27" s="79"/>
      <c r="H27" s="79"/>
      <c r="I27" s="80"/>
      <c r="J27" s="81">
        <f>SUM(I28:I28)</f>
        <v>1</v>
      </c>
      <c r="K27" s="91" t="s">
        <v>8</v>
      </c>
      <c r="M27" s="28"/>
      <c r="N27" s="28"/>
      <c r="O27" s="28"/>
    </row>
    <row r="28" spans="1:15" s="23" customFormat="1" ht="12.75" x14ac:dyDescent="0.25">
      <c r="A28" s="48"/>
      <c r="B28" s="83" t="s">
        <v>20</v>
      </c>
      <c r="C28" s="30"/>
      <c r="D28" s="60"/>
      <c r="E28" s="50">
        <v>1</v>
      </c>
      <c r="F28" s="61"/>
      <c r="G28" s="61"/>
      <c r="H28" s="61"/>
      <c r="I28" s="62">
        <f>+IF(E28=0,"",PRODUCT(E28:H28))</f>
        <v>1</v>
      </c>
      <c r="J28" s="59"/>
      <c r="K28" s="57"/>
      <c r="M28" s="28"/>
      <c r="N28" s="28"/>
      <c r="O28" s="28"/>
    </row>
    <row r="29" spans="1:15" s="23" customFormat="1" ht="12.75" x14ac:dyDescent="0.2">
      <c r="A29" s="105" t="s">
        <v>108</v>
      </c>
      <c r="B29" s="78" t="s">
        <v>127</v>
      </c>
      <c r="C29" s="79"/>
      <c r="D29" s="79"/>
      <c r="E29" s="79"/>
      <c r="F29" s="79"/>
      <c r="G29" s="79"/>
      <c r="H29" s="79"/>
      <c r="I29" s="80"/>
      <c r="J29" s="81">
        <f>SUM(I30:I30)</f>
        <v>1</v>
      </c>
      <c r="K29" s="91" t="s">
        <v>8</v>
      </c>
      <c r="M29" s="28"/>
      <c r="N29" s="28"/>
      <c r="O29" s="28"/>
    </row>
    <row r="30" spans="1:15" s="23" customFormat="1" ht="12.75" x14ac:dyDescent="0.25">
      <c r="A30" s="48"/>
      <c r="B30" s="83" t="s">
        <v>20</v>
      </c>
      <c r="C30" s="30"/>
      <c r="D30" s="60"/>
      <c r="E30" s="50">
        <v>1</v>
      </c>
      <c r="F30" s="61"/>
      <c r="G30" s="61"/>
      <c r="H30" s="61"/>
      <c r="I30" s="62">
        <f>E30</f>
        <v>1</v>
      </c>
      <c r="J30" s="59"/>
      <c r="K30" s="57"/>
      <c r="M30" s="28"/>
      <c r="N30" s="28"/>
      <c r="O30" s="28"/>
    </row>
    <row r="31" spans="1:15" s="23" customFormat="1" ht="12.75" x14ac:dyDescent="0.2">
      <c r="A31" s="122"/>
      <c r="B31" s="123"/>
      <c r="C31" s="124"/>
      <c r="D31" s="124"/>
      <c r="E31" s="124"/>
      <c r="F31" s="124"/>
      <c r="G31" s="124"/>
      <c r="H31" s="124"/>
      <c r="I31" s="125"/>
      <c r="J31" s="126"/>
      <c r="K31" s="127"/>
      <c r="M31" s="28"/>
      <c r="N31" s="28"/>
      <c r="O31" s="28"/>
    </row>
    <row r="32" spans="1:15" ht="11.25" customHeight="1" x14ac:dyDescent="0.2">
      <c r="A32" s="220" t="s">
        <v>148</v>
      </c>
      <c r="B32" s="220"/>
      <c r="C32" s="220"/>
      <c r="D32" s="220"/>
      <c r="E32" s="220"/>
      <c r="F32" s="220"/>
      <c r="G32" s="220"/>
      <c r="H32" s="220"/>
      <c r="I32" s="220"/>
      <c r="J32" s="220"/>
      <c r="K32" s="220"/>
    </row>
    <row r="33" spans="1:11" x14ac:dyDescent="0.2">
      <c r="A33" s="221"/>
      <c r="B33" s="221"/>
      <c r="C33" s="221"/>
      <c r="D33" s="221"/>
      <c r="E33" s="221"/>
      <c r="F33" s="221"/>
      <c r="G33" s="221"/>
      <c r="H33" s="221"/>
      <c r="I33" s="221"/>
      <c r="J33" s="221"/>
      <c r="K33" s="221"/>
    </row>
  </sheetData>
  <mergeCells count="13">
    <mergeCell ref="A32:K33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86"/>
  <sheetViews>
    <sheetView view="pageBreakPreview" topLeftCell="A28" zoomScaleNormal="115" zoomScaleSheetLayoutView="100" workbookViewId="0">
      <selection activeCell="H33" sqref="H33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49"/>
      <c r="B1" s="150"/>
      <c r="C1" s="228" t="s">
        <v>153</v>
      </c>
      <c r="D1" s="228"/>
      <c r="E1" s="228"/>
      <c r="F1" s="228"/>
      <c r="G1" s="228"/>
      <c r="H1" s="228"/>
      <c r="I1" s="228"/>
      <c r="J1" s="228"/>
      <c r="K1" s="229"/>
    </row>
    <row r="2" spans="1:17" s="14" customFormat="1" ht="43.5" customHeight="1" x14ac:dyDescent="0.2">
      <c r="A2" s="151" t="s">
        <v>35</v>
      </c>
      <c r="B2" s="226" t="s">
        <v>101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7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86</v>
      </c>
      <c r="J3" s="17"/>
      <c r="K3" s="152"/>
      <c r="L3" s="18"/>
    </row>
    <row r="4" spans="1:17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97</v>
      </c>
      <c r="J4" s="17"/>
      <c r="K4" s="152"/>
      <c r="L4" s="18"/>
    </row>
    <row r="5" spans="1:17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96</v>
      </c>
      <c r="J5" s="17"/>
      <c r="K5" s="152"/>
      <c r="L5" s="18"/>
    </row>
    <row r="6" spans="1:17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7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7" s="23" customFormat="1" ht="12.75" x14ac:dyDescent="0.2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28"/>
      <c r="N9" s="28"/>
      <c r="O9" s="28"/>
    </row>
    <row r="10" spans="1:17" s="52" customFormat="1" ht="15" customHeight="1" x14ac:dyDescent="0.25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O10" s="53"/>
    </row>
    <row r="11" spans="1:17" s="6" customFormat="1" ht="14.25" customHeight="1" x14ac:dyDescent="0.25">
      <c r="A11" s="105" t="s">
        <v>67</v>
      </c>
      <c r="B11" s="78" t="s">
        <v>143</v>
      </c>
      <c r="C11" s="79"/>
      <c r="D11" s="86"/>
      <c r="E11" s="87"/>
      <c r="F11" s="88"/>
      <c r="G11" s="88"/>
      <c r="H11" s="88"/>
      <c r="I11" s="89"/>
      <c r="J11" s="90">
        <f>SUM(I13:I38)</f>
        <v>40</v>
      </c>
      <c r="K11" s="91" t="s">
        <v>8</v>
      </c>
      <c r="L11" s="2"/>
      <c r="M11" s="63"/>
      <c r="N11" s="63"/>
      <c r="O11" s="63"/>
      <c r="P11" s="63"/>
      <c r="Q11" s="63"/>
    </row>
    <row r="12" spans="1:17" s="6" customFormat="1" ht="14.25" customHeight="1" x14ac:dyDescent="0.25">
      <c r="A12" s="48"/>
      <c r="B12" s="83" t="s">
        <v>20</v>
      </c>
      <c r="C12" s="30"/>
      <c r="D12" s="60"/>
      <c r="E12" s="30"/>
      <c r="F12" s="61"/>
      <c r="G12" s="61"/>
      <c r="H12" s="61"/>
      <c r="I12" s="62"/>
      <c r="J12" s="76"/>
      <c r="K12" s="77"/>
      <c r="L12" s="2"/>
      <c r="M12" s="63"/>
      <c r="N12" s="63"/>
      <c r="O12" s="63"/>
      <c r="P12" s="63"/>
      <c r="Q12" s="63"/>
    </row>
    <row r="13" spans="1:17" s="52" customFormat="1" ht="15" customHeight="1" x14ac:dyDescent="0.25">
      <c r="A13" s="84"/>
      <c r="B13" s="58"/>
      <c r="C13" s="56" t="s">
        <v>128</v>
      </c>
      <c r="D13" s="69" t="s">
        <v>22</v>
      </c>
      <c r="E13" s="50">
        <v>1</v>
      </c>
      <c r="F13" s="70"/>
      <c r="G13" s="70"/>
      <c r="H13" s="70"/>
      <c r="I13" s="71">
        <f t="shared" ref="I13:I33" si="0">+IF(E13=0,"",PRODUCT(E13:H13))</f>
        <v>1</v>
      </c>
      <c r="J13" s="49"/>
      <c r="K13" s="57"/>
      <c r="M13" s="53"/>
      <c r="N13" s="68"/>
      <c r="O13" s="53"/>
    </row>
    <row r="14" spans="1:17" s="52" customFormat="1" ht="15" customHeight="1" x14ac:dyDescent="0.25">
      <c r="A14" s="84"/>
      <c r="B14" s="58"/>
      <c r="C14" s="56" t="s">
        <v>129</v>
      </c>
      <c r="D14" s="69" t="s">
        <v>32</v>
      </c>
      <c r="E14" s="50">
        <v>1</v>
      </c>
      <c r="F14" s="70"/>
      <c r="G14" s="70"/>
      <c r="H14" s="70"/>
      <c r="I14" s="71">
        <f t="shared" si="0"/>
        <v>1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58</v>
      </c>
      <c r="D15" s="69" t="s">
        <v>24</v>
      </c>
      <c r="E15" s="50">
        <v>2</v>
      </c>
      <c r="F15" s="70"/>
      <c r="G15" s="70"/>
      <c r="H15" s="70"/>
      <c r="I15" s="71">
        <f t="shared" si="0"/>
        <v>2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36</v>
      </c>
      <c r="D16" s="69" t="s">
        <v>33</v>
      </c>
      <c r="E16" s="50">
        <v>5</v>
      </c>
      <c r="F16" s="70"/>
      <c r="G16" s="70"/>
      <c r="H16" s="70"/>
      <c r="I16" s="71">
        <f t="shared" si="0"/>
        <v>5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142</v>
      </c>
      <c r="D17" s="69" t="s">
        <v>25</v>
      </c>
      <c r="E17" s="50">
        <v>3</v>
      </c>
      <c r="F17" s="70"/>
      <c r="G17" s="70"/>
      <c r="H17" s="70"/>
      <c r="I17" s="71">
        <f t="shared" si="0"/>
        <v>3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38</v>
      </c>
      <c r="D18" s="69"/>
      <c r="E18" s="50">
        <v>1</v>
      </c>
      <c r="F18" s="70"/>
      <c r="G18" s="70"/>
      <c r="H18" s="70"/>
      <c r="I18" s="71">
        <f t="shared" si="0"/>
        <v>1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40</v>
      </c>
      <c r="D19" s="69" t="s">
        <v>27</v>
      </c>
      <c r="E19" s="50">
        <v>3</v>
      </c>
      <c r="F19" s="70"/>
      <c r="G19" s="70"/>
      <c r="H19" s="70"/>
      <c r="I19" s="71">
        <f t="shared" si="0"/>
        <v>3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41</v>
      </c>
      <c r="D20" s="69" t="s">
        <v>28</v>
      </c>
      <c r="E20" s="50">
        <v>3</v>
      </c>
      <c r="F20" s="70"/>
      <c r="G20" s="70"/>
      <c r="H20" s="70"/>
      <c r="I20" s="71">
        <f t="shared" si="0"/>
        <v>3</v>
      </c>
      <c r="J20" s="49"/>
      <c r="K20" s="57"/>
      <c r="M20" s="53"/>
      <c r="N20" s="68"/>
      <c r="O20" s="53"/>
    </row>
    <row r="21" spans="1:17" s="52" customFormat="1" ht="15" customHeight="1" x14ac:dyDescent="0.25">
      <c r="A21" s="84"/>
      <c r="B21" s="58"/>
      <c r="C21" s="56" t="s">
        <v>42</v>
      </c>
      <c r="D21" s="69" t="s">
        <v>44</v>
      </c>
      <c r="E21" s="50">
        <v>2</v>
      </c>
      <c r="F21" s="70"/>
      <c r="G21" s="70"/>
      <c r="H21" s="70"/>
      <c r="I21" s="71">
        <f t="shared" si="0"/>
        <v>2</v>
      </c>
      <c r="J21" s="49"/>
      <c r="K21" s="57"/>
      <c r="M21" s="53"/>
      <c r="N21" s="68"/>
      <c r="O21" s="53"/>
    </row>
    <row r="22" spans="1:17" s="52" customFormat="1" ht="15" customHeight="1" x14ac:dyDescent="0.25">
      <c r="A22" s="55"/>
      <c r="B22" s="58"/>
      <c r="C22" s="56" t="s">
        <v>55</v>
      </c>
      <c r="D22" s="69" t="s">
        <v>54</v>
      </c>
      <c r="E22" s="50">
        <v>3</v>
      </c>
      <c r="F22" s="70"/>
      <c r="G22" s="70"/>
      <c r="H22" s="70"/>
      <c r="I22" s="71">
        <f t="shared" si="0"/>
        <v>3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78</v>
      </c>
      <c r="D23" s="69"/>
      <c r="E23" s="50">
        <v>1</v>
      </c>
      <c r="F23" s="70"/>
      <c r="G23" s="70"/>
      <c r="H23" s="70"/>
      <c r="I23" s="71">
        <f t="shared" si="0"/>
        <v>1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83</v>
      </c>
      <c r="D24" s="69"/>
      <c r="E24" s="50">
        <v>1</v>
      </c>
      <c r="F24" s="70"/>
      <c r="G24" s="70"/>
      <c r="H24" s="70"/>
      <c r="I24" s="71">
        <f t="shared" si="0"/>
        <v>1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56" t="s">
        <v>104</v>
      </c>
      <c r="D25" s="69"/>
      <c r="E25" s="5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6" customFormat="1" ht="14.25" customHeight="1" x14ac:dyDescent="0.25">
      <c r="A26" s="48"/>
      <c r="B26" s="85" t="s">
        <v>31</v>
      </c>
      <c r="C26" s="30"/>
      <c r="D26" s="72"/>
      <c r="E26" s="73"/>
      <c r="F26" s="74"/>
      <c r="G26" s="74"/>
      <c r="H26" s="74"/>
      <c r="I26" s="75" t="str">
        <f t="shared" si="0"/>
        <v/>
      </c>
      <c r="J26" s="49"/>
      <c r="K26" s="29"/>
      <c r="L26" s="2"/>
      <c r="M26" s="53"/>
      <c r="N26" s="63"/>
      <c r="O26" s="63"/>
      <c r="P26" s="63"/>
      <c r="Q26" s="63"/>
    </row>
    <row r="27" spans="1:17" s="52" customFormat="1" ht="15" customHeight="1" x14ac:dyDescent="0.25">
      <c r="A27" s="84"/>
      <c r="B27" s="58"/>
      <c r="C27" s="56" t="s">
        <v>128</v>
      </c>
      <c r="D27" s="69" t="s">
        <v>22</v>
      </c>
      <c r="E27" s="50">
        <v>1</v>
      </c>
      <c r="F27" s="70"/>
      <c r="G27" s="70"/>
      <c r="H27" s="70"/>
      <c r="I27" s="71">
        <f t="shared" si="0"/>
        <v>1</v>
      </c>
      <c r="J27" s="49"/>
      <c r="K27" s="57"/>
      <c r="M27" s="53"/>
      <c r="N27" s="68"/>
      <c r="O27" s="53"/>
    </row>
    <row r="28" spans="1:17" s="52" customFormat="1" ht="15" customHeight="1" x14ac:dyDescent="0.25">
      <c r="A28" s="84"/>
      <c r="B28" s="58"/>
      <c r="C28" s="56" t="s">
        <v>129</v>
      </c>
      <c r="D28" s="69"/>
      <c r="E28" s="50">
        <v>1</v>
      </c>
      <c r="F28" s="70"/>
      <c r="G28" s="70"/>
      <c r="H28" s="70"/>
      <c r="I28" s="71">
        <f t="shared" si="0"/>
        <v>1</v>
      </c>
      <c r="J28" s="49"/>
      <c r="K28" s="57"/>
      <c r="M28" s="53"/>
      <c r="N28" s="68"/>
      <c r="O28" s="53"/>
    </row>
    <row r="29" spans="1:17" s="52" customFormat="1" ht="15" customHeight="1" x14ac:dyDescent="0.25">
      <c r="A29" s="84"/>
      <c r="B29" s="58"/>
      <c r="C29" s="56" t="s">
        <v>58</v>
      </c>
      <c r="D29" s="69" t="s">
        <v>24</v>
      </c>
      <c r="E29" s="50">
        <v>1</v>
      </c>
      <c r="F29" s="70"/>
      <c r="G29" s="70"/>
      <c r="H29" s="70"/>
      <c r="I29" s="71">
        <f t="shared" si="0"/>
        <v>1</v>
      </c>
      <c r="J29" s="49"/>
      <c r="K29" s="57"/>
      <c r="M29" s="53"/>
      <c r="N29" s="53"/>
      <c r="O29" s="53"/>
    </row>
    <row r="30" spans="1:17" s="52" customFormat="1" ht="15" customHeight="1" x14ac:dyDescent="0.25">
      <c r="A30" s="84"/>
      <c r="B30" s="58"/>
      <c r="C30" s="56" t="s">
        <v>36</v>
      </c>
      <c r="D30" s="69" t="s">
        <v>33</v>
      </c>
      <c r="E30" s="50">
        <v>2</v>
      </c>
      <c r="F30" s="70"/>
      <c r="G30" s="70"/>
      <c r="H30" s="70"/>
      <c r="I30" s="71">
        <f t="shared" si="0"/>
        <v>2</v>
      </c>
      <c r="J30" s="49"/>
      <c r="K30" s="57"/>
      <c r="M30" s="53"/>
      <c r="N30" s="53"/>
      <c r="O30" s="53"/>
    </row>
    <row r="31" spans="1:17" s="52" customFormat="1" ht="15" customHeight="1" x14ac:dyDescent="0.25">
      <c r="A31" s="84"/>
      <c r="B31" s="58"/>
      <c r="C31" s="56" t="s">
        <v>38</v>
      </c>
      <c r="D31" s="69" t="s">
        <v>39</v>
      </c>
      <c r="E31" s="50">
        <v>1</v>
      </c>
      <c r="F31" s="70"/>
      <c r="G31" s="70"/>
      <c r="H31" s="70"/>
      <c r="I31" s="71">
        <f t="shared" si="0"/>
        <v>1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 t="s">
        <v>40</v>
      </c>
      <c r="D32" s="69" t="s">
        <v>27</v>
      </c>
      <c r="E32" s="50">
        <v>2</v>
      </c>
      <c r="F32" s="70"/>
      <c r="G32" s="70"/>
      <c r="H32" s="70"/>
      <c r="I32" s="71">
        <f t="shared" si="0"/>
        <v>2</v>
      </c>
      <c r="J32" s="49"/>
      <c r="K32" s="57"/>
      <c r="M32" s="53"/>
      <c r="N32" s="53"/>
      <c r="O32" s="53"/>
    </row>
    <row r="33" spans="1:15" s="52" customFormat="1" ht="15" customHeight="1" x14ac:dyDescent="0.25">
      <c r="A33" s="84"/>
      <c r="B33" s="58"/>
      <c r="C33" s="56" t="s">
        <v>78</v>
      </c>
      <c r="D33" s="69"/>
      <c r="E33" s="50">
        <v>1</v>
      </c>
      <c r="F33" s="70"/>
      <c r="G33" s="70"/>
      <c r="H33" s="70"/>
      <c r="I33" s="71">
        <f t="shared" si="0"/>
        <v>1</v>
      </c>
      <c r="J33" s="49"/>
      <c r="K33" s="57"/>
      <c r="M33" s="53"/>
      <c r="N33" s="53"/>
      <c r="O33" s="53"/>
    </row>
    <row r="34" spans="1:15" s="52" customFormat="1" ht="15" customHeight="1" x14ac:dyDescent="0.25">
      <c r="A34" s="84"/>
      <c r="B34" s="85" t="s">
        <v>130</v>
      </c>
      <c r="C34" s="56"/>
      <c r="D34" s="69"/>
      <c r="E34" s="50"/>
      <c r="F34" s="70"/>
      <c r="G34" s="70"/>
      <c r="H34" s="70"/>
      <c r="I34" s="71"/>
      <c r="J34" s="49"/>
      <c r="K34" s="57"/>
      <c r="M34" s="53"/>
      <c r="N34" s="53"/>
      <c r="O34" s="53"/>
    </row>
    <row r="35" spans="1:15" s="52" customFormat="1" ht="15" customHeight="1" x14ac:dyDescent="0.25">
      <c r="A35" s="84"/>
      <c r="B35" s="58"/>
      <c r="C35" s="56" t="s">
        <v>128</v>
      </c>
      <c r="D35" s="69" t="s">
        <v>22</v>
      </c>
      <c r="E35" s="50">
        <v>1</v>
      </c>
      <c r="F35" s="70"/>
      <c r="G35" s="70"/>
      <c r="H35" s="70"/>
      <c r="I35" s="71">
        <f t="shared" ref="I35:I38" si="1">+IF(E35=0,"",PRODUCT(E35:H35))</f>
        <v>1</v>
      </c>
      <c r="J35" s="49"/>
      <c r="K35" s="57"/>
      <c r="M35" s="53"/>
      <c r="N35" s="53"/>
      <c r="O35" s="53"/>
    </row>
    <row r="36" spans="1:15" s="52" customFormat="1" ht="15" customHeight="1" x14ac:dyDescent="0.25">
      <c r="A36" s="84"/>
      <c r="B36" s="58"/>
      <c r="C36" s="56" t="s">
        <v>58</v>
      </c>
      <c r="D36" s="69" t="s">
        <v>24</v>
      </c>
      <c r="E36" s="50">
        <v>1</v>
      </c>
      <c r="F36" s="70"/>
      <c r="G36" s="70"/>
      <c r="H36" s="70"/>
      <c r="I36" s="71">
        <f t="shared" si="1"/>
        <v>1</v>
      </c>
      <c r="J36" s="49"/>
      <c r="K36" s="57"/>
      <c r="M36" s="53"/>
      <c r="N36" s="53"/>
      <c r="O36" s="53"/>
    </row>
    <row r="37" spans="1:15" s="52" customFormat="1" ht="15" customHeight="1" x14ac:dyDescent="0.25">
      <c r="A37" s="84"/>
      <c r="B37" s="58"/>
      <c r="C37" s="56" t="s">
        <v>37</v>
      </c>
      <c r="D37" s="69" t="s">
        <v>25</v>
      </c>
      <c r="E37" s="50">
        <v>1</v>
      </c>
      <c r="F37" s="70"/>
      <c r="G37" s="70"/>
      <c r="H37" s="70"/>
      <c r="I37" s="71">
        <f t="shared" si="1"/>
        <v>1</v>
      </c>
      <c r="J37" s="49"/>
      <c r="K37" s="57"/>
      <c r="M37" s="53"/>
      <c r="N37" s="53"/>
      <c r="O37" s="53"/>
    </row>
    <row r="38" spans="1:15" s="52" customFormat="1" ht="15" customHeight="1" x14ac:dyDescent="0.25">
      <c r="A38" s="84"/>
      <c r="B38" s="58"/>
      <c r="C38" s="56" t="s">
        <v>38</v>
      </c>
      <c r="D38" s="69"/>
      <c r="E38" s="50">
        <v>1</v>
      </c>
      <c r="F38" s="70"/>
      <c r="G38" s="70"/>
      <c r="H38" s="70"/>
      <c r="I38" s="71">
        <f t="shared" si="1"/>
        <v>1</v>
      </c>
      <c r="J38" s="49"/>
      <c r="K38" s="57"/>
      <c r="M38" s="53"/>
      <c r="N38" s="53"/>
      <c r="O38" s="53"/>
    </row>
    <row r="39" spans="1:15" s="52" customFormat="1" ht="12.75" customHeight="1" x14ac:dyDescent="0.25">
      <c r="A39" s="84"/>
      <c r="B39" s="58"/>
      <c r="C39" s="56"/>
      <c r="D39" s="69"/>
      <c r="E39" s="70"/>
      <c r="F39" s="70"/>
      <c r="G39" s="70"/>
      <c r="H39" s="70"/>
      <c r="I39" s="71"/>
      <c r="J39" s="49"/>
      <c r="K39" s="57"/>
      <c r="M39" s="53"/>
      <c r="N39" s="53"/>
      <c r="O39" s="53"/>
    </row>
    <row r="40" spans="1:15" s="52" customFormat="1" ht="15" customHeight="1" x14ac:dyDescent="0.25">
      <c r="A40" s="105" t="s">
        <v>68</v>
      </c>
      <c r="B40" s="78" t="s">
        <v>144</v>
      </c>
      <c r="C40" s="92"/>
      <c r="D40" s="93"/>
      <c r="E40" s="94"/>
      <c r="F40" s="94"/>
      <c r="G40" s="94"/>
      <c r="H40" s="94"/>
      <c r="I40" s="95"/>
      <c r="J40" s="90">
        <f>SUM(I42:I54)</f>
        <v>12</v>
      </c>
      <c r="K40" s="91" t="s">
        <v>8</v>
      </c>
      <c r="M40" s="53"/>
      <c r="N40" s="53"/>
      <c r="O40" s="53"/>
    </row>
    <row r="41" spans="1:15" s="52" customFormat="1" ht="15" customHeight="1" x14ac:dyDescent="0.25">
      <c r="A41" s="55"/>
      <c r="B41" s="83" t="s">
        <v>20</v>
      </c>
      <c r="C41" s="56"/>
      <c r="D41" s="64"/>
      <c r="E41" s="50"/>
      <c r="F41" s="50"/>
      <c r="G41" s="50"/>
      <c r="H41" s="50"/>
      <c r="I41" s="51"/>
      <c r="J41" s="49"/>
      <c r="K41" s="57"/>
      <c r="M41" s="53"/>
      <c r="N41" s="53"/>
      <c r="O41" s="53"/>
    </row>
    <row r="42" spans="1:15" s="52" customFormat="1" ht="15" customHeight="1" x14ac:dyDescent="0.25">
      <c r="A42" s="55"/>
      <c r="B42" s="67"/>
      <c r="C42" s="56" t="s">
        <v>47</v>
      </c>
      <c r="D42" s="69" t="s">
        <v>29</v>
      </c>
      <c r="E42" s="50">
        <v>2</v>
      </c>
      <c r="F42" s="50"/>
      <c r="G42" s="50"/>
      <c r="H42" s="50"/>
      <c r="I42" s="71">
        <f t="shared" ref="I42:I50" si="2">+IF(E42=0,"",PRODUCT(E42:H42))</f>
        <v>2</v>
      </c>
      <c r="J42" s="49"/>
      <c r="K42" s="57"/>
      <c r="M42" s="53"/>
      <c r="N42" s="53"/>
      <c r="O42" s="53"/>
    </row>
    <row r="43" spans="1:15" s="52" customFormat="1" ht="15" customHeight="1" x14ac:dyDescent="0.25">
      <c r="A43" s="55"/>
      <c r="B43" s="67"/>
      <c r="C43" s="56" t="s">
        <v>49</v>
      </c>
      <c r="D43" s="69" t="s">
        <v>45</v>
      </c>
      <c r="E43" s="50">
        <v>1</v>
      </c>
      <c r="F43" s="50"/>
      <c r="G43" s="50"/>
      <c r="H43" s="50"/>
      <c r="I43" s="71">
        <f>+IF(E43=0,"",PRODUCT(E43:H43))</f>
        <v>1</v>
      </c>
      <c r="J43" s="49"/>
      <c r="K43" s="57"/>
      <c r="M43" s="53"/>
      <c r="N43" s="53"/>
      <c r="O43" s="53"/>
    </row>
    <row r="44" spans="1:15" s="52" customFormat="1" ht="15" customHeight="1" x14ac:dyDescent="0.25">
      <c r="A44" s="55"/>
      <c r="B44" s="67"/>
      <c r="C44" s="56" t="s">
        <v>50</v>
      </c>
      <c r="D44" s="69" t="s">
        <v>45</v>
      </c>
      <c r="E44" s="50">
        <v>1</v>
      </c>
      <c r="F44" s="50"/>
      <c r="G44" s="50"/>
      <c r="H44" s="50"/>
      <c r="I44" s="71">
        <f>+IF(E44=0,"",PRODUCT(E44:H44))</f>
        <v>1</v>
      </c>
      <c r="J44" s="49"/>
      <c r="K44" s="57"/>
      <c r="M44" s="53"/>
      <c r="N44" s="53"/>
      <c r="O44" s="53"/>
    </row>
    <row r="45" spans="1:15" s="52" customFormat="1" ht="15" customHeight="1" x14ac:dyDescent="0.25">
      <c r="A45" s="55"/>
      <c r="B45" s="67"/>
      <c r="C45" s="56" t="s">
        <v>51</v>
      </c>
      <c r="D45" s="69" t="s">
        <v>45</v>
      </c>
      <c r="E45" s="50">
        <v>1</v>
      </c>
      <c r="F45" s="50"/>
      <c r="G45" s="50"/>
      <c r="H45" s="50"/>
      <c r="I45" s="71">
        <f>+IF(E45=0,"",PRODUCT(E45:H45))</f>
        <v>1</v>
      </c>
      <c r="J45" s="49"/>
      <c r="K45" s="57"/>
      <c r="M45" s="53"/>
      <c r="N45" s="53"/>
      <c r="O45" s="53"/>
    </row>
    <row r="46" spans="1:15" s="52" customFormat="1" ht="15" customHeight="1" x14ac:dyDescent="0.25">
      <c r="A46" s="55"/>
      <c r="B46" s="67"/>
      <c r="C46" s="56" t="s">
        <v>48</v>
      </c>
      <c r="D46" s="69" t="s">
        <v>30</v>
      </c>
      <c r="E46" s="50">
        <v>1</v>
      </c>
      <c r="F46" s="50"/>
      <c r="G46" s="50"/>
      <c r="H46" s="50"/>
      <c r="I46" s="71">
        <f t="shared" si="2"/>
        <v>1</v>
      </c>
      <c r="J46" s="49"/>
      <c r="K46" s="57"/>
      <c r="M46" s="53"/>
      <c r="N46" s="53"/>
      <c r="O46" s="53"/>
    </row>
    <row r="47" spans="1:15" s="52" customFormat="1" ht="15" customHeight="1" x14ac:dyDescent="0.25">
      <c r="A47" s="55"/>
      <c r="B47" s="67"/>
      <c r="C47" s="56" t="s">
        <v>43</v>
      </c>
      <c r="D47" s="69" t="s">
        <v>46</v>
      </c>
      <c r="E47" s="50">
        <v>2</v>
      </c>
      <c r="F47" s="70"/>
      <c r="G47" s="70"/>
      <c r="H47" s="70"/>
      <c r="I47" s="71">
        <f>+IF(E47=0,"",PRODUCT(E47:H47))</f>
        <v>2</v>
      </c>
      <c r="J47" s="49"/>
      <c r="K47" s="57"/>
      <c r="M47" s="53"/>
      <c r="N47" s="53"/>
      <c r="O47" s="53"/>
    </row>
    <row r="48" spans="1:15" s="52" customFormat="1" ht="15" customHeight="1" x14ac:dyDescent="0.25">
      <c r="A48" s="55"/>
      <c r="B48" s="83" t="s">
        <v>21</v>
      </c>
      <c r="C48" s="56"/>
      <c r="D48" s="64"/>
      <c r="E48" s="50"/>
      <c r="F48" s="50"/>
      <c r="G48" s="50"/>
      <c r="H48" s="50"/>
      <c r="I48" s="71" t="str">
        <f t="shared" si="2"/>
        <v/>
      </c>
      <c r="J48" s="49"/>
      <c r="K48" s="57"/>
      <c r="M48" s="53"/>
      <c r="N48" s="53"/>
      <c r="O48" s="53"/>
    </row>
    <row r="49" spans="1:17" s="52" customFormat="1" ht="15" customHeight="1" x14ac:dyDescent="0.25">
      <c r="A49" s="55"/>
      <c r="B49" s="67"/>
      <c r="C49" s="56" t="s">
        <v>47</v>
      </c>
      <c r="D49" s="69" t="s">
        <v>29</v>
      </c>
      <c r="E49" s="50">
        <v>1</v>
      </c>
      <c r="F49" s="50"/>
      <c r="G49" s="50"/>
      <c r="H49" s="50"/>
      <c r="I49" s="71">
        <f t="shared" si="2"/>
        <v>1</v>
      </c>
      <c r="J49" s="49"/>
      <c r="K49" s="57"/>
      <c r="M49" s="53"/>
      <c r="N49" s="53"/>
      <c r="O49" s="53"/>
    </row>
    <row r="50" spans="1:17" s="52" customFormat="1" ht="15" customHeight="1" x14ac:dyDescent="0.25">
      <c r="A50" s="55"/>
      <c r="B50" s="67"/>
      <c r="C50" s="56" t="s">
        <v>50</v>
      </c>
      <c r="D50" s="69" t="s">
        <v>45</v>
      </c>
      <c r="E50" s="50">
        <v>1</v>
      </c>
      <c r="F50" s="50"/>
      <c r="G50" s="50"/>
      <c r="H50" s="50"/>
      <c r="I50" s="71">
        <f t="shared" si="2"/>
        <v>1</v>
      </c>
      <c r="J50" s="49"/>
      <c r="K50" s="57"/>
      <c r="M50" s="53"/>
      <c r="N50" s="53"/>
      <c r="O50" s="53"/>
    </row>
    <row r="51" spans="1:17" s="52" customFormat="1" ht="15" customHeight="1" x14ac:dyDescent="0.25">
      <c r="A51" s="55"/>
      <c r="B51" s="67"/>
      <c r="C51" s="56" t="s">
        <v>43</v>
      </c>
      <c r="D51" s="69" t="s">
        <v>46</v>
      </c>
      <c r="E51" s="50">
        <v>1</v>
      </c>
      <c r="F51" s="70"/>
      <c r="G51" s="70"/>
      <c r="H51" s="70"/>
      <c r="I51" s="71">
        <f>+IF(E51=0,"",PRODUCT(E51:H51))</f>
        <v>1</v>
      </c>
      <c r="J51" s="49"/>
      <c r="K51" s="57"/>
      <c r="M51" s="53"/>
      <c r="N51" s="53"/>
      <c r="O51" s="53"/>
    </row>
    <row r="52" spans="1:17" s="52" customFormat="1" ht="15" customHeight="1" x14ac:dyDescent="0.25">
      <c r="A52" s="55"/>
      <c r="B52" s="85" t="s">
        <v>130</v>
      </c>
      <c r="C52" s="56"/>
      <c r="D52" s="69"/>
      <c r="E52" s="50"/>
      <c r="F52" s="70"/>
      <c r="G52" s="70"/>
      <c r="H52" s="70"/>
      <c r="I52" s="71"/>
      <c r="J52" s="49"/>
      <c r="K52" s="57"/>
      <c r="M52" s="53"/>
      <c r="N52" s="53"/>
      <c r="O52" s="53"/>
    </row>
    <row r="53" spans="1:17" s="52" customFormat="1" ht="15" customHeight="1" x14ac:dyDescent="0.25">
      <c r="A53" s="55"/>
      <c r="B53" s="67"/>
      <c r="C53" s="56" t="s">
        <v>47</v>
      </c>
      <c r="D53" s="69" t="s">
        <v>29</v>
      </c>
      <c r="E53" s="50">
        <v>1</v>
      </c>
      <c r="F53" s="50"/>
      <c r="G53" s="50"/>
      <c r="H53" s="50"/>
      <c r="I53" s="71">
        <f t="shared" ref="I53" si="3">+IF(E53=0,"",PRODUCT(E53:H53))</f>
        <v>1</v>
      </c>
      <c r="J53" s="49"/>
      <c r="K53" s="57"/>
      <c r="M53" s="53"/>
      <c r="N53" s="53"/>
      <c r="O53" s="53"/>
    </row>
    <row r="54" spans="1:17" s="52" customFormat="1" ht="15" customHeight="1" x14ac:dyDescent="0.25">
      <c r="A54" s="55"/>
      <c r="B54" s="67"/>
      <c r="C54" s="56"/>
      <c r="D54" s="69"/>
      <c r="E54" s="50"/>
      <c r="F54" s="70"/>
      <c r="G54" s="70"/>
      <c r="H54" s="70"/>
      <c r="I54" s="71"/>
      <c r="J54" s="49"/>
      <c r="K54" s="57"/>
      <c r="M54" s="53"/>
      <c r="N54" s="53"/>
      <c r="O54" s="53"/>
    </row>
    <row r="55" spans="1:17" s="24" customFormat="1" ht="12.75" x14ac:dyDescent="0.2">
      <c r="A55" s="105" t="s">
        <v>69</v>
      </c>
      <c r="B55" s="78" t="s">
        <v>147</v>
      </c>
      <c r="C55" s="79"/>
      <c r="D55" s="79"/>
      <c r="E55" s="79"/>
      <c r="F55" s="79"/>
      <c r="G55" s="79"/>
      <c r="H55" s="79"/>
      <c r="I55" s="80"/>
      <c r="J55" s="81">
        <f>SUM(I56:I57)</f>
        <v>1</v>
      </c>
      <c r="K55" s="91" t="s">
        <v>8</v>
      </c>
      <c r="M55" s="25"/>
      <c r="N55" s="25"/>
      <c r="O55" s="25"/>
    </row>
    <row r="56" spans="1:17" s="6" customFormat="1" ht="14.25" customHeight="1" x14ac:dyDescent="0.25">
      <c r="A56" s="48"/>
      <c r="B56" s="83" t="s">
        <v>20</v>
      </c>
      <c r="C56" s="30"/>
      <c r="D56" s="60"/>
      <c r="E56" s="30"/>
      <c r="F56" s="61"/>
      <c r="G56" s="61"/>
      <c r="H56" s="61"/>
      <c r="I56" s="62"/>
      <c r="J56" s="59"/>
      <c r="L56" s="2"/>
      <c r="M56" s="63"/>
      <c r="N56" s="63"/>
      <c r="O56" s="63"/>
      <c r="P56" s="63"/>
      <c r="Q56" s="63"/>
    </row>
    <row r="57" spans="1:17" s="6" customFormat="1" ht="14.25" customHeight="1" x14ac:dyDescent="0.25">
      <c r="A57" s="48"/>
      <c r="B57" s="82"/>
      <c r="C57" s="56" t="s">
        <v>146</v>
      </c>
      <c r="D57" s="64" t="s">
        <v>26</v>
      </c>
      <c r="E57" s="50">
        <v>1</v>
      </c>
      <c r="F57" s="61"/>
      <c r="G57" s="61"/>
      <c r="H57" s="61"/>
      <c r="I57" s="51">
        <f>+IF(E57=0,"",PRODUCT(E57:H57))</f>
        <v>1</v>
      </c>
      <c r="J57" s="59"/>
      <c r="K57" s="57"/>
      <c r="L57" s="2"/>
      <c r="M57" s="63"/>
      <c r="N57" s="63"/>
      <c r="O57" s="63"/>
      <c r="P57" s="63"/>
      <c r="Q57" s="63"/>
    </row>
    <row r="58" spans="1:17" s="52" customFormat="1" ht="12" customHeight="1" x14ac:dyDescent="0.25">
      <c r="A58" s="55"/>
      <c r="B58" s="58"/>
      <c r="C58" s="56"/>
      <c r="D58" s="64"/>
      <c r="E58" s="50"/>
      <c r="F58" s="50"/>
      <c r="G58" s="50"/>
      <c r="H58" s="50"/>
      <c r="I58" s="51"/>
      <c r="J58" s="49"/>
      <c r="K58" s="57"/>
      <c r="O58" s="53"/>
    </row>
    <row r="59" spans="1:17" s="52" customFormat="1" ht="12" customHeight="1" x14ac:dyDescent="0.25">
      <c r="A59" s="105" t="s">
        <v>70</v>
      </c>
      <c r="B59" s="78" t="s">
        <v>139</v>
      </c>
      <c r="C59" s="79"/>
      <c r="D59" s="79"/>
      <c r="E59" s="79"/>
      <c r="F59" s="79"/>
      <c r="G59" s="79"/>
      <c r="H59" s="79"/>
      <c r="I59" s="79"/>
      <c r="J59" s="81">
        <f>SUM(I60:I62)</f>
        <v>3</v>
      </c>
      <c r="K59" s="91" t="s">
        <v>8</v>
      </c>
      <c r="O59" s="53"/>
    </row>
    <row r="60" spans="1:17" s="52" customFormat="1" ht="12" customHeight="1" x14ac:dyDescent="0.25">
      <c r="A60" s="48"/>
      <c r="B60" s="83" t="s">
        <v>20</v>
      </c>
      <c r="C60" s="56"/>
      <c r="D60" s="64"/>
      <c r="E60" s="50">
        <v>1</v>
      </c>
      <c r="F60" s="61"/>
      <c r="G60" s="61"/>
      <c r="H60" s="61"/>
      <c r="I60" s="51">
        <f>E60</f>
        <v>1</v>
      </c>
      <c r="J60" s="59"/>
      <c r="K60" s="57"/>
      <c r="O60" s="53"/>
    </row>
    <row r="61" spans="1:17" s="52" customFormat="1" ht="12" customHeight="1" x14ac:dyDescent="0.25">
      <c r="A61" s="48"/>
      <c r="B61" s="83" t="s">
        <v>21</v>
      </c>
      <c r="C61" s="56"/>
      <c r="D61" s="64"/>
      <c r="E61" s="50">
        <v>1</v>
      </c>
      <c r="F61" s="61"/>
      <c r="G61" s="61"/>
      <c r="H61" s="61"/>
      <c r="I61" s="51">
        <f>E61</f>
        <v>1</v>
      </c>
      <c r="J61" s="59"/>
      <c r="K61" s="57"/>
      <c r="O61" s="53"/>
    </row>
    <row r="62" spans="1:17" s="52" customFormat="1" ht="12" customHeight="1" x14ac:dyDescent="0.25">
      <c r="A62" s="48"/>
      <c r="B62" s="83" t="s">
        <v>117</v>
      </c>
      <c r="C62" s="56"/>
      <c r="D62" s="69"/>
      <c r="E62" s="50">
        <v>1</v>
      </c>
      <c r="F62" s="61"/>
      <c r="G62" s="61"/>
      <c r="H62" s="61"/>
      <c r="I62" s="51">
        <f>E62</f>
        <v>1</v>
      </c>
      <c r="J62" s="49"/>
      <c r="K62" s="57"/>
      <c r="O62" s="53"/>
    </row>
    <row r="63" spans="1:17" s="52" customFormat="1" ht="12" customHeight="1" x14ac:dyDescent="0.25">
      <c r="A63" s="55"/>
      <c r="B63" s="58"/>
      <c r="C63" s="56"/>
      <c r="D63" s="64"/>
      <c r="E63" s="50"/>
      <c r="F63" s="50"/>
      <c r="G63" s="50"/>
      <c r="H63" s="50"/>
      <c r="I63" s="51"/>
      <c r="J63" s="49"/>
      <c r="K63" s="57"/>
      <c r="O63" s="53"/>
    </row>
    <row r="64" spans="1:17" s="52" customFormat="1" ht="15" customHeight="1" x14ac:dyDescent="0.25">
      <c r="A64" s="105" t="s">
        <v>80</v>
      </c>
      <c r="B64" s="78" t="s">
        <v>137</v>
      </c>
      <c r="C64" s="79"/>
      <c r="D64" s="79"/>
      <c r="E64" s="79"/>
      <c r="F64" s="79"/>
      <c r="G64" s="79"/>
      <c r="H64" s="79"/>
      <c r="I64" s="80"/>
      <c r="J64" s="81">
        <f>SUM(I65:I69)</f>
        <v>6.2020750000000007</v>
      </c>
      <c r="K64" s="91" t="s">
        <v>56</v>
      </c>
      <c r="O64" s="53"/>
    </row>
    <row r="65" spans="1:17" s="52" customFormat="1" ht="15" customHeight="1" x14ac:dyDescent="0.25">
      <c r="A65" s="84"/>
      <c r="B65" s="83" t="s">
        <v>20</v>
      </c>
      <c r="C65" s="96"/>
      <c r="D65" s="96"/>
      <c r="E65" s="96"/>
      <c r="F65" s="96"/>
      <c r="G65" s="96"/>
      <c r="H65" s="96"/>
      <c r="I65" s="97"/>
      <c r="J65" s="98"/>
      <c r="K65" s="99"/>
      <c r="O65" s="53"/>
    </row>
    <row r="66" spans="1:17" s="52" customFormat="1" ht="15" customHeight="1" x14ac:dyDescent="0.25">
      <c r="A66" s="84"/>
      <c r="B66" s="83"/>
      <c r="C66" s="106" t="s">
        <v>110</v>
      </c>
      <c r="D66" s="69"/>
      <c r="E66" s="62">
        <v>1.69</v>
      </c>
      <c r="F66" s="75" t="s">
        <v>81</v>
      </c>
      <c r="G66" s="75" t="s">
        <v>81</v>
      </c>
      <c r="H66" s="70"/>
      <c r="I66" s="51">
        <f>PRODUCT(E66:G66)</f>
        <v>1.69</v>
      </c>
      <c r="J66" s="103"/>
      <c r="K66" s="57"/>
      <c r="O66" s="53"/>
    </row>
    <row r="67" spans="1:17" s="52" customFormat="1" ht="32.25" customHeight="1" x14ac:dyDescent="0.25">
      <c r="A67" s="84"/>
      <c r="B67" s="83"/>
      <c r="C67" s="107" t="s">
        <v>61</v>
      </c>
      <c r="D67" s="69"/>
      <c r="E67" s="62">
        <f>(0.9*2)+(1.11*2)</f>
        <v>4.0200000000000005</v>
      </c>
      <c r="F67" s="75" t="s">
        <v>81</v>
      </c>
      <c r="G67" s="75" t="s">
        <v>81</v>
      </c>
      <c r="H67" s="70"/>
      <c r="I67" s="51">
        <f t="shared" ref="I67:I68" si="4">PRODUCT(E67:G67)</f>
        <v>4.0200000000000005</v>
      </c>
      <c r="J67" s="103"/>
      <c r="K67" s="57"/>
      <c r="O67" s="53"/>
    </row>
    <row r="68" spans="1:17" s="52" customFormat="1" ht="15" customHeight="1" x14ac:dyDescent="0.25">
      <c r="A68" s="84"/>
      <c r="B68" s="83"/>
      <c r="C68" s="106" t="s">
        <v>105</v>
      </c>
      <c r="D68" s="69"/>
      <c r="E68" s="62">
        <f>3*(0.405*0.405)</f>
        <v>0.4920750000000001</v>
      </c>
      <c r="F68" s="75" t="s">
        <v>81</v>
      </c>
      <c r="G68" s="75" t="s">
        <v>81</v>
      </c>
      <c r="H68" s="70"/>
      <c r="I68" s="51">
        <f t="shared" si="4"/>
        <v>0.4920750000000001</v>
      </c>
      <c r="J68" s="103"/>
      <c r="K68" s="57"/>
      <c r="O68" s="53"/>
    </row>
    <row r="69" spans="1:17" s="52" customFormat="1" ht="15" customHeight="1" x14ac:dyDescent="0.25">
      <c r="A69" s="84"/>
      <c r="B69" s="83"/>
      <c r="C69" s="106"/>
      <c r="D69" s="69"/>
      <c r="E69" s="75"/>
      <c r="F69" s="75"/>
      <c r="G69" s="75"/>
      <c r="H69" s="70"/>
      <c r="I69" s="51"/>
      <c r="J69" s="103"/>
      <c r="K69" s="57"/>
      <c r="O69" s="53"/>
    </row>
    <row r="70" spans="1:17" s="52" customFormat="1" ht="15" customHeight="1" x14ac:dyDescent="0.25">
      <c r="A70" s="105" t="s">
        <v>116</v>
      </c>
      <c r="B70" s="78" t="s">
        <v>138</v>
      </c>
      <c r="C70" s="79"/>
      <c r="D70" s="79"/>
      <c r="E70" s="79"/>
      <c r="F70" s="79"/>
      <c r="G70" s="79"/>
      <c r="H70" s="79"/>
      <c r="I70" s="80"/>
      <c r="J70" s="81">
        <f>SUM(I71:I73)</f>
        <v>83.19</v>
      </c>
      <c r="K70" s="91" t="s">
        <v>79</v>
      </c>
      <c r="O70" s="53"/>
    </row>
    <row r="71" spans="1:17" s="52" customFormat="1" ht="15" customHeight="1" x14ac:dyDescent="0.25">
      <c r="A71" s="84"/>
      <c r="B71" s="83"/>
      <c r="C71" s="100" t="s">
        <v>92</v>
      </c>
      <c r="D71" s="69"/>
      <c r="E71" s="50">
        <f>2*(1.05*13+1.32*2)</f>
        <v>32.58</v>
      </c>
      <c r="F71" s="50"/>
      <c r="G71" s="50"/>
      <c r="H71" s="50"/>
      <c r="I71" s="51">
        <f>E71</f>
        <v>32.58</v>
      </c>
      <c r="J71" s="103"/>
      <c r="K71" s="57"/>
      <c r="O71" s="53"/>
    </row>
    <row r="72" spans="1:17" s="52" customFormat="1" ht="15" customHeight="1" x14ac:dyDescent="0.25">
      <c r="A72" s="84"/>
      <c r="B72" s="83"/>
      <c r="C72" s="100" t="s">
        <v>93</v>
      </c>
      <c r="D72" s="69"/>
      <c r="E72" s="50">
        <f>12*2.05</f>
        <v>24.599999999999998</v>
      </c>
      <c r="F72" s="50"/>
      <c r="G72" s="50"/>
      <c r="H72" s="50"/>
      <c r="I72" s="51">
        <f>E72</f>
        <v>24.599999999999998</v>
      </c>
      <c r="J72" s="103"/>
      <c r="K72" s="57"/>
      <c r="O72" s="53"/>
    </row>
    <row r="73" spans="1:17" s="52" customFormat="1" ht="15" customHeight="1" x14ac:dyDescent="0.25">
      <c r="A73" s="84"/>
      <c r="B73" s="83"/>
      <c r="C73" s="100" t="s">
        <v>94</v>
      </c>
      <c r="D73" s="69"/>
      <c r="E73" s="50">
        <f>(4.45*3)+(4.22*3)</f>
        <v>26.01</v>
      </c>
      <c r="F73" s="50"/>
      <c r="G73" s="50"/>
      <c r="H73" s="50"/>
      <c r="I73" s="51">
        <f>E73</f>
        <v>26.01</v>
      </c>
      <c r="J73" s="103"/>
      <c r="K73" s="57"/>
      <c r="O73" s="53"/>
    </row>
    <row r="74" spans="1:17" s="52" customFormat="1" ht="12.75" customHeight="1" x14ac:dyDescent="0.25">
      <c r="A74" s="105" t="s">
        <v>64</v>
      </c>
      <c r="B74" s="78" t="s">
        <v>60</v>
      </c>
      <c r="C74" s="79"/>
      <c r="D74" s="79"/>
      <c r="E74" s="79"/>
      <c r="F74" s="79"/>
      <c r="G74" s="79"/>
      <c r="H74" s="79"/>
      <c r="I74" s="80"/>
      <c r="J74" s="81"/>
      <c r="K74" s="91"/>
      <c r="O74" s="53"/>
    </row>
    <row r="75" spans="1:17" s="24" customFormat="1" ht="12.75" x14ac:dyDescent="0.2">
      <c r="A75" s="105" t="s">
        <v>71</v>
      </c>
      <c r="B75" s="78" t="s">
        <v>10</v>
      </c>
      <c r="C75" s="79"/>
      <c r="D75" s="79"/>
      <c r="E75" s="79"/>
      <c r="F75" s="79"/>
      <c r="G75" s="79"/>
      <c r="H75" s="79"/>
      <c r="I75" s="80"/>
      <c r="J75" s="81">
        <f>SUM(I76:I78)</f>
        <v>3</v>
      </c>
      <c r="K75" s="91" t="s">
        <v>8</v>
      </c>
      <c r="M75" s="25"/>
      <c r="N75" s="25"/>
      <c r="O75" s="25"/>
    </row>
    <row r="76" spans="1:17" s="6" customFormat="1" ht="14.25" customHeight="1" x14ac:dyDescent="0.25">
      <c r="A76" s="48"/>
      <c r="B76" s="83" t="s">
        <v>20</v>
      </c>
      <c r="C76" s="30"/>
      <c r="D76" s="60"/>
      <c r="E76" s="50">
        <v>1</v>
      </c>
      <c r="F76" s="61"/>
      <c r="G76" s="61"/>
      <c r="H76" s="61"/>
      <c r="I76" s="62">
        <f>+IF(E76=0,"",PRODUCT(E76:H76))</f>
        <v>1</v>
      </c>
      <c r="J76" s="59"/>
      <c r="K76" s="57"/>
      <c r="L76" s="2"/>
      <c r="M76" s="63"/>
      <c r="N76" s="63"/>
      <c r="O76" s="63"/>
      <c r="P76" s="63"/>
      <c r="Q76" s="63"/>
    </row>
    <row r="77" spans="1:17" s="6" customFormat="1" ht="14.25" customHeight="1" x14ac:dyDescent="0.25">
      <c r="A77" s="48"/>
      <c r="B77" s="83" t="s">
        <v>31</v>
      </c>
      <c r="C77" s="30"/>
      <c r="D77" s="60"/>
      <c r="E77" s="50">
        <v>1</v>
      </c>
      <c r="F77" s="61"/>
      <c r="G77" s="61"/>
      <c r="H77" s="61"/>
      <c r="I77" s="62">
        <f t="shared" ref="I77:I78" si="5">+IF(E77=0,"",PRODUCT(E77:H77))</f>
        <v>1</v>
      </c>
      <c r="J77" s="59"/>
      <c r="K77" s="57"/>
      <c r="L77" s="2"/>
      <c r="M77" s="63"/>
      <c r="N77" s="63"/>
      <c r="O77" s="63"/>
      <c r="P77" s="63"/>
      <c r="Q77" s="63"/>
    </row>
    <row r="78" spans="1:17" s="6" customFormat="1" ht="14.25" customHeight="1" x14ac:dyDescent="0.25">
      <c r="A78" s="48"/>
      <c r="B78" s="83" t="s">
        <v>130</v>
      </c>
      <c r="C78" s="30"/>
      <c r="D78" s="60"/>
      <c r="E78" s="50">
        <v>1</v>
      </c>
      <c r="F78" s="61"/>
      <c r="G78" s="61"/>
      <c r="H78" s="61"/>
      <c r="I78" s="62">
        <f t="shared" si="5"/>
        <v>1</v>
      </c>
      <c r="J78" s="59"/>
      <c r="K78" s="57"/>
      <c r="L78" s="2"/>
      <c r="M78" s="63"/>
      <c r="N78" s="63"/>
      <c r="O78" s="63"/>
      <c r="P78" s="63"/>
      <c r="Q78" s="63"/>
    </row>
    <row r="79" spans="1:17" s="6" customFormat="1" ht="14.25" customHeight="1" x14ac:dyDescent="0.25">
      <c r="A79" s="105" t="s">
        <v>72</v>
      </c>
      <c r="B79" s="78" t="s">
        <v>52</v>
      </c>
      <c r="C79" s="79"/>
      <c r="D79" s="79"/>
      <c r="E79" s="79"/>
      <c r="F79" s="79"/>
      <c r="G79" s="79"/>
      <c r="H79" s="79"/>
      <c r="I79" s="80"/>
      <c r="J79" s="81">
        <f>SUM(I80:I81)</f>
        <v>2</v>
      </c>
      <c r="K79" s="91" t="s">
        <v>8</v>
      </c>
      <c r="L79" s="2"/>
      <c r="M79" s="63"/>
      <c r="N79" s="63"/>
      <c r="O79" s="63"/>
      <c r="P79" s="63"/>
      <c r="Q79" s="63"/>
    </row>
    <row r="80" spans="1:17" s="6" customFormat="1" ht="14.25" customHeight="1" x14ac:dyDescent="0.25">
      <c r="A80" s="48"/>
      <c r="B80" s="83" t="s">
        <v>20</v>
      </c>
      <c r="C80" s="30"/>
      <c r="D80" s="60"/>
      <c r="E80" s="50">
        <v>1</v>
      </c>
      <c r="F80" s="61"/>
      <c r="G80" s="61"/>
      <c r="H80" s="61"/>
      <c r="I80" s="62">
        <f>+IF(E80=0,"",PRODUCT(E80:H80))</f>
        <v>1</v>
      </c>
      <c r="J80" s="59"/>
      <c r="K80" s="57"/>
      <c r="L80" s="2"/>
      <c r="M80" s="63"/>
      <c r="N80" s="63"/>
      <c r="O80" s="63"/>
      <c r="P80" s="63"/>
      <c r="Q80" s="63"/>
    </row>
    <row r="81" spans="1:17" s="6" customFormat="1" ht="14.25" customHeight="1" x14ac:dyDescent="0.25">
      <c r="A81" s="48"/>
      <c r="B81" s="83" t="s">
        <v>31</v>
      </c>
      <c r="C81" s="30"/>
      <c r="D81" s="60"/>
      <c r="E81" s="50">
        <v>1</v>
      </c>
      <c r="F81" s="61"/>
      <c r="G81" s="61"/>
      <c r="H81" s="61"/>
      <c r="I81" s="62">
        <f>E81</f>
        <v>1</v>
      </c>
      <c r="J81" s="59"/>
      <c r="K81" s="57"/>
      <c r="L81" s="2"/>
      <c r="M81" s="63"/>
      <c r="N81" s="63"/>
      <c r="O81" s="63"/>
      <c r="P81" s="63"/>
      <c r="Q81" s="63"/>
    </row>
    <row r="82" spans="1:17" ht="12.75" x14ac:dyDescent="0.2">
      <c r="A82" s="105" t="s">
        <v>65</v>
      </c>
      <c r="B82" s="78" t="s">
        <v>107</v>
      </c>
      <c r="C82" s="79"/>
      <c r="D82" s="79"/>
      <c r="E82" s="79"/>
      <c r="F82" s="79"/>
      <c r="G82" s="79"/>
      <c r="H82" s="79"/>
      <c r="I82" s="80"/>
      <c r="J82" s="81">
        <f>SUM(I83:I83)</f>
        <v>1</v>
      </c>
      <c r="K82" s="91" t="s">
        <v>8</v>
      </c>
    </row>
    <row r="83" spans="1:17" ht="12.75" x14ac:dyDescent="0.25">
      <c r="A83" s="48"/>
      <c r="B83" s="83" t="s">
        <v>20</v>
      </c>
      <c r="C83" s="30"/>
      <c r="D83" s="60"/>
      <c r="E83" s="50">
        <v>1</v>
      </c>
      <c r="F83" s="61"/>
      <c r="G83" s="61"/>
      <c r="H83" s="61"/>
      <c r="I83" s="62">
        <f>+IF(E83=0,"",PRODUCT(E83:H83))</f>
        <v>1</v>
      </c>
      <c r="J83" s="59"/>
      <c r="K83" s="57"/>
    </row>
    <row r="84" spans="1:17" s="6" customFormat="1" ht="14.25" customHeight="1" x14ac:dyDescent="0.25">
      <c r="A84" s="48"/>
      <c r="B84" s="83"/>
      <c r="C84" s="30"/>
      <c r="D84" s="60"/>
      <c r="E84" s="50"/>
      <c r="F84" s="61"/>
      <c r="G84" s="61"/>
      <c r="H84" s="61"/>
      <c r="I84" s="62" t="str">
        <f t="shared" ref="I84" si="6">+IF(E84=0,"",PRODUCT(E84:H84))</f>
        <v/>
      </c>
      <c r="J84" s="59"/>
      <c r="K84" s="57"/>
      <c r="L84" s="2"/>
      <c r="M84" s="63"/>
      <c r="N84" s="63"/>
      <c r="O84" s="63"/>
      <c r="P84" s="63"/>
      <c r="Q84" s="63"/>
    </row>
    <row r="85" spans="1:17" ht="11.25" customHeight="1" x14ac:dyDescent="0.2">
      <c r="A85" s="220" t="s">
        <v>148</v>
      </c>
      <c r="B85" s="220"/>
      <c r="C85" s="220"/>
      <c r="D85" s="220"/>
      <c r="E85" s="220"/>
      <c r="F85" s="220"/>
      <c r="G85" s="220"/>
      <c r="H85" s="220"/>
      <c r="I85" s="220"/>
      <c r="J85" s="220"/>
      <c r="K85" s="220"/>
    </row>
    <row r="86" spans="1:17" x14ac:dyDescent="0.2">
      <c r="A86" s="221"/>
      <c r="B86" s="221"/>
      <c r="C86" s="221"/>
      <c r="D86" s="221"/>
      <c r="E86" s="221"/>
      <c r="F86" s="221"/>
      <c r="G86" s="221"/>
      <c r="H86" s="221"/>
      <c r="I86" s="221"/>
      <c r="J86" s="221"/>
      <c r="K86" s="221"/>
    </row>
  </sheetData>
  <mergeCells count="13">
    <mergeCell ref="A85:K86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7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Q80"/>
  <sheetViews>
    <sheetView view="pageBreakPreview" topLeftCell="E37" zoomScale="110" zoomScaleNormal="115" zoomScaleSheetLayoutView="110" workbookViewId="0">
      <selection activeCell="H33" sqref="H33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49"/>
      <c r="B1" s="150"/>
      <c r="C1" s="228" t="s">
        <v>151</v>
      </c>
      <c r="D1" s="228"/>
      <c r="E1" s="228"/>
      <c r="F1" s="228"/>
      <c r="G1" s="228"/>
      <c r="H1" s="228"/>
      <c r="I1" s="228"/>
      <c r="J1" s="228"/>
      <c r="K1" s="229"/>
    </row>
    <row r="2" spans="1:17" s="14" customFormat="1" ht="43.5" customHeight="1" x14ac:dyDescent="0.2">
      <c r="A2" s="151" t="s">
        <v>35</v>
      </c>
      <c r="B2" s="226" t="s">
        <v>102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7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98</v>
      </c>
      <c r="J3" s="17"/>
      <c r="K3" s="152"/>
      <c r="L3" s="18"/>
    </row>
    <row r="4" spans="1:17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99</v>
      </c>
      <c r="J4" s="17"/>
      <c r="K4" s="152"/>
      <c r="L4" s="18"/>
    </row>
    <row r="5" spans="1:17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100</v>
      </c>
      <c r="J5" s="17"/>
      <c r="K5" s="152"/>
      <c r="L5" s="18"/>
    </row>
    <row r="6" spans="1:17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7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7" s="45" customFormat="1" ht="6" customHeight="1" thickBot="1" x14ac:dyDescent="0.3">
      <c r="A9" s="38"/>
      <c r="B9" s="38"/>
      <c r="C9" s="39"/>
      <c r="D9" s="39"/>
      <c r="E9" s="40"/>
      <c r="F9" s="41"/>
      <c r="G9" s="40"/>
      <c r="H9" s="40"/>
      <c r="I9" s="42"/>
      <c r="J9" s="43"/>
      <c r="K9" s="44"/>
    </row>
    <row r="10" spans="1:17" s="23" customFormat="1" ht="12.75" x14ac:dyDescent="0.2">
      <c r="A10" s="104" t="s">
        <v>62</v>
      </c>
      <c r="B10" s="21" t="s">
        <v>9</v>
      </c>
      <c r="C10" s="22"/>
      <c r="D10" s="22"/>
      <c r="E10" s="22"/>
      <c r="F10" s="22"/>
      <c r="G10" s="22"/>
      <c r="H10" s="22"/>
      <c r="I10" s="47"/>
      <c r="J10" s="46"/>
      <c r="K10" s="54"/>
      <c r="M10" s="28"/>
      <c r="N10" s="28"/>
      <c r="O10" s="28"/>
    </row>
    <row r="11" spans="1:17" s="52" customFormat="1" ht="15" customHeight="1" x14ac:dyDescent="0.25">
      <c r="A11" s="105" t="s">
        <v>63</v>
      </c>
      <c r="B11" s="78" t="s">
        <v>66</v>
      </c>
      <c r="C11" s="79"/>
      <c r="D11" s="79"/>
      <c r="E11" s="79"/>
      <c r="F11" s="79"/>
      <c r="G11" s="79"/>
      <c r="H11" s="79"/>
      <c r="I11" s="80"/>
      <c r="J11" s="81"/>
      <c r="K11" s="91"/>
      <c r="O11" s="53"/>
    </row>
    <row r="12" spans="1:17" s="6" customFormat="1" ht="14.25" customHeight="1" x14ac:dyDescent="0.25">
      <c r="A12" s="105" t="s">
        <v>67</v>
      </c>
      <c r="B12" s="78" t="s">
        <v>145</v>
      </c>
      <c r="C12" s="79"/>
      <c r="D12" s="86"/>
      <c r="E12" s="87"/>
      <c r="F12" s="88"/>
      <c r="G12" s="88"/>
      <c r="H12" s="88"/>
      <c r="I12" s="89"/>
      <c r="J12" s="90">
        <f>SUM(I14:I35)</f>
        <v>54</v>
      </c>
      <c r="K12" s="91" t="s">
        <v>8</v>
      </c>
      <c r="L12" s="2"/>
      <c r="M12" s="63"/>
      <c r="N12" s="63"/>
      <c r="O12" s="63"/>
      <c r="P12" s="63"/>
      <c r="Q12" s="63"/>
    </row>
    <row r="13" spans="1:17" s="6" customFormat="1" ht="14.25" customHeight="1" x14ac:dyDescent="0.25">
      <c r="A13" s="48"/>
      <c r="B13" s="83" t="s">
        <v>20</v>
      </c>
      <c r="C13" s="30"/>
      <c r="D13" s="60"/>
      <c r="E13" s="30"/>
      <c r="F13" s="61"/>
      <c r="G13" s="61"/>
      <c r="H13" s="61"/>
      <c r="I13" s="62"/>
      <c r="J13" s="76"/>
      <c r="K13" s="77"/>
      <c r="L13" s="2"/>
      <c r="M13" s="63"/>
      <c r="N13" s="63"/>
      <c r="O13" s="63"/>
      <c r="P13" s="63"/>
      <c r="Q13" s="63"/>
    </row>
    <row r="14" spans="1:17" s="52" customFormat="1" ht="15" customHeight="1" x14ac:dyDescent="0.25">
      <c r="A14" s="84"/>
      <c r="B14" s="58"/>
      <c r="C14" s="56" t="s">
        <v>131</v>
      </c>
      <c r="D14" s="69" t="s">
        <v>22</v>
      </c>
      <c r="E14" s="50">
        <v>2</v>
      </c>
      <c r="F14" s="70"/>
      <c r="G14" s="70"/>
      <c r="H14" s="70"/>
      <c r="I14" s="71">
        <f t="shared" ref="I14:I35" si="0">+IF(E14=0,"",PRODUCT(E14:H14))</f>
        <v>2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132</v>
      </c>
      <c r="D15" s="69" t="s">
        <v>32</v>
      </c>
      <c r="E15" s="50">
        <v>1</v>
      </c>
      <c r="F15" s="70"/>
      <c r="G15" s="70"/>
      <c r="H15" s="70"/>
      <c r="I15" s="71">
        <f t="shared" si="0"/>
        <v>1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58</v>
      </c>
      <c r="D16" s="69" t="s">
        <v>24</v>
      </c>
      <c r="E16" s="50">
        <v>2</v>
      </c>
      <c r="F16" s="70"/>
      <c r="G16" s="70"/>
      <c r="H16" s="70"/>
      <c r="I16" s="71">
        <f t="shared" si="0"/>
        <v>2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36</v>
      </c>
      <c r="D17" s="69" t="s">
        <v>33</v>
      </c>
      <c r="E17" s="50">
        <v>10</v>
      </c>
      <c r="F17" s="70"/>
      <c r="G17" s="70"/>
      <c r="H17" s="70"/>
      <c r="I17" s="71">
        <f t="shared" si="0"/>
        <v>10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142</v>
      </c>
      <c r="D18" s="69" t="s">
        <v>25</v>
      </c>
      <c r="E18" s="50">
        <v>2</v>
      </c>
      <c r="F18" s="70"/>
      <c r="G18" s="70"/>
      <c r="H18" s="70"/>
      <c r="I18" s="71">
        <f t="shared" si="0"/>
        <v>2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38</v>
      </c>
      <c r="D19" s="69"/>
      <c r="E19" s="50">
        <v>1</v>
      </c>
      <c r="F19" s="70"/>
      <c r="G19" s="70"/>
      <c r="H19" s="70"/>
      <c r="I19" s="71">
        <f t="shared" si="0"/>
        <v>1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40</v>
      </c>
      <c r="D20" s="69" t="s">
        <v>27</v>
      </c>
      <c r="E20" s="50">
        <v>5</v>
      </c>
      <c r="F20" s="70"/>
      <c r="G20" s="70"/>
      <c r="H20" s="70"/>
      <c r="I20" s="71">
        <f t="shared" si="0"/>
        <v>5</v>
      </c>
      <c r="J20" s="49"/>
      <c r="K20" s="57"/>
      <c r="M20" s="53"/>
      <c r="N20" s="68"/>
      <c r="O20" s="53"/>
    </row>
    <row r="21" spans="1:17" s="52" customFormat="1" ht="15" customHeight="1" x14ac:dyDescent="0.25">
      <c r="A21" s="84"/>
      <c r="B21" s="58"/>
      <c r="C21" s="56" t="s">
        <v>41</v>
      </c>
      <c r="D21" s="69" t="s">
        <v>28</v>
      </c>
      <c r="E21" s="50">
        <v>4</v>
      </c>
      <c r="F21" s="70"/>
      <c r="G21" s="70"/>
      <c r="H21" s="70"/>
      <c r="I21" s="71">
        <f t="shared" si="0"/>
        <v>4</v>
      </c>
      <c r="J21" s="49"/>
      <c r="K21" s="57"/>
      <c r="M21" s="53"/>
      <c r="N21" s="68"/>
      <c r="O21" s="53"/>
    </row>
    <row r="22" spans="1:17" s="52" customFormat="1" ht="15" customHeight="1" x14ac:dyDescent="0.25">
      <c r="A22" s="84"/>
      <c r="B22" s="58"/>
      <c r="C22" s="56" t="s">
        <v>42</v>
      </c>
      <c r="D22" s="69" t="s">
        <v>44</v>
      </c>
      <c r="E22" s="50">
        <v>2</v>
      </c>
      <c r="F22" s="70"/>
      <c r="G22" s="70"/>
      <c r="H22" s="70"/>
      <c r="I22" s="71">
        <f t="shared" si="0"/>
        <v>2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59</v>
      </c>
      <c r="D23" s="69" t="s">
        <v>53</v>
      </c>
      <c r="E23" s="50">
        <v>1</v>
      </c>
      <c r="F23" s="70"/>
      <c r="G23" s="70"/>
      <c r="H23" s="70"/>
      <c r="I23" s="71">
        <f t="shared" si="0"/>
        <v>1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55</v>
      </c>
      <c r="D24" s="69" t="s">
        <v>54</v>
      </c>
      <c r="E24" s="50">
        <v>5</v>
      </c>
      <c r="F24" s="70"/>
      <c r="G24" s="70"/>
      <c r="H24" s="70"/>
      <c r="I24" s="71">
        <f t="shared" si="0"/>
        <v>5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56" t="s">
        <v>78</v>
      </c>
      <c r="D25" s="69"/>
      <c r="E25" s="5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52" customFormat="1" ht="15" customHeight="1" x14ac:dyDescent="0.25">
      <c r="A26" s="55"/>
      <c r="B26" s="58"/>
      <c r="C26" s="56" t="s">
        <v>83</v>
      </c>
      <c r="D26" s="69"/>
      <c r="E26" s="50">
        <v>1</v>
      </c>
      <c r="F26" s="70"/>
      <c r="G26" s="70"/>
      <c r="H26" s="70"/>
      <c r="I26" s="71">
        <f t="shared" si="0"/>
        <v>1</v>
      </c>
      <c r="J26" s="49"/>
      <c r="K26" s="57"/>
      <c r="M26" s="53"/>
      <c r="N26" s="68"/>
      <c r="O26" s="53"/>
    </row>
    <row r="27" spans="1:17" s="52" customFormat="1" ht="15" customHeight="1" x14ac:dyDescent="0.25">
      <c r="A27" s="55"/>
      <c r="B27" s="58"/>
      <c r="C27" s="139" t="s">
        <v>104</v>
      </c>
      <c r="D27" s="69"/>
      <c r="E27" s="50">
        <v>1</v>
      </c>
      <c r="F27" s="70"/>
      <c r="G27" s="70"/>
      <c r="H27" s="70"/>
      <c r="I27" s="71">
        <f t="shared" si="0"/>
        <v>1</v>
      </c>
      <c r="J27" s="49"/>
      <c r="K27" s="57"/>
      <c r="M27" s="53"/>
      <c r="N27" s="68"/>
      <c r="O27" s="53"/>
    </row>
    <row r="28" spans="1:17" s="6" customFormat="1" ht="14.25" customHeight="1" x14ac:dyDescent="0.25">
      <c r="A28" s="48"/>
      <c r="B28" s="85" t="s">
        <v>31</v>
      </c>
      <c r="C28" s="30"/>
      <c r="D28" s="72"/>
      <c r="E28" s="73"/>
      <c r="F28" s="74"/>
      <c r="G28" s="74"/>
      <c r="H28" s="74"/>
      <c r="I28" s="75" t="str">
        <f t="shared" si="0"/>
        <v/>
      </c>
      <c r="J28" s="49"/>
      <c r="K28" s="29"/>
      <c r="L28" s="2"/>
      <c r="M28" s="53"/>
      <c r="N28" s="63"/>
      <c r="O28" s="63"/>
      <c r="P28" s="63"/>
      <c r="Q28" s="63"/>
    </row>
    <row r="29" spans="1:17" s="52" customFormat="1" ht="15" customHeight="1" x14ac:dyDescent="0.25">
      <c r="A29" s="84"/>
      <c r="B29" s="58"/>
      <c r="C29" s="56" t="s">
        <v>131</v>
      </c>
      <c r="D29" s="69" t="s">
        <v>22</v>
      </c>
      <c r="E29" s="50">
        <v>1</v>
      </c>
      <c r="F29" s="70"/>
      <c r="G29" s="70"/>
      <c r="H29" s="70"/>
      <c r="I29" s="71">
        <f t="shared" si="0"/>
        <v>1</v>
      </c>
      <c r="J29" s="49"/>
      <c r="K29" s="57"/>
      <c r="M29" s="53"/>
      <c r="N29" s="68"/>
      <c r="O29" s="53"/>
    </row>
    <row r="30" spans="1:17" s="52" customFormat="1" ht="27.75" customHeight="1" x14ac:dyDescent="0.25">
      <c r="A30" s="84"/>
      <c r="B30" s="58"/>
      <c r="C30" s="101" t="s">
        <v>133</v>
      </c>
      <c r="D30" s="102" t="s">
        <v>23</v>
      </c>
      <c r="E30" s="62">
        <v>1</v>
      </c>
      <c r="F30" s="70"/>
      <c r="G30" s="70"/>
      <c r="H30" s="70"/>
      <c r="I30" s="71">
        <f t="shared" si="0"/>
        <v>1</v>
      </c>
      <c r="J30" s="49"/>
      <c r="K30" s="57"/>
      <c r="M30" s="53"/>
      <c r="N30" s="68"/>
      <c r="O30" s="53"/>
    </row>
    <row r="31" spans="1:17" s="52" customFormat="1" ht="15" customHeight="1" x14ac:dyDescent="0.25">
      <c r="A31" s="84"/>
      <c r="B31" s="58"/>
      <c r="C31" s="56" t="s">
        <v>58</v>
      </c>
      <c r="D31" s="69" t="s">
        <v>24</v>
      </c>
      <c r="E31" s="50">
        <v>1</v>
      </c>
      <c r="F31" s="70"/>
      <c r="G31" s="70"/>
      <c r="H31" s="70"/>
      <c r="I31" s="71">
        <f t="shared" si="0"/>
        <v>1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 t="s">
        <v>36</v>
      </c>
      <c r="D32" s="69" t="s">
        <v>33</v>
      </c>
      <c r="E32" s="50">
        <v>9</v>
      </c>
      <c r="F32" s="70"/>
      <c r="G32" s="70"/>
      <c r="H32" s="70"/>
      <c r="I32" s="71">
        <f t="shared" si="0"/>
        <v>9</v>
      </c>
      <c r="J32" s="49"/>
      <c r="K32" s="57"/>
      <c r="M32" s="53"/>
      <c r="N32" s="53"/>
      <c r="O32" s="53"/>
    </row>
    <row r="33" spans="1:15" s="52" customFormat="1" ht="15" customHeight="1" x14ac:dyDescent="0.25">
      <c r="A33" s="84"/>
      <c r="B33" s="58"/>
      <c r="C33" s="56" t="s">
        <v>38</v>
      </c>
      <c r="D33" s="69" t="s">
        <v>39</v>
      </c>
      <c r="E33" s="50">
        <v>1</v>
      </c>
      <c r="F33" s="70"/>
      <c r="G33" s="70"/>
      <c r="H33" s="70"/>
      <c r="I33" s="71">
        <f t="shared" si="0"/>
        <v>1</v>
      </c>
      <c r="J33" s="49"/>
      <c r="K33" s="57"/>
      <c r="M33" s="53"/>
      <c r="N33" s="53"/>
      <c r="O33" s="53"/>
    </row>
    <row r="34" spans="1:15" s="52" customFormat="1" ht="15" customHeight="1" x14ac:dyDescent="0.25">
      <c r="A34" s="84"/>
      <c r="B34" s="58"/>
      <c r="C34" s="56" t="s">
        <v>41</v>
      </c>
      <c r="D34" s="69" t="s">
        <v>28</v>
      </c>
      <c r="E34" s="50">
        <v>2</v>
      </c>
      <c r="F34" s="70"/>
      <c r="G34" s="70"/>
      <c r="H34" s="70"/>
      <c r="I34" s="71">
        <f t="shared" si="0"/>
        <v>2</v>
      </c>
      <c r="J34" s="49"/>
      <c r="K34" s="57"/>
      <c r="M34" s="53"/>
      <c r="N34" s="53"/>
      <c r="O34" s="53"/>
    </row>
    <row r="35" spans="1:15" s="52" customFormat="1" ht="15" customHeight="1" x14ac:dyDescent="0.25">
      <c r="A35" s="84"/>
      <c r="B35" s="58"/>
      <c r="C35" s="56" t="s">
        <v>78</v>
      </c>
      <c r="D35" s="69"/>
      <c r="E35" s="50">
        <v>1</v>
      </c>
      <c r="F35" s="70"/>
      <c r="G35" s="70"/>
      <c r="H35" s="70"/>
      <c r="I35" s="71">
        <f t="shared" si="0"/>
        <v>1</v>
      </c>
      <c r="J35" s="49"/>
      <c r="K35" s="57"/>
      <c r="M35" s="53"/>
      <c r="N35" s="53"/>
      <c r="O35" s="53"/>
    </row>
    <row r="36" spans="1:15" s="52" customFormat="1" ht="12.75" customHeight="1" x14ac:dyDescent="0.25">
      <c r="A36" s="84"/>
      <c r="B36" s="58"/>
      <c r="C36" s="56"/>
      <c r="D36" s="69"/>
      <c r="E36" s="70"/>
      <c r="F36" s="70"/>
      <c r="G36" s="70"/>
      <c r="H36" s="70"/>
      <c r="I36" s="71"/>
      <c r="J36" s="49"/>
      <c r="K36" s="57"/>
      <c r="M36" s="53"/>
      <c r="N36" s="53"/>
      <c r="O36" s="53"/>
    </row>
    <row r="37" spans="1:15" s="52" customFormat="1" ht="15" customHeight="1" x14ac:dyDescent="0.25">
      <c r="A37" s="105" t="s">
        <v>68</v>
      </c>
      <c r="B37" s="78" t="s">
        <v>144</v>
      </c>
      <c r="C37" s="92"/>
      <c r="D37" s="93"/>
      <c r="E37" s="94"/>
      <c r="F37" s="94"/>
      <c r="G37" s="94"/>
      <c r="H37" s="94"/>
      <c r="I37" s="95"/>
      <c r="J37" s="90">
        <f>SUM(I39:I49)</f>
        <v>13</v>
      </c>
      <c r="K37" s="91" t="s">
        <v>8</v>
      </c>
      <c r="M37" s="53"/>
      <c r="N37" s="53"/>
      <c r="O37" s="53"/>
    </row>
    <row r="38" spans="1:15" s="52" customFormat="1" ht="15" customHeight="1" x14ac:dyDescent="0.25">
      <c r="A38" s="55"/>
      <c r="B38" s="83" t="s">
        <v>20</v>
      </c>
      <c r="C38" s="56"/>
      <c r="D38" s="64"/>
      <c r="E38" s="50"/>
      <c r="F38" s="50"/>
      <c r="G38" s="50"/>
      <c r="H38" s="50"/>
      <c r="I38" s="51"/>
      <c r="J38" s="49"/>
      <c r="K38" s="57"/>
      <c r="M38" s="53"/>
      <c r="N38" s="53"/>
      <c r="O38" s="53"/>
    </row>
    <row r="39" spans="1:15" s="52" customFormat="1" ht="15" customHeight="1" x14ac:dyDescent="0.25">
      <c r="A39" s="55"/>
      <c r="B39" s="67"/>
      <c r="C39" s="56" t="s">
        <v>47</v>
      </c>
      <c r="D39" s="69" t="s">
        <v>29</v>
      </c>
      <c r="E39" s="50">
        <v>3</v>
      </c>
      <c r="F39" s="50"/>
      <c r="G39" s="50"/>
      <c r="H39" s="50"/>
      <c r="I39" s="71">
        <f t="shared" ref="I39:I47" si="1">+IF(E39=0,"",PRODUCT(E39:H39))</f>
        <v>3</v>
      </c>
      <c r="J39" s="49"/>
      <c r="K39" s="57"/>
      <c r="M39" s="53"/>
      <c r="N39" s="53"/>
      <c r="O39" s="53"/>
    </row>
    <row r="40" spans="1:15" s="52" customFormat="1" ht="15" customHeight="1" x14ac:dyDescent="0.25">
      <c r="A40" s="55"/>
      <c r="B40" s="67"/>
      <c r="C40" s="56" t="s">
        <v>48</v>
      </c>
      <c r="D40" s="69" t="s">
        <v>30</v>
      </c>
      <c r="E40" s="50">
        <v>1</v>
      </c>
      <c r="F40" s="50"/>
      <c r="G40" s="50"/>
      <c r="H40" s="50"/>
      <c r="I40" s="71">
        <f t="shared" si="1"/>
        <v>1</v>
      </c>
      <c r="J40" s="49"/>
      <c r="K40" s="57"/>
      <c r="M40" s="53"/>
      <c r="N40" s="53"/>
      <c r="O40" s="53"/>
    </row>
    <row r="41" spans="1:15" s="52" customFormat="1" ht="15" customHeight="1" x14ac:dyDescent="0.25">
      <c r="A41" s="55"/>
      <c r="B41" s="67"/>
      <c r="C41" s="56" t="s">
        <v>49</v>
      </c>
      <c r="D41" s="69" t="s">
        <v>45</v>
      </c>
      <c r="E41" s="50">
        <v>2</v>
      </c>
      <c r="F41" s="50"/>
      <c r="G41" s="50"/>
      <c r="H41" s="50"/>
      <c r="I41" s="71">
        <f t="shared" si="1"/>
        <v>2</v>
      </c>
      <c r="J41" s="49"/>
      <c r="K41" s="57"/>
      <c r="M41" s="53"/>
      <c r="N41" s="53"/>
      <c r="O41" s="53"/>
    </row>
    <row r="42" spans="1:15" s="52" customFormat="1" ht="15" customHeight="1" x14ac:dyDescent="0.25">
      <c r="A42" s="55"/>
      <c r="B42" s="67"/>
      <c r="C42" s="56" t="s">
        <v>50</v>
      </c>
      <c r="D42" s="69" t="s">
        <v>45</v>
      </c>
      <c r="E42" s="50">
        <v>1</v>
      </c>
      <c r="F42" s="50"/>
      <c r="G42" s="50"/>
      <c r="H42" s="50"/>
      <c r="I42" s="71">
        <f t="shared" si="1"/>
        <v>1</v>
      </c>
      <c r="J42" s="49"/>
      <c r="K42" s="57"/>
      <c r="M42" s="53"/>
      <c r="N42" s="53"/>
      <c r="O42" s="53"/>
    </row>
    <row r="43" spans="1:15" s="52" customFormat="1" ht="15" customHeight="1" x14ac:dyDescent="0.25">
      <c r="A43" s="55"/>
      <c r="B43" s="67"/>
      <c r="C43" s="56" t="s">
        <v>51</v>
      </c>
      <c r="D43" s="69" t="s">
        <v>45</v>
      </c>
      <c r="E43" s="50">
        <v>1</v>
      </c>
      <c r="F43" s="50"/>
      <c r="G43" s="50"/>
      <c r="H43" s="50"/>
      <c r="I43" s="71">
        <f t="shared" si="1"/>
        <v>1</v>
      </c>
      <c r="J43" s="49"/>
      <c r="K43" s="57"/>
      <c r="M43" s="53"/>
      <c r="N43" s="53"/>
      <c r="O43" s="53"/>
    </row>
    <row r="44" spans="1:15" s="52" customFormat="1" ht="15" customHeight="1" x14ac:dyDescent="0.25">
      <c r="A44" s="55"/>
      <c r="B44" s="67"/>
      <c r="C44" s="56" t="s">
        <v>43</v>
      </c>
      <c r="D44" s="69" t="s">
        <v>46</v>
      </c>
      <c r="E44" s="50">
        <v>2</v>
      </c>
      <c r="F44" s="70"/>
      <c r="G44" s="70"/>
      <c r="H44" s="70"/>
      <c r="I44" s="71">
        <f>+IF(E44=0,"",PRODUCT(E44:H44))</f>
        <v>2</v>
      </c>
      <c r="J44" s="49"/>
      <c r="K44" s="57"/>
      <c r="M44" s="53"/>
      <c r="N44" s="53"/>
      <c r="O44" s="53"/>
    </row>
    <row r="45" spans="1:15" s="52" customFormat="1" ht="15" customHeight="1" x14ac:dyDescent="0.25">
      <c r="A45" s="55"/>
      <c r="B45" s="83" t="s">
        <v>21</v>
      </c>
      <c r="C45" s="56"/>
      <c r="D45" s="64"/>
      <c r="E45" s="50"/>
      <c r="F45" s="50"/>
      <c r="G45" s="50"/>
      <c r="H45" s="50"/>
      <c r="I45" s="71" t="str">
        <f t="shared" si="1"/>
        <v/>
      </c>
      <c r="J45" s="49"/>
      <c r="K45" s="57"/>
      <c r="M45" s="53"/>
      <c r="N45" s="53"/>
      <c r="O45" s="53"/>
    </row>
    <row r="46" spans="1:15" s="52" customFormat="1" ht="15" customHeight="1" x14ac:dyDescent="0.25">
      <c r="A46" s="55"/>
      <c r="B46" s="67"/>
      <c r="C46" s="56" t="s">
        <v>47</v>
      </c>
      <c r="D46" s="69" t="s">
        <v>29</v>
      </c>
      <c r="E46" s="50">
        <v>1</v>
      </c>
      <c r="F46" s="50"/>
      <c r="G46" s="50"/>
      <c r="H46" s="50"/>
      <c r="I46" s="71">
        <f t="shared" si="1"/>
        <v>1</v>
      </c>
      <c r="J46" s="49"/>
      <c r="K46" s="57"/>
      <c r="M46" s="53"/>
      <c r="N46" s="53"/>
      <c r="O46" s="53"/>
    </row>
    <row r="47" spans="1:15" s="52" customFormat="1" ht="15" customHeight="1" x14ac:dyDescent="0.25">
      <c r="A47" s="55"/>
      <c r="B47" s="67"/>
      <c r="C47" s="56" t="s">
        <v>48</v>
      </c>
      <c r="D47" s="69" t="s">
        <v>30</v>
      </c>
      <c r="E47" s="50">
        <v>1</v>
      </c>
      <c r="F47" s="50"/>
      <c r="G47" s="50"/>
      <c r="H47" s="50"/>
      <c r="I47" s="71">
        <f t="shared" si="1"/>
        <v>1</v>
      </c>
      <c r="J47" s="49"/>
      <c r="K47" s="57"/>
      <c r="M47" s="53"/>
      <c r="N47" s="53"/>
      <c r="O47" s="53"/>
    </row>
    <row r="48" spans="1:15" s="52" customFormat="1" ht="15" customHeight="1" x14ac:dyDescent="0.25">
      <c r="A48" s="55"/>
      <c r="B48" s="67"/>
      <c r="C48" s="56" t="s">
        <v>43</v>
      </c>
      <c r="D48" s="69" t="s">
        <v>46</v>
      </c>
      <c r="E48" s="50">
        <v>1</v>
      </c>
      <c r="F48" s="70"/>
      <c r="G48" s="70"/>
      <c r="H48" s="70"/>
      <c r="I48" s="71">
        <f>+IF(E48=0,"",PRODUCT(E48:H48))</f>
        <v>1</v>
      </c>
      <c r="J48" s="49"/>
      <c r="K48" s="57"/>
      <c r="M48" s="53"/>
      <c r="N48" s="53"/>
      <c r="O48" s="53"/>
    </row>
    <row r="49" spans="1:17" s="52" customFormat="1" ht="15" customHeight="1" x14ac:dyDescent="0.25">
      <c r="A49" s="55"/>
      <c r="B49" s="67"/>
      <c r="C49" s="56"/>
      <c r="D49" s="69"/>
      <c r="E49" s="50"/>
      <c r="F49" s="70"/>
      <c r="G49" s="70"/>
      <c r="H49" s="70"/>
      <c r="I49" s="71"/>
      <c r="J49" s="49"/>
      <c r="K49" s="57"/>
      <c r="M49" s="53"/>
      <c r="N49" s="53"/>
      <c r="O49" s="53"/>
    </row>
    <row r="50" spans="1:17" s="24" customFormat="1" ht="12.75" x14ac:dyDescent="0.2">
      <c r="A50" s="105" t="s">
        <v>69</v>
      </c>
      <c r="B50" s="78" t="s">
        <v>147</v>
      </c>
      <c r="C50" s="79"/>
      <c r="D50" s="79"/>
      <c r="E50" s="79"/>
      <c r="F50" s="79"/>
      <c r="G50" s="79"/>
      <c r="H50" s="79"/>
      <c r="I50" s="80"/>
      <c r="J50" s="81">
        <f>SUM(I51:I52)</f>
        <v>1</v>
      </c>
      <c r="K50" s="91" t="s">
        <v>8</v>
      </c>
      <c r="M50" s="25"/>
      <c r="N50" s="25"/>
      <c r="O50" s="25"/>
    </row>
    <row r="51" spans="1:17" s="6" customFormat="1" ht="14.25" customHeight="1" x14ac:dyDescent="0.25">
      <c r="A51" s="48"/>
      <c r="B51" s="83" t="s">
        <v>20</v>
      </c>
      <c r="C51" s="30"/>
      <c r="D51" s="60"/>
      <c r="E51" s="30"/>
      <c r="F51" s="61"/>
      <c r="G51" s="61"/>
      <c r="H51" s="61"/>
      <c r="I51" s="62"/>
      <c r="J51" s="59"/>
      <c r="L51" s="2"/>
      <c r="M51" s="63"/>
      <c r="N51" s="63"/>
      <c r="O51" s="63"/>
      <c r="P51" s="63"/>
      <c r="Q51" s="63"/>
    </row>
    <row r="52" spans="1:17" s="6" customFormat="1" ht="14.25" customHeight="1" x14ac:dyDescent="0.25">
      <c r="A52" s="48"/>
      <c r="B52" s="82"/>
      <c r="C52" s="56" t="s">
        <v>146</v>
      </c>
      <c r="D52" s="64" t="s">
        <v>26</v>
      </c>
      <c r="E52" s="50">
        <v>1</v>
      </c>
      <c r="F52" s="61"/>
      <c r="G52" s="61"/>
      <c r="H52" s="61"/>
      <c r="I52" s="51">
        <f>+IF(E52=0,"",PRODUCT(E52:H52))</f>
        <v>1</v>
      </c>
      <c r="J52" s="59"/>
      <c r="K52" s="57"/>
      <c r="L52" s="2"/>
      <c r="M52" s="63"/>
      <c r="N52" s="63"/>
      <c r="O52" s="63"/>
      <c r="P52" s="63"/>
      <c r="Q52" s="63"/>
    </row>
    <row r="53" spans="1:17" s="52" customFormat="1" ht="12" customHeight="1" x14ac:dyDescent="0.25">
      <c r="A53" s="55"/>
      <c r="B53" s="58"/>
      <c r="C53" s="56"/>
      <c r="D53" s="64"/>
      <c r="E53" s="50"/>
      <c r="F53" s="50"/>
      <c r="G53" s="50"/>
      <c r="H53" s="50"/>
      <c r="I53" s="51"/>
      <c r="J53" s="49"/>
      <c r="K53" s="57"/>
      <c r="O53" s="53"/>
    </row>
    <row r="54" spans="1:17" s="52" customFormat="1" ht="12" customHeight="1" x14ac:dyDescent="0.25">
      <c r="A54" s="105" t="s">
        <v>70</v>
      </c>
      <c r="B54" s="78" t="s">
        <v>139</v>
      </c>
      <c r="C54" s="79"/>
      <c r="D54" s="79"/>
      <c r="E54" s="79"/>
      <c r="F54" s="79"/>
      <c r="G54" s="79"/>
      <c r="H54" s="79"/>
      <c r="I54" s="79"/>
      <c r="J54" s="81">
        <f>SUM(I55:I57)</f>
        <v>2</v>
      </c>
      <c r="K54" s="91" t="s">
        <v>8</v>
      </c>
      <c r="O54" s="53"/>
    </row>
    <row r="55" spans="1:17" s="52" customFormat="1" ht="12" customHeight="1" x14ac:dyDescent="0.25">
      <c r="A55" s="48"/>
      <c r="B55" s="83" t="s">
        <v>20</v>
      </c>
      <c r="C55" s="56"/>
      <c r="D55" s="64"/>
      <c r="E55" s="50">
        <v>1</v>
      </c>
      <c r="F55" s="61"/>
      <c r="G55" s="61"/>
      <c r="H55" s="61"/>
      <c r="I55" s="51">
        <f>E55</f>
        <v>1</v>
      </c>
      <c r="J55" s="59"/>
      <c r="K55" s="57"/>
      <c r="O55" s="53"/>
    </row>
    <row r="56" spans="1:17" s="52" customFormat="1" ht="12" customHeight="1" x14ac:dyDescent="0.25">
      <c r="A56" s="48"/>
      <c r="B56" s="83" t="s">
        <v>21</v>
      </c>
      <c r="C56" s="56"/>
      <c r="D56" s="64"/>
      <c r="E56" s="50">
        <v>1</v>
      </c>
      <c r="F56" s="61"/>
      <c r="G56" s="61"/>
      <c r="H56" s="61"/>
      <c r="I56" s="51">
        <f>E56</f>
        <v>1</v>
      </c>
      <c r="J56" s="59"/>
      <c r="K56" s="57"/>
      <c r="O56" s="53"/>
    </row>
    <row r="57" spans="1:17" s="52" customFormat="1" ht="12" customHeight="1" x14ac:dyDescent="0.25">
      <c r="A57" s="55"/>
      <c r="B57" s="58"/>
      <c r="C57" s="56"/>
      <c r="D57" s="64"/>
      <c r="E57" s="50"/>
      <c r="F57" s="50"/>
      <c r="G57" s="50"/>
      <c r="H57" s="50"/>
      <c r="I57" s="51"/>
      <c r="J57" s="49"/>
      <c r="K57" s="57"/>
      <c r="O57" s="53"/>
    </row>
    <row r="58" spans="1:17" s="52" customFormat="1" ht="15" customHeight="1" x14ac:dyDescent="0.25">
      <c r="A58" s="105" t="s">
        <v>80</v>
      </c>
      <c r="B58" s="78" t="s">
        <v>137</v>
      </c>
      <c r="C58" s="79"/>
      <c r="D58" s="79"/>
      <c r="E58" s="79"/>
      <c r="F58" s="79"/>
      <c r="G58" s="79"/>
      <c r="H58" s="79"/>
      <c r="I58" s="80"/>
      <c r="J58" s="81">
        <f>SUM(I59:I62)</f>
        <v>3.860125</v>
      </c>
      <c r="K58" s="91" t="s">
        <v>56</v>
      </c>
      <c r="O58" s="53"/>
    </row>
    <row r="59" spans="1:17" s="52" customFormat="1" ht="15" customHeight="1" x14ac:dyDescent="0.25">
      <c r="A59" s="84"/>
      <c r="B59" s="83" t="s">
        <v>20</v>
      </c>
      <c r="C59" s="96"/>
      <c r="D59" s="96"/>
      <c r="E59" s="96"/>
      <c r="F59" s="96"/>
      <c r="G59" s="96"/>
      <c r="H59" s="96"/>
      <c r="I59" s="97"/>
      <c r="J59" s="98"/>
      <c r="K59" s="99"/>
      <c r="O59" s="53"/>
    </row>
    <row r="60" spans="1:17" s="52" customFormat="1" ht="32.25" customHeight="1" x14ac:dyDescent="0.25">
      <c r="A60" s="84"/>
      <c r="B60" s="83"/>
      <c r="C60" s="107" t="s">
        <v>61</v>
      </c>
      <c r="D60" s="69"/>
      <c r="E60" s="62">
        <f>2*0.85+2*0.67</f>
        <v>3.04</v>
      </c>
      <c r="F60" s="75" t="s">
        <v>81</v>
      </c>
      <c r="G60" s="75" t="s">
        <v>81</v>
      </c>
      <c r="H60" s="70"/>
      <c r="I60" s="51">
        <f t="shared" ref="I60:I61" si="2">PRODUCT(E60:G60)</f>
        <v>3.04</v>
      </c>
      <c r="J60" s="103"/>
      <c r="K60" s="57"/>
      <c r="O60" s="53"/>
    </row>
    <row r="61" spans="1:17" s="52" customFormat="1" ht="15" customHeight="1" x14ac:dyDescent="0.25">
      <c r="A61" s="84"/>
      <c r="B61" s="83"/>
      <c r="C61" s="106" t="s">
        <v>105</v>
      </c>
      <c r="D61" s="69"/>
      <c r="E61" s="62">
        <f>5*(0.405*0.405)</f>
        <v>0.82012500000000021</v>
      </c>
      <c r="F61" s="75" t="s">
        <v>81</v>
      </c>
      <c r="G61" s="75" t="s">
        <v>81</v>
      </c>
      <c r="H61" s="70"/>
      <c r="I61" s="51">
        <f t="shared" si="2"/>
        <v>0.82012500000000021</v>
      </c>
      <c r="J61" s="103"/>
      <c r="K61" s="57"/>
      <c r="O61" s="53"/>
    </row>
    <row r="62" spans="1:17" s="52" customFormat="1" ht="15" customHeight="1" x14ac:dyDescent="0.25">
      <c r="A62" s="84"/>
      <c r="B62" s="83"/>
      <c r="C62" s="106"/>
      <c r="D62" s="69"/>
      <c r="E62" s="75"/>
      <c r="F62" s="75"/>
      <c r="G62" s="75"/>
      <c r="H62" s="70"/>
      <c r="I62" s="51"/>
      <c r="J62" s="103"/>
      <c r="K62" s="57"/>
      <c r="O62" s="53"/>
    </row>
    <row r="63" spans="1:17" s="52" customFormat="1" ht="15" customHeight="1" x14ac:dyDescent="0.25">
      <c r="A63" s="105" t="s">
        <v>116</v>
      </c>
      <c r="B63" s="78" t="s">
        <v>141</v>
      </c>
      <c r="C63" s="79"/>
      <c r="D63" s="79"/>
      <c r="E63" s="79"/>
      <c r="F63" s="79"/>
      <c r="G63" s="79"/>
      <c r="H63" s="79"/>
      <c r="I63" s="80"/>
      <c r="J63" s="81">
        <f>SUM(I64:I64)</f>
        <v>22.44</v>
      </c>
      <c r="K63" s="91" t="s">
        <v>79</v>
      </c>
      <c r="O63" s="53"/>
    </row>
    <row r="64" spans="1:17" s="52" customFormat="1" ht="15" customHeight="1" x14ac:dyDescent="0.25">
      <c r="A64" s="84"/>
      <c r="B64" s="83"/>
      <c r="C64" s="100" t="s">
        <v>92</v>
      </c>
      <c r="D64" s="69"/>
      <c r="E64" s="50">
        <f>1.32*17</f>
        <v>22.44</v>
      </c>
      <c r="F64" s="50"/>
      <c r="G64" s="50"/>
      <c r="H64" s="50"/>
      <c r="I64" s="51">
        <f>E64</f>
        <v>22.44</v>
      </c>
      <c r="J64" s="103"/>
      <c r="K64" s="57"/>
      <c r="O64" s="53"/>
    </row>
    <row r="65" spans="1:17" s="52" customFormat="1" ht="15" customHeight="1" x14ac:dyDescent="0.25">
      <c r="A65" s="84"/>
      <c r="B65" s="83"/>
      <c r="C65" s="100" t="s">
        <v>93</v>
      </c>
      <c r="D65" s="69"/>
      <c r="E65" s="50">
        <f>9*1.35</f>
        <v>12.15</v>
      </c>
      <c r="F65" s="50"/>
      <c r="G65" s="50"/>
      <c r="H65" s="50"/>
      <c r="I65" s="51">
        <f>E65</f>
        <v>12.15</v>
      </c>
      <c r="J65" s="103"/>
      <c r="K65" s="57"/>
      <c r="O65" s="53"/>
    </row>
    <row r="66" spans="1:17" s="52" customFormat="1" ht="15" customHeight="1" x14ac:dyDescent="0.25">
      <c r="A66" s="84"/>
      <c r="B66" s="83"/>
      <c r="C66" s="100"/>
      <c r="D66" s="69"/>
      <c r="E66" s="50"/>
      <c r="F66" s="50"/>
      <c r="G66" s="50"/>
      <c r="H66" s="50"/>
      <c r="I66" s="51"/>
      <c r="J66" s="103"/>
      <c r="K66" s="57"/>
      <c r="O66" s="53"/>
    </row>
    <row r="67" spans="1:17" s="52" customFormat="1" ht="15" customHeight="1" x14ac:dyDescent="0.25">
      <c r="A67" s="105" t="s">
        <v>64</v>
      </c>
      <c r="B67" s="78" t="s">
        <v>60</v>
      </c>
      <c r="C67" s="79"/>
      <c r="D67" s="79"/>
      <c r="E67" s="79"/>
      <c r="F67" s="79"/>
      <c r="G67" s="79"/>
      <c r="H67" s="79"/>
      <c r="I67" s="80"/>
      <c r="J67" s="81"/>
      <c r="K67" s="91"/>
      <c r="O67" s="53"/>
    </row>
    <row r="68" spans="1:17" s="24" customFormat="1" ht="12.75" x14ac:dyDescent="0.2">
      <c r="A68" s="105" t="s">
        <v>71</v>
      </c>
      <c r="B68" s="78" t="s">
        <v>10</v>
      </c>
      <c r="C68" s="79"/>
      <c r="D68" s="79"/>
      <c r="E68" s="79"/>
      <c r="F68" s="79"/>
      <c r="G68" s="79"/>
      <c r="H68" s="79"/>
      <c r="I68" s="80"/>
      <c r="J68" s="81">
        <f>SUM(I69:I70)</f>
        <v>3</v>
      </c>
      <c r="K68" s="91" t="s">
        <v>8</v>
      </c>
      <c r="M68" s="25"/>
      <c r="N68" s="25"/>
      <c r="O68" s="25"/>
    </row>
    <row r="69" spans="1:17" s="6" customFormat="1" ht="14.25" customHeight="1" x14ac:dyDescent="0.25">
      <c r="A69" s="48"/>
      <c r="B69" s="83" t="s">
        <v>20</v>
      </c>
      <c r="C69" s="30"/>
      <c r="D69" s="60"/>
      <c r="E69" s="50">
        <v>2</v>
      </c>
      <c r="F69" s="61"/>
      <c r="G69" s="61"/>
      <c r="H69" s="61"/>
      <c r="I69" s="62">
        <f>+IF(E69=0,"",PRODUCT(E69:H69))</f>
        <v>2</v>
      </c>
      <c r="J69" s="59"/>
      <c r="K69" s="57"/>
      <c r="L69" s="2"/>
      <c r="M69" s="63"/>
      <c r="N69" s="63"/>
      <c r="O69" s="63"/>
      <c r="P69" s="63"/>
      <c r="Q69" s="63"/>
    </row>
    <row r="70" spans="1:17" s="6" customFormat="1" ht="14.25" customHeight="1" x14ac:dyDescent="0.25">
      <c r="A70" s="48"/>
      <c r="B70" s="83" t="s">
        <v>31</v>
      </c>
      <c r="C70" s="30"/>
      <c r="D70" s="60"/>
      <c r="E70" s="50">
        <v>1</v>
      </c>
      <c r="F70" s="61"/>
      <c r="G70" s="61"/>
      <c r="H70" s="61"/>
      <c r="I70" s="62">
        <f t="shared" ref="I70" si="3">+IF(E70=0,"",PRODUCT(E70:H70))</f>
        <v>1</v>
      </c>
      <c r="J70" s="59"/>
      <c r="K70" s="57"/>
      <c r="L70" s="2"/>
      <c r="M70" s="63"/>
      <c r="N70" s="63"/>
      <c r="O70" s="63"/>
      <c r="P70" s="63"/>
      <c r="Q70" s="63"/>
    </row>
    <row r="71" spans="1:17" s="6" customFormat="1" ht="14.25" customHeight="1" x14ac:dyDescent="0.25">
      <c r="A71" s="105" t="s">
        <v>72</v>
      </c>
      <c r="B71" s="78" t="s">
        <v>52</v>
      </c>
      <c r="C71" s="79"/>
      <c r="D71" s="79"/>
      <c r="E71" s="79"/>
      <c r="F71" s="79"/>
      <c r="G71" s="79"/>
      <c r="H71" s="79"/>
      <c r="I71" s="80"/>
      <c r="J71" s="81">
        <f>SUM(I72:I72)</f>
        <v>1</v>
      </c>
      <c r="K71" s="91" t="s">
        <v>8</v>
      </c>
      <c r="L71" s="2"/>
      <c r="M71" s="63"/>
      <c r="N71" s="63"/>
      <c r="O71" s="63"/>
      <c r="P71" s="63"/>
      <c r="Q71" s="63"/>
    </row>
    <row r="72" spans="1:17" s="6" customFormat="1" ht="14.25" customHeight="1" x14ac:dyDescent="0.25">
      <c r="A72" s="48"/>
      <c r="B72" s="83" t="s">
        <v>20</v>
      </c>
      <c r="C72" s="30"/>
      <c r="D72" s="60"/>
      <c r="E72" s="50">
        <v>1</v>
      </c>
      <c r="F72" s="61"/>
      <c r="G72" s="61"/>
      <c r="H72" s="61"/>
      <c r="I72" s="62">
        <f>+IF(E72=0,"",PRODUCT(E72:H72))</f>
        <v>1</v>
      </c>
      <c r="J72" s="59"/>
      <c r="K72" s="57"/>
      <c r="L72" s="2"/>
      <c r="M72" s="63"/>
      <c r="N72" s="63"/>
      <c r="O72" s="63"/>
      <c r="P72" s="63"/>
      <c r="Q72" s="63"/>
    </row>
    <row r="73" spans="1:17" s="24" customFormat="1" ht="12.75" x14ac:dyDescent="0.2">
      <c r="A73" s="105" t="s">
        <v>73</v>
      </c>
      <c r="B73" s="78" t="s">
        <v>106</v>
      </c>
      <c r="C73" s="79"/>
      <c r="D73" s="79"/>
      <c r="E73" s="79"/>
      <c r="F73" s="79"/>
      <c r="G73" s="79"/>
      <c r="H73" s="79"/>
      <c r="I73" s="80"/>
      <c r="J73" s="81">
        <f>SUM(I73:I74)</f>
        <v>1</v>
      </c>
      <c r="K73" s="91" t="s">
        <v>8</v>
      </c>
      <c r="M73" s="25"/>
      <c r="N73" s="25"/>
      <c r="O73" s="25"/>
    </row>
    <row r="74" spans="1:17" s="6" customFormat="1" ht="14.25" customHeight="1" x14ac:dyDescent="0.25">
      <c r="A74" s="48"/>
      <c r="B74" s="83" t="s">
        <v>31</v>
      </c>
      <c r="C74" s="30"/>
      <c r="D74" s="60"/>
      <c r="E74" s="50">
        <v>1</v>
      </c>
      <c r="F74" s="61"/>
      <c r="G74" s="61"/>
      <c r="H74" s="61"/>
      <c r="I74" s="62">
        <f t="shared" ref="I74" si="4">+IF(E74=0,"",PRODUCT(E74:H74))</f>
        <v>1</v>
      </c>
      <c r="J74" s="59"/>
      <c r="K74" s="57"/>
      <c r="L74" s="2"/>
      <c r="M74" s="63"/>
      <c r="N74" s="63"/>
      <c r="O74" s="63"/>
      <c r="P74" s="63"/>
      <c r="Q74" s="63"/>
    </row>
    <row r="75" spans="1:17" ht="12.75" x14ac:dyDescent="0.2">
      <c r="A75" s="105" t="s">
        <v>65</v>
      </c>
      <c r="B75" s="78" t="s">
        <v>107</v>
      </c>
      <c r="C75" s="79"/>
      <c r="D75" s="79"/>
      <c r="E75" s="79"/>
      <c r="F75" s="79"/>
      <c r="G75" s="79"/>
      <c r="H75" s="79"/>
      <c r="I75" s="80"/>
      <c r="J75" s="81">
        <f>SUM(I76:I77)</f>
        <v>2</v>
      </c>
      <c r="K75" s="91" t="s">
        <v>8</v>
      </c>
    </row>
    <row r="76" spans="1:17" ht="12.75" x14ac:dyDescent="0.25">
      <c r="A76" s="48"/>
      <c r="B76" s="83" t="s">
        <v>20</v>
      </c>
      <c r="C76" s="30"/>
      <c r="D76" s="60"/>
      <c r="E76" s="50">
        <v>1</v>
      </c>
      <c r="F76" s="61"/>
      <c r="G76" s="61"/>
      <c r="H76" s="61"/>
      <c r="I76" s="62">
        <f>+IF(E76=0,"",PRODUCT(E76:H76))</f>
        <v>1</v>
      </c>
      <c r="J76" s="59"/>
      <c r="K76" s="57"/>
    </row>
    <row r="77" spans="1:17" ht="12.75" x14ac:dyDescent="0.25">
      <c r="A77" s="48"/>
      <c r="B77" s="83" t="s">
        <v>31</v>
      </c>
      <c r="C77" s="30"/>
      <c r="D77" s="60"/>
      <c r="E77" s="50">
        <v>1</v>
      </c>
      <c r="F77" s="61"/>
      <c r="G77" s="61"/>
      <c r="H77" s="61"/>
      <c r="I77" s="62">
        <f>E77</f>
        <v>1</v>
      </c>
      <c r="J77" s="59"/>
      <c r="K77" s="57"/>
    </row>
    <row r="78" spans="1:17" s="6" customFormat="1" ht="14.25" customHeight="1" x14ac:dyDescent="0.25">
      <c r="A78" s="48"/>
      <c r="B78" s="83"/>
      <c r="C78" s="30"/>
      <c r="D78" s="60"/>
      <c r="E78" s="50"/>
      <c r="F78" s="61"/>
      <c r="G78" s="61"/>
      <c r="H78" s="61"/>
      <c r="I78" s="62" t="str">
        <f t="shared" ref="I78" si="5">+IF(E78=0,"",PRODUCT(E78:H78))</f>
        <v/>
      </c>
      <c r="J78" s="59"/>
      <c r="K78" s="57"/>
      <c r="L78" s="2"/>
      <c r="M78" s="63"/>
      <c r="N78" s="63"/>
      <c r="O78" s="63"/>
      <c r="P78" s="63"/>
      <c r="Q78" s="63"/>
    </row>
    <row r="79" spans="1:17" ht="11.25" customHeight="1" x14ac:dyDescent="0.2">
      <c r="A79" s="220" t="s">
        <v>148</v>
      </c>
      <c r="B79" s="220"/>
      <c r="C79" s="220"/>
      <c r="D79" s="220"/>
      <c r="E79" s="220"/>
      <c r="F79" s="220"/>
      <c r="G79" s="220"/>
      <c r="H79" s="220"/>
      <c r="I79" s="220"/>
      <c r="J79" s="220"/>
      <c r="K79" s="220"/>
    </row>
    <row r="80" spans="1:17" x14ac:dyDescent="0.2">
      <c r="A80" s="221"/>
      <c r="B80" s="221"/>
      <c r="C80" s="221"/>
      <c r="D80" s="221"/>
      <c r="E80" s="221"/>
      <c r="F80" s="221"/>
      <c r="G80" s="221"/>
      <c r="H80" s="221"/>
      <c r="I80" s="221"/>
      <c r="J80" s="221"/>
      <c r="K80" s="221"/>
    </row>
  </sheetData>
  <mergeCells count="13">
    <mergeCell ref="C1:K1"/>
    <mergeCell ref="A79:K80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6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Q40"/>
  <sheetViews>
    <sheetView view="pageBreakPreview" zoomScale="110" zoomScaleNormal="115" zoomScaleSheetLayoutView="110" workbookViewId="0">
      <selection activeCell="H33" sqref="H33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7.140625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5" s="14" customFormat="1" ht="42" customHeight="1" x14ac:dyDescent="0.2">
      <c r="A1" s="149"/>
      <c r="B1" s="150"/>
      <c r="C1" s="228" t="s">
        <v>152</v>
      </c>
      <c r="D1" s="228"/>
      <c r="E1" s="228"/>
      <c r="F1" s="228"/>
      <c r="G1" s="228"/>
      <c r="H1" s="228"/>
      <c r="I1" s="228"/>
      <c r="J1" s="228"/>
      <c r="K1" s="229"/>
    </row>
    <row r="2" spans="1:15" s="14" customFormat="1" ht="43.5" customHeight="1" x14ac:dyDescent="0.2">
      <c r="A2" s="151" t="s">
        <v>35</v>
      </c>
      <c r="B2" s="226" t="s">
        <v>102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5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98</v>
      </c>
      <c r="J3" s="17"/>
      <c r="K3" s="152"/>
      <c r="L3" s="18"/>
    </row>
    <row r="4" spans="1:15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99</v>
      </c>
      <c r="J4" s="17"/>
      <c r="K4" s="152"/>
      <c r="L4" s="18"/>
    </row>
    <row r="5" spans="1:15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100</v>
      </c>
      <c r="J5" s="17"/>
      <c r="K5" s="152"/>
      <c r="L5" s="18"/>
    </row>
    <row r="6" spans="1:15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5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5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5" s="23" customFormat="1" ht="12.75" x14ac:dyDescent="0.2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28"/>
      <c r="N9" s="28"/>
      <c r="O9" s="28"/>
    </row>
    <row r="10" spans="1:15" s="23" customFormat="1" ht="12.75" x14ac:dyDescent="0.2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M10" s="28"/>
      <c r="N10" s="28"/>
      <c r="O10" s="28"/>
    </row>
    <row r="11" spans="1:15" s="23" customFormat="1" ht="12.75" x14ac:dyDescent="0.25">
      <c r="A11" s="105" t="s">
        <v>67</v>
      </c>
      <c r="B11" s="78" t="s">
        <v>145</v>
      </c>
      <c r="C11" s="79"/>
      <c r="D11" s="86"/>
      <c r="E11" s="87"/>
      <c r="F11" s="88"/>
      <c r="G11" s="88"/>
      <c r="H11" s="88"/>
      <c r="I11" s="89"/>
      <c r="J11" s="90">
        <f>SUM(I13:I21)</f>
        <v>12</v>
      </c>
      <c r="K11" s="91" t="s">
        <v>8</v>
      </c>
      <c r="M11" s="118"/>
      <c r="N11" s="28"/>
      <c r="O11" s="28"/>
    </row>
    <row r="12" spans="1:15" s="23" customFormat="1" ht="12.75" x14ac:dyDescent="0.25">
      <c r="A12" s="48"/>
      <c r="B12" s="83" t="s">
        <v>20</v>
      </c>
      <c r="C12" s="56"/>
      <c r="D12" s="60"/>
      <c r="E12" s="30"/>
      <c r="F12" s="61"/>
      <c r="G12" s="61"/>
      <c r="H12" s="61"/>
      <c r="I12" s="62"/>
      <c r="J12" s="76"/>
      <c r="K12" s="77"/>
      <c r="M12" s="118"/>
      <c r="N12" s="28"/>
      <c r="O12" s="28"/>
    </row>
    <row r="13" spans="1:15" s="23" customFormat="1" ht="12.75" x14ac:dyDescent="0.25">
      <c r="A13" s="84"/>
      <c r="B13" s="58"/>
      <c r="C13" s="56" t="s">
        <v>131</v>
      </c>
      <c r="D13" s="69" t="s">
        <v>22</v>
      </c>
      <c r="E13" s="50">
        <v>1</v>
      </c>
      <c r="F13" s="70"/>
      <c r="G13" s="70"/>
      <c r="H13" s="70"/>
      <c r="I13" s="71">
        <f t="shared" ref="I13:I20" si="0">+IF(E13=0,"",PRODUCT(E13:H13))</f>
        <v>1</v>
      </c>
      <c r="J13" s="49"/>
      <c r="K13" s="57"/>
      <c r="M13" s="28"/>
      <c r="N13" s="28"/>
      <c r="O13" s="28"/>
    </row>
    <row r="14" spans="1:15" s="23" customFormat="1" ht="12.75" x14ac:dyDescent="0.25">
      <c r="A14" s="84"/>
      <c r="B14" s="58"/>
      <c r="C14" s="56" t="s">
        <v>58</v>
      </c>
      <c r="D14" s="69" t="s">
        <v>24</v>
      </c>
      <c r="E14" s="50">
        <v>1</v>
      </c>
      <c r="F14" s="70"/>
      <c r="G14" s="70"/>
      <c r="H14" s="70"/>
      <c r="I14" s="71">
        <f t="shared" si="0"/>
        <v>1</v>
      </c>
      <c r="J14" s="49"/>
      <c r="K14" s="57"/>
      <c r="M14" s="28"/>
      <c r="N14" s="28"/>
      <c r="O14" s="28"/>
    </row>
    <row r="15" spans="1:15" s="23" customFormat="1" ht="12.75" x14ac:dyDescent="0.25">
      <c r="A15" s="84"/>
      <c r="B15" s="58"/>
      <c r="C15" s="56" t="s">
        <v>36</v>
      </c>
      <c r="D15" s="69" t="s">
        <v>33</v>
      </c>
      <c r="E15" s="50">
        <v>1</v>
      </c>
      <c r="F15" s="70"/>
      <c r="G15" s="70"/>
      <c r="H15" s="70"/>
      <c r="I15" s="71">
        <f t="shared" si="0"/>
        <v>1</v>
      </c>
      <c r="J15" s="49"/>
      <c r="K15" s="57"/>
      <c r="M15" s="28"/>
      <c r="N15" s="28"/>
      <c r="O15" s="28"/>
    </row>
    <row r="16" spans="1:15" s="23" customFormat="1" ht="12.75" x14ac:dyDescent="0.25">
      <c r="A16" s="84"/>
      <c r="B16" s="58"/>
      <c r="C16" s="56" t="s">
        <v>142</v>
      </c>
      <c r="D16" s="69" t="s">
        <v>25</v>
      </c>
      <c r="E16" s="50">
        <v>1</v>
      </c>
      <c r="F16" s="70"/>
      <c r="G16" s="70"/>
      <c r="H16" s="70"/>
      <c r="I16" s="71">
        <f t="shared" si="0"/>
        <v>1</v>
      </c>
      <c r="J16" s="49"/>
      <c r="K16" s="57"/>
      <c r="M16" s="28"/>
      <c r="N16" s="28"/>
      <c r="O16" s="28"/>
    </row>
    <row r="17" spans="1:15" s="23" customFormat="1" ht="12.75" x14ac:dyDescent="0.25">
      <c r="A17" s="84"/>
      <c r="B17" s="58"/>
      <c r="C17" s="56" t="s">
        <v>40</v>
      </c>
      <c r="D17" s="69" t="s">
        <v>27</v>
      </c>
      <c r="E17" s="50">
        <v>2</v>
      </c>
      <c r="F17" s="70"/>
      <c r="G17" s="70"/>
      <c r="H17" s="70"/>
      <c r="I17" s="71">
        <f t="shared" si="0"/>
        <v>2</v>
      </c>
      <c r="J17" s="49"/>
      <c r="K17" s="57"/>
      <c r="M17" s="28"/>
      <c r="N17" s="28"/>
      <c r="O17" s="28"/>
    </row>
    <row r="18" spans="1:15" s="23" customFormat="1" ht="12.75" x14ac:dyDescent="0.25">
      <c r="A18" s="84"/>
      <c r="B18" s="58"/>
      <c r="C18" s="56" t="s">
        <v>41</v>
      </c>
      <c r="D18" s="69" t="s">
        <v>28</v>
      </c>
      <c r="E18" s="50">
        <v>3</v>
      </c>
      <c r="F18" s="70"/>
      <c r="G18" s="70"/>
      <c r="H18" s="70"/>
      <c r="I18" s="71">
        <f t="shared" si="0"/>
        <v>3</v>
      </c>
      <c r="J18" s="49"/>
      <c r="K18" s="57"/>
      <c r="M18" s="28"/>
      <c r="N18" s="28"/>
      <c r="O18" s="28"/>
    </row>
    <row r="19" spans="1:15" s="23" customFormat="1" ht="12.75" x14ac:dyDescent="0.25">
      <c r="A19" s="84"/>
      <c r="B19" s="58"/>
      <c r="C19" s="56" t="s">
        <v>42</v>
      </c>
      <c r="D19" s="69" t="s">
        <v>44</v>
      </c>
      <c r="E19" s="50">
        <v>1</v>
      </c>
      <c r="F19" s="70"/>
      <c r="G19" s="70"/>
      <c r="H19" s="70"/>
      <c r="I19" s="71">
        <f t="shared" si="0"/>
        <v>1</v>
      </c>
      <c r="J19" s="49"/>
      <c r="K19" s="57"/>
      <c r="M19" s="28"/>
      <c r="N19" s="28"/>
      <c r="O19" s="28"/>
    </row>
    <row r="20" spans="1:15" s="23" customFormat="1" ht="12.75" x14ac:dyDescent="0.25">
      <c r="A20" s="84"/>
      <c r="B20" s="58"/>
      <c r="C20" s="56" t="s">
        <v>55</v>
      </c>
      <c r="D20" s="69" t="s">
        <v>54</v>
      </c>
      <c r="E20" s="70">
        <v>1</v>
      </c>
      <c r="F20" s="70"/>
      <c r="G20" s="70"/>
      <c r="H20" s="70"/>
      <c r="I20" s="71">
        <f t="shared" si="0"/>
        <v>1</v>
      </c>
      <c r="J20" s="49"/>
      <c r="K20" s="57"/>
      <c r="M20" s="28"/>
      <c r="N20" s="28"/>
      <c r="O20" s="28"/>
    </row>
    <row r="21" spans="1:15" s="23" customFormat="1" ht="12.75" x14ac:dyDescent="0.25">
      <c r="A21" s="84"/>
      <c r="B21" s="58"/>
      <c r="C21" s="56" t="s">
        <v>38</v>
      </c>
      <c r="D21" s="69"/>
      <c r="E21" s="50">
        <v>1</v>
      </c>
      <c r="F21" s="70"/>
      <c r="G21" s="70"/>
      <c r="H21" s="70"/>
      <c r="I21" s="71">
        <f>+IF(E21=0,"",PRODUCT(E21:H21))</f>
        <v>1</v>
      </c>
      <c r="J21" s="49"/>
      <c r="K21" s="57"/>
      <c r="M21" s="28"/>
      <c r="N21" s="28"/>
      <c r="O21" s="28"/>
    </row>
    <row r="22" spans="1:15" s="23" customFormat="1" ht="12.75" x14ac:dyDescent="0.25">
      <c r="A22" s="84"/>
      <c r="B22" s="58"/>
      <c r="C22" s="56"/>
      <c r="D22" s="69"/>
      <c r="E22" s="50"/>
      <c r="F22" s="70"/>
      <c r="G22" s="70"/>
      <c r="H22" s="70"/>
      <c r="I22" s="71"/>
      <c r="J22" s="49"/>
      <c r="K22" s="57"/>
      <c r="M22" s="28"/>
      <c r="N22" s="28"/>
      <c r="O22" s="28"/>
    </row>
    <row r="23" spans="1:15" s="23" customFormat="1" ht="12.75" x14ac:dyDescent="0.25">
      <c r="A23" s="105" t="s">
        <v>68</v>
      </c>
      <c r="B23" s="78" t="s">
        <v>144</v>
      </c>
      <c r="C23" s="92"/>
      <c r="D23" s="93"/>
      <c r="E23" s="94"/>
      <c r="F23" s="94"/>
      <c r="G23" s="94"/>
      <c r="H23" s="94"/>
      <c r="I23" s="95"/>
      <c r="J23" s="90">
        <f>SUM(I25:I29)</f>
        <v>5</v>
      </c>
      <c r="K23" s="91" t="s">
        <v>8</v>
      </c>
      <c r="M23" s="28"/>
      <c r="N23" s="28"/>
      <c r="O23" s="28"/>
    </row>
    <row r="24" spans="1:15" s="23" customFormat="1" ht="12.75" x14ac:dyDescent="0.25">
      <c r="A24" s="55"/>
      <c r="B24" s="83" t="s">
        <v>20</v>
      </c>
      <c r="C24" s="56"/>
      <c r="D24" s="64"/>
      <c r="E24" s="50"/>
      <c r="F24" s="50"/>
      <c r="G24" s="50"/>
      <c r="H24" s="50"/>
      <c r="I24" s="51"/>
      <c r="J24" s="49"/>
      <c r="K24" s="57"/>
      <c r="M24" s="28"/>
      <c r="N24" s="28"/>
      <c r="O24" s="28"/>
    </row>
    <row r="25" spans="1:15" s="23" customFormat="1" ht="12.75" x14ac:dyDescent="0.25">
      <c r="A25" s="55"/>
      <c r="B25" s="67"/>
      <c r="C25" s="56" t="s">
        <v>47</v>
      </c>
      <c r="D25" s="69" t="s">
        <v>29</v>
      </c>
      <c r="E25" s="50">
        <v>1</v>
      </c>
      <c r="F25" s="50"/>
      <c r="G25" s="50"/>
      <c r="H25" s="50"/>
      <c r="I25" s="71">
        <f t="shared" ref="I25:I28" si="1">+IF(E25=0,"",PRODUCT(E25:H25))</f>
        <v>1</v>
      </c>
      <c r="J25" s="49"/>
      <c r="K25" s="57"/>
      <c r="M25" s="28"/>
      <c r="N25" s="28"/>
      <c r="O25" s="28"/>
    </row>
    <row r="26" spans="1:15" s="23" customFormat="1" ht="12.75" x14ac:dyDescent="0.25">
      <c r="A26" s="55"/>
      <c r="B26" s="67"/>
      <c r="C26" s="56" t="s">
        <v>49</v>
      </c>
      <c r="D26" s="69" t="s">
        <v>45</v>
      </c>
      <c r="E26" s="50">
        <v>1</v>
      </c>
      <c r="F26" s="50"/>
      <c r="G26" s="50"/>
      <c r="H26" s="50"/>
      <c r="I26" s="71">
        <f t="shared" si="1"/>
        <v>1</v>
      </c>
      <c r="J26" s="49"/>
      <c r="K26" s="57"/>
      <c r="M26" s="28"/>
      <c r="N26" s="28"/>
      <c r="O26" s="28"/>
    </row>
    <row r="27" spans="1:15" s="23" customFormat="1" ht="12.75" x14ac:dyDescent="0.25">
      <c r="A27" s="55"/>
      <c r="B27" s="67"/>
      <c r="C27" s="56" t="s">
        <v>50</v>
      </c>
      <c r="D27" s="69" t="s">
        <v>45</v>
      </c>
      <c r="E27" s="50">
        <v>1</v>
      </c>
      <c r="F27" s="50"/>
      <c r="G27" s="50"/>
      <c r="H27" s="50"/>
      <c r="I27" s="71">
        <f t="shared" si="1"/>
        <v>1</v>
      </c>
      <c r="J27" s="49"/>
      <c r="K27" s="57"/>
      <c r="M27" s="28"/>
      <c r="N27" s="28"/>
      <c r="O27" s="28"/>
    </row>
    <row r="28" spans="1:15" s="23" customFormat="1" ht="12.75" x14ac:dyDescent="0.25">
      <c r="A28" s="55"/>
      <c r="B28" s="67"/>
      <c r="C28" s="56" t="s">
        <v>51</v>
      </c>
      <c r="D28" s="69" t="s">
        <v>45</v>
      </c>
      <c r="E28" s="50">
        <v>1</v>
      </c>
      <c r="F28" s="50"/>
      <c r="G28" s="50"/>
      <c r="H28" s="50"/>
      <c r="I28" s="71">
        <f t="shared" si="1"/>
        <v>1</v>
      </c>
      <c r="J28" s="49"/>
      <c r="K28" s="57"/>
      <c r="M28" s="28"/>
      <c r="N28" s="28"/>
      <c r="O28" s="28"/>
    </row>
    <row r="29" spans="1:15" s="23" customFormat="1" ht="12.75" x14ac:dyDescent="0.25">
      <c r="A29" s="55"/>
      <c r="B29" s="67"/>
      <c r="C29" s="56" t="s">
        <v>43</v>
      </c>
      <c r="D29" s="69" t="s">
        <v>46</v>
      </c>
      <c r="E29" s="50">
        <v>1</v>
      </c>
      <c r="F29" s="70"/>
      <c r="G29" s="70"/>
      <c r="H29" s="70"/>
      <c r="I29" s="71">
        <f>+IF(E29=0,"",PRODUCT(E29:H29))</f>
        <v>1</v>
      </c>
      <c r="J29" s="49"/>
      <c r="K29" s="57"/>
      <c r="M29" s="28"/>
      <c r="N29" s="28"/>
      <c r="O29" s="28"/>
    </row>
    <row r="30" spans="1:15" s="23" customFormat="1" ht="12.75" x14ac:dyDescent="0.2">
      <c r="A30" s="122"/>
      <c r="B30" s="123"/>
      <c r="C30" s="124"/>
      <c r="D30" s="124"/>
      <c r="E30" s="124"/>
      <c r="F30" s="124"/>
      <c r="G30" s="124"/>
      <c r="H30" s="124"/>
      <c r="I30" s="125"/>
      <c r="J30" s="126"/>
      <c r="K30" s="127"/>
      <c r="M30" s="28"/>
      <c r="N30" s="28"/>
      <c r="O30" s="28"/>
    </row>
    <row r="31" spans="1:15" s="23" customFormat="1" ht="12.75" x14ac:dyDescent="0.2">
      <c r="A31" s="105" t="s">
        <v>116</v>
      </c>
      <c r="B31" s="78" t="s">
        <v>141</v>
      </c>
      <c r="C31" s="79"/>
      <c r="D31" s="79"/>
      <c r="E31" s="79"/>
      <c r="F31" s="79"/>
      <c r="G31" s="79"/>
      <c r="H31" s="79"/>
      <c r="I31" s="80"/>
      <c r="J31" s="81">
        <f>SUM(I32:I33)</f>
        <v>20.96</v>
      </c>
      <c r="K31" s="91" t="s">
        <v>79</v>
      </c>
      <c r="M31" s="28"/>
      <c r="N31" s="28"/>
      <c r="O31" s="28"/>
    </row>
    <row r="32" spans="1:15" s="23" customFormat="1" ht="12.75" x14ac:dyDescent="0.25">
      <c r="A32" s="84"/>
      <c r="B32" s="83"/>
      <c r="C32" s="100" t="s">
        <v>93</v>
      </c>
      <c r="D32" s="69"/>
      <c r="E32" s="50">
        <f>9*1.35</f>
        <v>12.15</v>
      </c>
      <c r="F32" s="50"/>
      <c r="G32" s="50"/>
      <c r="H32" s="50"/>
      <c r="I32" s="51">
        <f>E32</f>
        <v>12.15</v>
      </c>
      <c r="J32" s="103"/>
      <c r="K32" s="57"/>
      <c r="M32" s="28"/>
      <c r="N32" s="28"/>
      <c r="O32" s="28"/>
    </row>
    <row r="33" spans="1:17" s="23" customFormat="1" ht="12.75" x14ac:dyDescent="0.25">
      <c r="A33" s="84"/>
      <c r="B33" s="83"/>
      <c r="C33" s="100" t="s">
        <v>154</v>
      </c>
      <c r="D33" s="69"/>
      <c r="E33" s="50">
        <f>2.64+2.75+2+1.42</f>
        <v>8.81</v>
      </c>
      <c r="F33" s="50"/>
      <c r="G33" s="50"/>
      <c r="H33" s="50"/>
      <c r="I33" s="51">
        <f>E33</f>
        <v>8.81</v>
      </c>
      <c r="J33" s="103"/>
      <c r="K33" s="57"/>
      <c r="M33" s="28"/>
      <c r="N33" s="28"/>
      <c r="O33" s="28"/>
    </row>
    <row r="34" spans="1:17" s="23" customFormat="1" ht="12.75" x14ac:dyDescent="0.2">
      <c r="A34" s="122"/>
      <c r="B34" s="123"/>
      <c r="C34" s="124"/>
      <c r="D34" s="124"/>
      <c r="E34" s="124"/>
      <c r="F34" s="124"/>
      <c r="G34" s="124"/>
      <c r="H34" s="124"/>
      <c r="I34" s="125"/>
      <c r="J34" s="126"/>
      <c r="K34" s="127"/>
      <c r="M34" s="28"/>
      <c r="N34" s="28"/>
      <c r="O34" s="28"/>
    </row>
    <row r="35" spans="1:17" s="23" customFormat="1" ht="12.75" x14ac:dyDescent="0.2">
      <c r="A35" s="105" t="s">
        <v>64</v>
      </c>
      <c r="B35" s="78" t="s">
        <v>60</v>
      </c>
      <c r="C35" s="79"/>
      <c r="D35" s="79"/>
      <c r="E35" s="79"/>
      <c r="F35" s="79"/>
      <c r="G35" s="79"/>
      <c r="H35" s="79"/>
      <c r="I35" s="80"/>
      <c r="J35" s="81"/>
      <c r="K35" s="91"/>
      <c r="M35" s="28"/>
      <c r="N35" s="28"/>
      <c r="O35" s="28"/>
    </row>
    <row r="36" spans="1:17" s="23" customFormat="1" ht="12.75" x14ac:dyDescent="0.2">
      <c r="A36" s="105" t="s">
        <v>71</v>
      </c>
      <c r="B36" s="78" t="s">
        <v>10</v>
      </c>
      <c r="C36" s="79"/>
      <c r="D36" s="79"/>
      <c r="E36" s="79"/>
      <c r="F36" s="79"/>
      <c r="G36" s="79"/>
      <c r="H36" s="79"/>
      <c r="I36" s="80"/>
      <c r="J36" s="81">
        <f>SUM(I37:I37)</f>
        <v>1</v>
      </c>
      <c r="K36" s="91" t="s">
        <v>8</v>
      </c>
      <c r="M36" s="28"/>
      <c r="N36" s="28"/>
      <c r="O36" s="28"/>
    </row>
    <row r="37" spans="1:17" s="23" customFormat="1" ht="12.75" x14ac:dyDescent="0.25">
      <c r="A37" s="48"/>
      <c r="B37" s="83" t="s">
        <v>20</v>
      </c>
      <c r="C37" s="30"/>
      <c r="D37" s="60"/>
      <c r="E37" s="50">
        <v>1</v>
      </c>
      <c r="F37" s="61"/>
      <c r="G37" s="61"/>
      <c r="H37" s="61"/>
      <c r="I37" s="62">
        <f>+IF(E37=0,"",PRODUCT(E37:H37))</f>
        <v>1</v>
      </c>
      <c r="J37" s="59"/>
      <c r="K37" s="57"/>
      <c r="M37" s="28"/>
      <c r="N37" s="28"/>
      <c r="O37" s="28"/>
    </row>
    <row r="38" spans="1:17" s="6" customFormat="1" ht="14.25" customHeight="1" x14ac:dyDescent="0.25">
      <c r="A38" s="48"/>
      <c r="B38" s="83"/>
      <c r="C38" s="30"/>
      <c r="D38" s="60"/>
      <c r="E38" s="50"/>
      <c r="F38" s="61"/>
      <c r="G38" s="61"/>
      <c r="H38" s="61"/>
      <c r="I38" s="62" t="str">
        <f t="shared" ref="I38" si="2">+IF(E38=0,"",PRODUCT(E38:H38))</f>
        <v/>
      </c>
      <c r="J38" s="59"/>
      <c r="K38" s="57"/>
      <c r="L38" s="2"/>
      <c r="M38" s="63"/>
      <c r="N38" s="63"/>
      <c r="O38" s="63"/>
      <c r="P38" s="63"/>
      <c r="Q38" s="63"/>
    </row>
    <row r="39" spans="1:17" ht="11.25" customHeight="1" x14ac:dyDescent="0.2">
      <c r="A39" s="220" t="s">
        <v>148</v>
      </c>
      <c r="B39" s="220"/>
      <c r="C39" s="220"/>
      <c r="D39" s="220"/>
      <c r="E39" s="220"/>
      <c r="F39" s="220"/>
      <c r="G39" s="220"/>
      <c r="H39" s="220"/>
      <c r="I39" s="220"/>
      <c r="J39" s="220"/>
      <c r="K39" s="220"/>
    </row>
    <row r="40" spans="1:17" x14ac:dyDescent="0.2">
      <c r="A40" s="221"/>
      <c r="B40" s="221"/>
      <c r="C40" s="221"/>
      <c r="D40" s="221"/>
      <c r="E40" s="221"/>
      <c r="F40" s="221"/>
      <c r="G40" s="221"/>
      <c r="H40" s="221"/>
      <c r="I40" s="221"/>
      <c r="J40" s="221"/>
      <c r="K40" s="221"/>
    </row>
  </sheetData>
  <mergeCells count="13">
    <mergeCell ref="A39:K40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1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76"/>
  <sheetViews>
    <sheetView view="pageBreakPreview" zoomScale="110" zoomScaleNormal="115" zoomScaleSheetLayoutView="110" workbookViewId="0">
      <selection activeCell="H33" sqref="H33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7.140625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49"/>
      <c r="B1" s="150"/>
      <c r="C1" s="228" t="s">
        <v>153</v>
      </c>
      <c r="D1" s="228"/>
      <c r="E1" s="228"/>
      <c r="F1" s="228"/>
      <c r="G1" s="228"/>
      <c r="H1" s="228"/>
      <c r="I1" s="228"/>
      <c r="J1" s="228"/>
      <c r="K1" s="229"/>
    </row>
    <row r="2" spans="1:17" s="14" customFormat="1" ht="43.5" customHeight="1" x14ac:dyDescent="0.2">
      <c r="A2" s="151" t="s">
        <v>35</v>
      </c>
      <c r="B2" s="226" t="s">
        <v>102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7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98</v>
      </c>
      <c r="J3" s="17"/>
      <c r="K3" s="152"/>
      <c r="L3" s="18"/>
    </row>
    <row r="4" spans="1:17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99</v>
      </c>
      <c r="J4" s="17"/>
      <c r="K4" s="152"/>
      <c r="L4" s="18"/>
    </row>
    <row r="5" spans="1:17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100</v>
      </c>
      <c r="J5" s="17"/>
      <c r="K5" s="152"/>
      <c r="L5" s="18"/>
    </row>
    <row r="6" spans="1:17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7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7" s="23" customFormat="1" ht="12.75" x14ac:dyDescent="0.2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28"/>
      <c r="N9" s="28"/>
      <c r="O9" s="28"/>
    </row>
    <row r="10" spans="1:17" s="52" customFormat="1" ht="15" customHeight="1" x14ac:dyDescent="0.25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O10" s="53"/>
    </row>
    <row r="11" spans="1:17" s="6" customFormat="1" ht="14.25" customHeight="1" x14ac:dyDescent="0.25">
      <c r="A11" s="105" t="s">
        <v>67</v>
      </c>
      <c r="B11" s="78" t="s">
        <v>145</v>
      </c>
      <c r="C11" s="79"/>
      <c r="D11" s="86"/>
      <c r="E11" s="87"/>
      <c r="F11" s="88"/>
      <c r="G11" s="88"/>
      <c r="H11" s="88"/>
      <c r="I11" s="89"/>
      <c r="J11" s="90">
        <f>SUM(I13:I33)</f>
        <v>42</v>
      </c>
      <c r="K11" s="91" t="s">
        <v>8</v>
      </c>
      <c r="L11" s="2"/>
      <c r="M11" s="63"/>
      <c r="N11" s="63"/>
      <c r="O11" s="63"/>
      <c r="P11" s="63"/>
      <c r="Q11" s="63"/>
    </row>
    <row r="12" spans="1:17" s="6" customFormat="1" ht="14.25" customHeight="1" x14ac:dyDescent="0.25">
      <c r="A12" s="48"/>
      <c r="B12" s="83" t="s">
        <v>20</v>
      </c>
      <c r="C12" s="56"/>
      <c r="D12" s="60"/>
      <c r="E12" s="30"/>
      <c r="F12" s="61"/>
      <c r="G12" s="61"/>
      <c r="H12" s="61"/>
      <c r="I12" s="62"/>
      <c r="J12" s="76"/>
      <c r="K12" s="77"/>
      <c r="L12" s="2"/>
      <c r="M12" s="63"/>
      <c r="N12" s="63"/>
      <c r="O12" s="63"/>
      <c r="P12" s="63"/>
      <c r="Q12" s="63"/>
    </row>
    <row r="13" spans="1:17" s="52" customFormat="1" ht="15" customHeight="1" x14ac:dyDescent="0.25">
      <c r="A13" s="84"/>
      <c r="B13" s="58"/>
      <c r="C13" s="56" t="s">
        <v>131</v>
      </c>
      <c r="D13" s="69" t="s">
        <v>22</v>
      </c>
      <c r="E13" s="70">
        <v>1</v>
      </c>
      <c r="F13" s="70"/>
      <c r="G13" s="70"/>
      <c r="H13" s="70"/>
      <c r="I13" s="71">
        <f t="shared" ref="I13:I33" si="0">+IF(E13=0,"",PRODUCT(E13:H13))</f>
        <v>1</v>
      </c>
      <c r="J13" s="49"/>
      <c r="K13" s="57"/>
      <c r="M13" s="53"/>
      <c r="N13" s="68"/>
      <c r="O13" s="53"/>
    </row>
    <row r="14" spans="1:17" s="52" customFormat="1" ht="15" customHeight="1" x14ac:dyDescent="0.25">
      <c r="A14" s="84"/>
      <c r="B14" s="58"/>
      <c r="C14" s="56" t="s">
        <v>132</v>
      </c>
      <c r="D14" s="69" t="s">
        <v>32</v>
      </c>
      <c r="E14" s="70">
        <v>1</v>
      </c>
      <c r="F14" s="70"/>
      <c r="G14" s="70"/>
      <c r="H14" s="70"/>
      <c r="I14" s="71">
        <f t="shared" si="0"/>
        <v>1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58</v>
      </c>
      <c r="D15" s="69" t="s">
        <v>24</v>
      </c>
      <c r="E15" s="70">
        <v>1</v>
      </c>
      <c r="F15" s="70"/>
      <c r="G15" s="70"/>
      <c r="H15" s="70"/>
      <c r="I15" s="71">
        <f t="shared" si="0"/>
        <v>1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36</v>
      </c>
      <c r="D16" s="69" t="s">
        <v>33</v>
      </c>
      <c r="E16" s="70">
        <v>9</v>
      </c>
      <c r="F16" s="70"/>
      <c r="G16" s="70"/>
      <c r="H16" s="70"/>
      <c r="I16" s="71">
        <f t="shared" si="0"/>
        <v>9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142</v>
      </c>
      <c r="D17" s="69" t="s">
        <v>25</v>
      </c>
      <c r="E17" s="70">
        <v>1</v>
      </c>
      <c r="F17" s="70"/>
      <c r="G17" s="70"/>
      <c r="H17" s="70"/>
      <c r="I17" s="71">
        <f t="shared" si="0"/>
        <v>1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40</v>
      </c>
      <c r="D18" s="69" t="s">
        <v>27</v>
      </c>
      <c r="E18" s="70">
        <v>3</v>
      </c>
      <c r="F18" s="70"/>
      <c r="G18" s="70"/>
      <c r="H18" s="70"/>
      <c r="I18" s="71">
        <f t="shared" si="0"/>
        <v>3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41</v>
      </c>
      <c r="D19" s="69" t="s">
        <v>28</v>
      </c>
      <c r="E19" s="70">
        <v>1</v>
      </c>
      <c r="F19" s="70"/>
      <c r="G19" s="70"/>
      <c r="H19" s="70"/>
      <c r="I19" s="71">
        <f t="shared" si="0"/>
        <v>1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42</v>
      </c>
      <c r="D20" s="69" t="s">
        <v>44</v>
      </c>
      <c r="E20" s="70">
        <v>1</v>
      </c>
      <c r="F20" s="70"/>
      <c r="G20" s="70"/>
      <c r="H20" s="70"/>
      <c r="I20" s="71">
        <f t="shared" si="0"/>
        <v>1</v>
      </c>
      <c r="J20" s="49"/>
      <c r="K20" s="57"/>
      <c r="M20" s="53"/>
      <c r="N20" s="68"/>
      <c r="O20" s="53"/>
    </row>
    <row r="21" spans="1:17" s="52" customFormat="1" ht="15" customHeight="1" x14ac:dyDescent="0.25">
      <c r="A21" s="55"/>
      <c r="B21" s="58"/>
      <c r="C21" s="56" t="s">
        <v>59</v>
      </c>
      <c r="D21" s="69" t="s">
        <v>53</v>
      </c>
      <c r="E21" s="70">
        <v>1</v>
      </c>
      <c r="F21" s="70"/>
      <c r="G21" s="70"/>
      <c r="H21" s="70"/>
      <c r="I21" s="71">
        <f t="shared" si="0"/>
        <v>1</v>
      </c>
      <c r="J21" s="49"/>
      <c r="K21" s="57"/>
      <c r="M21" s="53"/>
      <c r="N21" s="68"/>
      <c r="O21" s="53"/>
    </row>
    <row r="22" spans="1:17" s="52" customFormat="1" ht="15" customHeight="1" x14ac:dyDescent="0.25">
      <c r="A22" s="55"/>
      <c r="B22" s="58"/>
      <c r="C22" s="56" t="s">
        <v>55</v>
      </c>
      <c r="D22" s="69" t="s">
        <v>54</v>
      </c>
      <c r="E22" s="70">
        <v>4</v>
      </c>
      <c r="F22" s="70"/>
      <c r="G22" s="70"/>
      <c r="H22" s="70"/>
      <c r="I22" s="71">
        <f t="shared" si="0"/>
        <v>4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78</v>
      </c>
      <c r="D23" s="69"/>
      <c r="E23" s="70">
        <v>1</v>
      </c>
      <c r="F23" s="70"/>
      <c r="G23" s="70"/>
      <c r="H23" s="70"/>
      <c r="I23" s="71">
        <f t="shared" si="0"/>
        <v>1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83</v>
      </c>
      <c r="D24" s="69"/>
      <c r="E24" s="70">
        <v>1</v>
      </c>
      <c r="F24" s="70"/>
      <c r="G24" s="70"/>
      <c r="H24" s="70"/>
      <c r="I24" s="71">
        <f t="shared" si="0"/>
        <v>1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139" t="s">
        <v>104</v>
      </c>
      <c r="D25" s="69"/>
      <c r="E25" s="7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6" customFormat="1" ht="14.25" customHeight="1" x14ac:dyDescent="0.25">
      <c r="A26" s="48"/>
      <c r="B26" s="85" t="s">
        <v>31</v>
      </c>
      <c r="C26" s="30"/>
      <c r="D26" s="72"/>
      <c r="E26" s="73"/>
      <c r="F26" s="74"/>
      <c r="G26" s="74"/>
      <c r="H26" s="74"/>
      <c r="I26" s="75" t="str">
        <f t="shared" si="0"/>
        <v/>
      </c>
      <c r="J26" s="49"/>
      <c r="K26" s="29"/>
      <c r="L26" s="2"/>
      <c r="M26" s="53"/>
      <c r="N26" s="63"/>
      <c r="O26" s="63"/>
      <c r="P26" s="63"/>
      <c r="Q26" s="63"/>
    </row>
    <row r="27" spans="1:17" s="52" customFormat="1" ht="15" customHeight="1" x14ac:dyDescent="0.25">
      <c r="A27" s="84"/>
      <c r="B27" s="58"/>
      <c r="C27" s="56" t="s">
        <v>131</v>
      </c>
      <c r="D27" s="69" t="s">
        <v>22</v>
      </c>
      <c r="E27" s="50">
        <v>1</v>
      </c>
      <c r="F27" s="70"/>
      <c r="G27" s="70"/>
      <c r="H27" s="70"/>
      <c r="I27" s="71">
        <f t="shared" si="0"/>
        <v>1</v>
      </c>
      <c r="J27" s="49"/>
      <c r="K27" s="57"/>
      <c r="M27" s="53"/>
      <c r="N27" s="68"/>
      <c r="O27" s="53"/>
    </row>
    <row r="28" spans="1:17" s="52" customFormat="1" ht="27.75" customHeight="1" x14ac:dyDescent="0.25">
      <c r="A28" s="84"/>
      <c r="B28" s="58"/>
      <c r="C28" s="101" t="s">
        <v>133</v>
      </c>
      <c r="D28" s="102" t="s">
        <v>23</v>
      </c>
      <c r="E28" s="62">
        <v>1</v>
      </c>
      <c r="F28" s="70"/>
      <c r="G28" s="70"/>
      <c r="H28" s="70"/>
      <c r="I28" s="71">
        <f t="shared" si="0"/>
        <v>1</v>
      </c>
      <c r="J28" s="49"/>
      <c r="K28" s="57"/>
      <c r="M28" s="53"/>
      <c r="N28" s="68"/>
      <c r="O28" s="53"/>
    </row>
    <row r="29" spans="1:17" s="52" customFormat="1" ht="15" customHeight="1" x14ac:dyDescent="0.25">
      <c r="A29" s="84"/>
      <c r="B29" s="58"/>
      <c r="C29" s="56" t="s">
        <v>58</v>
      </c>
      <c r="D29" s="69" t="s">
        <v>24</v>
      </c>
      <c r="E29" s="50">
        <v>1</v>
      </c>
      <c r="F29" s="70"/>
      <c r="G29" s="70"/>
      <c r="H29" s="70"/>
      <c r="I29" s="71">
        <f t="shared" si="0"/>
        <v>1</v>
      </c>
      <c r="J29" s="49"/>
      <c r="K29" s="57"/>
      <c r="M29" s="53"/>
      <c r="N29" s="53"/>
      <c r="O29" s="53"/>
    </row>
    <row r="30" spans="1:17" s="52" customFormat="1" ht="15" customHeight="1" x14ac:dyDescent="0.25">
      <c r="A30" s="84"/>
      <c r="B30" s="58"/>
      <c r="C30" s="56" t="s">
        <v>36</v>
      </c>
      <c r="D30" s="69" t="s">
        <v>33</v>
      </c>
      <c r="E30" s="50">
        <v>9</v>
      </c>
      <c r="F30" s="70"/>
      <c r="G30" s="70"/>
      <c r="H30" s="70"/>
      <c r="I30" s="71">
        <f t="shared" si="0"/>
        <v>9</v>
      </c>
      <c r="J30" s="49"/>
      <c r="K30" s="57"/>
      <c r="M30" s="53"/>
      <c r="N30" s="53"/>
      <c r="O30" s="53"/>
    </row>
    <row r="31" spans="1:17" s="52" customFormat="1" ht="15" customHeight="1" x14ac:dyDescent="0.25">
      <c r="A31" s="84"/>
      <c r="B31" s="58"/>
      <c r="C31" s="56" t="s">
        <v>38</v>
      </c>
      <c r="D31" s="69" t="s">
        <v>39</v>
      </c>
      <c r="E31" s="50">
        <v>1</v>
      </c>
      <c r="F31" s="70"/>
      <c r="G31" s="70"/>
      <c r="H31" s="70"/>
      <c r="I31" s="71">
        <f t="shared" si="0"/>
        <v>1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 t="s">
        <v>41</v>
      </c>
      <c r="D32" s="69" t="s">
        <v>28</v>
      </c>
      <c r="E32" s="50">
        <v>2</v>
      </c>
      <c r="F32" s="70"/>
      <c r="G32" s="70"/>
      <c r="H32" s="70"/>
      <c r="I32" s="71">
        <f t="shared" si="0"/>
        <v>2</v>
      </c>
      <c r="J32" s="49"/>
      <c r="K32" s="57"/>
      <c r="M32" s="53"/>
      <c r="N32" s="53"/>
      <c r="O32" s="53"/>
    </row>
    <row r="33" spans="1:17" s="52" customFormat="1" ht="15" customHeight="1" x14ac:dyDescent="0.25">
      <c r="A33" s="84"/>
      <c r="B33" s="58"/>
      <c r="C33" s="56" t="s">
        <v>78</v>
      </c>
      <c r="D33" s="69"/>
      <c r="E33" s="50">
        <v>1</v>
      </c>
      <c r="F33" s="70"/>
      <c r="G33" s="70"/>
      <c r="H33" s="70"/>
      <c r="I33" s="71">
        <f t="shared" si="0"/>
        <v>1</v>
      </c>
      <c r="J33" s="49"/>
      <c r="K33" s="57"/>
      <c r="M33" s="53"/>
      <c r="N33" s="53"/>
      <c r="O33" s="53"/>
    </row>
    <row r="34" spans="1:17" s="52" customFormat="1" ht="12.75" customHeight="1" x14ac:dyDescent="0.25">
      <c r="A34" s="84"/>
      <c r="B34" s="58"/>
      <c r="C34" s="56"/>
      <c r="D34" s="69"/>
      <c r="E34" s="70"/>
      <c r="F34" s="70"/>
      <c r="G34" s="70"/>
      <c r="H34" s="70"/>
      <c r="I34" s="71"/>
      <c r="J34" s="49"/>
      <c r="K34" s="57"/>
      <c r="M34" s="53"/>
      <c r="N34" s="53"/>
      <c r="O34" s="53"/>
    </row>
    <row r="35" spans="1:17" s="52" customFormat="1" ht="15" customHeight="1" x14ac:dyDescent="0.25">
      <c r="A35" s="105" t="s">
        <v>68</v>
      </c>
      <c r="B35" s="78" t="s">
        <v>144</v>
      </c>
      <c r="C35" s="92"/>
      <c r="D35" s="93"/>
      <c r="E35" s="94"/>
      <c r="F35" s="94"/>
      <c r="G35" s="94"/>
      <c r="H35" s="94"/>
      <c r="I35" s="95"/>
      <c r="J35" s="90">
        <f>SUM(I37:I44)</f>
        <v>8</v>
      </c>
      <c r="K35" s="91" t="s">
        <v>8</v>
      </c>
      <c r="M35" s="53"/>
      <c r="N35" s="53"/>
      <c r="O35" s="53"/>
    </row>
    <row r="36" spans="1:17" s="52" customFormat="1" ht="15" customHeight="1" x14ac:dyDescent="0.25">
      <c r="A36" s="55"/>
      <c r="B36" s="83" t="s">
        <v>20</v>
      </c>
      <c r="C36" s="56"/>
      <c r="D36" s="64"/>
      <c r="E36" s="50"/>
      <c r="F36" s="50"/>
      <c r="G36" s="50"/>
      <c r="H36" s="50"/>
      <c r="I36" s="51"/>
      <c r="J36" s="49"/>
      <c r="K36" s="57"/>
      <c r="M36" s="53"/>
      <c r="N36" s="53"/>
      <c r="O36" s="53"/>
    </row>
    <row r="37" spans="1:17" s="52" customFormat="1" ht="15" customHeight="1" x14ac:dyDescent="0.25">
      <c r="A37" s="55"/>
      <c r="B37" s="67"/>
      <c r="C37" s="56" t="s">
        <v>47</v>
      </c>
      <c r="D37" s="69" t="s">
        <v>29</v>
      </c>
      <c r="E37" s="50">
        <v>2</v>
      </c>
      <c r="F37" s="50"/>
      <c r="G37" s="50"/>
      <c r="H37" s="50"/>
      <c r="I37" s="71">
        <f t="shared" ref="I37:I43" si="1">+IF(E37=0,"",PRODUCT(E37:H37))</f>
        <v>2</v>
      </c>
      <c r="J37" s="49"/>
      <c r="K37" s="57"/>
      <c r="M37" s="53"/>
      <c r="N37" s="53"/>
      <c r="O37" s="53"/>
    </row>
    <row r="38" spans="1:17" s="52" customFormat="1" ht="15" customHeight="1" x14ac:dyDescent="0.25">
      <c r="A38" s="55"/>
      <c r="B38" s="67"/>
      <c r="C38" s="56" t="s">
        <v>48</v>
      </c>
      <c r="D38" s="69" t="s">
        <v>30</v>
      </c>
      <c r="E38" s="50">
        <v>1</v>
      </c>
      <c r="F38" s="50"/>
      <c r="G38" s="50"/>
      <c r="H38" s="50"/>
      <c r="I38" s="71">
        <f t="shared" si="1"/>
        <v>1</v>
      </c>
      <c r="J38" s="49"/>
      <c r="K38" s="57"/>
      <c r="M38" s="53"/>
      <c r="N38" s="53"/>
      <c r="O38" s="53"/>
    </row>
    <row r="39" spans="1:17" s="52" customFormat="1" ht="15" customHeight="1" x14ac:dyDescent="0.25">
      <c r="A39" s="55"/>
      <c r="B39" s="67"/>
      <c r="C39" s="56" t="s">
        <v>49</v>
      </c>
      <c r="D39" s="69" t="s">
        <v>45</v>
      </c>
      <c r="E39" s="50">
        <v>1</v>
      </c>
      <c r="F39" s="50"/>
      <c r="G39" s="50"/>
      <c r="H39" s="50"/>
      <c r="I39" s="71">
        <f t="shared" si="1"/>
        <v>1</v>
      </c>
      <c r="J39" s="49"/>
      <c r="K39" s="57"/>
      <c r="M39" s="53"/>
      <c r="N39" s="53"/>
      <c r="O39" s="53"/>
    </row>
    <row r="40" spans="1:17" s="52" customFormat="1" ht="15" customHeight="1" x14ac:dyDescent="0.25">
      <c r="A40" s="55"/>
      <c r="B40" s="67"/>
      <c r="C40" s="56" t="s">
        <v>43</v>
      </c>
      <c r="D40" s="69" t="s">
        <v>46</v>
      </c>
      <c r="E40" s="50">
        <v>1</v>
      </c>
      <c r="F40" s="70"/>
      <c r="G40" s="70"/>
      <c r="H40" s="70"/>
      <c r="I40" s="71">
        <f>+IF(E40=0,"",PRODUCT(E40:H40))</f>
        <v>1</v>
      </c>
      <c r="J40" s="49"/>
      <c r="K40" s="57"/>
      <c r="M40" s="53"/>
      <c r="N40" s="53"/>
      <c r="O40" s="53"/>
    </row>
    <row r="41" spans="1:17" s="52" customFormat="1" ht="15" customHeight="1" x14ac:dyDescent="0.25">
      <c r="A41" s="55"/>
      <c r="B41" s="83" t="s">
        <v>21</v>
      </c>
      <c r="C41" s="56"/>
      <c r="D41" s="64"/>
      <c r="E41" s="50"/>
      <c r="F41" s="50"/>
      <c r="G41" s="50"/>
      <c r="H41" s="50"/>
      <c r="I41" s="71" t="str">
        <f t="shared" si="1"/>
        <v/>
      </c>
      <c r="J41" s="49"/>
      <c r="K41" s="57"/>
      <c r="M41" s="53"/>
      <c r="N41" s="53"/>
      <c r="O41" s="53"/>
    </row>
    <row r="42" spans="1:17" s="52" customFormat="1" ht="15" customHeight="1" x14ac:dyDescent="0.25">
      <c r="A42" s="55"/>
      <c r="B42" s="67"/>
      <c r="C42" s="56" t="s">
        <v>47</v>
      </c>
      <c r="D42" s="69" t="s">
        <v>29</v>
      </c>
      <c r="E42" s="50">
        <v>1</v>
      </c>
      <c r="F42" s="50"/>
      <c r="G42" s="50"/>
      <c r="H42" s="50"/>
      <c r="I42" s="71">
        <f t="shared" si="1"/>
        <v>1</v>
      </c>
      <c r="J42" s="49"/>
      <c r="K42" s="57"/>
      <c r="M42" s="53"/>
      <c r="N42" s="53"/>
      <c r="O42" s="53"/>
    </row>
    <row r="43" spans="1:17" s="52" customFormat="1" ht="15" customHeight="1" x14ac:dyDescent="0.25">
      <c r="A43" s="55"/>
      <c r="B43" s="67"/>
      <c r="C43" s="56" t="s">
        <v>48</v>
      </c>
      <c r="D43" s="69" t="s">
        <v>30</v>
      </c>
      <c r="E43" s="50">
        <v>1</v>
      </c>
      <c r="F43" s="50"/>
      <c r="G43" s="50"/>
      <c r="H43" s="50"/>
      <c r="I43" s="71">
        <f t="shared" si="1"/>
        <v>1</v>
      </c>
      <c r="J43" s="49"/>
      <c r="K43" s="57"/>
      <c r="M43" s="53"/>
      <c r="N43" s="53"/>
      <c r="O43" s="53"/>
    </row>
    <row r="44" spans="1:17" s="52" customFormat="1" ht="15" customHeight="1" x14ac:dyDescent="0.25">
      <c r="A44" s="55"/>
      <c r="B44" s="67"/>
      <c r="C44" s="56" t="s">
        <v>43</v>
      </c>
      <c r="D44" s="69" t="s">
        <v>46</v>
      </c>
      <c r="E44" s="50">
        <v>1</v>
      </c>
      <c r="F44" s="70"/>
      <c r="G44" s="70"/>
      <c r="H44" s="70"/>
      <c r="I44" s="71">
        <f>+IF(E44=0,"",PRODUCT(E44:H44))</f>
        <v>1</v>
      </c>
      <c r="J44" s="49"/>
      <c r="K44" s="57"/>
      <c r="M44" s="53"/>
      <c r="N44" s="53"/>
      <c r="O44" s="53"/>
    </row>
    <row r="45" spans="1:17" s="52" customFormat="1" ht="15" customHeight="1" x14ac:dyDescent="0.25">
      <c r="A45" s="55"/>
      <c r="B45" s="67"/>
      <c r="C45" s="56"/>
      <c r="D45" s="69"/>
      <c r="E45" s="50"/>
      <c r="F45" s="70"/>
      <c r="G45" s="70"/>
      <c r="H45" s="70"/>
      <c r="I45" s="71"/>
      <c r="J45" s="49"/>
      <c r="K45" s="57"/>
      <c r="M45" s="53"/>
      <c r="N45" s="53"/>
      <c r="O45" s="53"/>
    </row>
    <row r="46" spans="1:17" s="24" customFormat="1" ht="12.75" x14ac:dyDescent="0.2">
      <c r="A46" s="105" t="s">
        <v>69</v>
      </c>
      <c r="B46" s="78" t="s">
        <v>147</v>
      </c>
      <c r="C46" s="79"/>
      <c r="D46" s="79"/>
      <c r="E46" s="79"/>
      <c r="F46" s="79"/>
      <c r="G46" s="79"/>
      <c r="H46" s="79"/>
      <c r="I46" s="80"/>
      <c r="J46" s="81">
        <f>SUM(I47:I48)</f>
        <v>1</v>
      </c>
      <c r="K46" s="91" t="s">
        <v>8</v>
      </c>
      <c r="M46" s="25"/>
      <c r="N46" s="25"/>
      <c r="O46" s="25"/>
    </row>
    <row r="47" spans="1:17" s="6" customFormat="1" ht="14.25" customHeight="1" x14ac:dyDescent="0.25">
      <c r="A47" s="48"/>
      <c r="B47" s="83" t="s">
        <v>20</v>
      </c>
      <c r="C47" s="30"/>
      <c r="D47" s="60"/>
      <c r="E47" s="30"/>
      <c r="F47" s="61"/>
      <c r="G47" s="61"/>
      <c r="H47" s="61"/>
      <c r="I47" s="62"/>
      <c r="J47" s="59"/>
      <c r="L47" s="2"/>
      <c r="M47" s="63"/>
      <c r="N47" s="63"/>
      <c r="O47" s="63"/>
      <c r="P47" s="63"/>
      <c r="Q47" s="63"/>
    </row>
    <row r="48" spans="1:17" s="6" customFormat="1" ht="14.25" customHeight="1" x14ac:dyDescent="0.25">
      <c r="A48" s="48"/>
      <c r="B48" s="82"/>
      <c r="C48" s="56" t="s">
        <v>146</v>
      </c>
      <c r="D48" s="64" t="s">
        <v>26</v>
      </c>
      <c r="E48" s="50">
        <v>1</v>
      </c>
      <c r="F48" s="61"/>
      <c r="G48" s="61"/>
      <c r="H48" s="61"/>
      <c r="I48" s="51">
        <f>+IF(E48=0,"",PRODUCT(E48:H48))</f>
        <v>1</v>
      </c>
      <c r="J48" s="59"/>
      <c r="K48" s="57"/>
      <c r="L48" s="2"/>
      <c r="M48" s="63"/>
      <c r="N48" s="63"/>
      <c r="O48" s="63"/>
      <c r="P48" s="63"/>
      <c r="Q48" s="63"/>
    </row>
    <row r="49" spans="1:15" s="52" customFormat="1" ht="12" customHeight="1" x14ac:dyDescent="0.25">
      <c r="A49" s="55"/>
      <c r="B49" s="58"/>
      <c r="C49" s="56"/>
      <c r="D49" s="64"/>
      <c r="E49" s="50"/>
      <c r="F49" s="50"/>
      <c r="G49" s="50"/>
      <c r="H49" s="50"/>
      <c r="I49" s="51"/>
      <c r="J49" s="49"/>
      <c r="K49" s="57"/>
      <c r="O49" s="53"/>
    </row>
    <row r="50" spans="1:15" s="52" customFormat="1" ht="12" customHeight="1" x14ac:dyDescent="0.25">
      <c r="A50" s="105" t="s">
        <v>70</v>
      </c>
      <c r="B50" s="78" t="s">
        <v>139</v>
      </c>
      <c r="C50" s="79"/>
      <c r="D50" s="79"/>
      <c r="E50" s="79"/>
      <c r="F50" s="79"/>
      <c r="G50" s="79"/>
      <c r="H50" s="79"/>
      <c r="I50" s="79"/>
      <c r="J50" s="81">
        <f>SUM(I51:I53)</f>
        <v>2</v>
      </c>
      <c r="K50" s="91" t="s">
        <v>8</v>
      </c>
      <c r="O50" s="53"/>
    </row>
    <row r="51" spans="1:15" s="52" customFormat="1" ht="12" customHeight="1" x14ac:dyDescent="0.25">
      <c r="A51" s="48"/>
      <c r="B51" s="83" t="s">
        <v>20</v>
      </c>
      <c r="C51" s="56"/>
      <c r="D51" s="64"/>
      <c r="E51" s="50">
        <v>1</v>
      </c>
      <c r="F51" s="61"/>
      <c r="G51" s="61"/>
      <c r="H51" s="61"/>
      <c r="I51" s="51">
        <f>E51</f>
        <v>1</v>
      </c>
      <c r="J51" s="59"/>
      <c r="K51" s="57"/>
      <c r="O51" s="53"/>
    </row>
    <row r="52" spans="1:15" s="52" customFormat="1" ht="12" customHeight="1" x14ac:dyDescent="0.25">
      <c r="A52" s="48"/>
      <c r="B52" s="83" t="s">
        <v>21</v>
      </c>
      <c r="C52" s="56"/>
      <c r="D52" s="64"/>
      <c r="E52" s="50">
        <v>1</v>
      </c>
      <c r="F52" s="61"/>
      <c r="G52" s="61"/>
      <c r="H52" s="61"/>
      <c r="I52" s="51">
        <f>E52</f>
        <v>1</v>
      </c>
      <c r="J52" s="59"/>
      <c r="K52" s="57"/>
      <c r="O52" s="53"/>
    </row>
    <row r="53" spans="1:15" s="52" customFormat="1" ht="12" customHeight="1" x14ac:dyDescent="0.25">
      <c r="A53" s="55"/>
      <c r="B53" s="58"/>
      <c r="C53" s="56"/>
      <c r="D53" s="64"/>
      <c r="E53" s="50"/>
      <c r="F53" s="50"/>
      <c r="G53" s="50"/>
      <c r="H53" s="50"/>
      <c r="I53" s="51"/>
      <c r="J53" s="49"/>
      <c r="K53" s="57"/>
      <c r="O53" s="53"/>
    </row>
    <row r="54" spans="1:15" s="52" customFormat="1" ht="15" customHeight="1" x14ac:dyDescent="0.25">
      <c r="A54" s="105" t="s">
        <v>80</v>
      </c>
      <c r="B54" s="78" t="s">
        <v>137</v>
      </c>
      <c r="C54" s="79"/>
      <c r="D54" s="79"/>
      <c r="E54" s="79"/>
      <c r="F54" s="79"/>
      <c r="G54" s="79"/>
      <c r="H54" s="79"/>
      <c r="I54" s="80"/>
      <c r="J54" s="81">
        <f>SUM(I55:I58)</f>
        <v>3.860125</v>
      </c>
      <c r="K54" s="91" t="s">
        <v>56</v>
      </c>
      <c r="O54" s="53"/>
    </row>
    <row r="55" spans="1:15" s="52" customFormat="1" ht="15" customHeight="1" x14ac:dyDescent="0.25">
      <c r="A55" s="84"/>
      <c r="B55" s="83" t="s">
        <v>20</v>
      </c>
      <c r="C55" s="96"/>
      <c r="D55" s="96"/>
      <c r="E55" s="96"/>
      <c r="F55" s="96"/>
      <c r="G55" s="96"/>
      <c r="H55" s="96"/>
      <c r="I55" s="97"/>
      <c r="J55" s="98"/>
      <c r="K55" s="99"/>
      <c r="O55" s="53"/>
    </row>
    <row r="56" spans="1:15" s="52" customFormat="1" ht="32.25" customHeight="1" x14ac:dyDescent="0.25">
      <c r="A56" s="84"/>
      <c r="B56" s="83"/>
      <c r="C56" s="107" t="s">
        <v>61</v>
      </c>
      <c r="D56" s="69"/>
      <c r="E56" s="62">
        <f>2*0.85+2*0.67</f>
        <v>3.04</v>
      </c>
      <c r="F56" s="75" t="s">
        <v>81</v>
      </c>
      <c r="G56" s="75" t="s">
        <v>81</v>
      </c>
      <c r="H56" s="70"/>
      <c r="I56" s="51">
        <f t="shared" ref="I56:I57" si="2">PRODUCT(E56:G56)</f>
        <v>3.04</v>
      </c>
      <c r="J56" s="103"/>
      <c r="K56" s="57"/>
      <c r="O56" s="53"/>
    </row>
    <row r="57" spans="1:15" s="52" customFormat="1" ht="15" customHeight="1" x14ac:dyDescent="0.25">
      <c r="A57" s="84"/>
      <c r="B57" s="83"/>
      <c r="C57" s="106" t="s">
        <v>105</v>
      </c>
      <c r="D57" s="69"/>
      <c r="E57" s="62">
        <f>5*(0.405*0.405)</f>
        <v>0.82012500000000021</v>
      </c>
      <c r="F57" s="75" t="s">
        <v>81</v>
      </c>
      <c r="G57" s="75" t="s">
        <v>81</v>
      </c>
      <c r="H57" s="70"/>
      <c r="I57" s="51">
        <f t="shared" si="2"/>
        <v>0.82012500000000021</v>
      </c>
      <c r="J57" s="103"/>
      <c r="K57" s="57"/>
      <c r="O57" s="53"/>
    </row>
    <row r="58" spans="1:15" s="52" customFormat="1" ht="15" customHeight="1" x14ac:dyDescent="0.25">
      <c r="A58" s="84"/>
      <c r="B58" s="83"/>
      <c r="C58" s="106"/>
      <c r="D58" s="69"/>
      <c r="E58" s="75"/>
      <c r="F58" s="75"/>
      <c r="G58" s="75"/>
      <c r="H58" s="70"/>
      <c r="I58" s="51"/>
      <c r="J58" s="103"/>
      <c r="K58" s="57"/>
      <c r="O58" s="53"/>
    </row>
    <row r="59" spans="1:15" s="52" customFormat="1" ht="15" customHeight="1" x14ac:dyDescent="0.25">
      <c r="A59" s="105" t="s">
        <v>116</v>
      </c>
      <c r="B59" s="78" t="s">
        <v>141</v>
      </c>
      <c r="C59" s="79"/>
      <c r="D59" s="79"/>
      <c r="E59" s="79"/>
      <c r="F59" s="79"/>
      <c r="G59" s="79"/>
      <c r="H59" s="79"/>
      <c r="I59" s="80"/>
      <c r="J59" s="81">
        <f>SUM(I60:I60)</f>
        <v>22.44</v>
      </c>
      <c r="K59" s="91" t="s">
        <v>79</v>
      </c>
      <c r="O59" s="53"/>
    </row>
    <row r="60" spans="1:15" s="52" customFormat="1" ht="15" customHeight="1" x14ac:dyDescent="0.25">
      <c r="A60" s="84"/>
      <c r="B60" s="83"/>
      <c r="C60" s="100" t="s">
        <v>92</v>
      </c>
      <c r="D60" s="69"/>
      <c r="E60" s="50">
        <f>1.32*17</f>
        <v>22.44</v>
      </c>
      <c r="F60" s="50"/>
      <c r="G60" s="50"/>
      <c r="H60" s="50"/>
      <c r="I60" s="51">
        <f>E60</f>
        <v>22.44</v>
      </c>
      <c r="J60" s="103"/>
      <c r="K60" s="57"/>
      <c r="O60" s="53"/>
    </row>
    <row r="61" spans="1:15" s="52" customFormat="1" ht="15" customHeight="1" x14ac:dyDescent="0.25">
      <c r="A61" s="84"/>
      <c r="B61" s="83"/>
      <c r="C61" s="100" t="s">
        <v>93</v>
      </c>
      <c r="D61" s="69"/>
      <c r="E61" s="50">
        <f>9*1.35</f>
        <v>12.15</v>
      </c>
      <c r="F61" s="50"/>
      <c r="G61" s="50"/>
      <c r="H61" s="50"/>
      <c r="I61" s="51">
        <f>E61</f>
        <v>12.15</v>
      </c>
      <c r="J61" s="103"/>
      <c r="K61" s="57"/>
      <c r="O61" s="53"/>
    </row>
    <row r="62" spans="1:15" s="52" customFormat="1" ht="15" customHeight="1" x14ac:dyDescent="0.25">
      <c r="A62" s="84"/>
      <c r="B62" s="83"/>
      <c r="C62" s="100"/>
      <c r="D62" s="69"/>
      <c r="E62" s="50"/>
      <c r="F62" s="50"/>
      <c r="G62" s="50"/>
      <c r="H62" s="50"/>
      <c r="I62" s="51"/>
      <c r="J62" s="103"/>
      <c r="K62" s="57"/>
      <c r="O62" s="53"/>
    </row>
    <row r="63" spans="1:15" s="52" customFormat="1" ht="15" customHeight="1" x14ac:dyDescent="0.25">
      <c r="A63" s="105" t="s">
        <v>64</v>
      </c>
      <c r="B63" s="78" t="s">
        <v>60</v>
      </c>
      <c r="C63" s="79"/>
      <c r="D63" s="79"/>
      <c r="E63" s="79"/>
      <c r="F63" s="79"/>
      <c r="G63" s="79"/>
      <c r="H63" s="79"/>
      <c r="I63" s="80"/>
      <c r="J63" s="81"/>
      <c r="K63" s="91"/>
      <c r="O63" s="53"/>
    </row>
    <row r="64" spans="1:15" s="24" customFormat="1" ht="12.75" x14ac:dyDescent="0.2">
      <c r="A64" s="105" t="s">
        <v>71</v>
      </c>
      <c r="B64" s="78" t="s">
        <v>10</v>
      </c>
      <c r="C64" s="79"/>
      <c r="D64" s="79"/>
      <c r="E64" s="79"/>
      <c r="F64" s="79"/>
      <c r="G64" s="79"/>
      <c r="H64" s="79"/>
      <c r="I64" s="80"/>
      <c r="J64" s="81">
        <f>SUM(I65:I66)</f>
        <v>2</v>
      </c>
      <c r="K64" s="91" t="s">
        <v>8</v>
      </c>
      <c r="M64" s="25"/>
      <c r="N64" s="25"/>
      <c r="O64" s="25"/>
    </row>
    <row r="65" spans="1:17" s="6" customFormat="1" ht="14.25" customHeight="1" x14ac:dyDescent="0.25">
      <c r="A65" s="48"/>
      <c r="B65" s="83" t="s">
        <v>20</v>
      </c>
      <c r="C65" s="30"/>
      <c r="D65" s="60"/>
      <c r="E65" s="50">
        <v>1</v>
      </c>
      <c r="F65" s="61"/>
      <c r="G65" s="61"/>
      <c r="H65" s="61"/>
      <c r="I65" s="62">
        <f>+IF(E65=0,"",PRODUCT(E65:H65))</f>
        <v>1</v>
      </c>
      <c r="J65" s="59"/>
      <c r="K65" s="57"/>
      <c r="L65" s="2"/>
      <c r="M65" s="63"/>
      <c r="N65" s="63"/>
      <c r="O65" s="63"/>
      <c r="P65" s="63"/>
      <c r="Q65" s="63"/>
    </row>
    <row r="66" spans="1:17" s="6" customFormat="1" ht="14.25" customHeight="1" x14ac:dyDescent="0.25">
      <c r="A66" s="48"/>
      <c r="B66" s="83" t="s">
        <v>31</v>
      </c>
      <c r="C66" s="30"/>
      <c r="D66" s="60"/>
      <c r="E66" s="50">
        <v>1</v>
      </c>
      <c r="F66" s="61"/>
      <c r="G66" s="61"/>
      <c r="H66" s="61"/>
      <c r="I66" s="62">
        <f t="shared" ref="I66" si="3">+IF(E66=0,"",PRODUCT(E66:H66))</f>
        <v>1</v>
      </c>
      <c r="J66" s="59"/>
      <c r="K66" s="57"/>
      <c r="L66" s="2"/>
      <c r="M66" s="63"/>
      <c r="N66" s="63"/>
      <c r="O66" s="63"/>
      <c r="P66" s="63"/>
      <c r="Q66" s="63"/>
    </row>
    <row r="67" spans="1:17" s="6" customFormat="1" ht="14.25" customHeight="1" x14ac:dyDescent="0.25">
      <c r="A67" s="105" t="s">
        <v>72</v>
      </c>
      <c r="B67" s="78" t="s">
        <v>52</v>
      </c>
      <c r="C67" s="79"/>
      <c r="D67" s="79"/>
      <c r="E67" s="79"/>
      <c r="F67" s="79"/>
      <c r="G67" s="79"/>
      <c r="H67" s="79"/>
      <c r="I67" s="80"/>
      <c r="J67" s="81">
        <f>SUM(I68:I68)</f>
        <v>1</v>
      </c>
      <c r="K67" s="91" t="s">
        <v>8</v>
      </c>
      <c r="L67" s="2"/>
      <c r="M67" s="63"/>
      <c r="N67" s="63"/>
      <c r="O67" s="63"/>
      <c r="P67" s="63"/>
      <c r="Q67" s="63"/>
    </row>
    <row r="68" spans="1:17" s="6" customFormat="1" ht="14.25" customHeight="1" x14ac:dyDescent="0.25">
      <c r="A68" s="48"/>
      <c r="B68" s="83" t="s">
        <v>20</v>
      </c>
      <c r="C68" s="30"/>
      <c r="D68" s="60"/>
      <c r="E68" s="50">
        <v>1</v>
      </c>
      <c r="F68" s="61"/>
      <c r="G68" s="61"/>
      <c r="H68" s="61"/>
      <c r="I68" s="62">
        <f>+IF(E68=0,"",PRODUCT(E68:H68))</f>
        <v>1</v>
      </c>
      <c r="J68" s="59"/>
      <c r="K68" s="57"/>
      <c r="L68" s="2"/>
      <c r="M68" s="63"/>
      <c r="N68" s="63"/>
      <c r="O68" s="63"/>
      <c r="P68" s="63"/>
      <c r="Q68" s="63"/>
    </row>
    <row r="69" spans="1:17" s="24" customFormat="1" ht="12.75" x14ac:dyDescent="0.2">
      <c r="A69" s="105" t="s">
        <v>73</v>
      </c>
      <c r="B69" s="78" t="s">
        <v>106</v>
      </c>
      <c r="C69" s="79"/>
      <c r="D69" s="79"/>
      <c r="E69" s="79"/>
      <c r="F69" s="79"/>
      <c r="G69" s="79"/>
      <c r="H69" s="79"/>
      <c r="I69" s="80"/>
      <c r="J69" s="81">
        <f>SUM(I69:I70)</f>
        <v>1</v>
      </c>
      <c r="K69" s="91" t="s">
        <v>8</v>
      </c>
      <c r="M69" s="25"/>
      <c r="N69" s="25"/>
      <c r="O69" s="25"/>
    </row>
    <row r="70" spans="1:17" s="6" customFormat="1" ht="14.25" customHeight="1" x14ac:dyDescent="0.25">
      <c r="A70" s="48"/>
      <c r="B70" s="83" t="s">
        <v>31</v>
      </c>
      <c r="C70" s="30"/>
      <c r="D70" s="60"/>
      <c r="E70" s="50">
        <v>1</v>
      </c>
      <c r="F70" s="61"/>
      <c r="G70" s="61"/>
      <c r="H70" s="61"/>
      <c r="I70" s="62">
        <f t="shared" ref="I70" si="4">+IF(E70=0,"",PRODUCT(E70:H70))</f>
        <v>1</v>
      </c>
      <c r="J70" s="59"/>
      <c r="K70" s="57"/>
      <c r="L70" s="2"/>
      <c r="M70" s="63"/>
      <c r="N70" s="63"/>
      <c r="O70" s="63"/>
      <c r="P70" s="63"/>
      <c r="Q70" s="63"/>
    </row>
    <row r="71" spans="1:17" ht="12.75" x14ac:dyDescent="0.2">
      <c r="A71" s="105" t="s">
        <v>65</v>
      </c>
      <c r="B71" s="78" t="s">
        <v>107</v>
      </c>
      <c r="C71" s="79"/>
      <c r="D71" s="79"/>
      <c r="E71" s="79"/>
      <c r="F71" s="79"/>
      <c r="G71" s="79"/>
      <c r="H71" s="79"/>
      <c r="I71" s="80"/>
      <c r="J71" s="81">
        <f>SUM(I72:I73)</f>
        <v>2</v>
      </c>
      <c r="K71" s="91" t="s">
        <v>8</v>
      </c>
    </row>
    <row r="72" spans="1:17" ht="12.75" x14ac:dyDescent="0.25">
      <c r="A72" s="48"/>
      <c r="B72" s="83" t="s">
        <v>20</v>
      </c>
      <c r="C72" s="30"/>
      <c r="D72" s="60"/>
      <c r="E72" s="50">
        <v>1</v>
      </c>
      <c r="F72" s="61"/>
      <c r="G72" s="61"/>
      <c r="H72" s="61"/>
      <c r="I72" s="62">
        <f>+IF(E72=0,"",PRODUCT(E72:H72))</f>
        <v>1</v>
      </c>
      <c r="J72" s="59"/>
      <c r="K72" s="57"/>
    </row>
    <row r="73" spans="1:17" ht="12.75" x14ac:dyDescent="0.25">
      <c r="A73" s="48"/>
      <c r="B73" s="83" t="s">
        <v>31</v>
      </c>
      <c r="C73" s="30"/>
      <c r="D73" s="60"/>
      <c r="E73" s="50">
        <v>1</v>
      </c>
      <c r="F73" s="61"/>
      <c r="G73" s="61"/>
      <c r="H73" s="61"/>
      <c r="I73" s="62">
        <f>E73</f>
        <v>1</v>
      </c>
      <c r="J73" s="59"/>
      <c r="K73" s="57"/>
    </row>
    <row r="74" spans="1:17" s="6" customFormat="1" ht="14.25" customHeight="1" x14ac:dyDescent="0.25">
      <c r="A74" s="48"/>
      <c r="B74" s="83"/>
      <c r="C74" s="30"/>
      <c r="D74" s="60"/>
      <c r="E74" s="50"/>
      <c r="F74" s="61"/>
      <c r="G74" s="61"/>
      <c r="H74" s="61"/>
      <c r="I74" s="62" t="str">
        <f t="shared" ref="I74" si="5">+IF(E74=0,"",PRODUCT(E74:H74))</f>
        <v/>
      </c>
      <c r="J74" s="59"/>
      <c r="K74" s="57"/>
      <c r="L74" s="2"/>
      <c r="M74" s="63"/>
      <c r="N74" s="63"/>
      <c r="O74" s="63"/>
      <c r="P74" s="63"/>
      <c r="Q74" s="63"/>
    </row>
    <row r="75" spans="1:17" ht="11.25" customHeight="1" x14ac:dyDescent="0.2">
      <c r="A75" s="220" t="s">
        <v>148</v>
      </c>
      <c r="B75" s="220"/>
      <c r="C75" s="220"/>
      <c r="D75" s="220"/>
      <c r="E75" s="220"/>
      <c r="F75" s="220"/>
      <c r="G75" s="220"/>
      <c r="H75" s="220"/>
      <c r="I75" s="220"/>
      <c r="J75" s="220"/>
      <c r="K75" s="220"/>
    </row>
    <row r="76" spans="1:17" x14ac:dyDescent="0.2">
      <c r="A76" s="221"/>
      <c r="B76" s="221"/>
      <c r="C76" s="221"/>
      <c r="D76" s="221"/>
      <c r="E76" s="221"/>
      <c r="F76" s="221"/>
      <c r="G76" s="221"/>
      <c r="H76" s="221"/>
      <c r="I76" s="221"/>
      <c r="J76" s="221"/>
      <c r="K76" s="221"/>
    </row>
  </sheetData>
  <mergeCells count="13">
    <mergeCell ref="A75:K76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6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Q88"/>
  <sheetViews>
    <sheetView view="pageBreakPreview" topLeftCell="E46" zoomScale="110" zoomScaleNormal="115" zoomScaleSheetLayoutView="110" workbookViewId="0">
      <selection activeCell="H33" sqref="H33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4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49"/>
      <c r="B1" s="150"/>
      <c r="C1" s="228" t="s">
        <v>151</v>
      </c>
      <c r="D1" s="228"/>
      <c r="E1" s="228"/>
      <c r="F1" s="228"/>
      <c r="G1" s="228"/>
      <c r="H1" s="228"/>
      <c r="I1" s="228"/>
      <c r="J1" s="228"/>
      <c r="K1" s="229"/>
    </row>
    <row r="2" spans="1:17" s="14" customFormat="1" ht="43.5" customHeight="1" x14ac:dyDescent="0.2">
      <c r="A2" s="151" t="s">
        <v>35</v>
      </c>
      <c r="B2" s="226" t="s">
        <v>87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7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88</v>
      </c>
      <c r="J3" s="17"/>
      <c r="K3" s="152"/>
      <c r="L3" s="18"/>
    </row>
    <row r="4" spans="1:17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89</v>
      </c>
      <c r="J4" s="17"/>
      <c r="K4" s="152"/>
      <c r="L4" s="18"/>
    </row>
    <row r="5" spans="1:17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90</v>
      </c>
      <c r="J5" s="17"/>
      <c r="K5" s="152"/>
      <c r="L5" s="18"/>
    </row>
    <row r="6" spans="1:17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7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8"/>
    </row>
    <row r="9" spans="1:17" s="45" customFormat="1" ht="6" customHeight="1" thickBot="1" x14ac:dyDescent="0.3">
      <c r="A9" s="38"/>
      <c r="B9" s="38"/>
      <c r="C9" s="39"/>
      <c r="D9" s="39"/>
      <c r="E9" s="40"/>
      <c r="F9" s="41"/>
      <c r="G9" s="40"/>
      <c r="H9" s="40"/>
      <c r="I9" s="42"/>
      <c r="J9" s="43"/>
      <c r="K9" s="44"/>
    </row>
    <row r="10" spans="1:17" s="23" customFormat="1" ht="12.75" x14ac:dyDescent="0.2">
      <c r="A10" s="104" t="s">
        <v>62</v>
      </c>
      <c r="B10" s="21" t="s">
        <v>9</v>
      </c>
      <c r="C10" s="22"/>
      <c r="D10" s="22"/>
      <c r="E10" s="22"/>
      <c r="F10" s="22"/>
      <c r="G10" s="22"/>
      <c r="H10" s="22"/>
      <c r="I10" s="47"/>
      <c r="J10" s="46"/>
      <c r="K10" s="54"/>
      <c r="M10" s="28"/>
      <c r="N10" s="28"/>
      <c r="O10" s="28"/>
    </row>
    <row r="11" spans="1:17" s="52" customFormat="1" ht="15" customHeight="1" x14ac:dyDescent="0.25">
      <c r="A11" s="105" t="s">
        <v>63</v>
      </c>
      <c r="B11" s="78" t="s">
        <v>66</v>
      </c>
      <c r="C11" s="79"/>
      <c r="D11" s="79"/>
      <c r="E11" s="79"/>
      <c r="F11" s="79"/>
      <c r="G11" s="79"/>
      <c r="H11" s="79"/>
      <c r="I11" s="80"/>
      <c r="J11" s="81"/>
      <c r="K11" s="91"/>
      <c r="O11" s="53"/>
    </row>
    <row r="12" spans="1:17" s="6" customFormat="1" ht="14.25" customHeight="1" x14ac:dyDescent="0.25">
      <c r="A12" s="105" t="s">
        <v>67</v>
      </c>
      <c r="B12" s="78" t="s">
        <v>143</v>
      </c>
      <c r="C12" s="79"/>
      <c r="D12" s="86"/>
      <c r="E12" s="87"/>
      <c r="F12" s="88"/>
      <c r="G12" s="88"/>
      <c r="H12" s="88"/>
      <c r="I12" s="89"/>
      <c r="J12" s="90">
        <f>SUM(I14:I37)</f>
        <v>77</v>
      </c>
      <c r="K12" s="91" t="s">
        <v>8</v>
      </c>
      <c r="L12" s="2"/>
      <c r="M12" s="63"/>
      <c r="N12" s="63"/>
      <c r="O12" s="63"/>
      <c r="P12" s="63"/>
      <c r="Q12" s="63"/>
    </row>
    <row r="13" spans="1:17" s="6" customFormat="1" ht="14.25" customHeight="1" x14ac:dyDescent="0.25">
      <c r="A13" s="48"/>
      <c r="B13" s="83" t="s">
        <v>20</v>
      </c>
      <c r="C13" s="30"/>
      <c r="D13" s="60"/>
      <c r="E13" s="30"/>
      <c r="F13" s="61"/>
      <c r="G13" s="61"/>
      <c r="H13" s="61"/>
      <c r="I13" s="62"/>
      <c r="J13" s="76"/>
      <c r="K13" s="77"/>
      <c r="L13" s="2"/>
      <c r="M13" s="63"/>
      <c r="N13" s="63"/>
      <c r="O13" s="63"/>
      <c r="P13" s="63"/>
      <c r="Q13" s="63"/>
    </row>
    <row r="14" spans="1:17" s="52" customFormat="1" ht="15" customHeight="1" x14ac:dyDescent="0.25">
      <c r="A14" s="84"/>
      <c r="B14" s="58"/>
      <c r="C14" s="56" t="s">
        <v>121</v>
      </c>
      <c r="D14" s="69" t="s">
        <v>22</v>
      </c>
      <c r="E14" s="50">
        <v>2</v>
      </c>
      <c r="F14" s="70"/>
      <c r="G14" s="70"/>
      <c r="H14" s="70"/>
      <c r="I14" s="71">
        <f t="shared" ref="I14:I35" si="0">+IF(E14=0,"",PRODUCT(E14:H14))</f>
        <v>2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122</v>
      </c>
      <c r="D15" s="69" t="s">
        <v>32</v>
      </c>
      <c r="E15" s="50">
        <v>2</v>
      </c>
      <c r="F15" s="70"/>
      <c r="G15" s="70"/>
      <c r="H15" s="70"/>
      <c r="I15" s="71">
        <f t="shared" si="0"/>
        <v>2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58</v>
      </c>
      <c r="D16" s="69" t="s">
        <v>24</v>
      </c>
      <c r="E16" s="50">
        <v>2</v>
      </c>
      <c r="F16" s="70"/>
      <c r="G16" s="70"/>
      <c r="H16" s="70"/>
      <c r="I16" s="71">
        <f t="shared" si="0"/>
        <v>2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36</v>
      </c>
      <c r="D17" s="69" t="s">
        <v>33</v>
      </c>
      <c r="E17" s="50">
        <v>27</v>
      </c>
      <c r="F17" s="70"/>
      <c r="G17" s="70"/>
      <c r="H17" s="70"/>
      <c r="I17" s="71">
        <f t="shared" si="0"/>
        <v>27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142</v>
      </c>
      <c r="D18" s="69" t="s">
        <v>25</v>
      </c>
      <c r="E18" s="50">
        <v>6</v>
      </c>
      <c r="F18" s="70"/>
      <c r="G18" s="70"/>
      <c r="H18" s="70"/>
      <c r="I18" s="71">
        <f t="shared" si="0"/>
        <v>6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40</v>
      </c>
      <c r="D19" s="69" t="s">
        <v>27</v>
      </c>
      <c r="E19" s="50">
        <v>4</v>
      </c>
      <c r="F19" s="70"/>
      <c r="G19" s="70"/>
      <c r="H19" s="70"/>
      <c r="I19" s="71">
        <f t="shared" si="0"/>
        <v>4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41</v>
      </c>
      <c r="D20" s="69" t="s">
        <v>28</v>
      </c>
      <c r="E20" s="50">
        <v>4</v>
      </c>
      <c r="F20" s="70"/>
      <c r="G20" s="70"/>
      <c r="H20" s="70"/>
      <c r="I20" s="71">
        <f t="shared" si="0"/>
        <v>4</v>
      </c>
      <c r="J20" s="49"/>
      <c r="K20" s="57"/>
      <c r="M20" s="53"/>
      <c r="N20" s="68"/>
      <c r="O20" s="53"/>
    </row>
    <row r="21" spans="1:17" s="52" customFormat="1" ht="15" customHeight="1" x14ac:dyDescent="0.25">
      <c r="A21" s="84"/>
      <c r="B21" s="58"/>
      <c r="C21" s="56" t="s">
        <v>42</v>
      </c>
      <c r="D21" s="69" t="s">
        <v>44</v>
      </c>
      <c r="E21" s="50">
        <v>2</v>
      </c>
      <c r="F21" s="70"/>
      <c r="G21" s="70"/>
      <c r="H21" s="70"/>
      <c r="I21" s="71">
        <f t="shared" si="0"/>
        <v>2</v>
      </c>
      <c r="J21" s="49"/>
      <c r="K21" s="57"/>
      <c r="M21" s="53"/>
      <c r="N21" s="68"/>
      <c r="O21" s="53"/>
    </row>
    <row r="22" spans="1:17" s="52" customFormat="1" ht="15" customHeight="1" x14ac:dyDescent="0.25">
      <c r="A22" s="55"/>
      <c r="B22" s="58"/>
      <c r="C22" s="56" t="s">
        <v>59</v>
      </c>
      <c r="D22" s="69" t="s">
        <v>53</v>
      </c>
      <c r="E22" s="50">
        <v>2</v>
      </c>
      <c r="F22" s="70"/>
      <c r="G22" s="70"/>
      <c r="H22" s="70"/>
      <c r="I22" s="71">
        <f t="shared" si="0"/>
        <v>2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55</v>
      </c>
      <c r="D23" s="69" t="s">
        <v>54</v>
      </c>
      <c r="E23" s="50">
        <v>3</v>
      </c>
      <c r="F23" s="70"/>
      <c r="G23" s="70"/>
      <c r="H23" s="70"/>
      <c r="I23" s="71">
        <f t="shared" si="0"/>
        <v>3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78</v>
      </c>
      <c r="D24" s="69"/>
      <c r="E24" s="50">
        <v>1</v>
      </c>
      <c r="F24" s="70"/>
      <c r="G24" s="70"/>
      <c r="H24" s="70"/>
      <c r="I24" s="71">
        <f t="shared" si="0"/>
        <v>1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56" t="s">
        <v>83</v>
      </c>
      <c r="D25" s="69"/>
      <c r="E25" s="5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52" customFormat="1" ht="15" customHeight="1" x14ac:dyDescent="0.25">
      <c r="A26" s="55"/>
      <c r="B26" s="58"/>
      <c r="C26" s="139" t="s">
        <v>104</v>
      </c>
      <c r="D26" s="69"/>
      <c r="E26" s="50">
        <v>1</v>
      </c>
      <c r="F26" s="70"/>
      <c r="G26" s="70"/>
      <c r="H26" s="70"/>
      <c r="I26" s="71">
        <f t="shared" si="0"/>
        <v>1</v>
      </c>
      <c r="J26" s="49"/>
      <c r="K26" s="57"/>
      <c r="M26" s="53"/>
      <c r="N26" s="68"/>
      <c r="O26" s="53"/>
    </row>
    <row r="27" spans="1:17" s="6" customFormat="1" ht="14.25" customHeight="1" x14ac:dyDescent="0.25">
      <c r="A27" s="48"/>
      <c r="B27" s="85" t="s">
        <v>31</v>
      </c>
      <c r="C27" s="30"/>
      <c r="D27" s="72"/>
      <c r="E27" s="73"/>
      <c r="F27" s="74"/>
      <c r="G27" s="74"/>
      <c r="H27" s="74"/>
      <c r="I27" s="75" t="str">
        <f t="shared" si="0"/>
        <v/>
      </c>
      <c r="J27" s="49"/>
      <c r="K27" s="29"/>
      <c r="L27" s="2"/>
      <c r="M27" s="53"/>
      <c r="N27" s="63"/>
      <c r="O27" s="63"/>
      <c r="P27" s="63"/>
      <c r="Q27" s="63"/>
    </row>
    <row r="28" spans="1:17" s="52" customFormat="1" ht="15" customHeight="1" x14ac:dyDescent="0.25">
      <c r="A28" s="84"/>
      <c r="B28" s="58"/>
      <c r="C28" s="56" t="s">
        <v>121</v>
      </c>
      <c r="D28" s="69" t="s">
        <v>22</v>
      </c>
      <c r="E28" s="50">
        <v>3</v>
      </c>
      <c r="F28" s="70"/>
      <c r="G28" s="70"/>
      <c r="H28" s="70"/>
      <c r="I28" s="71">
        <f t="shared" si="0"/>
        <v>3</v>
      </c>
      <c r="J28" s="49"/>
      <c r="K28" s="57"/>
      <c r="M28" s="53"/>
      <c r="N28" s="68"/>
      <c r="O28" s="53"/>
    </row>
    <row r="29" spans="1:17" s="52" customFormat="1" ht="27.75" customHeight="1" x14ac:dyDescent="0.25">
      <c r="A29" s="84"/>
      <c r="B29" s="58"/>
      <c r="C29" s="101" t="s">
        <v>123</v>
      </c>
      <c r="D29" s="102" t="s">
        <v>23</v>
      </c>
      <c r="E29" s="62">
        <v>1</v>
      </c>
      <c r="F29" s="70"/>
      <c r="G29" s="70"/>
      <c r="H29" s="70"/>
      <c r="I29" s="71">
        <f t="shared" si="0"/>
        <v>1</v>
      </c>
      <c r="J29" s="49"/>
      <c r="K29" s="57"/>
      <c r="M29" s="53"/>
      <c r="N29" s="68"/>
      <c r="O29" s="53"/>
    </row>
    <row r="30" spans="1:17" s="52" customFormat="1" ht="15" customHeight="1" x14ac:dyDescent="0.25">
      <c r="A30" s="84"/>
      <c r="B30" s="58"/>
      <c r="C30" s="56" t="s">
        <v>58</v>
      </c>
      <c r="D30" s="69" t="s">
        <v>24</v>
      </c>
      <c r="E30" s="50">
        <v>2</v>
      </c>
      <c r="F30" s="70"/>
      <c r="G30" s="70"/>
      <c r="H30" s="70"/>
      <c r="I30" s="71">
        <f t="shared" si="0"/>
        <v>2</v>
      </c>
      <c r="J30" s="49"/>
      <c r="K30" s="57"/>
      <c r="M30" s="53"/>
      <c r="N30" s="53"/>
      <c r="O30" s="53"/>
    </row>
    <row r="31" spans="1:17" s="52" customFormat="1" ht="15" customHeight="1" x14ac:dyDescent="0.25">
      <c r="A31" s="84"/>
      <c r="B31" s="58"/>
      <c r="C31" s="56" t="s">
        <v>36</v>
      </c>
      <c r="D31" s="69" t="s">
        <v>33</v>
      </c>
      <c r="E31" s="50">
        <v>4</v>
      </c>
      <c r="F31" s="70"/>
      <c r="G31" s="70"/>
      <c r="H31" s="70"/>
      <c r="I31" s="71">
        <f t="shared" si="0"/>
        <v>4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 t="s">
        <v>38</v>
      </c>
      <c r="D32" s="69" t="s">
        <v>39</v>
      </c>
      <c r="E32" s="50">
        <v>3</v>
      </c>
      <c r="F32" s="70"/>
      <c r="G32" s="70"/>
      <c r="H32" s="70"/>
      <c r="I32" s="71">
        <f t="shared" si="0"/>
        <v>3</v>
      </c>
      <c r="J32" s="49"/>
      <c r="K32" s="57"/>
      <c r="M32" s="53"/>
      <c r="N32" s="53"/>
      <c r="O32" s="53"/>
    </row>
    <row r="33" spans="1:17" s="52" customFormat="1" ht="15" customHeight="1" x14ac:dyDescent="0.25">
      <c r="A33" s="84"/>
      <c r="B33" s="58"/>
      <c r="C33" s="56" t="s">
        <v>40</v>
      </c>
      <c r="D33" s="69" t="s">
        <v>27</v>
      </c>
      <c r="E33" s="50">
        <v>2</v>
      </c>
      <c r="F33" s="70"/>
      <c r="G33" s="70"/>
      <c r="H33" s="70"/>
      <c r="I33" s="71">
        <f t="shared" si="0"/>
        <v>2</v>
      </c>
      <c r="J33" s="49"/>
      <c r="K33" s="57"/>
      <c r="M33" s="53"/>
      <c r="N33" s="53"/>
      <c r="O33" s="53"/>
    </row>
    <row r="34" spans="1:17" s="52" customFormat="1" ht="15" customHeight="1" x14ac:dyDescent="0.25">
      <c r="A34" s="84"/>
      <c r="B34" s="58"/>
      <c r="C34" s="56" t="s">
        <v>41</v>
      </c>
      <c r="D34" s="69" t="s">
        <v>28</v>
      </c>
      <c r="E34" s="50">
        <v>3</v>
      </c>
      <c r="F34" s="70"/>
      <c r="G34" s="70"/>
      <c r="H34" s="70"/>
      <c r="I34" s="71">
        <f t="shared" si="0"/>
        <v>3</v>
      </c>
      <c r="J34" s="49"/>
      <c r="K34" s="57"/>
      <c r="M34" s="53"/>
      <c r="N34" s="53"/>
      <c r="O34" s="53"/>
    </row>
    <row r="35" spans="1:17" s="52" customFormat="1" ht="15" customHeight="1" x14ac:dyDescent="0.25">
      <c r="A35" s="84"/>
      <c r="B35" s="58"/>
      <c r="C35" s="56" t="s">
        <v>78</v>
      </c>
      <c r="D35" s="69"/>
      <c r="E35" s="50">
        <v>1</v>
      </c>
      <c r="F35" s="70"/>
      <c r="G35" s="70"/>
      <c r="H35" s="70"/>
      <c r="I35" s="71">
        <f t="shared" si="0"/>
        <v>1</v>
      </c>
      <c r="J35" s="49"/>
      <c r="K35" s="57"/>
      <c r="M35" s="53"/>
      <c r="N35" s="53"/>
      <c r="O35" s="53"/>
    </row>
    <row r="36" spans="1:17" s="6" customFormat="1" ht="14.25" customHeight="1" x14ac:dyDescent="0.25">
      <c r="A36" s="48"/>
      <c r="B36" s="83" t="s">
        <v>76</v>
      </c>
      <c r="C36" s="30"/>
      <c r="D36" s="72"/>
      <c r="E36" s="73"/>
      <c r="F36" s="74"/>
      <c r="G36" s="74"/>
      <c r="H36" s="74"/>
      <c r="I36" s="75"/>
      <c r="J36" s="49"/>
      <c r="K36" s="29"/>
      <c r="L36" s="2"/>
      <c r="M36" s="63"/>
      <c r="N36" s="63"/>
      <c r="O36" s="63"/>
      <c r="P36" s="63"/>
      <c r="Q36" s="63"/>
    </row>
    <row r="37" spans="1:17" s="6" customFormat="1" ht="14.25" customHeight="1" x14ac:dyDescent="0.25">
      <c r="A37" s="48"/>
      <c r="B37" s="83"/>
      <c r="C37" s="56" t="s">
        <v>38</v>
      </c>
      <c r="D37" s="72"/>
      <c r="E37" s="50">
        <v>1</v>
      </c>
      <c r="F37" s="74"/>
      <c r="G37" s="74"/>
      <c r="H37" s="74"/>
      <c r="I37" s="75">
        <f t="shared" ref="I37" si="1">E37</f>
        <v>1</v>
      </c>
      <c r="J37" s="49"/>
      <c r="K37" s="29"/>
      <c r="L37" s="2"/>
      <c r="M37" s="63"/>
      <c r="N37" s="63"/>
      <c r="O37" s="63"/>
      <c r="P37" s="63"/>
      <c r="Q37" s="63"/>
    </row>
    <row r="38" spans="1:17" s="52" customFormat="1" ht="12.75" customHeight="1" x14ac:dyDescent="0.25">
      <c r="A38" s="84"/>
      <c r="B38" s="58"/>
      <c r="C38" s="56"/>
      <c r="D38" s="69"/>
      <c r="E38" s="70"/>
      <c r="F38" s="70"/>
      <c r="G38" s="70"/>
      <c r="H38" s="70"/>
      <c r="I38" s="71"/>
      <c r="J38" s="49"/>
      <c r="K38" s="57"/>
      <c r="M38" s="53"/>
      <c r="N38" s="53"/>
      <c r="O38" s="53"/>
    </row>
    <row r="39" spans="1:17" s="52" customFormat="1" ht="15" customHeight="1" x14ac:dyDescent="0.25">
      <c r="A39" s="105" t="s">
        <v>68</v>
      </c>
      <c r="B39" s="78" t="s">
        <v>144</v>
      </c>
      <c r="C39" s="92"/>
      <c r="D39" s="93"/>
      <c r="E39" s="94"/>
      <c r="F39" s="94"/>
      <c r="G39" s="94"/>
      <c r="H39" s="94"/>
      <c r="I39" s="95"/>
      <c r="J39" s="90">
        <f>SUM(I41:I52)</f>
        <v>18</v>
      </c>
      <c r="K39" s="91" t="s">
        <v>8</v>
      </c>
      <c r="M39" s="53"/>
      <c r="N39" s="53"/>
      <c r="O39" s="53"/>
    </row>
    <row r="40" spans="1:17" s="52" customFormat="1" ht="15" customHeight="1" x14ac:dyDescent="0.25">
      <c r="A40" s="55"/>
      <c r="B40" s="83" t="s">
        <v>20</v>
      </c>
      <c r="C40" s="56"/>
      <c r="D40" s="64"/>
      <c r="E40" s="50"/>
      <c r="F40" s="50"/>
      <c r="G40" s="50"/>
      <c r="H40" s="50"/>
      <c r="I40" s="51"/>
      <c r="J40" s="49"/>
      <c r="K40" s="57"/>
      <c r="M40" s="53"/>
      <c r="N40" s="53"/>
      <c r="O40" s="53"/>
    </row>
    <row r="41" spans="1:17" s="52" customFormat="1" ht="15" customHeight="1" x14ac:dyDescent="0.25">
      <c r="A41" s="55"/>
      <c r="B41" s="67"/>
      <c r="C41" s="56" t="s">
        <v>47</v>
      </c>
      <c r="D41" s="69" t="s">
        <v>29</v>
      </c>
      <c r="E41" s="50">
        <v>3</v>
      </c>
      <c r="F41" s="50"/>
      <c r="G41" s="50"/>
      <c r="H41" s="50"/>
      <c r="I41" s="71">
        <f t="shared" ref="I41:I51" si="2">+IF(E41=0,"",PRODUCT(E41:H41))</f>
        <v>3</v>
      </c>
      <c r="J41" s="49"/>
      <c r="K41" s="57"/>
      <c r="M41" s="53"/>
      <c r="N41" s="53"/>
      <c r="O41" s="53"/>
    </row>
    <row r="42" spans="1:17" s="52" customFormat="1" ht="15" customHeight="1" x14ac:dyDescent="0.25">
      <c r="A42" s="55"/>
      <c r="B42" s="67"/>
      <c r="C42" s="56" t="s">
        <v>48</v>
      </c>
      <c r="D42" s="69" t="s">
        <v>30</v>
      </c>
      <c r="E42" s="50">
        <v>1</v>
      </c>
      <c r="F42" s="50"/>
      <c r="G42" s="50"/>
      <c r="H42" s="50"/>
      <c r="I42" s="71">
        <f t="shared" si="2"/>
        <v>1</v>
      </c>
      <c r="J42" s="49"/>
      <c r="K42" s="57"/>
      <c r="M42" s="53"/>
      <c r="N42" s="53"/>
      <c r="O42" s="53"/>
    </row>
    <row r="43" spans="1:17" s="52" customFormat="1" ht="15" customHeight="1" x14ac:dyDescent="0.25">
      <c r="A43" s="55"/>
      <c r="B43" s="67"/>
      <c r="C43" s="56" t="s">
        <v>49</v>
      </c>
      <c r="D43" s="69" t="s">
        <v>45</v>
      </c>
      <c r="E43" s="50">
        <v>1</v>
      </c>
      <c r="F43" s="50"/>
      <c r="G43" s="50"/>
      <c r="H43" s="50"/>
      <c r="I43" s="71">
        <f t="shared" si="2"/>
        <v>1</v>
      </c>
      <c r="J43" s="49"/>
      <c r="K43" s="57"/>
      <c r="M43" s="53"/>
      <c r="N43" s="53"/>
      <c r="O43" s="53"/>
    </row>
    <row r="44" spans="1:17" s="52" customFormat="1" ht="15" customHeight="1" x14ac:dyDescent="0.25">
      <c r="A44" s="55"/>
      <c r="B44" s="67"/>
      <c r="C44" s="56" t="s">
        <v>50</v>
      </c>
      <c r="D44" s="69" t="s">
        <v>45</v>
      </c>
      <c r="E44" s="50">
        <v>1</v>
      </c>
      <c r="F44" s="50"/>
      <c r="G44" s="50"/>
      <c r="H44" s="50"/>
      <c r="I44" s="71">
        <f t="shared" si="2"/>
        <v>1</v>
      </c>
      <c r="J44" s="49"/>
      <c r="K44" s="57"/>
      <c r="M44" s="53"/>
      <c r="N44" s="53"/>
      <c r="O44" s="53"/>
    </row>
    <row r="45" spans="1:17" s="52" customFormat="1" ht="15" customHeight="1" x14ac:dyDescent="0.25">
      <c r="A45" s="55"/>
      <c r="B45" s="67"/>
      <c r="C45" s="56" t="s">
        <v>91</v>
      </c>
      <c r="D45" s="69"/>
      <c r="E45" s="50">
        <v>1</v>
      </c>
      <c r="F45" s="50"/>
      <c r="G45" s="50"/>
      <c r="H45" s="50"/>
      <c r="I45" s="71">
        <f>E45</f>
        <v>1</v>
      </c>
      <c r="J45" s="49"/>
      <c r="K45" s="57"/>
      <c r="M45" s="53"/>
      <c r="N45" s="53"/>
      <c r="O45" s="53"/>
    </row>
    <row r="46" spans="1:17" s="52" customFormat="1" ht="15" customHeight="1" x14ac:dyDescent="0.25">
      <c r="A46" s="55"/>
      <c r="B46" s="67"/>
      <c r="C46" s="56" t="s">
        <v>51</v>
      </c>
      <c r="D46" s="69" t="s">
        <v>45</v>
      </c>
      <c r="E46" s="50">
        <v>1</v>
      </c>
      <c r="F46" s="50"/>
      <c r="G46" s="50"/>
      <c r="H46" s="50"/>
      <c r="I46" s="71">
        <f t="shared" si="2"/>
        <v>1</v>
      </c>
      <c r="J46" s="49"/>
      <c r="K46" s="57"/>
      <c r="M46" s="53"/>
      <c r="N46" s="53"/>
      <c r="O46" s="53"/>
    </row>
    <row r="47" spans="1:17" s="52" customFormat="1" ht="15" customHeight="1" x14ac:dyDescent="0.25">
      <c r="A47" s="55"/>
      <c r="B47" s="67"/>
      <c r="C47" s="56" t="s">
        <v>43</v>
      </c>
      <c r="D47" s="69" t="s">
        <v>46</v>
      </c>
      <c r="E47" s="50">
        <v>2</v>
      </c>
      <c r="F47" s="70"/>
      <c r="G47" s="70"/>
      <c r="H47" s="70"/>
      <c r="I47" s="71">
        <f>+IF(E47=0,"",PRODUCT(E47:H47))</f>
        <v>2</v>
      </c>
      <c r="J47" s="49"/>
      <c r="K47" s="57"/>
      <c r="M47" s="53"/>
      <c r="N47" s="53"/>
      <c r="O47" s="53"/>
    </row>
    <row r="48" spans="1:17" s="52" customFormat="1" ht="15" customHeight="1" x14ac:dyDescent="0.25">
      <c r="A48" s="55"/>
      <c r="B48" s="83" t="s">
        <v>21</v>
      </c>
      <c r="C48" s="56"/>
      <c r="D48" s="64"/>
      <c r="E48" s="50"/>
      <c r="F48" s="50"/>
      <c r="G48" s="50"/>
      <c r="H48" s="50"/>
      <c r="I48" s="71" t="str">
        <f t="shared" si="2"/>
        <v/>
      </c>
      <c r="J48" s="49"/>
      <c r="K48" s="57"/>
      <c r="M48" s="53"/>
      <c r="N48" s="53"/>
      <c r="O48" s="53"/>
    </row>
    <row r="49" spans="1:17" s="52" customFormat="1" ht="15" customHeight="1" x14ac:dyDescent="0.25">
      <c r="A49" s="55"/>
      <c r="B49" s="67"/>
      <c r="C49" s="56" t="s">
        <v>47</v>
      </c>
      <c r="D49" s="69" t="s">
        <v>29</v>
      </c>
      <c r="E49" s="50">
        <v>2</v>
      </c>
      <c r="F49" s="50"/>
      <c r="G49" s="50"/>
      <c r="H49" s="50"/>
      <c r="I49" s="71">
        <f t="shared" si="2"/>
        <v>2</v>
      </c>
      <c r="J49" s="49"/>
      <c r="K49" s="57"/>
      <c r="M49" s="53"/>
      <c r="N49" s="53"/>
      <c r="O49" s="53"/>
    </row>
    <row r="50" spans="1:17" s="52" customFormat="1" ht="15" customHeight="1" x14ac:dyDescent="0.25">
      <c r="A50" s="55"/>
      <c r="B50" s="67"/>
      <c r="C50" s="56" t="s">
        <v>48</v>
      </c>
      <c r="D50" s="69" t="s">
        <v>30</v>
      </c>
      <c r="E50" s="50">
        <v>1</v>
      </c>
      <c r="F50" s="50"/>
      <c r="G50" s="50"/>
      <c r="H50" s="50"/>
      <c r="I50" s="71">
        <f t="shared" si="2"/>
        <v>1</v>
      </c>
      <c r="J50" s="49"/>
      <c r="K50" s="57"/>
      <c r="M50" s="53"/>
      <c r="N50" s="53"/>
      <c r="O50" s="53"/>
    </row>
    <row r="51" spans="1:17" s="52" customFormat="1" ht="15" customHeight="1" x14ac:dyDescent="0.25">
      <c r="A51" s="55"/>
      <c r="B51" s="67"/>
      <c r="C51" s="56" t="s">
        <v>49</v>
      </c>
      <c r="D51" s="69" t="s">
        <v>45</v>
      </c>
      <c r="E51" s="50">
        <v>1</v>
      </c>
      <c r="F51" s="50"/>
      <c r="G51" s="50"/>
      <c r="H51" s="50"/>
      <c r="I51" s="71">
        <f t="shared" si="2"/>
        <v>1</v>
      </c>
      <c r="J51" s="49"/>
      <c r="K51" s="57"/>
      <c r="M51" s="53"/>
      <c r="N51" s="53"/>
      <c r="O51" s="53"/>
    </row>
    <row r="52" spans="1:17" s="52" customFormat="1" ht="15" customHeight="1" x14ac:dyDescent="0.25">
      <c r="A52" s="55"/>
      <c r="B52" s="67"/>
      <c r="C52" s="56" t="s">
        <v>43</v>
      </c>
      <c r="D52" s="69" t="s">
        <v>46</v>
      </c>
      <c r="E52" s="50">
        <v>4</v>
      </c>
      <c r="F52" s="70"/>
      <c r="G52" s="70"/>
      <c r="H52" s="70"/>
      <c r="I52" s="71">
        <f>+IF(E52=0,"",PRODUCT(E52:H52))</f>
        <v>4</v>
      </c>
      <c r="J52" s="49"/>
      <c r="K52" s="57"/>
      <c r="M52" s="53"/>
      <c r="N52" s="53"/>
      <c r="O52" s="53"/>
    </row>
    <row r="53" spans="1:17" s="52" customFormat="1" ht="15" customHeight="1" x14ac:dyDescent="0.25">
      <c r="A53" s="55"/>
      <c r="B53" s="67"/>
      <c r="C53" s="56"/>
      <c r="D53" s="64"/>
      <c r="E53" s="50"/>
      <c r="F53" s="50"/>
      <c r="G53" s="50"/>
      <c r="H53" s="50"/>
      <c r="I53" s="51"/>
      <c r="J53" s="49"/>
      <c r="K53" s="57"/>
      <c r="M53" s="53"/>
      <c r="N53" s="53"/>
      <c r="O53" s="53"/>
    </row>
    <row r="54" spans="1:17" s="6" customFormat="1" ht="14.25" customHeight="1" x14ac:dyDescent="0.25">
      <c r="A54" s="105" t="s">
        <v>69</v>
      </c>
      <c r="B54" s="78" t="s">
        <v>147</v>
      </c>
      <c r="C54" s="79"/>
      <c r="D54" s="79"/>
      <c r="E54" s="79"/>
      <c r="F54" s="79"/>
      <c r="G54" s="79"/>
      <c r="H54" s="79"/>
      <c r="I54" s="80"/>
      <c r="J54" s="81">
        <f>SUM(I55:I56)</f>
        <v>1</v>
      </c>
      <c r="K54" s="91" t="s">
        <v>8</v>
      </c>
      <c r="L54" s="2"/>
      <c r="M54" s="63"/>
      <c r="N54" s="63"/>
      <c r="O54" s="63"/>
      <c r="P54" s="63"/>
      <c r="Q54" s="63"/>
    </row>
    <row r="55" spans="1:17" s="6" customFormat="1" ht="14.25" customHeight="1" x14ac:dyDescent="0.25">
      <c r="A55" s="48"/>
      <c r="B55" s="83" t="s">
        <v>20</v>
      </c>
      <c r="C55" s="30"/>
      <c r="D55" s="60"/>
      <c r="E55" s="30"/>
      <c r="F55" s="61"/>
      <c r="G55" s="61"/>
      <c r="H55" s="61"/>
      <c r="I55" s="62"/>
      <c r="J55" s="59"/>
      <c r="L55" s="2"/>
      <c r="M55" s="63"/>
      <c r="N55" s="63"/>
      <c r="O55" s="63"/>
      <c r="P55" s="63"/>
      <c r="Q55" s="63"/>
    </row>
    <row r="56" spans="1:17" s="52" customFormat="1" ht="12" customHeight="1" x14ac:dyDescent="0.25">
      <c r="A56" s="48"/>
      <c r="B56" s="82"/>
      <c r="C56" s="56" t="s">
        <v>146</v>
      </c>
      <c r="D56" s="64" t="s">
        <v>26</v>
      </c>
      <c r="E56" s="50">
        <v>1</v>
      </c>
      <c r="F56" s="61"/>
      <c r="G56" s="61"/>
      <c r="H56" s="61"/>
      <c r="I56" s="51">
        <f>+IF(E56=0,"",PRODUCT(E56:H56))</f>
        <v>1</v>
      </c>
      <c r="J56" s="59"/>
      <c r="K56" s="57"/>
      <c r="O56" s="53"/>
    </row>
    <row r="57" spans="1:17" s="52" customFormat="1" ht="15" customHeight="1" x14ac:dyDescent="0.25">
      <c r="A57" s="55"/>
      <c r="B57" s="58"/>
      <c r="C57" s="56"/>
      <c r="D57" s="64"/>
      <c r="E57" s="50"/>
      <c r="F57" s="50"/>
      <c r="G57" s="50"/>
      <c r="H57" s="50"/>
      <c r="I57" s="51"/>
      <c r="J57" s="49"/>
      <c r="K57" s="57"/>
      <c r="O57" s="53"/>
    </row>
    <row r="58" spans="1:17" s="6" customFormat="1" ht="14.25" customHeight="1" x14ac:dyDescent="0.25">
      <c r="A58" s="105" t="s">
        <v>70</v>
      </c>
      <c r="B58" s="78" t="s">
        <v>139</v>
      </c>
      <c r="C58" s="79"/>
      <c r="D58" s="79"/>
      <c r="E58" s="79"/>
      <c r="F58" s="79"/>
      <c r="G58" s="79"/>
      <c r="H58" s="79"/>
      <c r="I58" s="79"/>
      <c r="J58" s="81">
        <f>SUM(I59:I60)</f>
        <v>2</v>
      </c>
      <c r="K58" s="91" t="s">
        <v>8</v>
      </c>
      <c r="L58" s="2"/>
      <c r="M58" s="63"/>
      <c r="N58" s="63"/>
      <c r="O58" s="63"/>
      <c r="P58" s="63"/>
      <c r="Q58" s="63"/>
    </row>
    <row r="59" spans="1:17" s="6" customFormat="1" ht="14.25" customHeight="1" x14ac:dyDescent="0.25">
      <c r="A59" s="48"/>
      <c r="B59" s="83" t="s">
        <v>20</v>
      </c>
      <c r="C59" s="56"/>
      <c r="D59" s="64"/>
      <c r="E59" s="50">
        <v>1</v>
      </c>
      <c r="F59" s="61"/>
      <c r="G59" s="61"/>
      <c r="H59" s="61"/>
      <c r="I59" s="51">
        <f>E59</f>
        <v>1</v>
      </c>
      <c r="J59" s="59"/>
      <c r="K59" s="57"/>
      <c r="L59" s="2"/>
      <c r="M59" s="63"/>
      <c r="N59" s="63"/>
      <c r="O59" s="63"/>
      <c r="P59" s="63"/>
      <c r="Q59" s="63"/>
    </row>
    <row r="60" spans="1:17" s="6" customFormat="1" ht="14.25" customHeight="1" x14ac:dyDescent="0.25">
      <c r="A60" s="48"/>
      <c r="B60" s="83" t="s">
        <v>21</v>
      </c>
      <c r="C60" s="56"/>
      <c r="D60" s="64"/>
      <c r="E60" s="50">
        <v>1</v>
      </c>
      <c r="F60" s="61"/>
      <c r="G60" s="61"/>
      <c r="H60" s="61"/>
      <c r="I60" s="51">
        <f>E60</f>
        <v>1</v>
      </c>
      <c r="J60" s="59"/>
      <c r="K60" s="57"/>
      <c r="L60" s="2"/>
      <c r="M60" s="63"/>
      <c r="N60" s="63"/>
      <c r="O60" s="63"/>
      <c r="P60" s="63"/>
      <c r="Q60" s="63"/>
    </row>
    <row r="61" spans="1:17" s="52" customFormat="1" ht="15" customHeight="1" x14ac:dyDescent="0.25">
      <c r="A61" s="55"/>
      <c r="B61" s="58"/>
      <c r="C61" s="56"/>
      <c r="D61" s="64"/>
      <c r="E61" s="50"/>
      <c r="F61" s="50"/>
      <c r="G61" s="50"/>
      <c r="H61" s="50"/>
      <c r="I61" s="51"/>
      <c r="J61" s="49"/>
      <c r="K61" s="57"/>
      <c r="O61" s="53"/>
    </row>
    <row r="62" spans="1:17" s="52" customFormat="1" ht="15" customHeight="1" x14ac:dyDescent="0.25">
      <c r="A62" s="111" t="s">
        <v>70</v>
      </c>
      <c r="B62" s="78" t="s">
        <v>137</v>
      </c>
      <c r="C62" s="79"/>
      <c r="D62" s="79"/>
      <c r="E62" s="79"/>
      <c r="F62" s="79"/>
      <c r="G62" s="79"/>
      <c r="H62" s="79"/>
      <c r="I62" s="80"/>
      <c r="J62" s="81">
        <f>SUM(I63:I67)</f>
        <v>9.2620749999999994</v>
      </c>
      <c r="K62" s="91" t="s">
        <v>56</v>
      </c>
      <c r="O62" s="53"/>
    </row>
    <row r="63" spans="1:17" s="52" customFormat="1" ht="15" customHeight="1" x14ac:dyDescent="0.25">
      <c r="A63" s="84"/>
      <c r="B63" s="83" t="s">
        <v>20</v>
      </c>
      <c r="C63" s="96"/>
      <c r="D63" s="96"/>
      <c r="E63" s="96"/>
      <c r="F63" s="96"/>
      <c r="G63" s="96"/>
      <c r="H63" s="96"/>
      <c r="I63" s="97"/>
      <c r="J63" s="98"/>
      <c r="K63" s="99"/>
      <c r="O63" s="53"/>
    </row>
    <row r="64" spans="1:17" s="52" customFormat="1" ht="32.25" customHeight="1" x14ac:dyDescent="0.25">
      <c r="A64" s="84"/>
      <c r="B64" s="83"/>
      <c r="C64" s="106" t="s">
        <v>110</v>
      </c>
      <c r="D64" s="69"/>
      <c r="E64" s="62">
        <v>4.5599999999999996</v>
      </c>
      <c r="F64" s="75" t="s">
        <v>81</v>
      </c>
      <c r="G64" s="75" t="s">
        <v>81</v>
      </c>
      <c r="H64" s="70"/>
      <c r="I64" s="51">
        <f>PRODUCT(E64:G64)</f>
        <v>4.5599999999999996</v>
      </c>
      <c r="J64" s="103"/>
      <c r="K64" s="57"/>
      <c r="O64" s="53"/>
    </row>
    <row r="65" spans="1:17" s="52" customFormat="1" ht="25.5" x14ac:dyDescent="0.25">
      <c r="A65" s="84"/>
      <c r="B65" s="83"/>
      <c r="C65" s="107" t="s">
        <v>61</v>
      </c>
      <c r="D65" s="69"/>
      <c r="E65" s="62">
        <f>1.99+(1.11*2)</f>
        <v>4.21</v>
      </c>
      <c r="F65" s="75" t="s">
        <v>81</v>
      </c>
      <c r="G65" s="75" t="s">
        <v>81</v>
      </c>
      <c r="H65" s="70"/>
      <c r="I65" s="51">
        <f t="shared" ref="I65:I66" si="3">PRODUCT(E65:G65)</f>
        <v>4.21</v>
      </c>
      <c r="J65" s="103"/>
      <c r="K65" s="57"/>
      <c r="O65" s="53"/>
    </row>
    <row r="66" spans="1:17" s="52" customFormat="1" ht="15" customHeight="1" x14ac:dyDescent="0.25">
      <c r="A66" s="84"/>
      <c r="B66" s="83"/>
      <c r="C66" s="106" t="s">
        <v>105</v>
      </c>
      <c r="D66" s="69"/>
      <c r="E66" s="62">
        <f>3*(0.405*0.405)</f>
        <v>0.4920750000000001</v>
      </c>
      <c r="F66" s="75" t="s">
        <v>81</v>
      </c>
      <c r="G66" s="75" t="s">
        <v>81</v>
      </c>
      <c r="H66" s="70"/>
      <c r="I66" s="51">
        <f t="shared" si="3"/>
        <v>0.4920750000000001</v>
      </c>
      <c r="J66" s="103"/>
      <c r="K66" s="57"/>
      <c r="O66" s="53"/>
    </row>
    <row r="67" spans="1:17" s="52" customFormat="1" ht="15" customHeight="1" x14ac:dyDescent="0.25">
      <c r="A67" s="84"/>
      <c r="B67" s="83"/>
      <c r="C67" s="106"/>
      <c r="D67" s="69"/>
      <c r="E67" s="75"/>
      <c r="F67" s="75"/>
      <c r="G67" s="75"/>
      <c r="H67" s="70"/>
      <c r="I67" s="51"/>
      <c r="J67" s="103"/>
      <c r="K67" s="57"/>
      <c r="O67" s="53"/>
    </row>
    <row r="68" spans="1:17" s="52" customFormat="1" ht="15" customHeight="1" x14ac:dyDescent="0.25">
      <c r="A68" s="105" t="s">
        <v>80</v>
      </c>
      <c r="B68" s="78" t="s">
        <v>138</v>
      </c>
      <c r="C68" s="79"/>
      <c r="D68" s="79"/>
      <c r="E68" s="79"/>
      <c r="F68" s="79"/>
      <c r="G68" s="79"/>
      <c r="H68" s="79"/>
      <c r="I68" s="80"/>
      <c r="J68" s="81">
        <f>SUM(I69:I71)</f>
        <v>74.66</v>
      </c>
      <c r="K68" s="91" t="s">
        <v>79</v>
      </c>
      <c r="O68" s="53"/>
    </row>
    <row r="69" spans="1:17" s="52" customFormat="1" ht="15" customHeight="1" x14ac:dyDescent="0.25">
      <c r="A69" s="84"/>
      <c r="B69" s="83"/>
      <c r="C69" s="100" t="s">
        <v>92</v>
      </c>
      <c r="D69" s="69"/>
      <c r="E69" s="50">
        <f>16*2*1.18</f>
        <v>37.76</v>
      </c>
      <c r="F69" s="50"/>
      <c r="G69" s="50"/>
      <c r="H69" s="50"/>
      <c r="I69" s="51">
        <f>E69</f>
        <v>37.76</v>
      </c>
      <c r="J69" s="103"/>
      <c r="K69" s="57"/>
      <c r="O69" s="53"/>
    </row>
    <row r="70" spans="1:17" s="52" customFormat="1" ht="15" customHeight="1" x14ac:dyDescent="0.25">
      <c r="A70" s="84"/>
      <c r="B70" s="83"/>
      <c r="C70" s="100" t="s">
        <v>93</v>
      </c>
      <c r="D70" s="69"/>
      <c r="E70" s="50">
        <f>15*1.18</f>
        <v>17.7</v>
      </c>
      <c r="F70" s="50"/>
      <c r="G70" s="50"/>
      <c r="H70" s="50"/>
      <c r="I70" s="51">
        <f>E70</f>
        <v>17.7</v>
      </c>
      <c r="J70" s="103"/>
      <c r="K70" s="57"/>
      <c r="O70" s="53"/>
    </row>
    <row r="71" spans="1:17" s="52" customFormat="1" ht="15" customHeight="1" x14ac:dyDescent="0.25">
      <c r="A71" s="84"/>
      <c r="B71" s="83"/>
      <c r="C71" s="100" t="s">
        <v>94</v>
      </c>
      <c r="D71" s="69"/>
      <c r="E71" s="50">
        <f>16*1.2</f>
        <v>19.2</v>
      </c>
      <c r="F71" s="50"/>
      <c r="G71" s="50"/>
      <c r="H71" s="50"/>
      <c r="I71" s="51">
        <f>E71</f>
        <v>19.2</v>
      </c>
      <c r="J71" s="103"/>
      <c r="K71" s="57"/>
      <c r="O71" s="53"/>
    </row>
    <row r="72" spans="1:17" s="24" customFormat="1" ht="12.75" x14ac:dyDescent="0.2">
      <c r="A72" s="105" t="s">
        <v>64</v>
      </c>
      <c r="B72" s="78" t="s">
        <v>60</v>
      </c>
      <c r="C72" s="79"/>
      <c r="D72" s="79"/>
      <c r="E72" s="79"/>
      <c r="F72" s="79"/>
      <c r="G72" s="79"/>
      <c r="H72" s="79"/>
      <c r="I72" s="80"/>
      <c r="J72" s="81"/>
      <c r="K72" s="91"/>
      <c r="M72" s="25"/>
      <c r="N72" s="25"/>
      <c r="O72" s="25"/>
    </row>
    <row r="73" spans="1:17" s="6" customFormat="1" ht="14.25" customHeight="1" x14ac:dyDescent="0.25">
      <c r="A73" s="105" t="s">
        <v>71</v>
      </c>
      <c r="B73" s="78" t="s">
        <v>10</v>
      </c>
      <c r="C73" s="79"/>
      <c r="D73" s="79"/>
      <c r="E73" s="79"/>
      <c r="F73" s="79"/>
      <c r="G73" s="79"/>
      <c r="H73" s="79"/>
      <c r="I73" s="80"/>
      <c r="J73" s="81">
        <f>SUM(I74:I75)</f>
        <v>5</v>
      </c>
      <c r="K73" s="91" t="s">
        <v>8</v>
      </c>
      <c r="L73" s="2"/>
      <c r="M73" s="63"/>
      <c r="N73" s="63"/>
      <c r="O73" s="63"/>
      <c r="P73" s="63"/>
      <c r="Q73" s="63"/>
    </row>
    <row r="74" spans="1:17" s="6" customFormat="1" ht="14.25" customHeight="1" x14ac:dyDescent="0.25">
      <c r="A74" s="48"/>
      <c r="B74" s="83" t="s">
        <v>20</v>
      </c>
      <c r="C74" s="30"/>
      <c r="D74" s="60"/>
      <c r="E74" s="50">
        <v>2</v>
      </c>
      <c r="F74" s="61"/>
      <c r="G74" s="61"/>
      <c r="H74" s="61"/>
      <c r="I74" s="62">
        <f>+IF(E74=0,"",PRODUCT(E74:H74))</f>
        <v>2</v>
      </c>
      <c r="J74" s="59"/>
      <c r="K74" s="57"/>
      <c r="L74" s="2"/>
      <c r="M74" s="63"/>
      <c r="N74" s="63"/>
      <c r="O74" s="63"/>
      <c r="P74" s="63"/>
      <c r="Q74" s="63"/>
    </row>
    <row r="75" spans="1:17" s="6" customFormat="1" ht="14.25" customHeight="1" x14ac:dyDescent="0.25">
      <c r="A75" s="48"/>
      <c r="B75" s="83" t="s">
        <v>31</v>
      </c>
      <c r="C75" s="30"/>
      <c r="D75" s="60"/>
      <c r="E75" s="50">
        <v>3</v>
      </c>
      <c r="F75" s="61"/>
      <c r="G75" s="61"/>
      <c r="H75" s="61"/>
      <c r="I75" s="62">
        <f t="shared" ref="I75" si="4">+IF(E75=0,"",PRODUCT(E75:H75))</f>
        <v>3</v>
      </c>
      <c r="J75" s="59"/>
      <c r="K75" s="57"/>
      <c r="L75" s="2"/>
      <c r="M75" s="63"/>
      <c r="N75" s="63"/>
      <c r="O75" s="63"/>
      <c r="P75" s="63"/>
      <c r="Q75" s="63"/>
    </row>
    <row r="76" spans="1:17" s="6" customFormat="1" ht="14.25" customHeight="1" x14ac:dyDescent="0.25">
      <c r="A76" s="105" t="s">
        <v>72</v>
      </c>
      <c r="B76" s="78" t="s">
        <v>52</v>
      </c>
      <c r="C76" s="79"/>
      <c r="D76" s="79"/>
      <c r="E76" s="79"/>
      <c r="F76" s="79"/>
      <c r="G76" s="79"/>
      <c r="H76" s="79"/>
      <c r="I76" s="80"/>
      <c r="J76" s="81">
        <f>SUM(I77:I77)</f>
        <v>2</v>
      </c>
      <c r="K76" s="91" t="s">
        <v>8</v>
      </c>
      <c r="L76" s="2"/>
      <c r="M76" s="63"/>
      <c r="N76" s="63"/>
      <c r="O76" s="63"/>
      <c r="P76" s="63"/>
      <c r="Q76" s="63"/>
    </row>
    <row r="77" spans="1:17" s="6" customFormat="1" ht="14.25" customHeight="1" x14ac:dyDescent="0.25">
      <c r="A77" s="48"/>
      <c r="B77" s="83" t="s">
        <v>20</v>
      </c>
      <c r="C77" s="30"/>
      <c r="D77" s="60"/>
      <c r="E77" s="50">
        <v>2</v>
      </c>
      <c r="F77" s="61"/>
      <c r="G77" s="61"/>
      <c r="H77" s="61"/>
      <c r="I77" s="62">
        <f>+IF(E77=0,"",PRODUCT(E77:H77))</f>
        <v>2</v>
      </c>
      <c r="J77" s="59"/>
      <c r="K77" s="57"/>
      <c r="L77" s="2"/>
      <c r="M77" s="63"/>
      <c r="N77" s="63"/>
      <c r="O77" s="63"/>
      <c r="P77" s="63"/>
      <c r="Q77" s="63"/>
    </row>
    <row r="78" spans="1:17" s="6" customFormat="1" ht="14.25" customHeight="1" x14ac:dyDescent="0.25">
      <c r="A78" s="105" t="s">
        <v>73</v>
      </c>
      <c r="B78" s="78" t="s">
        <v>106</v>
      </c>
      <c r="C78" s="79"/>
      <c r="D78" s="79"/>
      <c r="E78" s="79"/>
      <c r="F78" s="79"/>
      <c r="G78" s="79"/>
      <c r="H78" s="79"/>
      <c r="I78" s="80"/>
      <c r="J78" s="81">
        <f>SUM(I78:I79)</f>
        <v>1</v>
      </c>
      <c r="K78" s="91" t="s">
        <v>8</v>
      </c>
      <c r="L78" s="2"/>
      <c r="M78" s="63"/>
      <c r="N78" s="63"/>
      <c r="O78" s="63"/>
      <c r="P78" s="63"/>
      <c r="Q78" s="63"/>
    </row>
    <row r="79" spans="1:17" s="6" customFormat="1" ht="14.25" customHeight="1" x14ac:dyDescent="0.25">
      <c r="A79" s="48"/>
      <c r="B79" s="83" t="s">
        <v>31</v>
      </c>
      <c r="C79" s="109"/>
      <c r="D79" s="110"/>
      <c r="E79" s="50">
        <v>1</v>
      </c>
      <c r="F79" s="61"/>
      <c r="G79" s="61"/>
      <c r="H79" s="61"/>
      <c r="I79" s="62">
        <f t="shared" ref="I79" si="5">+IF(E79=0,"",PRODUCT(E79:H79))</f>
        <v>1</v>
      </c>
      <c r="J79" s="59"/>
      <c r="K79" s="57"/>
      <c r="L79" s="2"/>
      <c r="M79" s="63"/>
      <c r="N79" s="63"/>
      <c r="O79" s="63"/>
      <c r="P79" s="63"/>
      <c r="Q79" s="63"/>
    </row>
    <row r="80" spans="1:17" s="6" customFormat="1" ht="14.25" customHeight="1" x14ac:dyDescent="0.25">
      <c r="A80" s="105" t="s">
        <v>108</v>
      </c>
      <c r="B80" s="78" t="s">
        <v>125</v>
      </c>
      <c r="C80" s="79"/>
      <c r="D80" s="79"/>
      <c r="E80" s="79"/>
      <c r="F80" s="79"/>
      <c r="G80" s="79"/>
      <c r="H80" s="79"/>
      <c r="I80" s="80"/>
      <c r="J80" s="81">
        <f>SUM(I81:I82)</f>
        <v>3</v>
      </c>
      <c r="K80" s="91" t="s">
        <v>8</v>
      </c>
      <c r="L80" s="2"/>
      <c r="M80" s="63"/>
      <c r="N80" s="63"/>
      <c r="O80" s="63"/>
      <c r="P80" s="63"/>
      <c r="Q80" s="63"/>
    </row>
    <row r="81" spans="1:17" s="6" customFormat="1" ht="14.25" customHeight="1" x14ac:dyDescent="0.25">
      <c r="A81" s="48"/>
      <c r="B81" s="83" t="s">
        <v>20</v>
      </c>
      <c r="C81" s="30"/>
      <c r="D81" s="60"/>
      <c r="E81" s="50">
        <v>2</v>
      </c>
      <c r="F81" s="61"/>
      <c r="G81" s="61"/>
      <c r="H81" s="61"/>
      <c r="I81" s="62">
        <f>E81</f>
        <v>2</v>
      </c>
      <c r="J81" s="59"/>
      <c r="K81" s="57"/>
      <c r="L81" s="2"/>
      <c r="M81" s="63"/>
      <c r="N81" s="63"/>
      <c r="O81" s="63"/>
      <c r="P81" s="63"/>
      <c r="Q81" s="63"/>
    </row>
    <row r="82" spans="1:17" s="6" customFormat="1" ht="14.25" customHeight="1" x14ac:dyDescent="0.25">
      <c r="A82" s="48"/>
      <c r="B82" s="83" t="s">
        <v>31</v>
      </c>
      <c r="C82" s="30"/>
      <c r="D82" s="60"/>
      <c r="E82" s="50">
        <v>1</v>
      </c>
      <c r="F82" s="61"/>
      <c r="G82" s="61"/>
      <c r="H82" s="61"/>
      <c r="I82" s="62">
        <f>E82</f>
        <v>1</v>
      </c>
      <c r="J82" s="59"/>
      <c r="K82" s="57"/>
      <c r="L82" s="2"/>
      <c r="M82" s="63"/>
      <c r="N82" s="63"/>
      <c r="O82" s="63"/>
      <c r="P82" s="63"/>
      <c r="Q82" s="63"/>
    </row>
    <row r="83" spans="1:17" ht="12.75" x14ac:dyDescent="0.2">
      <c r="A83" s="105" t="s">
        <v>65</v>
      </c>
      <c r="B83" s="78" t="s">
        <v>107</v>
      </c>
      <c r="C83" s="79"/>
      <c r="D83" s="79"/>
      <c r="E83" s="79"/>
      <c r="F83" s="79"/>
      <c r="G83" s="79"/>
      <c r="H83" s="79"/>
      <c r="I83" s="80"/>
      <c r="J83" s="81">
        <f>SUM(I84:I85)</f>
        <v>2</v>
      </c>
      <c r="K83" s="91" t="s">
        <v>8</v>
      </c>
    </row>
    <row r="84" spans="1:17" ht="12.75" x14ac:dyDescent="0.25">
      <c r="A84" s="48"/>
      <c r="B84" s="83" t="s">
        <v>20</v>
      </c>
      <c r="C84" s="30"/>
      <c r="D84" s="60"/>
      <c r="E84" s="50">
        <v>1</v>
      </c>
      <c r="F84" s="61"/>
      <c r="G84" s="61"/>
      <c r="H84" s="61"/>
      <c r="I84" s="62">
        <f>+IF(E84=0,"",PRODUCT(E84:H84))</f>
        <v>1</v>
      </c>
      <c r="J84" s="59"/>
      <c r="K84" s="57"/>
    </row>
    <row r="85" spans="1:17" ht="12.75" x14ac:dyDescent="0.25">
      <c r="A85" s="48"/>
      <c r="B85" s="83" t="s">
        <v>31</v>
      </c>
      <c r="C85" s="30"/>
      <c r="D85" s="60"/>
      <c r="E85" s="50">
        <v>1</v>
      </c>
      <c r="F85" s="61"/>
      <c r="G85" s="61"/>
      <c r="H85" s="61"/>
      <c r="I85" s="62">
        <f>E85</f>
        <v>1</v>
      </c>
      <c r="J85" s="59"/>
      <c r="K85" s="57"/>
    </row>
    <row r="86" spans="1:17" ht="11.25" customHeight="1" x14ac:dyDescent="0.25">
      <c r="A86" s="48"/>
      <c r="B86" s="83"/>
      <c r="C86" s="30"/>
      <c r="D86" s="60"/>
      <c r="E86" s="50"/>
      <c r="F86" s="61"/>
      <c r="G86" s="61"/>
      <c r="H86" s="61"/>
      <c r="I86" s="62" t="str">
        <f t="shared" ref="I86" si="6">+IF(E86=0,"",PRODUCT(E86:H86))</f>
        <v/>
      </c>
      <c r="J86" s="59"/>
      <c r="K86" s="57"/>
    </row>
    <row r="87" spans="1:17" x14ac:dyDescent="0.2">
      <c r="A87" s="220" t="s">
        <v>148</v>
      </c>
      <c r="B87" s="220"/>
      <c r="C87" s="220"/>
      <c r="D87" s="220"/>
      <c r="E87" s="220"/>
      <c r="F87" s="220"/>
      <c r="G87" s="220"/>
      <c r="H87" s="220"/>
      <c r="I87" s="220"/>
      <c r="J87" s="220"/>
      <c r="K87" s="220"/>
    </row>
    <row r="88" spans="1:17" x14ac:dyDescent="0.2">
      <c r="A88" s="221"/>
      <c r="B88" s="221"/>
      <c r="C88" s="221"/>
      <c r="D88" s="221"/>
      <c r="E88" s="221"/>
      <c r="F88" s="221"/>
      <c r="G88" s="221"/>
      <c r="H88" s="221"/>
      <c r="I88" s="221"/>
      <c r="J88" s="221"/>
      <c r="K88" s="221"/>
    </row>
  </sheetData>
  <mergeCells count="13">
    <mergeCell ref="C1:K1"/>
    <mergeCell ref="A87:K88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7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42"/>
  <sheetViews>
    <sheetView view="pageBreakPreview" topLeftCell="A4" zoomScale="110" zoomScaleNormal="115" zoomScaleSheetLayoutView="110" workbookViewId="0">
      <selection activeCell="C1" sqref="C1:K1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9.7109375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6" s="14" customFormat="1" ht="42" customHeight="1" x14ac:dyDescent="0.2">
      <c r="A1" s="149"/>
      <c r="B1" s="150"/>
      <c r="C1" s="228" t="s">
        <v>152</v>
      </c>
      <c r="D1" s="228"/>
      <c r="E1" s="228"/>
      <c r="F1" s="228"/>
      <c r="G1" s="228"/>
      <c r="H1" s="228"/>
      <c r="I1" s="228"/>
      <c r="J1" s="228"/>
      <c r="K1" s="229"/>
    </row>
    <row r="2" spans="1:16" s="14" customFormat="1" ht="43.5" customHeight="1" x14ac:dyDescent="0.2">
      <c r="A2" s="151" t="s">
        <v>35</v>
      </c>
      <c r="B2" s="226" t="s">
        <v>87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6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88</v>
      </c>
      <c r="J3" s="17"/>
      <c r="K3" s="152"/>
      <c r="L3" s="18"/>
    </row>
    <row r="4" spans="1:16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89</v>
      </c>
      <c r="J4" s="17"/>
      <c r="K4" s="152"/>
      <c r="L4" s="18"/>
    </row>
    <row r="5" spans="1:16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90</v>
      </c>
      <c r="J5" s="17"/>
      <c r="K5" s="152"/>
      <c r="L5" s="18"/>
    </row>
    <row r="6" spans="1:16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6" s="26" customFormat="1" ht="19.5" customHeight="1" x14ac:dyDescent="0.2">
      <c r="A7" s="245" t="s">
        <v>3</v>
      </c>
      <c r="B7" s="246" t="s">
        <v>5</v>
      </c>
      <c r="C7" s="247" t="s">
        <v>13</v>
      </c>
      <c r="D7" s="247" t="s">
        <v>14</v>
      </c>
      <c r="E7" s="248" t="s">
        <v>15</v>
      </c>
      <c r="F7" s="235" t="s">
        <v>16</v>
      </c>
      <c r="G7" s="236"/>
      <c r="H7" s="237"/>
      <c r="I7" s="248" t="s">
        <v>0</v>
      </c>
      <c r="J7" s="248" t="s">
        <v>1</v>
      </c>
      <c r="K7" s="246" t="s">
        <v>6</v>
      </c>
      <c r="L7" s="7"/>
      <c r="M7" s="7"/>
    </row>
    <row r="8" spans="1:16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28"/>
      <c r="N8" s="28"/>
      <c r="O8" s="28"/>
      <c r="P8" s="28"/>
    </row>
    <row r="9" spans="1:16" s="23" customFormat="1" ht="12.75" x14ac:dyDescent="0.2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28"/>
      <c r="N9" s="28"/>
      <c r="O9" s="28"/>
      <c r="P9" s="28"/>
    </row>
    <row r="10" spans="1:16" s="23" customFormat="1" ht="12.75" x14ac:dyDescent="0.2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M10" s="28"/>
      <c r="N10" s="28"/>
      <c r="O10" s="28"/>
      <c r="P10" s="28"/>
    </row>
    <row r="11" spans="1:16" s="23" customFormat="1" ht="12.75" x14ac:dyDescent="0.25">
      <c r="A11" s="105" t="s">
        <v>67</v>
      </c>
      <c r="B11" s="78" t="s">
        <v>143</v>
      </c>
      <c r="C11" s="79"/>
      <c r="D11" s="86"/>
      <c r="E11" s="87"/>
      <c r="F11" s="88"/>
      <c r="G11" s="88"/>
      <c r="H11" s="88"/>
      <c r="I11" s="89"/>
      <c r="J11" s="90">
        <f>SUM(I13:I22)</f>
        <v>11</v>
      </c>
      <c r="K11" s="91" t="s">
        <v>8</v>
      </c>
      <c r="M11" s="118"/>
      <c r="N11" s="28"/>
      <c r="O11" s="28"/>
      <c r="P11" s="28"/>
    </row>
    <row r="12" spans="1:16" s="23" customFormat="1" ht="12.75" x14ac:dyDescent="0.25">
      <c r="A12" s="48"/>
      <c r="B12" s="83" t="s">
        <v>20</v>
      </c>
      <c r="C12" s="30"/>
      <c r="D12" s="60"/>
      <c r="E12" s="30"/>
      <c r="F12" s="61"/>
      <c r="G12" s="61"/>
      <c r="H12" s="61"/>
      <c r="I12" s="62"/>
      <c r="J12" s="76"/>
      <c r="K12" s="77"/>
      <c r="M12" s="118"/>
      <c r="N12" s="28"/>
      <c r="O12" s="28"/>
      <c r="P12" s="28"/>
    </row>
    <row r="13" spans="1:16" s="23" customFormat="1" ht="12.75" x14ac:dyDescent="0.25">
      <c r="A13" s="84"/>
      <c r="B13" s="58"/>
      <c r="C13" s="56" t="s">
        <v>58</v>
      </c>
      <c r="D13" s="69" t="s">
        <v>24</v>
      </c>
      <c r="E13" s="70">
        <v>1</v>
      </c>
      <c r="F13" s="70"/>
      <c r="G13" s="70"/>
      <c r="H13" s="70"/>
      <c r="I13" s="71">
        <f t="shared" ref="I13:I22" si="0">+IF(E13=0,"",PRODUCT(E13:H13))</f>
        <v>1</v>
      </c>
      <c r="J13" s="49"/>
      <c r="K13" s="57"/>
      <c r="M13" s="28"/>
      <c r="N13" s="28"/>
      <c r="O13" s="28"/>
      <c r="P13" s="28"/>
    </row>
    <row r="14" spans="1:16" s="23" customFormat="1" ht="12.75" x14ac:dyDescent="0.25">
      <c r="A14" s="84"/>
      <c r="B14" s="58"/>
      <c r="C14" s="56" t="s">
        <v>36</v>
      </c>
      <c r="D14" s="69" t="s">
        <v>33</v>
      </c>
      <c r="E14" s="70">
        <v>1</v>
      </c>
      <c r="F14" s="70"/>
      <c r="G14" s="70"/>
      <c r="H14" s="70"/>
      <c r="I14" s="71">
        <v>3</v>
      </c>
      <c r="J14" s="49"/>
      <c r="K14" s="57"/>
      <c r="M14" s="28"/>
      <c r="N14" s="28"/>
      <c r="O14" s="28"/>
      <c r="P14" s="28"/>
    </row>
    <row r="15" spans="1:16" s="23" customFormat="1" ht="12.75" x14ac:dyDescent="0.25">
      <c r="A15" s="84"/>
      <c r="B15" s="58"/>
      <c r="C15" s="56" t="s">
        <v>142</v>
      </c>
      <c r="D15" s="69" t="s">
        <v>25</v>
      </c>
      <c r="E15" s="70">
        <v>1</v>
      </c>
      <c r="F15" s="70"/>
      <c r="G15" s="70"/>
      <c r="H15" s="70"/>
      <c r="I15" s="71">
        <f t="shared" si="0"/>
        <v>1</v>
      </c>
      <c r="J15" s="49"/>
      <c r="K15" s="57"/>
      <c r="M15" s="28"/>
      <c r="N15" s="28"/>
      <c r="O15" s="28"/>
      <c r="P15" s="28"/>
    </row>
    <row r="16" spans="1:16" s="23" customFormat="1" ht="12.75" x14ac:dyDescent="0.25">
      <c r="A16" s="84"/>
      <c r="B16" s="58"/>
      <c r="C16" s="56" t="s">
        <v>41</v>
      </c>
      <c r="D16" s="69" t="s">
        <v>28</v>
      </c>
      <c r="E16" s="70">
        <v>1</v>
      </c>
      <c r="F16" s="70"/>
      <c r="G16" s="70"/>
      <c r="H16" s="70"/>
      <c r="I16" s="71">
        <f t="shared" si="0"/>
        <v>1</v>
      </c>
      <c r="J16" s="49"/>
      <c r="K16" s="57"/>
      <c r="M16" s="28"/>
      <c r="N16" s="28"/>
      <c r="O16" s="28"/>
      <c r="P16" s="28"/>
    </row>
    <row r="17" spans="1:16" s="23" customFormat="1" ht="12.75" x14ac:dyDescent="0.25">
      <c r="A17" s="84"/>
      <c r="B17" s="58"/>
      <c r="C17" s="56" t="s">
        <v>42</v>
      </c>
      <c r="D17" s="69" t="s">
        <v>44</v>
      </c>
      <c r="E17" s="70">
        <v>1</v>
      </c>
      <c r="F17" s="70"/>
      <c r="G17" s="70"/>
      <c r="H17" s="70"/>
      <c r="I17" s="71">
        <f t="shared" si="0"/>
        <v>1</v>
      </c>
      <c r="J17" s="49"/>
      <c r="K17" s="57"/>
      <c r="M17" s="28"/>
      <c r="N17" s="28"/>
      <c r="O17" s="28"/>
      <c r="P17" s="28"/>
    </row>
    <row r="18" spans="1:16" s="23" customFormat="1" ht="12.75" x14ac:dyDescent="0.25">
      <c r="A18" s="122"/>
      <c r="B18" s="85" t="s">
        <v>31</v>
      </c>
      <c r="C18" s="30"/>
      <c r="D18" s="72"/>
      <c r="E18" s="74"/>
      <c r="F18" s="74"/>
      <c r="G18" s="74"/>
      <c r="H18" s="74"/>
      <c r="I18" s="71" t="str">
        <f t="shared" si="0"/>
        <v/>
      </c>
      <c r="J18" s="126"/>
      <c r="K18" s="127"/>
      <c r="M18" s="28"/>
      <c r="N18" s="28"/>
      <c r="O18" s="28"/>
      <c r="P18" s="28"/>
    </row>
    <row r="19" spans="1:16" s="23" customFormat="1" ht="12.75" x14ac:dyDescent="0.25">
      <c r="A19" s="122"/>
      <c r="B19" s="58"/>
      <c r="C19" s="56" t="s">
        <v>121</v>
      </c>
      <c r="D19" s="69" t="s">
        <v>22</v>
      </c>
      <c r="E19" s="70">
        <v>1</v>
      </c>
      <c r="F19" s="70"/>
      <c r="G19" s="70"/>
      <c r="H19" s="70"/>
      <c r="I19" s="71">
        <f t="shared" si="0"/>
        <v>1</v>
      </c>
      <c r="J19" s="126"/>
      <c r="K19" s="127"/>
      <c r="M19" s="28"/>
      <c r="N19" s="28"/>
      <c r="O19" s="28"/>
      <c r="P19" s="28"/>
    </row>
    <row r="20" spans="1:16" s="23" customFormat="1" ht="12.75" x14ac:dyDescent="0.25">
      <c r="A20" s="122"/>
      <c r="B20" s="58"/>
      <c r="C20" s="56" t="s">
        <v>58</v>
      </c>
      <c r="D20" s="69" t="s">
        <v>24</v>
      </c>
      <c r="E20" s="70">
        <v>1</v>
      </c>
      <c r="F20" s="70"/>
      <c r="G20" s="70"/>
      <c r="H20" s="70"/>
      <c r="I20" s="71">
        <f t="shared" si="0"/>
        <v>1</v>
      </c>
      <c r="J20" s="126"/>
      <c r="K20" s="127"/>
      <c r="M20" s="28"/>
      <c r="N20" s="28"/>
      <c r="O20" s="28"/>
      <c r="P20" s="28"/>
    </row>
    <row r="21" spans="1:16" s="23" customFormat="1" ht="12.75" x14ac:dyDescent="0.25">
      <c r="A21" s="122"/>
      <c r="B21" s="58"/>
      <c r="C21" s="56" t="s">
        <v>38</v>
      </c>
      <c r="D21" s="69" t="s">
        <v>39</v>
      </c>
      <c r="E21" s="70">
        <v>1</v>
      </c>
      <c r="F21" s="70"/>
      <c r="G21" s="70"/>
      <c r="H21" s="70"/>
      <c r="I21" s="71">
        <f t="shared" si="0"/>
        <v>1</v>
      </c>
      <c r="J21" s="126"/>
      <c r="K21" s="127"/>
      <c r="M21" s="28"/>
      <c r="N21" s="28"/>
      <c r="O21" s="28"/>
      <c r="P21" s="28"/>
    </row>
    <row r="22" spans="1:16" s="23" customFormat="1" ht="12.75" x14ac:dyDescent="0.25">
      <c r="A22" s="122"/>
      <c r="B22" s="58"/>
      <c r="C22" s="56" t="s">
        <v>40</v>
      </c>
      <c r="D22" s="69" t="s">
        <v>28</v>
      </c>
      <c r="E22" s="70">
        <v>1</v>
      </c>
      <c r="F22" s="70"/>
      <c r="G22" s="70"/>
      <c r="H22" s="70"/>
      <c r="I22" s="71">
        <f t="shared" si="0"/>
        <v>1</v>
      </c>
      <c r="J22" s="126"/>
      <c r="K22" s="127"/>
      <c r="M22" s="28"/>
      <c r="N22" s="28"/>
      <c r="O22" s="28"/>
      <c r="P22" s="28"/>
    </row>
    <row r="23" spans="1:16" s="23" customFormat="1" ht="12.75" x14ac:dyDescent="0.2">
      <c r="A23" s="122"/>
      <c r="B23" s="123"/>
      <c r="C23" s="124"/>
      <c r="D23" s="124"/>
      <c r="E23" s="124"/>
      <c r="F23" s="124"/>
      <c r="G23" s="124"/>
      <c r="H23" s="124"/>
      <c r="I23" s="125"/>
      <c r="J23" s="126"/>
      <c r="K23" s="127"/>
      <c r="M23" s="28"/>
      <c r="N23" s="28"/>
      <c r="O23" s="28"/>
      <c r="P23" s="28"/>
    </row>
    <row r="24" spans="1:16" s="23" customFormat="1" ht="12.75" x14ac:dyDescent="0.25">
      <c r="A24" s="105" t="s">
        <v>68</v>
      </c>
      <c r="B24" s="78" t="s">
        <v>144</v>
      </c>
      <c r="C24" s="92"/>
      <c r="D24" s="93"/>
      <c r="E24" s="94"/>
      <c r="F24" s="94"/>
      <c r="G24" s="94"/>
      <c r="H24" s="94"/>
      <c r="I24" s="95"/>
      <c r="J24" s="90">
        <f>SUM(I26:I30)</f>
        <v>5</v>
      </c>
      <c r="K24" s="91" t="s">
        <v>8</v>
      </c>
      <c r="M24" s="28"/>
      <c r="N24" s="28"/>
      <c r="O24" s="28"/>
      <c r="P24" s="28"/>
    </row>
    <row r="25" spans="1:16" s="23" customFormat="1" ht="12.75" x14ac:dyDescent="0.25">
      <c r="A25" s="122"/>
      <c r="B25" s="83" t="s">
        <v>20</v>
      </c>
      <c r="C25" s="56"/>
      <c r="D25" s="64"/>
      <c r="E25" s="50"/>
      <c r="F25" s="50"/>
      <c r="G25" s="50"/>
      <c r="H25" s="50"/>
      <c r="I25" s="51"/>
      <c r="J25" s="126"/>
      <c r="K25" s="127"/>
      <c r="M25" s="28"/>
      <c r="N25" s="28"/>
      <c r="O25" s="28"/>
      <c r="P25" s="28"/>
    </row>
    <row r="26" spans="1:16" s="23" customFormat="1" ht="12.75" x14ac:dyDescent="0.25">
      <c r="A26" s="122"/>
      <c r="B26" s="67"/>
      <c r="C26" s="56" t="s">
        <v>47</v>
      </c>
      <c r="D26" s="69" t="s">
        <v>29</v>
      </c>
      <c r="E26" s="50">
        <v>1</v>
      </c>
      <c r="F26" s="50"/>
      <c r="G26" s="50"/>
      <c r="H26" s="50"/>
      <c r="I26" s="71">
        <f t="shared" ref="I26" si="1">+IF(E26=0,"",PRODUCT(E26:H26))</f>
        <v>1</v>
      </c>
      <c r="J26" s="126"/>
      <c r="K26" s="127"/>
      <c r="M26" s="28"/>
      <c r="N26" s="28"/>
      <c r="O26" s="28"/>
      <c r="P26" s="28"/>
    </row>
    <row r="27" spans="1:16" s="23" customFormat="1" ht="12.75" x14ac:dyDescent="0.25">
      <c r="A27" s="122"/>
      <c r="B27" s="67"/>
      <c r="C27" s="56" t="s">
        <v>43</v>
      </c>
      <c r="D27" s="69" t="s">
        <v>46</v>
      </c>
      <c r="E27" s="50">
        <v>1</v>
      </c>
      <c r="F27" s="50"/>
      <c r="G27" s="70"/>
      <c r="H27" s="70"/>
      <c r="I27" s="71">
        <f>+IF(E27=0,"",PRODUCT(E27:H27))</f>
        <v>1</v>
      </c>
      <c r="J27" s="126"/>
      <c r="K27" s="127"/>
      <c r="M27" s="28"/>
      <c r="N27" s="28"/>
      <c r="O27" s="28"/>
      <c r="P27" s="28"/>
    </row>
    <row r="28" spans="1:16" s="23" customFormat="1" ht="12.75" x14ac:dyDescent="0.25">
      <c r="A28" s="122"/>
      <c r="B28" s="83" t="s">
        <v>21</v>
      </c>
      <c r="C28" s="56"/>
      <c r="D28" s="64"/>
      <c r="E28" s="50"/>
      <c r="F28" s="50"/>
      <c r="G28" s="50"/>
      <c r="H28" s="50"/>
      <c r="I28" s="71" t="str">
        <f t="shared" ref="I28:I29" si="2">+IF(E28=0,"",PRODUCT(E28:H28))</f>
        <v/>
      </c>
      <c r="J28" s="126"/>
      <c r="K28" s="127"/>
      <c r="M28" s="28"/>
      <c r="N28" s="28"/>
      <c r="O28" s="28"/>
      <c r="P28" s="28"/>
    </row>
    <row r="29" spans="1:16" s="23" customFormat="1" ht="12.75" x14ac:dyDescent="0.25">
      <c r="A29" s="122"/>
      <c r="B29" s="67"/>
      <c r="C29" s="56" t="s">
        <v>47</v>
      </c>
      <c r="D29" s="69" t="s">
        <v>29</v>
      </c>
      <c r="E29" s="50">
        <v>1</v>
      </c>
      <c r="F29" s="50"/>
      <c r="G29" s="50"/>
      <c r="H29" s="50"/>
      <c r="I29" s="71">
        <f t="shared" si="2"/>
        <v>1</v>
      </c>
      <c r="J29" s="126"/>
      <c r="K29" s="127"/>
      <c r="M29" s="28"/>
      <c r="N29" s="28"/>
      <c r="O29" s="28"/>
      <c r="P29" s="28"/>
    </row>
    <row r="30" spans="1:16" s="23" customFormat="1" ht="12.75" x14ac:dyDescent="0.25">
      <c r="A30" s="122"/>
      <c r="B30" s="67"/>
      <c r="C30" s="56" t="s">
        <v>43</v>
      </c>
      <c r="D30" s="69" t="s">
        <v>46</v>
      </c>
      <c r="E30" s="50">
        <v>2</v>
      </c>
      <c r="F30" s="50"/>
      <c r="G30" s="70"/>
      <c r="H30" s="70"/>
      <c r="I30" s="71">
        <f>+IF(E30=0,"",PRODUCT(E30:H30))</f>
        <v>2</v>
      </c>
      <c r="J30" s="126"/>
      <c r="K30" s="127"/>
      <c r="M30" s="28"/>
      <c r="N30" s="28"/>
      <c r="O30" s="28"/>
    </row>
    <row r="31" spans="1:16" s="23" customFormat="1" ht="12.75" x14ac:dyDescent="0.2">
      <c r="A31" s="122"/>
      <c r="B31" s="123"/>
      <c r="C31" s="124"/>
      <c r="D31" s="124"/>
      <c r="E31" s="124"/>
      <c r="F31" s="124"/>
      <c r="G31" s="124"/>
      <c r="H31" s="124"/>
      <c r="I31" s="125"/>
      <c r="J31" s="126"/>
      <c r="K31" s="127"/>
      <c r="M31" s="28"/>
      <c r="N31" s="28"/>
      <c r="O31" s="28"/>
    </row>
    <row r="32" spans="1:16" s="23" customFormat="1" ht="12.75" x14ac:dyDescent="0.2">
      <c r="A32" s="105" t="s">
        <v>80</v>
      </c>
      <c r="B32" s="78" t="s">
        <v>138</v>
      </c>
      <c r="C32" s="79"/>
      <c r="D32" s="79"/>
      <c r="E32" s="79"/>
      <c r="F32" s="79"/>
      <c r="G32" s="79"/>
      <c r="H32" s="79"/>
      <c r="I32" s="80"/>
      <c r="J32" s="81">
        <f>SUM(I33:I33)</f>
        <v>19.2</v>
      </c>
      <c r="K32" s="91" t="s">
        <v>79</v>
      </c>
      <c r="M32" s="28"/>
      <c r="N32" s="28"/>
      <c r="O32" s="28"/>
    </row>
    <row r="33" spans="1:15" s="23" customFormat="1" ht="12.75" x14ac:dyDescent="0.25">
      <c r="A33" s="84"/>
      <c r="B33" s="83"/>
      <c r="C33" s="100" t="s">
        <v>94</v>
      </c>
      <c r="D33" s="69"/>
      <c r="E33" s="50">
        <f>16*1.2</f>
        <v>19.2</v>
      </c>
      <c r="F33" s="50"/>
      <c r="G33" s="50"/>
      <c r="H33" s="50"/>
      <c r="I33" s="51">
        <f>E33</f>
        <v>19.2</v>
      </c>
      <c r="J33" s="103"/>
      <c r="K33" s="57"/>
      <c r="M33" s="28"/>
      <c r="N33" s="28"/>
      <c r="O33" s="28"/>
    </row>
    <row r="34" spans="1:15" s="23" customFormat="1" ht="12.75" x14ac:dyDescent="0.25">
      <c r="A34" s="84"/>
      <c r="B34" s="83"/>
      <c r="C34" s="100"/>
      <c r="D34" s="69"/>
      <c r="E34" s="50"/>
      <c r="F34" s="50"/>
      <c r="G34" s="50"/>
      <c r="H34" s="50"/>
      <c r="I34" s="51"/>
      <c r="J34" s="103"/>
      <c r="K34" s="57"/>
      <c r="M34" s="28"/>
      <c r="N34" s="28"/>
      <c r="O34" s="28"/>
    </row>
    <row r="35" spans="1:15" s="23" customFormat="1" ht="12.75" x14ac:dyDescent="0.2">
      <c r="A35" s="105" t="s">
        <v>64</v>
      </c>
      <c r="B35" s="78" t="s">
        <v>60</v>
      </c>
      <c r="C35" s="79"/>
      <c r="D35" s="79"/>
      <c r="E35" s="79"/>
      <c r="F35" s="79"/>
      <c r="G35" s="79"/>
      <c r="H35" s="79"/>
      <c r="I35" s="80"/>
      <c r="J35" s="81"/>
      <c r="K35" s="91"/>
      <c r="M35" s="28"/>
      <c r="N35" s="28"/>
      <c r="O35" s="28"/>
    </row>
    <row r="36" spans="1:15" s="23" customFormat="1" ht="12.75" x14ac:dyDescent="0.2">
      <c r="A36" s="105" t="s">
        <v>71</v>
      </c>
      <c r="B36" s="78" t="s">
        <v>10</v>
      </c>
      <c r="C36" s="79"/>
      <c r="D36" s="79"/>
      <c r="E36" s="79"/>
      <c r="F36" s="79"/>
      <c r="G36" s="79"/>
      <c r="H36" s="79"/>
      <c r="I36" s="80"/>
      <c r="J36" s="81">
        <f>SUM(I37)</f>
        <v>1</v>
      </c>
      <c r="K36" s="91" t="s">
        <v>8</v>
      </c>
      <c r="M36" s="28"/>
      <c r="N36" s="28"/>
      <c r="O36" s="28"/>
    </row>
    <row r="37" spans="1:15" s="23" customFormat="1" ht="12.75" x14ac:dyDescent="0.25">
      <c r="A37" s="122"/>
      <c r="B37" s="83" t="s">
        <v>31</v>
      </c>
      <c r="C37" s="30"/>
      <c r="D37" s="60"/>
      <c r="E37" s="50">
        <v>1</v>
      </c>
      <c r="F37" s="61"/>
      <c r="G37" s="61"/>
      <c r="H37" s="61"/>
      <c r="I37" s="62">
        <f t="shared" ref="I37" si="3">+IF(E37=0,"",PRODUCT(E37:H37))</f>
        <v>1</v>
      </c>
      <c r="J37" s="126"/>
      <c r="K37" s="127"/>
      <c r="M37" s="28"/>
      <c r="N37" s="28"/>
      <c r="O37" s="28"/>
    </row>
    <row r="38" spans="1:15" s="23" customFormat="1" ht="12.75" x14ac:dyDescent="0.2">
      <c r="A38" s="105" t="s">
        <v>108</v>
      </c>
      <c r="B38" s="78" t="s">
        <v>125</v>
      </c>
      <c r="C38" s="79"/>
      <c r="D38" s="79"/>
      <c r="E38" s="79"/>
      <c r="F38" s="79"/>
      <c r="G38" s="79"/>
      <c r="H38" s="79"/>
      <c r="I38" s="80"/>
      <c r="J38" s="81">
        <f>SUM(I39:I39)</f>
        <v>1</v>
      </c>
      <c r="K38" s="91" t="s">
        <v>8</v>
      </c>
      <c r="M38" s="28"/>
      <c r="N38" s="28"/>
      <c r="O38" s="28"/>
    </row>
    <row r="39" spans="1:15" s="23" customFormat="1" ht="12.75" x14ac:dyDescent="0.25">
      <c r="A39" s="48"/>
      <c r="B39" s="83" t="s">
        <v>31</v>
      </c>
      <c r="C39" s="30"/>
      <c r="D39" s="60"/>
      <c r="E39" s="50">
        <v>1</v>
      </c>
      <c r="F39" s="61"/>
      <c r="G39" s="61"/>
      <c r="H39" s="61"/>
      <c r="I39" s="62">
        <f>E39</f>
        <v>1</v>
      </c>
      <c r="J39" s="59"/>
      <c r="K39" s="57"/>
      <c r="M39" s="28"/>
      <c r="N39" s="28"/>
      <c r="O39" s="28"/>
    </row>
    <row r="40" spans="1:15" ht="11.25" customHeight="1" x14ac:dyDescent="0.25">
      <c r="A40" s="48"/>
      <c r="B40" s="83"/>
      <c r="C40" s="30"/>
      <c r="D40" s="60"/>
      <c r="E40" s="50"/>
      <c r="F40" s="61"/>
      <c r="G40" s="61"/>
      <c r="H40" s="61"/>
      <c r="I40" s="62" t="str">
        <f t="shared" ref="I40" si="4">+IF(E40=0,"",PRODUCT(E40:H40))</f>
        <v/>
      </c>
      <c r="J40" s="59"/>
      <c r="K40" s="57"/>
    </row>
    <row r="41" spans="1:15" x14ac:dyDescent="0.2">
      <c r="A41" s="220" t="s">
        <v>148</v>
      </c>
      <c r="B41" s="220"/>
      <c r="C41" s="220"/>
      <c r="D41" s="220"/>
      <c r="E41" s="220"/>
      <c r="F41" s="220"/>
      <c r="G41" s="220"/>
      <c r="H41" s="220"/>
      <c r="I41" s="220"/>
      <c r="J41" s="220"/>
      <c r="K41" s="220"/>
    </row>
    <row r="42" spans="1:15" x14ac:dyDescent="0.2">
      <c r="A42" s="221"/>
      <c r="B42" s="221"/>
      <c r="C42" s="221"/>
      <c r="D42" s="221"/>
      <c r="E42" s="221"/>
      <c r="F42" s="221"/>
      <c r="G42" s="221"/>
      <c r="H42" s="221"/>
      <c r="I42" s="221"/>
      <c r="J42" s="221"/>
      <c r="K42" s="221"/>
    </row>
  </sheetData>
  <mergeCells count="13">
    <mergeCell ref="A41:K42"/>
    <mergeCell ref="C1:K1"/>
    <mergeCell ref="B2:K2"/>
    <mergeCell ref="E7:E8"/>
    <mergeCell ref="D7:D8"/>
    <mergeCell ref="C7:C8"/>
    <mergeCell ref="B7:B8"/>
    <mergeCell ref="A7:A8"/>
    <mergeCell ref="L2:M2"/>
    <mergeCell ref="F7:H7"/>
    <mergeCell ref="I7:I8"/>
    <mergeCell ref="J7:J8"/>
    <mergeCell ref="K7:K8"/>
  </mergeCells>
  <conditionalFormatting sqref="K1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Q85"/>
  <sheetViews>
    <sheetView view="pageBreakPreview" topLeftCell="A25" zoomScale="110" zoomScaleNormal="115" zoomScaleSheetLayoutView="110" workbookViewId="0">
      <selection activeCell="C1" sqref="C1:K1"/>
    </sheetView>
  </sheetViews>
  <sheetFormatPr baseColWidth="10" defaultColWidth="11.42578125" defaultRowHeight="11.25" x14ac:dyDescent="0.2"/>
  <cols>
    <col min="1" max="1" width="10" style="3" customWidth="1"/>
    <col min="2" max="2" width="10.5703125" style="65" customWidth="1"/>
    <col min="3" max="3" width="45.28515625" style="4" customWidth="1"/>
    <col min="4" max="4" width="10.7109375" style="4" hidden="1" customWidth="1"/>
    <col min="5" max="5" width="5.140625" style="5" customWidth="1"/>
    <col min="6" max="7" width="8.7109375" style="5" customWidth="1"/>
    <col min="8" max="8" width="6.7109375" style="5" customWidth="1"/>
    <col min="9" max="9" width="8.28515625" style="5" customWidth="1"/>
    <col min="10" max="10" width="7.7109375" style="5" customWidth="1"/>
    <col min="11" max="11" width="4.7109375" style="66" customWidth="1"/>
    <col min="12" max="12" width="7" style="1" customWidth="1"/>
    <col min="13" max="13" width="9.7109375" style="1" customWidth="1"/>
    <col min="14" max="14" width="6.140625" style="1" customWidth="1"/>
    <col min="15" max="19" width="5.85546875" style="1" customWidth="1"/>
    <col min="20" max="16384" width="11.42578125" style="1"/>
  </cols>
  <sheetData>
    <row r="1" spans="1:17" s="14" customFormat="1" ht="42" customHeight="1" x14ac:dyDescent="0.2">
      <c r="A1" s="149"/>
      <c r="B1" s="150"/>
      <c r="C1" s="228" t="s">
        <v>153</v>
      </c>
      <c r="D1" s="228"/>
      <c r="E1" s="228"/>
      <c r="F1" s="228"/>
      <c r="G1" s="228"/>
      <c r="H1" s="228"/>
      <c r="I1" s="228"/>
      <c r="J1" s="228"/>
      <c r="K1" s="229"/>
    </row>
    <row r="2" spans="1:17" s="14" customFormat="1" ht="43.5" customHeight="1" x14ac:dyDescent="0.2">
      <c r="A2" s="151" t="s">
        <v>35</v>
      </c>
      <c r="B2" s="226" t="s">
        <v>87</v>
      </c>
      <c r="C2" s="226"/>
      <c r="D2" s="226"/>
      <c r="E2" s="226"/>
      <c r="F2" s="226"/>
      <c r="G2" s="226"/>
      <c r="H2" s="226"/>
      <c r="I2" s="226"/>
      <c r="J2" s="226"/>
      <c r="K2" s="227"/>
      <c r="L2" s="230"/>
      <c r="M2" s="230"/>
    </row>
    <row r="3" spans="1:17" s="14" customFormat="1" ht="14.25" customHeight="1" x14ac:dyDescent="0.2">
      <c r="A3" s="151" t="s">
        <v>4</v>
      </c>
      <c r="B3" s="10" t="s">
        <v>74</v>
      </c>
      <c r="C3" s="15"/>
      <c r="D3" s="31"/>
      <c r="G3" s="32" t="s">
        <v>75</v>
      </c>
      <c r="H3" s="16"/>
      <c r="I3" s="17" t="s">
        <v>88</v>
      </c>
      <c r="J3" s="17"/>
      <c r="K3" s="152"/>
      <c r="L3" s="18"/>
    </row>
    <row r="4" spans="1:17" s="14" customFormat="1" ht="14.25" customHeight="1" x14ac:dyDescent="0.2">
      <c r="A4" s="151" t="s">
        <v>2</v>
      </c>
      <c r="B4" s="19" t="s">
        <v>34</v>
      </c>
      <c r="C4" s="15"/>
      <c r="D4" s="31"/>
      <c r="G4" s="32" t="s">
        <v>11</v>
      </c>
      <c r="H4" s="16"/>
      <c r="I4" s="17" t="s">
        <v>89</v>
      </c>
      <c r="J4" s="17"/>
      <c r="K4" s="152"/>
      <c r="L4" s="18"/>
    </row>
    <row r="5" spans="1:17" s="14" customFormat="1" ht="14.25" customHeight="1" x14ac:dyDescent="0.2">
      <c r="A5" s="153" t="s">
        <v>7</v>
      </c>
      <c r="B5" s="19" t="s">
        <v>57</v>
      </c>
      <c r="C5" s="15"/>
      <c r="D5" s="31"/>
      <c r="G5" s="32" t="s">
        <v>12</v>
      </c>
      <c r="H5" s="16"/>
      <c r="I5" s="17" t="s">
        <v>90</v>
      </c>
      <c r="J5" s="17"/>
      <c r="K5" s="152"/>
      <c r="L5" s="18"/>
    </row>
    <row r="6" spans="1:17" s="6" customFormat="1" ht="14.25" customHeight="1" thickBot="1" x14ac:dyDescent="0.3">
      <c r="A6" s="154"/>
      <c r="B6" s="155"/>
      <c r="C6" s="156"/>
      <c r="D6" s="156"/>
      <c r="E6" s="157"/>
      <c r="F6" s="158"/>
      <c r="G6" s="158"/>
      <c r="H6" s="158"/>
      <c r="I6" s="159"/>
      <c r="J6" s="158"/>
      <c r="K6" s="160"/>
      <c r="L6" s="2"/>
    </row>
    <row r="7" spans="1:17" s="26" customFormat="1" ht="19.5" customHeight="1" x14ac:dyDescent="0.2">
      <c r="A7" s="231" t="s">
        <v>3</v>
      </c>
      <c r="B7" s="224" t="s">
        <v>5</v>
      </c>
      <c r="C7" s="233" t="s">
        <v>13</v>
      </c>
      <c r="D7" s="233" t="s">
        <v>14</v>
      </c>
      <c r="E7" s="222" t="s">
        <v>15</v>
      </c>
      <c r="F7" s="235" t="s">
        <v>16</v>
      </c>
      <c r="G7" s="236"/>
      <c r="H7" s="237"/>
      <c r="I7" s="222" t="s">
        <v>0</v>
      </c>
      <c r="J7" s="222" t="s">
        <v>1</v>
      </c>
      <c r="K7" s="224" t="s">
        <v>6</v>
      </c>
      <c r="L7" s="7"/>
      <c r="M7" s="7"/>
    </row>
    <row r="8" spans="1:17" s="27" customFormat="1" ht="20.100000000000001" customHeight="1" thickBot="1" x14ac:dyDescent="0.25">
      <c r="A8" s="232"/>
      <c r="B8" s="225"/>
      <c r="C8" s="234"/>
      <c r="D8" s="234"/>
      <c r="E8" s="223"/>
      <c r="F8" s="35" t="s">
        <v>17</v>
      </c>
      <c r="G8" s="36" t="s">
        <v>18</v>
      </c>
      <c r="H8" s="37" t="s">
        <v>19</v>
      </c>
      <c r="I8" s="223"/>
      <c r="J8" s="223"/>
      <c r="K8" s="225"/>
      <c r="L8" s="7"/>
      <c r="M8" s="28"/>
      <c r="N8" s="28"/>
      <c r="O8" s="28"/>
      <c r="P8" s="28"/>
    </row>
    <row r="9" spans="1:17" s="23" customFormat="1" ht="12.75" x14ac:dyDescent="0.2">
      <c r="A9" s="104" t="s">
        <v>62</v>
      </c>
      <c r="B9" s="21" t="s">
        <v>9</v>
      </c>
      <c r="C9" s="22"/>
      <c r="D9" s="22"/>
      <c r="E9" s="22"/>
      <c r="F9" s="22"/>
      <c r="G9" s="22"/>
      <c r="H9" s="22"/>
      <c r="I9" s="47"/>
      <c r="J9" s="46"/>
      <c r="K9" s="54"/>
      <c r="M9" s="28"/>
      <c r="N9" s="28"/>
      <c r="O9" s="28"/>
    </row>
    <row r="10" spans="1:17" s="52" customFormat="1" ht="15" customHeight="1" x14ac:dyDescent="0.25">
      <c r="A10" s="105" t="s">
        <v>63</v>
      </c>
      <c r="B10" s="78" t="s">
        <v>66</v>
      </c>
      <c r="C10" s="79"/>
      <c r="D10" s="79"/>
      <c r="E10" s="79"/>
      <c r="F10" s="79"/>
      <c r="G10" s="79"/>
      <c r="H10" s="79"/>
      <c r="I10" s="80"/>
      <c r="J10" s="81"/>
      <c r="K10" s="91"/>
      <c r="O10" s="53"/>
    </row>
    <row r="11" spans="1:17" s="6" customFormat="1" ht="14.25" customHeight="1" x14ac:dyDescent="0.25">
      <c r="A11" s="105" t="s">
        <v>67</v>
      </c>
      <c r="B11" s="78" t="s">
        <v>143</v>
      </c>
      <c r="C11" s="79"/>
      <c r="D11" s="86"/>
      <c r="E11" s="87"/>
      <c r="F11" s="88"/>
      <c r="G11" s="88"/>
      <c r="H11" s="88"/>
      <c r="I11" s="89"/>
      <c r="J11" s="90">
        <f>SUM(I13:I36)</f>
        <v>66</v>
      </c>
      <c r="K11" s="91" t="s">
        <v>8</v>
      </c>
      <c r="L11" s="2"/>
      <c r="M11" s="63"/>
      <c r="N11" s="63"/>
      <c r="O11" s="63"/>
      <c r="P11" s="63"/>
      <c r="Q11" s="63"/>
    </row>
    <row r="12" spans="1:17" s="6" customFormat="1" ht="14.25" customHeight="1" x14ac:dyDescent="0.25">
      <c r="A12" s="48"/>
      <c r="B12" s="83" t="s">
        <v>20</v>
      </c>
      <c r="C12" s="30"/>
      <c r="D12" s="60"/>
      <c r="E12" s="30"/>
      <c r="F12" s="61"/>
      <c r="G12" s="61"/>
      <c r="H12" s="61"/>
      <c r="I12" s="62"/>
      <c r="J12" s="76"/>
      <c r="K12" s="77"/>
      <c r="L12" s="2"/>
      <c r="M12" s="63"/>
      <c r="N12" s="63"/>
      <c r="O12" s="63"/>
      <c r="P12" s="63"/>
      <c r="Q12" s="63"/>
    </row>
    <row r="13" spans="1:17" s="52" customFormat="1" ht="15" customHeight="1" x14ac:dyDescent="0.25">
      <c r="A13" s="84"/>
      <c r="B13" s="58"/>
      <c r="C13" s="56" t="s">
        <v>121</v>
      </c>
      <c r="D13" s="69" t="s">
        <v>22</v>
      </c>
      <c r="E13" s="70">
        <v>2</v>
      </c>
      <c r="F13" s="70"/>
      <c r="G13" s="70"/>
      <c r="H13" s="70"/>
      <c r="I13" s="71">
        <f t="shared" ref="I13:I34" si="0">+IF(E13=0,"",PRODUCT(E13:H13))</f>
        <v>2</v>
      </c>
      <c r="J13" s="49"/>
      <c r="K13" s="57"/>
      <c r="M13" s="53"/>
      <c r="N13" s="68"/>
      <c r="O13" s="53"/>
    </row>
    <row r="14" spans="1:17" s="52" customFormat="1" ht="15" customHeight="1" x14ac:dyDescent="0.25">
      <c r="A14" s="84"/>
      <c r="B14" s="58"/>
      <c r="C14" s="56" t="s">
        <v>122</v>
      </c>
      <c r="D14" s="69" t="s">
        <v>32</v>
      </c>
      <c r="E14" s="70">
        <v>2</v>
      </c>
      <c r="F14" s="70"/>
      <c r="G14" s="70"/>
      <c r="H14" s="70"/>
      <c r="I14" s="71">
        <f t="shared" si="0"/>
        <v>2</v>
      </c>
      <c r="J14" s="49"/>
      <c r="K14" s="57"/>
      <c r="M14" s="53"/>
      <c r="N14" s="68"/>
      <c r="O14" s="53"/>
    </row>
    <row r="15" spans="1:17" s="52" customFormat="1" ht="15" customHeight="1" x14ac:dyDescent="0.25">
      <c r="A15" s="84"/>
      <c r="B15" s="58"/>
      <c r="C15" s="56" t="s">
        <v>58</v>
      </c>
      <c r="D15" s="69" t="s">
        <v>24</v>
      </c>
      <c r="E15" s="70">
        <v>1</v>
      </c>
      <c r="F15" s="70"/>
      <c r="G15" s="70"/>
      <c r="H15" s="70"/>
      <c r="I15" s="71">
        <f t="shared" si="0"/>
        <v>1</v>
      </c>
      <c r="J15" s="49"/>
      <c r="K15" s="57"/>
      <c r="M15" s="53"/>
      <c r="N15" s="68"/>
      <c r="O15" s="53"/>
    </row>
    <row r="16" spans="1:17" s="52" customFormat="1" ht="15" customHeight="1" x14ac:dyDescent="0.25">
      <c r="A16" s="84"/>
      <c r="B16" s="58"/>
      <c r="C16" s="56" t="s">
        <v>36</v>
      </c>
      <c r="D16" s="69" t="s">
        <v>33</v>
      </c>
      <c r="E16" s="70">
        <v>24</v>
      </c>
      <c r="F16" s="70"/>
      <c r="G16" s="70"/>
      <c r="H16" s="70"/>
      <c r="I16" s="71">
        <f t="shared" si="0"/>
        <v>24</v>
      </c>
      <c r="J16" s="49"/>
      <c r="K16" s="57"/>
      <c r="M16" s="53"/>
      <c r="N16" s="68"/>
      <c r="O16" s="53"/>
    </row>
    <row r="17" spans="1:17" s="52" customFormat="1" ht="15" customHeight="1" x14ac:dyDescent="0.25">
      <c r="A17" s="84"/>
      <c r="B17" s="58"/>
      <c r="C17" s="56" t="s">
        <v>142</v>
      </c>
      <c r="D17" s="69" t="s">
        <v>25</v>
      </c>
      <c r="E17" s="70">
        <v>5</v>
      </c>
      <c r="F17" s="70"/>
      <c r="G17" s="70"/>
      <c r="H17" s="70"/>
      <c r="I17" s="71">
        <f t="shared" si="0"/>
        <v>5</v>
      </c>
      <c r="J17" s="49"/>
      <c r="K17" s="57"/>
      <c r="M17" s="53"/>
      <c r="N17" s="68"/>
      <c r="O17" s="53"/>
    </row>
    <row r="18" spans="1:17" s="52" customFormat="1" ht="15" customHeight="1" x14ac:dyDescent="0.25">
      <c r="A18" s="84"/>
      <c r="B18" s="58"/>
      <c r="C18" s="56" t="s">
        <v>40</v>
      </c>
      <c r="D18" s="69" t="s">
        <v>27</v>
      </c>
      <c r="E18" s="70">
        <v>4</v>
      </c>
      <c r="F18" s="70"/>
      <c r="G18" s="70"/>
      <c r="H18" s="70"/>
      <c r="I18" s="71">
        <f t="shared" si="0"/>
        <v>4</v>
      </c>
      <c r="J18" s="49"/>
      <c r="K18" s="57"/>
      <c r="M18" s="53"/>
      <c r="N18" s="68"/>
      <c r="O18" s="53"/>
    </row>
    <row r="19" spans="1:17" s="52" customFormat="1" ht="15" customHeight="1" x14ac:dyDescent="0.25">
      <c r="A19" s="84"/>
      <c r="B19" s="58"/>
      <c r="C19" s="56" t="s">
        <v>41</v>
      </c>
      <c r="D19" s="69" t="s">
        <v>28</v>
      </c>
      <c r="E19" s="70">
        <v>3</v>
      </c>
      <c r="F19" s="70"/>
      <c r="G19" s="70"/>
      <c r="H19" s="70"/>
      <c r="I19" s="71">
        <f t="shared" si="0"/>
        <v>3</v>
      </c>
      <c r="J19" s="49"/>
      <c r="K19" s="57"/>
      <c r="M19" s="53"/>
      <c r="N19" s="68"/>
      <c r="O19" s="53"/>
    </row>
    <row r="20" spans="1:17" s="52" customFormat="1" ht="15" customHeight="1" x14ac:dyDescent="0.25">
      <c r="A20" s="84"/>
      <c r="B20" s="58"/>
      <c r="C20" s="56" t="s">
        <v>42</v>
      </c>
      <c r="D20" s="69" t="s">
        <v>44</v>
      </c>
      <c r="E20" s="70">
        <v>1</v>
      </c>
      <c r="F20" s="70"/>
      <c r="G20" s="70"/>
      <c r="H20" s="70"/>
      <c r="I20" s="71">
        <f t="shared" si="0"/>
        <v>1</v>
      </c>
      <c r="J20" s="49"/>
      <c r="K20" s="57"/>
      <c r="M20" s="53"/>
      <c r="N20" s="68"/>
      <c r="O20" s="53"/>
    </row>
    <row r="21" spans="1:17" s="52" customFormat="1" ht="15" customHeight="1" x14ac:dyDescent="0.25">
      <c r="A21" s="55"/>
      <c r="B21" s="58"/>
      <c r="C21" s="56" t="s">
        <v>59</v>
      </c>
      <c r="D21" s="69" t="s">
        <v>53</v>
      </c>
      <c r="E21" s="70">
        <v>2</v>
      </c>
      <c r="F21" s="70"/>
      <c r="G21" s="70"/>
      <c r="H21" s="70"/>
      <c r="I21" s="71">
        <f t="shared" si="0"/>
        <v>2</v>
      </c>
      <c r="J21" s="49"/>
      <c r="K21" s="57"/>
      <c r="M21" s="53"/>
      <c r="N21" s="68"/>
      <c r="O21" s="53"/>
    </row>
    <row r="22" spans="1:17" s="52" customFormat="1" ht="15" customHeight="1" x14ac:dyDescent="0.25">
      <c r="A22" s="55"/>
      <c r="B22" s="58"/>
      <c r="C22" s="56" t="s">
        <v>55</v>
      </c>
      <c r="D22" s="69" t="s">
        <v>54</v>
      </c>
      <c r="E22" s="70">
        <v>3</v>
      </c>
      <c r="F22" s="70"/>
      <c r="G22" s="70"/>
      <c r="H22" s="70"/>
      <c r="I22" s="71">
        <f t="shared" si="0"/>
        <v>3</v>
      </c>
      <c r="J22" s="49"/>
      <c r="K22" s="57"/>
      <c r="M22" s="53"/>
      <c r="N22" s="68"/>
      <c r="O22" s="53"/>
    </row>
    <row r="23" spans="1:17" s="52" customFormat="1" ht="15" customHeight="1" x14ac:dyDescent="0.25">
      <c r="A23" s="55"/>
      <c r="B23" s="58"/>
      <c r="C23" s="56" t="s">
        <v>78</v>
      </c>
      <c r="D23" s="69"/>
      <c r="E23" s="70">
        <v>1</v>
      </c>
      <c r="F23" s="70"/>
      <c r="G23" s="70"/>
      <c r="H23" s="70"/>
      <c r="I23" s="71">
        <f t="shared" si="0"/>
        <v>1</v>
      </c>
      <c r="J23" s="49"/>
      <c r="K23" s="57"/>
      <c r="M23" s="53"/>
      <c r="N23" s="68"/>
      <c r="O23" s="53"/>
    </row>
    <row r="24" spans="1:17" s="52" customFormat="1" ht="15" customHeight="1" x14ac:dyDescent="0.25">
      <c r="A24" s="55"/>
      <c r="B24" s="58"/>
      <c r="C24" s="56" t="s">
        <v>83</v>
      </c>
      <c r="D24" s="69"/>
      <c r="E24" s="70">
        <v>1</v>
      </c>
      <c r="F24" s="70"/>
      <c r="G24" s="70"/>
      <c r="H24" s="70"/>
      <c r="I24" s="71">
        <f t="shared" si="0"/>
        <v>1</v>
      </c>
      <c r="J24" s="49"/>
      <c r="K24" s="57"/>
      <c r="M24" s="53"/>
      <c r="N24" s="68"/>
      <c r="O24" s="53"/>
    </row>
    <row r="25" spans="1:17" s="52" customFormat="1" ht="15" customHeight="1" x14ac:dyDescent="0.25">
      <c r="A25" s="55"/>
      <c r="B25" s="58"/>
      <c r="C25" s="139" t="s">
        <v>104</v>
      </c>
      <c r="D25" s="69"/>
      <c r="E25" s="70">
        <v>1</v>
      </c>
      <c r="F25" s="70"/>
      <c r="G25" s="70"/>
      <c r="H25" s="70"/>
      <c r="I25" s="71">
        <f t="shared" si="0"/>
        <v>1</v>
      </c>
      <c r="J25" s="49"/>
      <c r="K25" s="57"/>
      <c r="M25" s="53"/>
      <c r="N25" s="68"/>
      <c r="O25" s="53"/>
    </row>
    <row r="26" spans="1:17" s="6" customFormat="1" ht="14.25" customHeight="1" x14ac:dyDescent="0.25">
      <c r="A26" s="48"/>
      <c r="B26" s="85" t="s">
        <v>31</v>
      </c>
      <c r="C26" s="30"/>
      <c r="D26" s="72"/>
      <c r="E26" s="73"/>
      <c r="F26" s="74"/>
      <c r="G26" s="74"/>
      <c r="H26" s="74"/>
      <c r="I26" s="75" t="str">
        <f t="shared" si="0"/>
        <v/>
      </c>
      <c r="J26" s="49"/>
      <c r="K26" s="29"/>
      <c r="L26" s="2"/>
      <c r="M26" s="53"/>
      <c r="N26" s="63"/>
      <c r="O26" s="63"/>
      <c r="P26" s="63"/>
      <c r="Q26" s="63"/>
    </row>
    <row r="27" spans="1:17" s="52" customFormat="1" ht="15" customHeight="1" x14ac:dyDescent="0.25">
      <c r="A27" s="84"/>
      <c r="B27" s="58"/>
      <c r="C27" s="56" t="s">
        <v>121</v>
      </c>
      <c r="D27" s="69" t="s">
        <v>22</v>
      </c>
      <c r="E27" s="70">
        <v>2</v>
      </c>
      <c r="F27" s="70"/>
      <c r="G27" s="70"/>
      <c r="H27" s="70"/>
      <c r="I27" s="71">
        <f t="shared" si="0"/>
        <v>2</v>
      </c>
      <c r="J27" s="49"/>
      <c r="K27" s="57"/>
      <c r="M27" s="53"/>
      <c r="N27" s="68"/>
      <c r="O27" s="53"/>
    </row>
    <row r="28" spans="1:17" s="52" customFormat="1" ht="27.75" customHeight="1" x14ac:dyDescent="0.25">
      <c r="A28" s="84"/>
      <c r="B28" s="58"/>
      <c r="C28" s="101" t="s">
        <v>123</v>
      </c>
      <c r="D28" s="102" t="s">
        <v>23</v>
      </c>
      <c r="E28" s="62">
        <v>1</v>
      </c>
      <c r="F28" s="70"/>
      <c r="G28" s="70"/>
      <c r="H28" s="70"/>
      <c r="I28" s="71">
        <f t="shared" si="0"/>
        <v>1</v>
      </c>
      <c r="J28" s="49"/>
      <c r="K28" s="57"/>
      <c r="M28" s="53"/>
      <c r="N28" s="68"/>
      <c r="O28" s="53"/>
    </row>
    <row r="29" spans="1:17" s="52" customFormat="1" ht="15" customHeight="1" x14ac:dyDescent="0.25">
      <c r="A29" s="84"/>
      <c r="B29" s="58"/>
      <c r="C29" s="56" t="s">
        <v>58</v>
      </c>
      <c r="D29" s="69" t="s">
        <v>24</v>
      </c>
      <c r="E29" s="70">
        <v>1</v>
      </c>
      <c r="F29" s="70"/>
      <c r="G29" s="70"/>
      <c r="H29" s="70"/>
      <c r="I29" s="71">
        <f t="shared" si="0"/>
        <v>1</v>
      </c>
      <c r="J29" s="49"/>
      <c r="K29" s="57"/>
      <c r="M29" s="53"/>
      <c r="N29" s="53"/>
      <c r="O29" s="53"/>
    </row>
    <row r="30" spans="1:17" s="52" customFormat="1" ht="15" customHeight="1" x14ac:dyDescent="0.25">
      <c r="A30" s="84"/>
      <c r="B30" s="58"/>
      <c r="C30" s="56" t="s">
        <v>36</v>
      </c>
      <c r="D30" s="69" t="s">
        <v>33</v>
      </c>
      <c r="E30" s="70">
        <v>4</v>
      </c>
      <c r="F30" s="70"/>
      <c r="G30" s="70"/>
      <c r="H30" s="70"/>
      <c r="I30" s="71">
        <f t="shared" si="0"/>
        <v>4</v>
      </c>
      <c r="J30" s="49"/>
      <c r="K30" s="57"/>
      <c r="M30" s="53"/>
      <c r="N30" s="53"/>
      <c r="O30" s="53"/>
    </row>
    <row r="31" spans="1:17" s="52" customFormat="1" ht="15" customHeight="1" x14ac:dyDescent="0.25">
      <c r="A31" s="84"/>
      <c r="B31" s="58"/>
      <c r="C31" s="56" t="s">
        <v>38</v>
      </c>
      <c r="D31" s="69" t="s">
        <v>39</v>
      </c>
      <c r="E31" s="70">
        <v>2</v>
      </c>
      <c r="F31" s="70"/>
      <c r="G31" s="70"/>
      <c r="H31" s="70"/>
      <c r="I31" s="71">
        <f t="shared" si="0"/>
        <v>2</v>
      </c>
      <c r="J31" s="49"/>
      <c r="K31" s="57"/>
      <c r="M31" s="53"/>
      <c r="N31" s="53"/>
      <c r="O31" s="53"/>
    </row>
    <row r="32" spans="1:17" s="52" customFormat="1" ht="15" customHeight="1" x14ac:dyDescent="0.25">
      <c r="A32" s="84"/>
      <c r="B32" s="58"/>
      <c r="C32" s="56" t="s">
        <v>40</v>
      </c>
      <c r="D32" s="69" t="s">
        <v>27</v>
      </c>
      <c r="E32" s="70">
        <v>1</v>
      </c>
      <c r="F32" s="70"/>
      <c r="G32" s="70"/>
      <c r="H32" s="70"/>
      <c r="I32" s="71">
        <f t="shared" si="0"/>
        <v>1</v>
      </c>
      <c r="J32" s="49"/>
      <c r="K32" s="57"/>
      <c r="M32" s="53"/>
      <c r="N32" s="53"/>
      <c r="O32" s="53"/>
    </row>
    <row r="33" spans="1:17" s="52" customFormat="1" ht="15" customHeight="1" x14ac:dyDescent="0.25">
      <c r="A33" s="84"/>
      <c r="B33" s="58"/>
      <c r="C33" s="56" t="s">
        <v>41</v>
      </c>
      <c r="D33" s="69" t="s">
        <v>28</v>
      </c>
      <c r="E33" s="70">
        <v>3</v>
      </c>
      <c r="F33" s="70"/>
      <c r="G33" s="70"/>
      <c r="H33" s="70"/>
      <c r="I33" s="71">
        <f t="shared" si="0"/>
        <v>3</v>
      </c>
      <c r="J33" s="49"/>
      <c r="K33" s="57"/>
      <c r="M33" s="53"/>
      <c r="N33" s="53"/>
      <c r="O33" s="53"/>
    </row>
    <row r="34" spans="1:17" s="52" customFormat="1" ht="15" customHeight="1" x14ac:dyDescent="0.25">
      <c r="A34" s="84"/>
      <c r="B34" s="58"/>
      <c r="C34" s="56" t="s">
        <v>78</v>
      </c>
      <c r="D34" s="69"/>
      <c r="E34" s="70">
        <v>1</v>
      </c>
      <c r="F34" s="70"/>
      <c r="G34" s="70"/>
      <c r="H34" s="70"/>
      <c r="I34" s="71">
        <f t="shared" si="0"/>
        <v>1</v>
      </c>
      <c r="J34" s="49"/>
      <c r="K34" s="57"/>
      <c r="M34" s="53"/>
      <c r="N34" s="53"/>
      <c r="O34" s="53"/>
    </row>
    <row r="35" spans="1:17" s="6" customFormat="1" ht="14.25" customHeight="1" x14ac:dyDescent="0.25">
      <c r="A35" s="48"/>
      <c r="B35" s="83" t="s">
        <v>76</v>
      </c>
      <c r="C35" s="30"/>
      <c r="D35" s="72"/>
      <c r="E35" s="73"/>
      <c r="F35" s="74"/>
      <c r="G35" s="74"/>
      <c r="H35" s="74"/>
      <c r="I35" s="75"/>
      <c r="J35" s="49"/>
      <c r="K35" s="29"/>
      <c r="L35" s="2"/>
      <c r="M35" s="63"/>
      <c r="N35" s="63"/>
      <c r="O35" s="63"/>
      <c r="P35" s="63"/>
      <c r="Q35" s="63"/>
    </row>
    <row r="36" spans="1:17" s="6" customFormat="1" ht="14.25" customHeight="1" x14ac:dyDescent="0.25">
      <c r="A36" s="48"/>
      <c r="B36" s="83"/>
      <c r="C36" s="56" t="s">
        <v>38</v>
      </c>
      <c r="D36" s="72"/>
      <c r="E36" s="50">
        <v>1</v>
      </c>
      <c r="F36" s="74"/>
      <c r="G36" s="74"/>
      <c r="H36" s="74"/>
      <c r="I36" s="75">
        <f t="shared" ref="I36" si="1">E36</f>
        <v>1</v>
      </c>
      <c r="J36" s="49"/>
      <c r="K36" s="29"/>
      <c r="L36" s="2"/>
      <c r="M36" s="63"/>
      <c r="N36" s="63"/>
      <c r="O36" s="63"/>
      <c r="P36" s="63"/>
      <c r="Q36" s="63"/>
    </row>
    <row r="37" spans="1:17" s="52" customFormat="1" ht="12.75" customHeight="1" x14ac:dyDescent="0.25">
      <c r="A37" s="84"/>
      <c r="B37" s="58"/>
      <c r="C37" s="56"/>
      <c r="D37" s="69"/>
      <c r="E37" s="70"/>
      <c r="F37" s="70"/>
      <c r="G37" s="70"/>
      <c r="H37" s="70"/>
      <c r="I37" s="71"/>
      <c r="J37" s="49"/>
      <c r="K37" s="57"/>
      <c r="M37" s="53"/>
      <c r="N37" s="53"/>
      <c r="O37" s="53"/>
    </row>
    <row r="38" spans="1:17" s="52" customFormat="1" ht="15" customHeight="1" x14ac:dyDescent="0.25">
      <c r="A38" s="105" t="s">
        <v>68</v>
      </c>
      <c r="B38" s="78" t="s">
        <v>144</v>
      </c>
      <c r="C38" s="92"/>
      <c r="D38" s="93"/>
      <c r="E38" s="94"/>
      <c r="F38" s="94"/>
      <c r="G38" s="94"/>
      <c r="H38" s="94"/>
      <c r="I38" s="95"/>
      <c r="J38" s="90">
        <f>SUM(I40:I51)</f>
        <v>13</v>
      </c>
      <c r="K38" s="91" t="s">
        <v>8</v>
      </c>
      <c r="M38" s="53"/>
      <c r="N38" s="53"/>
      <c r="O38" s="53"/>
    </row>
    <row r="39" spans="1:17" s="52" customFormat="1" ht="15" customHeight="1" x14ac:dyDescent="0.25">
      <c r="A39" s="55"/>
      <c r="B39" s="83" t="s">
        <v>20</v>
      </c>
      <c r="C39" s="56"/>
      <c r="D39" s="64"/>
      <c r="E39" s="50"/>
      <c r="F39" s="50"/>
      <c r="G39" s="50"/>
      <c r="H39" s="50"/>
      <c r="I39" s="51"/>
      <c r="J39" s="49"/>
      <c r="K39" s="57"/>
      <c r="M39" s="53"/>
      <c r="N39" s="53"/>
      <c r="O39" s="53"/>
    </row>
    <row r="40" spans="1:17" s="52" customFormat="1" ht="15" customHeight="1" x14ac:dyDescent="0.25">
      <c r="A40" s="55"/>
      <c r="B40" s="67"/>
      <c r="C40" s="56" t="s">
        <v>47</v>
      </c>
      <c r="D40" s="69" t="s">
        <v>29</v>
      </c>
      <c r="E40" s="50">
        <v>2</v>
      </c>
      <c r="F40" s="50"/>
      <c r="G40" s="50"/>
      <c r="H40" s="50"/>
      <c r="I40" s="71">
        <f t="shared" ref="I40:I50" si="2">+IF(E40=0,"",PRODUCT(E40:H40))</f>
        <v>2</v>
      </c>
      <c r="J40" s="49"/>
      <c r="K40" s="57"/>
      <c r="M40" s="53"/>
      <c r="N40" s="53"/>
      <c r="O40" s="53"/>
    </row>
    <row r="41" spans="1:17" s="52" customFormat="1" ht="15" customHeight="1" x14ac:dyDescent="0.25">
      <c r="A41" s="55"/>
      <c r="B41" s="67"/>
      <c r="C41" s="56" t="s">
        <v>48</v>
      </c>
      <c r="D41" s="69" t="s">
        <v>30</v>
      </c>
      <c r="E41" s="50">
        <v>1</v>
      </c>
      <c r="F41" s="50"/>
      <c r="G41" s="50"/>
      <c r="H41" s="50"/>
      <c r="I41" s="71">
        <f t="shared" si="2"/>
        <v>1</v>
      </c>
      <c r="J41" s="49"/>
      <c r="K41" s="57"/>
      <c r="M41" s="53"/>
      <c r="N41" s="53"/>
      <c r="O41" s="53"/>
    </row>
    <row r="42" spans="1:17" s="52" customFormat="1" ht="15" customHeight="1" x14ac:dyDescent="0.25">
      <c r="A42" s="55"/>
      <c r="B42" s="67"/>
      <c r="C42" s="56" t="s">
        <v>49</v>
      </c>
      <c r="D42" s="69" t="s">
        <v>45</v>
      </c>
      <c r="E42" s="50">
        <v>1</v>
      </c>
      <c r="F42" s="50"/>
      <c r="G42" s="50"/>
      <c r="H42" s="50"/>
      <c r="I42" s="71">
        <f t="shared" si="2"/>
        <v>1</v>
      </c>
      <c r="J42" s="49"/>
      <c r="K42" s="57"/>
      <c r="M42" s="53"/>
      <c r="N42" s="53"/>
      <c r="O42" s="53"/>
    </row>
    <row r="43" spans="1:17" s="52" customFormat="1" ht="15" customHeight="1" x14ac:dyDescent="0.25">
      <c r="A43" s="55"/>
      <c r="B43" s="67"/>
      <c r="C43" s="56" t="s">
        <v>50</v>
      </c>
      <c r="D43" s="69" t="s">
        <v>45</v>
      </c>
      <c r="E43" s="50">
        <v>1</v>
      </c>
      <c r="F43" s="50"/>
      <c r="G43" s="50"/>
      <c r="H43" s="50"/>
      <c r="I43" s="71">
        <f t="shared" si="2"/>
        <v>1</v>
      </c>
      <c r="J43" s="49"/>
      <c r="K43" s="57"/>
      <c r="M43" s="53"/>
      <c r="N43" s="53"/>
      <c r="O43" s="53"/>
    </row>
    <row r="44" spans="1:17" s="52" customFormat="1" ht="15" customHeight="1" x14ac:dyDescent="0.25">
      <c r="A44" s="55"/>
      <c r="B44" s="67"/>
      <c r="C44" s="56" t="s">
        <v>91</v>
      </c>
      <c r="D44" s="69"/>
      <c r="E44" s="50">
        <v>1</v>
      </c>
      <c r="F44" s="50"/>
      <c r="G44" s="50"/>
      <c r="H44" s="50"/>
      <c r="I44" s="71">
        <f>E44</f>
        <v>1</v>
      </c>
      <c r="J44" s="49"/>
      <c r="K44" s="57"/>
      <c r="M44" s="53"/>
      <c r="N44" s="53"/>
      <c r="O44" s="53"/>
    </row>
    <row r="45" spans="1:17" s="52" customFormat="1" ht="15" customHeight="1" x14ac:dyDescent="0.25">
      <c r="A45" s="55"/>
      <c r="B45" s="67"/>
      <c r="C45" s="56" t="s">
        <v>51</v>
      </c>
      <c r="D45" s="69" t="s">
        <v>45</v>
      </c>
      <c r="E45" s="50">
        <v>1</v>
      </c>
      <c r="F45" s="50"/>
      <c r="G45" s="50"/>
      <c r="H45" s="50"/>
      <c r="I45" s="71">
        <f t="shared" si="2"/>
        <v>1</v>
      </c>
      <c r="J45" s="49"/>
      <c r="K45" s="57"/>
      <c r="M45" s="53"/>
      <c r="N45" s="53"/>
      <c r="O45" s="53"/>
    </row>
    <row r="46" spans="1:17" s="52" customFormat="1" ht="15" customHeight="1" x14ac:dyDescent="0.25">
      <c r="A46" s="55"/>
      <c r="B46" s="67"/>
      <c r="C46" s="56" t="s">
        <v>43</v>
      </c>
      <c r="D46" s="69" t="s">
        <v>46</v>
      </c>
      <c r="E46" s="70">
        <v>1</v>
      </c>
      <c r="F46" s="70"/>
      <c r="G46" s="70"/>
      <c r="H46" s="70"/>
      <c r="I46" s="71">
        <f>+IF(E46=0,"",PRODUCT(E46:H46))</f>
        <v>1</v>
      </c>
      <c r="J46" s="49"/>
      <c r="K46" s="57"/>
      <c r="M46" s="53"/>
      <c r="N46" s="53"/>
      <c r="O46" s="53"/>
    </row>
    <row r="47" spans="1:17" s="52" customFormat="1" ht="15" customHeight="1" x14ac:dyDescent="0.25">
      <c r="A47" s="55"/>
      <c r="B47" s="83" t="s">
        <v>21</v>
      </c>
      <c r="C47" s="56"/>
      <c r="D47" s="64"/>
      <c r="E47" s="50"/>
      <c r="F47" s="50"/>
      <c r="G47" s="50"/>
      <c r="H47" s="50"/>
      <c r="I47" s="71" t="str">
        <f t="shared" si="2"/>
        <v/>
      </c>
      <c r="J47" s="49"/>
      <c r="K47" s="57"/>
      <c r="M47" s="53"/>
      <c r="N47" s="53"/>
      <c r="O47" s="53"/>
    </row>
    <row r="48" spans="1:17" s="52" customFormat="1" ht="15" customHeight="1" x14ac:dyDescent="0.25">
      <c r="A48" s="55"/>
      <c r="B48" s="67"/>
      <c r="C48" s="56" t="s">
        <v>47</v>
      </c>
      <c r="D48" s="69" t="s">
        <v>29</v>
      </c>
      <c r="E48" s="50">
        <v>1</v>
      </c>
      <c r="F48" s="50"/>
      <c r="G48" s="50"/>
      <c r="H48" s="50"/>
      <c r="I48" s="71">
        <f t="shared" si="2"/>
        <v>1</v>
      </c>
      <c r="J48" s="49"/>
      <c r="K48" s="57"/>
      <c r="M48" s="53"/>
      <c r="N48" s="53"/>
      <c r="O48" s="53"/>
    </row>
    <row r="49" spans="1:17" s="52" customFormat="1" ht="15" customHeight="1" x14ac:dyDescent="0.25">
      <c r="A49" s="55"/>
      <c r="B49" s="67"/>
      <c r="C49" s="56" t="s">
        <v>48</v>
      </c>
      <c r="D49" s="69" t="s">
        <v>30</v>
      </c>
      <c r="E49" s="50">
        <v>1</v>
      </c>
      <c r="F49" s="50"/>
      <c r="G49" s="50"/>
      <c r="H49" s="50"/>
      <c r="I49" s="71">
        <f t="shared" si="2"/>
        <v>1</v>
      </c>
      <c r="J49" s="49"/>
      <c r="K49" s="57"/>
      <c r="M49" s="53"/>
      <c r="N49" s="53"/>
      <c r="O49" s="53"/>
    </row>
    <row r="50" spans="1:17" s="52" customFormat="1" ht="15" customHeight="1" x14ac:dyDescent="0.25">
      <c r="A50" s="55"/>
      <c r="B50" s="67"/>
      <c r="C50" s="56" t="s">
        <v>49</v>
      </c>
      <c r="D50" s="69" t="s">
        <v>45</v>
      </c>
      <c r="E50" s="50">
        <v>1</v>
      </c>
      <c r="F50" s="50"/>
      <c r="G50" s="50"/>
      <c r="H50" s="50"/>
      <c r="I50" s="71">
        <f t="shared" si="2"/>
        <v>1</v>
      </c>
      <c r="J50" s="49"/>
      <c r="K50" s="57"/>
      <c r="M50" s="53"/>
      <c r="N50" s="53"/>
      <c r="O50" s="53"/>
    </row>
    <row r="51" spans="1:17" s="52" customFormat="1" ht="15" customHeight="1" x14ac:dyDescent="0.25">
      <c r="A51" s="55"/>
      <c r="B51" s="67"/>
      <c r="C51" s="56" t="s">
        <v>43</v>
      </c>
      <c r="D51" s="69" t="s">
        <v>46</v>
      </c>
      <c r="E51" s="70">
        <v>2</v>
      </c>
      <c r="F51" s="70"/>
      <c r="G51" s="70"/>
      <c r="H51" s="70"/>
      <c r="I51" s="71">
        <f>+IF(E51=0,"",PRODUCT(E51:H51))</f>
        <v>2</v>
      </c>
      <c r="J51" s="49"/>
      <c r="K51" s="57"/>
      <c r="M51" s="53"/>
      <c r="N51" s="53"/>
      <c r="O51" s="53"/>
    </row>
    <row r="52" spans="1:17" s="52" customFormat="1" ht="15" customHeight="1" x14ac:dyDescent="0.25">
      <c r="A52" s="55"/>
      <c r="B52" s="67"/>
      <c r="C52" s="56"/>
      <c r="D52" s="64"/>
      <c r="E52" s="50"/>
      <c r="F52" s="50"/>
      <c r="G52" s="50"/>
      <c r="H52" s="50"/>
      <c r="I52" s="51"/>
      <c r="J52" s="49"/>
      <c r="K52" s="57"/>
      <c r="M52" s="53"/>
      <c r="N52" s="53"/>
      <c r="O52" s="53"/>
    </row>
    <row r="53" spans="1:17" s="6" customFormat="1" ht="14.25" customHeight="1" x14ac:dyDescent="0.25">
      <c r="A53" s="105" t="s">
        <v>69</v>
      </c>
      <c r="B53" s="78" t="s">
        <v>147</v>
      </c>
      <c r="C53" s="79"/>
      <c r="D53" s="79"/>
      <c r="E53" s="79"/>
      <c r="F53" s="79"/>
      <c r="G53" s="79"/>
      <c r="H53" s="79"/>
      <c r="I53" s="80"/>
      <c r="J53" s="81">
        <f>SUM(I54:I55)</f>
        <v>1</v>
      </c>
      <c r="K53" s="91" t="s">
        <v>8</v>
      </c>
      <c r="L53" s="2"/>
      <c r="M53" s="63"/>
      <c r="N53" s="63"/>
      <c r="O53" s="63"/>
      <c r="P53" s="63"/>
      <c r="Q53" s="63"/>
    </row>
    <row r="54" spans="1:17" s="6" customFormat="1" ht="14.25" customHeight="1" x14ac:dyDescent="0.25">
      <c r="A54" s="48"/>
      <c r="B54" s="83" t="s">
        <v>20</v>
      </c>
      <c r="C54" s="30"/>
      <c r="D54" s="60"/>
      <c r="E54" s="30"/>
      <c r="F54" s="61"/>
      <c r="G54" s="61"/>
      <c r="H54" s="61"/>
      <c r="I54" s="62"/>
      <c r="J54" s="59"/>
      <c r="L54" s="2"/>
      <c r="M54" s="63"/>
      <c r="N54" s="63"/>
      <c r="O54" s="63"/>
      <c r="P54" s="63"/>
      <c r="Q54" s="63"/>
    </row>
    <row r="55" spans="1:17" s="52" customFormat="1" ht="12" customHeight="1" x14ac:dyDescent="0.25">
      <c r="A55" s="48"/>
      <c r="B55" s="82"/>
      <c r="C55" s="56" t="s">
        <v>146</v>
      </c>
      <c r="D55" s="64" t="s">
        <v>26</v>
      </c>
      <c r="E55" s="50">
        <v>1</v>
      </c>
      <c r="F55" s="61"/>
      <c r="G55" s="61"/>
      <c r="H55" s="61"/>
      <c r="I55" s="51">
        <f>+IF(E55=0,"",PRODUCT(E55:H55))</f>
        <v>1</v>
      </c>
      <c r="J55" s="59"/>
      <c r="K55" s="57"/>
      <c r="O55" s="53"/>
    </row>
    <row r="56" spans="1:17" s="52" customFormat="1" ht="15" customHeight="1" x14ac:dyDescent="0.25">
      <c r="A56" s="55"/>
      <c r="B56" s="58"/>
      <c r="C56" s="56"/>
      <c r="D56" s="64"/>
      <c r="E56" s="50"/>
      <c r="F56" s="50"/>
      <c r="G56" s="50"/>
      <c r="H56" s="50"/>
      <c r="I56" s="51"/>
      <c r="J56" s="49"/>
      <c r="K56" s="57"/>
      <c r="O56" s="53"/>
    </row>
    <row r="57" spans="1:17" s="6" customFormat="1" ht="14.25" customHeight="1" x14ac:dyDescent="0.25">
      <c r="A57" s="105" t="s">
        <v>70</v>
      </c>
      <c r="B57" s="78" t="s">
        <v>139</v>
      </c>
      <c r="C57" s="79"/>
      <c r="D57" s="79"/>
      <c r="E57" s="79"/>
      <c r="F57" s="79"/>
      <c r="G57" s="79"/>
      <c r="H57" s="79"/>
      <c r="I57" s="79"/>
      <c r="J57" s="81">
        <f>SUM(I58:I59)</f>
        <v>2</v>
      </c>
      <c r="K57" s="91" t="s">
        <v>8</v>
      </c>
      <c r="L57" s="2"/>
      <c r="M57" s="63"/>
      <c r="N57" s="63"/>
      <c r="O57" s="63"/>
      <c r="P57" s="63"/>
      <c r="Q57" s="63"/>
    </row>
    <row r="58" spans="1:17" s="6" customFormat="1" ht="14.25" customHeight="1" x14ac:dyDescent="0.25">
      <c r="A58" s="48"/>
      <c r="B58" s="83" t="s">
        <v>20</v>
      </c>
      <c r="C58" s="56"/>
      <c r="D58" s="64"/>
      <c r="E58" s="50">
        <v>1</v>
      </c>
      <c r="F58" s="61"/>
      <c r="G58" s="61"/>
      <c r="H58" s="61"/>
      <c r="I58" s="51">
        <f>E58</f>
        <v>1</v>
      </c>
      <c r="J58" s="59"/>
      <c r="K58" s="57"/>
      <c r="L58" s="2"/>
      <c r="M58" s="63"/>
      <c r="N58" s="63"/>
      <c r="O58" s="63"/>
      <c r="P58" s="63"/>
      <c r="Q58" s="63"/>
    </row>
    <row r="59" spans="1:17" s="6" customFormat="1" ht="14.25" customHeight="1" x14ac:dyDescent="0.25">
      <c r="A59" s="48"/>
      <c r="B59" s="83" t="s">
        <v>21</v>
      </c>
      <c r="C59" s="56"/>
      <c r="D59" s="64"/>
      <c r="E59" s="50">
        <v>1</v>
      </c>
      <c r="F59" s="61"/>
      <c r="G59" s="61"/>
      <c r="H59" s="61"/>
      <c r="I59" s="51">
        <f>E59</f>
        <v>1</v>
      </c>
      <c r="J59" s="59"/>
      <c r="K59" s="57"/>
      <c r="L59" s="2"/>
      <c r="M59" s="63"/>
      <c r="N59" s="63"/>
      <c r="O59" s="63"/>
      <c r="P59" s="63"/>
      <c r="Q59" s="63"/>
    </row>
    <row r="60" spans="1:17" s="52" customFormat="1" ht="15" customHeight="1" x14ac:dyDescent="0.25">
      <c r="A60" s="55"/>
      <c r="B60" s="58"/>
      <c r="C60" s="56"/>
      <c r="D60" s="64"/>
      <c r="E60" s="50"/>
      <c r="F60" s="50"/>
      <c r="G60" s="50"/>
      <c r="H60" s="50"/>
      <c r="I60" s="51"/>
      <c r="J60" s="49"/>
      <c r="K60" s="57"/>
      <c r="O60" s="53"/>
    </row>
    <row r="61" spans="1:17" s="52" customFormat="1" ht="15" customHeight="1" x14ac:dyDescent="0.25">
      <c r="A61" s="111" t="s">
        <v>70</v>
      </c>
      <c r="B61" s="78" t="s">
        <v>137</v>
      </c>
      <c r="C61" s="79"/>
      <c r="D61" s="79"/>
      <c r="E61" s="79"/>
      <c r="F61" s="79"/>
      <c r="G61" s="79"/>
      <c r="H61" s="79"/>
      <c r="I61" s="80"/>
      <c r="J61" s="81">
        <f>SUM(I62:I66)</f>
        <v>9.2620749999999994</v>
      </c>
      <c r="K61" s="91" t="s">
        <v>56</v>
      </c>
      <c r="O61" s="53"/>
    </row>
    <row r="62" spans="1:17" s="52" customFormat="1" ht="15" customHeight="1" x14ac:dyDescent="0.25">
      <c r="A62" s="84"/>
      <c r="B62" s="83" t="s">
        <v>20</v>
      </c>
      <c r="C62" s="96"/>
      <c r="D62" s="96"/>
      <c r="E62" s="96"/>
      <c r="F62" s="96"/>
      <c r="G62" s="96"/>
      <c r="H62" s="96"/>
      <c r="I62" s="97"/>
      <c r="J62" s="98"/>
      <c r="K62" s="99"/>
      <c r="O62" s="53"/>
    </row>
    <row r="63" spans="1:17" s="52" customFormat="1" ht="32.25" customHeight="1" x14ac:dyDescent="0.25">
      <c r="A63" s="84"/>
      <c r="B63" s="83"/>
      <c r="C63" s="106" t="s">
        <v>110</v>
      </c>
      <c r="D63" s="69"/>
      <c r="E63" s="62">
        <v>4.5599999999999996</v>
      </c>
      <c r="F63" s="75" t="s">
        <v>81</v>
      </c>
      <c r="G63" s="75" t="s">
        <v>81</v>
      </c>
      <c r="H63" s="70"/>
      <c r="I63" s="51">
        <f>PRODUCT(E63:G63)</f>
        <v>4.5599999999999996</v>
      </c>
      <c r="J63" s="103"/>
      <c r="K63" s="57"/>
      <c r="O63" s="53"/>
    </row>
    <row r="64" spans="1:17" s="52" customFormat="1" ht="25.5" x14ac:dyDescent="0.25">
      <c r="A64" s="84"/>
      <c r="B64" s="83"/>
      <c r="C64" s="107" t="s">
        <v>61</v>
      </c>
      <c r="D64" s="69"/>
      <c r="E64" s="62">
        <f>1.99+(1.11*2)</f>
        <v>4.21</v>
      </c>
      <c r="F64" s="75" t="s">
        <v>81</v>
      </c>
      <c r="G64" s="75" t="s">
        <v>81</v>
      </c>
      <c r="H64" s="70"/>
      <c r="I64" s="51">
        <f t="shared" ref="I64:I65" si="3">PRODUCT(E64:G64)</f>
        <v>4.21</v>
      </c>
      <c r="J64" s="103"/>
      <c r="K64" s="57"/>
      <c r="O64" s="53"/>
    </row>
    <row r="65" spans="1:17" s="52" customFormat="1" ht="15" customHeight="1" x14ac:dyDescent="0.25">
      <c r="A65" s="84"/>
      <c r="B65" s="83"/>
      <c r="C65" s="106" t="s">
        <v>105</v>
      </c>
      <c r="D65" s="69"/>
      <c r="E65" s="62">
        <f>3*(0.405*0.405)</f>
        <v>0.4920750000000001</v>
      </c>
      <c r="F65" s="75" t="s">
        <v>81</v>
      </c>
      <c r="G65" s="75" t="s">
        <v>81</v>
      </c>
      <c r="H65" s="70"/>
      <c r="I65" s="51">
        <f t="shared" si="3"/>
        <v>0.4920750000000001</v>
      </c>
      <c r="J65" s="103"/>
      <c r="K65" s="57"/>
      <c r="O65" s="53"/>
    </row>
    <row r="66" spans="1:17" s="52" customFormat="1" ht="15" customHeight="1" x14ac:dyDescent="0.25">
      <c r="A66" s="84"/>
      <c r="B66" s="83"/>
      <c r="C66" s="106"/>
      <c r="D66" s="69"/>
      <c r="E66" s="75"/>
      <c r="F66" s="75"/>
      <c r="G66" s="75"/>
      <c r="H66" s="70"/>
      <c r="I66" s="51"/>
      <c r="J66" s="103"/>
      <c r="K66" s="57"/>
      <c r="O66" s="53"/>
    </row>
    <row r="67" spans="1:17" s="52" customFormat="1" ht="15" customHeight="1" x14ac:dyDescent="0.25">
      <c r="A67" s="105" t="s">
        <v>80</v>
      </c>
      <c r="B67" s="78" t="s">
        <v>138</v>
      </c>
      <c r="C67" s="79"/>
      <c r="D67" s="79"/>
      <c r="E67" s="79"/>
      <c r="F67" s="79"/>
      <c r="G67" s="79"/>
      <c r="H67" s="79"/>
      <c r="I67" s="80"/>
      <c r="J67" s="81">
        <f>SUM(I68:I69)</f>
        <v>55.459999999999994</v>
      </c>
      <c r="K67" s="91" t="s">
        <v>79</v>
      </c>
      <c r="O67" s="53"/>
    </row>
    <row r="68" spans="1:17" s="52" customFormat="1" ht="15" customHeight="1" x14ac:dyDescent="0.25">
      <c r="A68" s="84"/>
      <c r="B68" s="83"/>
      <c r="C68" s="100" t="s">
        <v>92</v>
      </c>
      <c r="D68" s="69"/>
      <c r="E68" s="50">
        <f>16*2*1.18</f>
        <v>37.76</v>
      </c>
      <c r="F68" s="50"/>
      <c r="G68" s="50"/>
      <c r="H68" s="50"/>
      <c r="I68" s="51">
        <f>E68</f>
        <v>37.76</v>
      </c>
      <c r="J68" s="103"/>
      <c r="K68" s="57"/>
      <c r="O68" s="53"/>
    </row>
    <row r="69" spans="1:17" s="52" customFormat="1" ht="15" customHeight="1" x14ac:dyDescent="0.25">
      <c r="A69" s="84"/>
      <c r="B69" s="83"/>
      <c r="C69" s="100" t="s">
        <v>93</v>
      </c>
      <c r="D69" s="69"/>
      <c r="E69" s="50">
        <f>15*1.18</f>
        <v>17.7</v>
      </c>
      <c r="F69" s="50"/>
      <c r="G69" s="50"/>
      <c r="H69" s="50"/>
      <c r="I69" s="51">
        <f>E69</f>
        <v>17.7</v>
      </c>
      <c r="J69" s="103"/>
      <c r="K69" s="57"/>
      <c r="O69" s="53"/>
    </row>
    <row r="70" spans="1:17" s="24" customFormat="1" ht="12.75" x14ac:dyDescent="0.2">
      <c r="A70" s="105" t="s">
        <v>64</v>
      </c>
      <c r="B70" s="78" t="s">
        <v>60</v>
      </c>
      <c r="C70" s="79"/>
      <c r="D70" s="79"/>
      <c r="E70" s="79"/>
      <c r="F70" s="79"/>
      <c r="G70" s="79"/>
      <c r="H70" s="79"/>
      <c r="I70" s="80"/>
      <c r="J70" s="81"/>
      <c r="K70" s="91"/>
      <c r="M70" s="25"/>
      <c r="N70" s="25"/>
      <c r="O70" s="25"/>
    </row>
    <row r="71" spans="1:17" s="6" customFormat="1" ht="14.25" customHeight="1" x14ac:dyDescent="0.25">
      <c r="A71" s="105" t="s">
        <v>71</v>
      </c>
      <c r="B71" s="78" t="s">
        <v>10</v>
      </c>
      <c r="C71" s="79"/>
      <c r="D71" s="79"/>
      <c r="E71" s="79"/>
      <c r="F71" s="79"/>
      <c r="G71" s="79"/>
      <c r="H71" s="79"/>
      <c r="I71" s="80"/>
      <c r="J71" s="81">
        <f>SUM(I72:I73)</f>
        <v>4</v>
      </c>
      <c r="K71" s="91" t="s">
        <v>8</v>
      </c>
      <c r="L71" s="2"/>
      <c r="M71" s="63"/>
      <c r="N71" s="63"/>
      <c r="O71" s="63"/>
      <c r="P71" s="63"/>
      <c r="Q71" s="63"/>
    </row>
    <row r="72" spans="1:17" s="6" customFormat="1" ht="14.25" customHeight="1" x14ac:dyDescent="0.25">
      <c r="A72" s="48"/>
      <c r="B72" s="83" t="s">
        <v>20</v>
      </c>
      <c r="C72" s="30"/>
      <c r="D72" s="60"/>
      <c r="E72" s="50">
        <v>2</v>
      </c>
      <c r="F72" s="61"/>
      <c r="G72" s="61"/>
      <c r="H72" s="61"/>
      <c r="I72" s="62">
        <f>+IF(E72=0,"",PRODUCT(E72:H72))</f>
        <v>2</v>
      </c>
      <c r="J72" s="59"/>
      <c r="K72" s="57"/>
      <c r="L72" s="2"/>
      <c r="M72" s="63"/>
      <c r="N72" s="63"/>
      <c r="O72" s="63"/>
      <c r="P72" s="63"/>
      <c r="Q72" s="63"/>
    </row>
    <row r="73" spans="1:17" s="6" customFormat="1" ht="14.25" customHeight="1" x14ac:dyDescent="0.25">
      <c r="A73" s="48"/>
      <c r="B73" s="83" t="s">
        <v>31</v>
      </c>
      <c r="C73" s="30"/>
      <c r="D73" s="60"/>
      <c r="E73" s="50">
        <v>2</v>
      </c>
      <c r="F73" s="61"/>
      <c r="G73" s="61"/>
      <c r="H73" s="61"/>
      <c r="I73" s="62">
        <f t="shared" ref="I73" si="4">+IF(E73=0,"",PRODUCT(E73:H73))</f>
        <v>2</v>
      </c>
      <c r="J73" s="59"/>
      <c r="K73" s="57"/>
      <c r="L73" s="2"/>
      <c r="M73" s="63"/>
      <c r="N73" s="63"/>
      <c r="O73" s="63"/>
      <c r="P73" s="63"/>
      <c r="Q73" s="63"/>
    </row>
    <row r="74" spans="1:17" s="6" customFormat="1" ht="14.25" customHeight="1" x14ac:dyDescent="0.25">
      <c r="A74" s="105" t="s">
        <v>72</v>
      </c>
      <c r="B74" s="78" t="s">
        <v>52</v>
      </c>
      <c r="C74" s="79"/>
      <c r="D74" s="79"/>
      <c r="E74" s="79"/>
      <c r="F74" s="79"/>
      <c r="G74" s="79"/>
      <c r="H74" s="79"/>
      <c r="I74" s="80"/>
      <c r="J74" s="81">
        <f>SUM(I75:I75)</f>
        <v>2</v>
      </c>
      <c r="K74" s="91" t="s">
        <v>8</v>
      </c>
      <c r="L74" s="2"/>
      <c r="M74" s="63"/>
      <c r="N74" s="63"/>
      <c r="O74" s="63"/>
      <c r="P74" s="63"/>
      <c r="Q74" s="63"/>
    </row>
    <row r="75" spans="1:17" s="6" customFormat="1" ht="14.25" customHeight="1" x14ac:dyDescent="0.25">
      <c r="A75" s="48"/>
      <c r="B75" s="83" t="s">
        <v>20</v>
      </c>
      <c r="C75" s="30"/>
      <c r="D75" s="60"/>
      <c r="E75" s="50">
        <v>2</v>
      </c>
      <c r="F75" s="61"/>
      <c r="G75" s="61"/>
      <c r="H75" s="61"/>
      <c r="I75" s="62">
        <f>+IF(E75=0,"",PRODUCT(E75:H75))</f>
        <v>2</v>
      </c>
      <c r="J75" s="59"/>
      <c r="K75" s="57"/>
      <c r="L75" s="2"/>
      <c r="M75" s="63"/>
      <c r="N75" s="63"/>
      <c r="O75" s="63"/>
      <c r="P75" s="63"/>
      <c r="Q75" s="63"/>
    </row>
    <row r="76" spans="1:17" s="6" customFormat="1" ht="14.25" customHeight="1" x14ac:dyDescent="0.25">
      <c r="A76" s="105" t="s">
        <v>73</v>
      </c>
      <c r="B76" s="78" t="s">
        <v>106</v>
      </c>
      <c r="C76" s="79"/>
      <c r="D76" s="79"/>
      <c r="E76" s="79"/>
      <c r="F76" s="79"/>
      <c r="G76" s="79"/>
      <c r="H76" s="79"/>
      <c r="I76" s="80"/>
      <c r="J76" s="81">
        <f>SUM(I76:I77)</f>
        <v>1</v>
      </c>
      <c r="K76" s="91" t="s">
        <v>8</v>
      </c>
      <c r="L76" s="2"/>
      <c r="M76" s="63"/>
      <c r="N76" s="63"/>
      <c r="O76" s="63"/>
      <c r="P76" s="63"/>
      <c r="Q76" s="63"/>
    </row>
    <row r="77" spans="1:17" s="6" customFormat="1" ht="14.25" customHeight="1" x14ac:dyDescent="0.25">
      <c r="A77" s="48"/>
      <c r="B77" s="83" t="s">
        <v>31</v>
      </c>
      <c r="C77" s="109"/>
      <c r="D77" s="110"/>
      <c r="E77" s="50">
        <v>1</v>
      </c>
      <c r="F77" s="61"/>
      <c r="G77" s="61"/>
      <c r="H77" s="61"/>
      <c r="I77" s="62">
        <f t="shared" ref="I77" si="5">+IF(E77=0,"",PRODUCT(E77:H77))</f>
        <v>1</v>
      </c>
      <c r="J77" s="59"/>
      <c r="K77" s="57"/>
      <c r="L77" s="2"/>
      <c r="M77" s="63"/>
      <c r="N77" s="63"/>
      <c r="O77" s="63"/>
      <c r="P77" s="63"/>
      <c r="Q77" s="63"/>
    </row>
    <row r="78" spans="1:17" s="6" customFormat="1" ht="14.25" customHeight="1" x14ac:dyDescent="0.25">
      <c r="A78" s="105" t="s">
        <v>108</v>
      </c>
      <c r="B78" s="78" t="s">
        <v>125</v>
      </c>
      <c r="C78" s="79"/>
      <c r="D78" s="79"/>
      <c r="E78" s="79"/>
      <c r="F78" s="79"/>
      <c r="G78" s="79"/>
      <c r="H78" s="79"/>
      <c r="I78" s="80"/>
      <c r="J78" s="81">
        <f>SUM(I79:I79)</f>
        <v>2</v>
      </c>
      <c r="K78" s="91" t="s">
        <v>8</v>
      </c>
      <c r="L78" s="2"/>
      <c r="M78" s="63"/>
      <c r="N78" s="63"/>
      <c r="O78" s="63"/>
      <c r="P78" s="63"/>
      <c r="Q78" s="63"/>
    </row>
    <row r="79" spans="1:17" s="6" customFormat="1" ht="14.25" customHeight="1" x14ac:dyDescent="0.25">
      <c r="A79" s="48"/>
      <c r="B79" s="83" t="s">
        <v>20</v>
      </c>
      <c r="C79" s="30"/>
      <c r="D79" s="60"/>
      <c r="E79" s="50">
        <v>2</v>
      </c>
      <c r="F79" s="61"/>
      <c r="G79" s="61"/>
      <c r="H79" s="61"/>
      <c r="I79" s="62">
        <f>E79</f>
        <v>2</v>
      </c>
      <c r="J79" s="59"/>
      <c r="K79" s="57"/>
      <c r="L79" s="2"/>
      <c r="M79" s="63"/>
      <c r="N79" s="63"/>
      <c r="O79" s="63"/>
      <c r="P79" s="63"/>
      <c r="Q79" s="63"/>
    </row>
    <row r="80" spans="1:17" ht="12.75" x14ac:dyDescent="0.2">
      <c r="A80" s="105" t="s">
        <v>65</v>
      </c>
      <c r="B80" s="78" t="s">
        <v>107</v>
      </c>
      <c r="C80" s="79"/>
      <c r="D80" s="79"/>
      <c r="E80" s="79"/>
      <c r="F80" s="79"/>
      <c r="G80" s="79"/>
      <c r="H80" s="79"/>
      <c r="I80" s="80"/>
      <c r="J80" s="81">
        <f>SUM(I81:I82)</f>
        <v>2</v>
      </c>
      <c r="K80" s="91" t="s">
        <v>8</v>
      </c>
    </row>
    <row r="81" spans="1:11" ht="12.75" x14ac:dyDescent="0.25">
      <c r="A81" s="48"/>
      <c r="B81" s="83" t="s">
        <v>20</v>
      </c>
      <c r="C81" s="30"/>
      <c r="D81" s="60"/>
      <c r="E81" s="50">
        <v>1</v>
      </c>
      <c r="F81" s="61"/>
      <c r="G81" s="61"/>
      <c r="H81" s="61"/>
      <c r="I81" s="62">
        <f>+IF(E81=0,"",PRODUCT(E81:H81))</f>
        <v>1</v>
      </c>
      <c r="J81" s="59"/>
      <c r="K81" s="57"/>
    </row>
    <row r="82" spans="1:11" ht="12.75" x14ac:dyDescent="0.25">
      <c r="A82" s="48"/>
      <c r="B82" s="83" t="s">
        <v>31</v>
      </c>
      <c r="C82" s="30"/>
      <c r="D82" s="60"/>
      <c r="E82" s="50">
        <v>1</v>
      </c>
      <c r="F82" s="61"/>
      <c r="G82" s="61"/>
      <c r="H82" s="61"/>
      <c r="I82" s="62">
        <f>E82</f>
        <v>1</v>
      </c>
      <c r="J82" s="59"/>
      <c r="K82" s="57"/>
    </row>
    <row r="83" spans="1:11" ht="11.25" customHeight="1" x14ac:dyDescent="0.25">
      <c r="A83" s="48"/>
      <c r="B83" s="83"/>
      <c r="C83" s="30"/>
      <c r="D83" s="60"/>
      <c r="E83" s="50"/>
      <c r="F83" s="61"/>
      <c r="G83" s="61"/>
      <c r="H83" s="61"/>
      <c r="I83" s="62" t="str">
        <f t="shared" ref="I83" si="6">+IF(E83=0,"",PRODUCT(E83:H83))</f>
        <v/>
      </c>
      <c r="J83" s="59"/>
      <c r="K83" s="57"/>
    </row>
    <row r="84" spans="1:11" x14ac:dyDescent="0.2">
      <c r="A84" s="220" t="s">
        <v>148</v>
      </c>
      <c r="B84" s="220"/>
      <c r="C84" s="220"/>
      <c r="D84" s="220"/>
      <c r="E84" s="220"/>
      <c r="F84" s="220"/>
      <c r="G84" s="220"/>
      <c r="H84" s="220"/>
      <c r="I84" s="220"/>
      <c r="J84" s="220"/>
      <c r="K84" s="220"/>
    </row>
    <row r="85" spans="1:11" x14ac:dyDescent="0.2">
      <c r="A85" s="221"/>
      <c r="B85" s="221"/>
      <c r="C85" s="221"/>
      <c r="D85" s="221"/>
      <c r="E85" s="221"/>
      <c r="F85" s="221"/>
      <c r="G85" s="221"/>
      <c r="H85" s="221"/>
      <c r="I85" s="221"/>
      <c r="J85" s="221"/>
      <c r="K85" s="221"/>
    </row>
  </sheetData>
  <mergeCells count="13">
    <mergeCell ref="A84:K85"/>
    <mergeCell ref="C1:K1"/>
    <mergeCell ref="B2:K2"/>
    <mergeCell ref="L2:M2"/>
    <mergeCell ref="A7:A8"/>
    <mergeCell ref="B7:B8"/>
    <mergeCell ref="C7:C8"/>
    <mergeCell ref="D7:D8"/>
    <mergeCell ref="E7:E8"/>
    <mergeCell ref="F7:H7"/>
    <mergeCell ref="I7:I8"/>
    <mergeCell ref="J7:J8"/>
    <mergeCell ref="K7:K8"/>
  </mergeCells>
  <conditionalFormatting sqref="K7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18</vt:i4>
      </vt:variant>
    </vt:vector>
  </HeadingPairs>
  <TitlesOfParts>
    <vt:vector size="35" baseType="lpstr">
      <vt:lpstr>ILO</vt:lpstr>
      <vt:lpstr>ILO COM</vt:lpstr>
      <vt:lpstr>ILO CEM</vt:lpstr>
      <vt:lpstr>PICOTA</vt:lpstr>
      <vt:lpstr>ABANCAY</vt:lpstr>
      <vt:lpstr>VON HUMBOLDT</vt:lpstr>
      <vt:lpstr>VH COM</vt:lpstr>
      <vt:lpstr>VH CEM</vt:lpstr>
      <vt:lpstr>SAMEGUA</vt:lpstr>
      <vt:lpstr>SAM CEM</vt:lpstr>
      <vt:lpstr>SAM COM</vt:lpstr>
      <vt:lpstr>SAN ALEJANDRO</vt:lpstr>
      <vt:lpstr>SA CEM</vt:lpstr>
      <vt:lpstr>SA COM</vt:lpstr>
      <vt:lpstr>NUEVA CAJAMARCA</vt:lpstr>
      <vt:lpstr>NC CEM</vt:lpstr>
      <vt:lpstr>NC COM</vt:lpstr>
      <vt:lpstr>ABANCAY!Área_de_impresión</vt:lpstr>
      <vt:lpstr>ILO!Área_de_impresión</vt:lpstr>
      <vt:lpstr>'ILO CEM'!Área_de_impresión</vt:lpstr>
      <vt:lpstr>'ILO COM'!Área_de_impresión</vt:lpstr>
      <vt:lpstr>'NC CEM'!Área_de_impresión</vt:lpstr>
      <vt:lpstr>'NC COM'!Área_de_impresión</vt:lpstr>
      <vt:lpstr>'NUEVA CAJAMARCA'!Área_de_impresión</vt:lpstr>
      <vt:lpstr>PICOTA!Área_de_impresión</vt:lpstr>
      <vt:lpstr>'SA CEM'!Área_de_impresión</vt:lpstr>
      <vt:lpstr>'SA COM'!Área_de_impresión</vt:lpstr>
      <vt:lpstr>'SAM CEM'!Área_de_impresión</vt:lpstr>
      <vt:lpstr>'SAM COM'!Área_de_impresión</vt:lpstr>
      <vt:lpstr>SAMEGUA!Área_de_impresión</vt:lpstr>
      <vt:lpstr>'SAN ALEJANDRO'!Área_de_impresión</vt:lpstr>
      <vt:lpstr>'VH CEM'!Área_de_impresión</vt:lpstr>
      <vt:lpstr>'VH COM'!Área_de_impresión</vt:lpstr>
      <vt:lpstr>'VON HUMBOLDT'!Área_de_impresión</vt:lpstr>
      <vt:lpstr>ABANCAY!Títulos_a_imprimir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SHIRLEY</cp:lastModifiedBy>
  <cp:lastPrinted>2021-10-12T18:41:52Z</cp:lastPrinted>
  <dcterms:created xsi:type="dcterms:W3CDTF">1998-05-02T00:40:30Z</dcterms:created>
  <dcterms:modified xsi:type="dcterms:W3CDTF">2021-10-12T18:42:40Z</dcterms:modified>
</cp:coreProperties>
</file>