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755" activeTab="4"/>
  </bookViews>
  <sheets>
    <sheet name="Hoja1" sheetId="1" r:id="rId1"/>
    <sheet name="COMPONENTE 2.2" sheetId="2" r:id="rId2"/>
    <sheet name="COMPONNETE 4.1" sheetId="3" r:id="rId3"/>
    <sheet name="Hoja2" sheetId="4" r:id="rId4"/>
    <sheet name="PRESUPUESTO TOTAL" sheetId="6" r:id="rId5"/>
  </sheets>
  <calcPr calcId="144525"/>
</workbook>
</file>

<file path=xl/calcChain.xml><?xml version="1.0" encoding="utf-8"?>
<calcChain xmlns="http://schemas.openxmlformats.org/spreadsheetml/2006/main">
  <c r="N500" i="6" l="1"/>
  <c r="G444" i="6"/>
  <c r="G443" i="6"/>
  <c r="G442" i="6"/>
  <c r="G445" i="6" s="1"/>
  <c r="H433" i="6"/>
  <c r="H425" i="6"/>
  <c r="G405" i="6"/>
  <c r="G404" i="6"/>
  <c r="G403" i="6"/>
  <c r="G397" i="6"/>
  <c r="G396" i="6"/>
  <c r="G394" i="6"/>
  <c r="G387" i="6"/>
  <c r="G388" i="6" s="1"/>
  <c r="G386" i="6"/>
  <c r="G385" i="6"/>
  <c r="G378" i="6"/>
  <c r="G377" i="6"/>
  <c r="G376" i="6"/>
  <c r="G375" i="6"/>
  <c r="G374" i="6"/>
  <c r="G373" i="6"/>
  <c r="G367" i="6"/>
  <c r="G366" i="6"/>
  <c r="G365" i="6"/>
  <c r="G364" i="6"/>
  <c r="G368" i="6" s="1"/>
  <c r="G363" i="6"/>
  <c r="G362" i="6"/>
  <c r="G356" i="6"/>
  <c r="G355" i="6"/>
  <c r="G354" i="6"/>
  <c r="G353" i="6"/>
  <c r="G352" i="6"/>
  <c r="G351" i="6"/>
  <c r="G350" i="6"/>
  <c r="G342" i="6"/>
  <c r="G341" i="6"/>
  <c r="G340" i="6"/>
  <c r="G339" i="6"/>
  <c r="G338" i="6"/>
  <c r="G337" i="6"/>
  <c r="G331" i="6"/>
  <c r="G330" i="6"/>
  <c r="G329" i="6"/>
  <c r="G328" i="6"/>
  <c r="G318" i="6"/>
  <c r="G317" i="6"/>
  <c r="G316" i="6"/>
  <c r="G310" i="6"/>
  <c r="G309" i="6"/>
  <c r="G308" i="6"/>
  <c r="G302" i="6"/>
  <c r="G301" i="6"/>
  <c r="G300" i="6"/>
  <c r="G299" i="6"/>
  <c r="G298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3" i="6"/>
  <c r="G252" i="6"/>
  <c r="G251" i="6"/>
  <c r="G250" i="6"/>
  <c r="G249" i="6"/>
  <c r="G343" i="6" l="1"/>
  <c r="G357" i="6"/>
  <c r="G319" i="6"/>
  <c r="G293" i="6"/>
  <c r="G332" i="6"/>
  <c r="G311" i="6"/>
  <c r="G406" i="6"/>
  <c r="G398" i="6"/>
  <c r="G379" i="6"/>
  <c r="G303" i="6"/>
  <c r="G275" i="6"/>
  <c r="G254" i="6"/>
  <c r="G240" i="6"/>
  <c r="G239" i="6"/>
  <c r="G238" i="6"/>
  <c r="G237" i="6"/>
  <c r="G236" i="6"/>
  <c r="G235" i="6"/>
  <c r="G224" i="6"/>
  <c r="G225" i="6"/>
  <c r="G226" i="6"/>
  <c r="G227" i="6"/>
  <c r="G228" i="6"/>
  <c r="G229" i="6"/>
  <c r="G230" i="6"/>
  <c r="G231" i="6"/>
  <c r="G232" i="6"/>
  <c r="G233" i="6"/>
  <c r="G234" i="6"/>
  <c r="G223" i="6"/>
  <c r="G212" i="6"/>
  <c r="G208" i="6"/>
  <c r="G216" i="6"/>
  <c r="G215" i="6"/>
  <c r="G214" i="6"/>
  <c r="G213" i="6"/>
  <c r="G211" i="6"/>
  <c r="G210" i="6"/>
  <c r="G209" i="6"/>
  <c r="G207" i="6"/>
  <c r="G206" i="6"/>
  <c r="G205" i="6"/>
  <c r="G204" i="6"/>
  <c r="G196" i="6"/>
  <c r="G194" i="6"/>
  <c r="G198" i="6" s="1"/>
  <c r="J93" i="6"/>
  <c r="I92" i="6"/>
  <c r="I91" i="6"/>
  <c r="I90" i="6"/>
  <c r="J85" i="6"/>
  <c r="I84" i="6"/>
  <c r="I83" i="6"/>
  <c r="I82" i="6"/>
  <c r="I81" i="6"/>
  <c r="I80" i="6"/>
  <c r="I79" i="6"/>
  <c r="I78" i="6"/>
  <c r="J73" i="6"/>
  <c r="I72" i="6"/>
  <c r="I71" i="6"/>
  <c r="I70" i="6"/>
  <c r="I69" i="6"/>
  <c r="H60" i="6"/>
  <c r="I60" i="6" s="1"/>
  <c r="G59" i="6"/>
  <c r="H59" i="6" s="1"/>
  <c r="I59" i="6" s="1"/>
  <c r="G58" i="6"/>
  <c r="H58" i="6" s="1"/>
  <c r="I58" i="6" s="1"/>
  <c r="G57" i="6"/>
  <c r="H57" i="6" s="1"/>
  <c r="I57" i="6" s="1"/>
  <c r="G56" i="6"/>
  <c r="H56" i="6" s="1"/>
  <c r="J56" i="6" s="1"/>
  <c r="G55" i="6"/>
  <c r="H55" i="6" s="1"/>
  <c r="J55" i="6" s="1"/>
  <c r="G54" i="6"/>
  <c r="H54" i="6" s="1"/>
  <c r="J54" i="6" s="1"/>
  <c r="G47" i="6"/>
  <c r="H47" i="6" s="1"/>
  <c r="J47" i="6" s="1"/>
  <c r="G46" i="6"/>
  <c r="H46" i="6" s="1"/>
  <c r="J46" i="6" s="1"/>
  <c r="J41" i="6"/>
  <c r="G40" i="6"/>
  <c r="G39" i="6"/>
  <c r="G38" i="6"/>
  <c r="G37" i="6"/>
  <c r="G36" i="6"/>
  <c r="G35" i="6"/>
  <c r="J27" i="6"/>
  <c r="G26" i="6"/>
  <c r="H26" i="6" s="1"/>
  <c r="I26" i="6" s="1"/>
  <c r="G25" i="6"/>
  <c r="H25" i="6" s="1"/>
  <c r="I25" i="6" s="1"/>
  <c r="G24" i="6"/>
  <c r="H24" i="6" s="1"/>
  <c r="I24" i="6" s="1"/>
  <c r="G23" i="6"/>
  <c r="H23" i="6" s="1"/>
  <c r="I23" i="6" s="1"/>
  <c r="J17" i="6"/>
  <c r="J18" i="6" s="1"/>
  <c r="G17" i="6"/>
  <c r="J12" i="6"/>
  <c r="I11" i="6"/>
  <c r="I10" i="6"/>
  <c r="I9" i="6"/>
  <c r="I8" i="6"/>
  <c r="I342" i="6" l="1"/>
  <c r="I319" i="6"/>
  <c r="J48" i="6"/>
  <c r="I406" i="6"/>
  <c r="G241" i="6"/>
  <c r="J61" i="6"/>
  <c r="C152" i="6" s="1"/>
  <c r="C154" i="6" s="1"/>
  <c r="H35" i="6"/>
  <c r="I35" i="6" s="1"/>
  <c r="G217" i="6"/>
  <c r="H7" i="3"/>
  <c r="H5" i="3"/>
  <c r="H6" i="3"/>
  <c r="H4" i="3"/>
  <c r="G172" i="2"/>
  <c r="G170" i="2"/>
  <c r="G171" i="2"/>
  <c r="G169" i="2"/>
  <c r="G158" i="2"/>
  <c r="G159" i="2"/>
  <c r="G160" i="2"/>
  <c r="G161" i="2"/>
  <c r="G162" i="2"/>
  <c r="G157" i="2"/>
  <c r="G163" i="2" s="1"/>
  <c r="G142" i="2"/>
  <c r="G143" i="2"/>
  <c r="G144" i="2"/>
  <c r="G145" i="2"/>
  <c r="G146" i="2"/>
  <c r="G141" i="2"/>
  <c r="G135" i="2"/>
  <c r="G134" i="2"/>
  <c r="G133" i="2"/>
  <c r="G132" i="2"/>
  <c r="G131" i="2"/>
  <c r="G130" i="2"/>
  <c r="G119" i="2"/>
  <c r="G120" i="2"/>
  <c r="G121" i="2"/>
  <c r="G122" i="2"/>
  <c r="G123" i="2"/>
  <c r="G124" i="2"/>
  <c r="G118" i="2"/>
  <c r="G112" i="2"/>
  <c r="G113" i="2" s="1"/>
  <c r="G110" i="2"/>
  <c r="G111" i="2"/>
  <c r="G109" i="2"/>
  <c r="G104" i="2"/>
  <c r="G102" i="2"/>
  <c r="G103" i="2"/>
  <c r="G101" i="2"/>
  <c r="G92" i="2"/>
  <c r="G93" i="2"/>
  <c r="G94" i="2"/>
  <c r="G95" i="2"/>
  <c r="G91" i="2"/>
  <c r="G74" i="2"/>
  <c r="G75" i="2"/>
  <c r="G76" i="2"/>
  <c r="G77" i="2"/>
  <c r="G78" i="2"/>
  <c r="G79" i="2"/>
  <c r="G80" i="2"/>
  <c r="G81" i="2"/>
  <c r="G82" i="2"/>
  <c r="G83" i="2"/>
  <c r="G84" i="2"/>
  <c r="G85" i="2"/>
  <c r="G73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52" i="2"/>
  <c r="G43" i="2"/>
  <c r="G44" i="2"/>
  <c r="G45" i="2"/>
  <c r="G46" i="2"/>
  <c r="G42" i="2"/>
  <c r="G147" i="2" l="1"/>
  <c r="G136" i="2"/>
  <c r="G125" i="2"/>
  <c r="G96" i="2"/>
  <c r="G86" i="2"/>
  <c r="G68" i="2"/>
  <c r="G47" i="2"/>
</calcChain>
</file>

<file path=xl/sharedStrings.xml><?xml version="1.0" encoding="utf-8"?>
<sst xmlns="http://schemas.openxmlformats.org/spreadsheetml/2006/main" count="1218" uniqueCount="362">
  <si>
    <t>TOTAL</t>
  </si>
  <si>
    <t>Almacén de materia prima.</t>
  </si>
  <si>
    <t>Sala de proceso.</t>
  </si>
  <si>
    <t>Laboratorio de control de calidad.</t>
  </si>
  <si>
    <t>Área de envasado.</t>
  </si>
  <si>
    <t>Almacén de producto terminado.</t>
  </si>
  <si>
    <t>Servicios higiénicos.</t>
  </si>
  <si>
    <t>Oficina administrativo.</t>
  </si>
  <si>
    <t>Oficina de comercialización.</t>
  </si>
  <si>
    <t>Sala o auditorio.</t>
  </si>
  <si>
    <t>Parqueo.</t>
  </si>
  <si>
    <t>Tanque de agua.</t>
  </si>
  <si>
    <t>Vestuario.</t>
  </si>
  <si>
    <t>Almacén de insumos y envases.</t>
  </si>
  <si>
    <t xml:space="preserve">parihuelas </t>
  </si>
  <si>
    <t>camara de frio</t>
  </si>
  <si>
    <t>carrito trasportador</t>
  </si>
  <si>
    <t xml:space="preserve">balanza de plataforma </t>
  </si>
  <si>
    <t>balanza</t>
  </si>
  <si>
    <t>filtro prensa</t>
  </si>
  <si>
    <t>centrifuga</t>
  </si>
  <si>
    <t>secador por rociada atomizador</t>
  </si>
  <si>
    <t>envasadora doypack</t>
  </si>
  <si>
    <t>emcapsuladora</t>
  </si>
  <si>
    <t>tinas de trasporte</t>
  </si>
  <si>
    <t>impresora de etiquetas</t>
  </si>
  <si>
    <t>carro con retencion</t>
  </si>
  <si>
    <t>mesa de acero inoxidable</t>
  </si>
  <si>
    <t>lavamanos colectivo</t>
  </si>
  <si>
    <t>dispensador de jabon</t>
  </si>
  <si>
    <t>secador de mano aire caliente</t>
  </si>
  <si>
    <t>dispensador de papel</t>
  </si>
  <si>
    <t>insectocaptor</t>
  </si>
  <si>
    <t>cortinas PVC</t>
  </si>
  <si>
    <t>pediluvio</t>
  </si>
  <si>
    <t>manguera</t>
  </si>
  <si>
    <t>escobilla de lavado</t>
  </si>
  <si>
    <t>escoba de hule</t>
  </si>
  <si>
    <t>contenedor de basura</t>
  </si>
  <si>
    <t>tacho de basura</t>
  </si>
  <si>
    <t>microscopio</t>
  </si>
  <si>
    <t>estufa</t>
  </si>
  <si>
    <t>pHmetro</t>
  </si>
  <si>
    <t>mesa de acero inox</t>
  </si>
  <si>
    <t>Bloquer</t>
  </si>
  <si>
    <t>armario</t>
  </si>
  <si>
    <t>mesa de madera</t>
  </si>
  <si>
    <t>sillas</t>
  </si>
  <si>
    <t>cuenta colonias</t>
  </si>
  <si>
    <t>mecheros de alcohol</t>
  </si>
  <si>
    <t>refrigeradora</t>
  </si>
  <si>
    <t>material de vidrio</t>
  </si>
  <si>
    <t>agares varios</t>
  </si>
  <si>
    <t>IMPLEMENTACIÓN DE EQUIPAMIENTO PARA LA PLANTA MODELO DE PROCESAMIENTO DE  ESPIRULINA   EN POLVO</t>
  </si>
  <si>
    <t>IMPLEMENTACION DE EQUIPAMIENTO  DEL AREA DE PROCESAMIENTO DE ESPIRULINA EN POLVO</t>
  </si>
  <si>
    <t>Pariuela</t>
  </si>
  <si>
    <t>termohigrometro</t>
  </si>
  <si>
    <t>balanza de plataforma</t>
  </si>
  <si>
    <t>computadora</t>
  </si>
  <si>
    <t>mesa de madera escritorio</t>
  </si>
  <si>
    <t>cortinas</t>
  </si>
  <si>
    <t>impresora</t>
  </si>
  <si>
    <t>utiles de oficina</t>
  </si>
  <si>
    <t>ecram y pizarra</t>
  </si>
  <si>
    <t>proyector multimedia</t>
  </si>
  <si>
    <t>atril</t>
  </si>
  <si>
    <t>parlantes</t>
  </si>
  <si>
    <t>bomba de 2 HP</t>
  </si>
  <si>
    <t>bloquers</t>
  </si>
  <si>
    <t>armarios</t>
  </si>
  <si>
    <t>ALMACEN DE MATERIA PRIMA</t>
  </si>
  <si>
    <t>UNIDAD</t>
  </si>
  <si>
    <t>CANTIDAD</t>
  </si>
  <si>
    <t>PRECIO UNITARIO</t>
  </si>
  <si>
    <t xml:space="preserve">PRECIO TOTAL </t>
  </si>
  <si>
    <t>EQUIPAMIENTO</t>
  </si>
  <si>
    <t>MEDIDA</t>
  </si>
  <si>
    <t>unidad</t>
  </si>
  <si>
    <t>Unidad</t>
  </si>
  <si>
    <t xml:space="preserve">Global </t>
  </si>
  <si>
    <t>Global</t>
  </si>
  <si>
    <t>Juego</t>
  </si>
  <si>
    <t>sillas ACOLCHADAS</t>
  </si>
  <si>
    <t xml:space="preserve">TOTAL </t>
  </si>
  <si>
    <t>ELABORACION DE INSTRUMENTOS DE GESTION</t>
  </si>
  <si>
    <t>4.1.1</t>
  </si>
  <si>
    <t>ELABORACION DE UN PLAN DE ANALISIS DE RIESGOS Y CONTROL DE PUNTOS CRITICOS ( HACCP)</t>
  </si>
  <si>
    <t>4.1.2</t>
  </si>
  <si>
    <t>ELABORACION DE UN MANUEL DE PROCEDIMIENTOS OPERATIVOS ESTANDARIZADOS DE SANEAMIENTO (POES)</t>
  </si>
  <si>
    <t>4.1.3</t>
  </si>
  <si>
    <t>ELABORACION DE UN MANUAL DE MANEJO ADECUADO DE ALMACENAMIENTO (PEPS)</t>
  </si>
  <si>
    <t>ANALISIS DE COMPONENTES DEL PROYECTO</t>
  </si>
  <si>
    <t>COMPONENTES</t>
  </si>
  <si>
    <t>ACCIONES</t>
  </si>
  <si>
    <t>ANALISIS</t>
  </si>
  <si>
    <t>COMPONENTE 1.- PRESENCIA DE INFRAESTRUCTURA PARA EL DESARROLLO DE INNOVACION TECNOLOGICA DE LA ESPIRULINA</t>
  </si>
  <si>
    <t xml:space="preserve">1.1. </t>
  </si>
  <si>
    <t>CONSTRUCCION DE  UN SISTEMA CONTROLADO DE PRODUCCION  DEL  ALGA ESPIRULINA</t>
  </si>
  <si>
    <t>1.1.1.</t>
  </si>
  <si>
    <t xml:space="preserve">CONSTRUCCION DE UN SISTEMA DE ALMACENAMIENTO Y PURIFICACION DE AGUA </t>
  </si>
  <si>
    <t>1.1.2.</t>
  </si>
  <si>
    <t>CONSTRUCCION DE UN LABORATORIO DE PROPAGACION DEL ALGA ESPIRULINA</t>
  </si>
  <si>
    <t>1.1.3.</t>
  </si>
  <si>
    <t xml:space="preserve">CONSTRUCCION DE UN SISTEMA CERRADO TIPO IMBERNADERO PARA LA PRODUCCION DEL ALGA ESPIRULINA </t>
  </si>
  <si>
    <t>CONSTRUCCIÓN DE UNA PLANTA MODELO DE PROCESAMIENTO DE  ESPIRULINA   EN POLVO</t>
  </si>
  <si>
    <t>1.2.1</t>
  </si>
  <si>
    <t>CONSTRUCCION DEL AREA DE PROCESAMIENTO DE ESPIRULINA EN POLVO</t>
  </si>
  <si>
    <t>1.2.2.</t>
  </si>
  <si>
    <t>CONSTRUCCION DEL AREA DE HIGENIZACION DE LA PLANTA</t>
  </si>
  <si>
    <t>1.2.3.</t>
  </si>
  <si>
    <t>CONSTRUCCION DE UNA AREA DE SERVICIOS</t>
  </si>
  <si>
    <t>COMPONENTE 2.-PRESENCIA DE EQUIPAMIENTO PARA EL DESARROLLO DE LA INNOVACION TECNOLOGICA DE LA ESPIRULINA</t>
  </si>
  <si>
    <t>IMPLEMENTACIÓN DE EQUIPAMIENTO PARA EL SISTEMA CONTROLADO DE PRODUCCION DEL ALGA ESPIRULINA</t>
  </si>
  <si>
    <t>2.1.1</t>
  </si>
  <si>
    <t>IMPLEMENTACION DE EQUIPAMIENTO DEL SISTEMA DE ALMACENAMIENTO Y PURIFICACION</t>
  </si>
  <si>
    <t>2.1.2.</t>
  </si>
  <si>
    <t>IMPLEMENTACION DE EQUIPAMIENTO  DEL LABORATORIO DE PROPAGACION DEL ALGA ESPIRULINA</t>
  </si>
  <si>
    <t>2.1.3.</t>
  </si>
  <si>
    <t xml:space="preserve">IMPLEMENTACION DE EQUIPAMIENTO DEL  IMBERNADERO DE LA PRODUCCION DEL ALGA ESPIRULINA </t>
  </si>
  <si>
    <t>2.2.</t>
  </si>
  <si>
    <t>2.2.1</t>
  </si>
  <si>
    <t>2.2.2.</t>
  </si>
  <si>
    <t>IMPLEMENTACION DE EQUIPAMIENTO  DEL  AREA DE HIGENIZACION DE LA PLANTA</t>
  </si>
  <si>
    <t>2.2.3</t>
  </si>
  <si>
    <t>IMPLEMENTACION DE EQUIPAMIENTO  DEL AREA DE SERVICIOS</t>
  </si>
  <si>
    <t>COMPONENTE 3.-ADECUADOS CONOCIMIENTOS DEL PERSONAL PARA EL DESARROLLO DE LA INNOVACION TECNOLOGICA DE LA ESPIRULINA</t>
  </si>
  <si>
    <t>CAPACITACION AL PERSONAL PARA LA OPERACIÓN Y MANTENIMIENTO DEL  SISTEMA CONTROLADO DE PRODUCCION  DEL  ALGA ESPIRULINA</t>
  </si>
  <si>
    <t>3.1.1</t>
  </si>
  <si>
    <t>CAPACITACION EN MANEJO , CONSERVACION ,PROPAGACION Y COSECHA DE SEPAS DE ESPIRULINA</t>
  </si>
  <si>
    <t xml:space="preserve"> CAPACITACION AL PERSONAL PARA LA OPERACIÓN Y MANTENIMIENTO DE LA PLANTA MODELO DE PROCESAMIENTO DE  ESPIRULINA   EN POLVO</t>
  </si>
  <si>
    <t>3.2.1</t>
  </si>
  <si>
    <t>CAPACITACION EN BUENAS PRACTICAS DE MANUFACTURA PARA LA OBTENCION DE ESPIRULINA EN POLVO</t>
  </si>
  <si>
    <t>COMPONENTE 4.-SUFICIENTES CONOCIMIENTOS EN ORGANIZACION Y GESTION  PARA EL DESARROLLO DE LA INNOVACION TECNOLOGICA DE LA ESPIRULINA</t>
  </si>
  <si>
    <t xml:space="preserve"> ARTICULACION MULTISECTORIAL PARA GARANTIZAR EL USO DE LA ESPIRULA.</t>
  </si>
  <si>
    <t>4.3.</t>
  </si>
  <si>
    <t>SENSIBILIZACIÓN A LA POBLACION EN EL CONSUMO DE LA ESPIRULINA COMO SUPLEMENTO ALIMENTICIO</t>
  </si>
  <si>
    <t>ACTIVOS  DEL PROYECTO</t>
  </si>
  <si>
    <t xml:space="preserve">DESCRIPCIÓN </t>
  </si>
  <si>
    <t>UND</t>
  </si>
  <si>
    <t>N° VECES</t>
  </si>
  <si>
    <t>AREA UTIL</t>
  </si>
  <si>
    <t xml:space="preserve">TOTAL AREA UTIL </t>
  </si>
  <si>
    <t>TOTAL AREA UTIL + 10% DE MUROS</t>
  </si>
  <si>
    <t>C.U.
(S/.)</t>
  </si>
  <si>
    <t>COSTO 
DIRECTO</t>
  </si>
  <si>
    <t>CARTEL DE IDENTIFICACION DE LA OBRA DE 3.60X2.40 M</t>
  </si>
  <si>
    <t>GLB</t>
  </si>
  <si>
    <t>CONSTRUCCION OFICINAS TECNICAS Y ALMACEN</t>
  </si>
  <si>
    <t>M2</t>
  </si>
  <si>
    <t>CASETA GUARDIANIA</t>
  </si>
  <si>
    <t>SERVICIOS HIGIENICOS Y VESTIDORES</t>
  </si>
  <si>
    <t>INSTALACIONES PROVISIONALES DE AGUA</t>
  </si>
  <si>
    <t>INSTALACIONES PROVISIONALES DESAGUE PARA LA CONSTRUCCION</t>
  </si>
  <si>
    <t>INSTALACIONES PROVISIONALES DE ELECTRICIDAD</t>
  </si>
  <si>
    <t>CERCO PROVISIONAL DURANTE LA EJECUCION DE LA OBRA</t>
  </si>
  <si>
    <t>CORTE PARA CONFORMACION DE TERRAPLENES</t>
  </si>
  <si>
    <t>M3</t>
  </si>
  <si>
    <t>RELLENO Y COMP. MANUAL MAT. DE PRESTAMO</t>
  </si>
  <si>
    <t>ELIMINACION MATERIAL EXCEDENTE C/MAQUINARIA</t>
  </si>
  <si>
    <t>TRAZO Y NIVELES Y REPLANTEO</t>
  </si>
  <si>
    <t>MOVILIZACION Y DESMOLIZACION DE EQUIPO</t>
  </si>
  <si>
    <t>SEGURIDAD Y SALUD EN EL TRABAJO</t>
  </si>
  <si>
    <t>ALAMACEN  DE MATERIA PRIMA</t>
  </si>
  <si>
    <t>SALA DE PROCESO</t>
  </si>
  <si>
    <t>CONTROL DE CALIDAD</t>
  </si>
  <si>
    <t xml:space="preserve">ALAMACEN DE ENVASES </t>
  </si>
  <si>
    <t xml:space="preserve">AREA DE ENVASADO </t>
  </si>
  <si>
    <t xml:space="preserve">ALMACEN DE PRODUCTOS TERMINADOS </t>
  </si>
  <si>
    <t xml:space="preserve">VESTUARIOS </t>
  </si>
  <si>
    <t>SERVICIOS HIGIENICOS</t>
  </si>
  <si>
    <t xml:space="preserve">OFICINA ADMINISTRATIVA </t>
  </si>
  <si>
    <t xml:space="preserve">OFICINA DE COMERCIALIZACION </t>
  </si>
  <si>
    <t>LABORATORIO</t>
  </si>
  <si>
    <t>GUARDIANIA</t>
  </si>
  <si>
    <t>VEREDAS</t>
  </si>
  <si>
    <t>ALMACEN DE INSUMOS</t>
  </si>
  <si>
    <t>CASETA DE CONTROL</t>
  </si>
  <si>
    <t xml:space="preserve">TECHADO DEL INVERNADERO </t>
  </si>
  <si>
    <t xml:space="preserve">POSAS GRANDES </t>
  </si>
  <si>
    <t>POSAS CHICAS</t>
  </si>
  <si>
    <t xml:space="preserve">CAPTACION DE AGUA </t>
  </si>
  <si>
    <t>DESARENADOR  Y SEDIMENTADOR</t>
  </si>
  <si>
    <t xml:space="preserve">FILTRO LENTO </t>
  </si>
  <si>
    <t xml:space="preserve">RESERVORIO DE AGUA  TRATADA </t>
  </si>
  <si>
    <t xml:space="preserve">INSTALACION DE SERCO PERIMETRICO  CON MALLAS </t>
  </si>
  <si>
    <t xml:space="preserve">SALA DE REUNIONES </t>
  </si>
  <si>
    <t xml:space="preserve">GASTOS GENERALES DE CONSTRUCCIÓN DEL PROYECTO </t>
  </si>
  <si>
    <t>1.3.1.</t>
  </si>
  <si>
    <t xml:space="preserve">GASTOS DE OBRAS GENERALES </t>
  </si>
  <si>
    <t>1.3.2.</t>
  </si>
  <si>
    <t>INSTALACIONES Y OBRAS PROVICIONALES</t>
  </si>
  <si>
    <t>OTROS TRABAJOS PREVIOS</t>
  </si>
  <si>
    <t>1.3.1</t>
  </si>
  <si>
    <t>1.3.2</t>
  </si>
  <si>
    <t>1.3.3</t>
  </si>
  <si>
    <t>1.4.</t>
  </si>
  <si>
    <t xml:space="preserve">GASTOS GENRALES, SUPERVISION, LIQUIDACION Y GESTION DEL PROYECTO </t>
  </si>
  <si>
    <t>1.4.1</t>
  </si>
  <si>
    <t>1.4.2</t>
  </si>
  <si>
    <t>1.4.3</t>
  </si>
  <si>
    <t>1.4.4</t>
  </si>
  <si>
    <t>1.4.5</t>
  </si>
  <si>
    <t>ELABORACION DE EXPEDIENTE TECNICO</t>
  </si>
  <si>
    <t xml:space="preserve">GASTOS DE SUPERVISION </t>
  </si>
  <si>
    <t>GASTOS DE LIQUIDACION</t>
  </si>
  <si>
    <t>GASTOS DE GESTION DEL PROYECTO</t>
  </si>
  <si>
    <t>CÓDIGO</t>
  </si>
  <si>
    <t>ESPECIFICA DE GASTOS</t>
  </si>
  <si>
    <t>G. G</t>
  </si>
  <si>
    <t>01</t>
  </si>
  <si>
    <t>COSTO CONSTRUCCION POR CONTRATA - PERSONAL</t>
  </si>
  <si>
    <t>02</t>
  </si>
  <si>
    <t>COSTO CONSTRUCCION POR CONTRATA - BIENES</t>
  </si>
  <si>
    <t>03</t>
  </si>
  <si>
    <t>COSTO CONSTRUCCION POR CONTRATA - SERVICIOS</t>
  </si>
  <si>
    <t>04</t>
  </si>
  <si>
    <t>COSTO CONSTRUCCION POR CONTRATA - OTROS</t>
  </si>
  <si>
    <t>TOTAL GASTOS DE SUPERVISION</t>
  </si>
  <si>
    <t xml:space="preserve">1.4.1. </t>
  </si>
  <si>
    <t xml:space="preserve">ELABORACION DE EXPEDIENTE TECNICO </t>
  </si>
  <si>
    <t>G. ET</t>
  </si>
  <si>
    <t>TOTAL GASTOS - ELABORACION EXP. TEC.</t>
  </si>
  <si>
    <t xml:space="preserve">1.4.2. </t>
  </si>
  <si>
    <t xml:space="preserve">1.4.3. </t>
  </si>
  <si>
    <t>G. SUP</t>
  </si>
  <si>
    <t>COSTO CONSTRUCCION POR CONTRTA - SERVICIOS</t>
  </si>
  <si>
    <t>TOTAL GASTOS DE INSPECCION</t>
  </si>
  <si>
    <t xml:space="preserve">GASTOS DE LIQUIDACION  </t>
  </si>
  <si>
    <t xml:space="preserve">1.4.4. </t>
  </si>
  <si>
    <t>CÓD.</t>
  </si>
  <si>
    <t>G. LIQUID</t>
  </si>
  <si>
    <t>COSTO CONSTRUCCION POR ADMINISTRACION DIRECTA - PERSONAL</t>
  </si>
  <si>
    <t>COSTO CONSTRUCCION POR ADMINISTRACION DIRECTA - BIENES</t>
  </si>
  <si>
    <t>COSTO CONSTRUCCION POR ADMINISTRACION DIRECTA - SERVICIOS</t>
  </si>
  <si>
    <t>COSTO CONSTRUCCION POR ADMINISTRACION DIRECTA - OTROS</t>
  </si>
  <si>
    <t>TOTAL GASTOS DE LIQUIDACION</t>
  </si>
  <si>
    <t xml:space="preserve">1.4.5. </t>
  </si>
  <si>
    <t xml:space="preserve">GASTOS DE GESTION DEL PROYECTO </t>
  </si>
  <si>
    <t>CÓD</t>
  </si>
  <si>
    <t>G.P</t>
  </si>
  <si>
    <t>TOTAL GASTOS DE GESTIÓN DE PROYECTO</t>
  </si>
  <si>
    <t xml:space="preserve">PRESUPUESTO RESUMEN </t>
  </si>
  <si>
    <t>ITEM</t>
  </si>
  <si>
    <t>DESCRIPCION</t>
  </si>
  <si>
    <t xml:space="preserve">Costo directo </t>
  </si>
  <si>
    <t>Gastos Generales (26.18% CD)</t>
  </si>
  <si>
    <t>Utilidad (8% CD)</t>
  </si>
  <si>
    <t>Sub total Infraestructura</t>
  </si>
  <si>
    <t>IGV (18%)</t>
  </si>
  <si>
    <t xml:space="preserve">Valor referencial </t>
  </si>
  <si>
    <t xml:space="preserve">Expediente Técnico </t>
  </si>
  <si>
    <t>Supervision</t>
  </si>
  <si>
    <t xml:space="preserve">Liquidación </t>
  </si>
  <si>
    <t>Gestion de Proyecto</t>
  </si>
  <si>
    <t>TOTAL PRESUPUESTO</t>
  </si>
  <si>
    <t xml:space="preserve">PLANTA ESPIRULINA </t>
  </si>
  <si>
    <t xml:space="preserve">COMPONENTE  1 </t>
  </si>
  <si>
    <t xml:space="preserve">IMPLEMENTACION DE EQUIPAMIENTO DEL SISTEMA DE ALMACENAMIENTO Y PURIFICACION DE AGUA </t>
  </si>
  <si>
    <t xml:space="preserve">Bomba de presion </t>
  </si>
  <si>
    <t>Sistema de filtracion de agua</t>
  </si>
  <si>
    <t>Conductimetro</t>
  </si>
  <si>
    <t>global</t>
  </si>
  <si>
    <t>Espectrofotometro UV-VIS</t>
  </si>
  <si>
    <t>Reactivos varios</t>
  </si>
  <si>
    <t>Cronometro</t>
  </si>
  <si>
    <t xml:space="preserve">Sistema de tuberias </t>
  </si>
  <si>
    <t>Calefactores</t>
  </si>
  <si>
    <t>Mangueras</t>
  </si>
  <si>
    <t>Metros</t>
  </si>
  <si>
    <t>Coches trasportadores inox</t>
  </si>
  <si>
    <t xml:space="preserve">Montacarga manual </t>
  </si>
  <si>
    <t>Termohigrometros</t>
  </si>
  <si>
    <t>Material Volumnetrico (jarras, orovetas. Vasos, etc)</t>
  </si>
  <si>
    <t>Bombas de agua</t>
  </si>
  <si>
    <t>Sistemas de agitación del agua (motor y paleta)</t>
  </si>
  <si>
    <t>Balanza de plataforma (500 Kg)</t>
  </si>
  <si>
    <t>Material de limpieza (varios)</t>
  </si>
  <si>
    <t xml:space="preserve">Extractores de aire </t>
  </si>
  <si>
    <t>Ventiladores</t>
  </si>
  <si>
    <t>Lavamanos colectivo</t>
  </si>
  <si>
    <t>Dispensador de jabon</t>
  </si>
  <si>
    <t>Dispensador de papel</t>
  </si>
  <si>
    <t>Insectocaptor</t>
  </si>
  <si>
    <t>Cortinas PVC</t>
  </si>
  <si>
    <t>Pediluvio</t>
  </si>
  <si>
    <t xml:space="preserve">Parihuelas </t>
  </si>
  <si>
    <t>Camara de frio</t>
  </si>
  <si>
    <t>Carrito trasportador</t>
  </si>
  <si>
    <t xml:space="preserve">Balanza de plataforma </t>
  </si>
  <si>
    <t>Tacho de basura</t>
  </si>
  <si>
    <t>Balanza</t>
  </si>
  <si>
    <t>Filtro prensa</t>
  </si>
  <si>
    <t>Centrifuga</t>
  </si>
  <si>
    <t>Secador por rociada atomizador</t>
  </si>
  <si>
    <t>Mesa de acero inoxidable</t>
  </si>
  <si>
    <t>Secador de mano aire caliente</t>
  </si>
  <si>
    <t>Manguera</t>
  </si>
  <si>
    <t>Escobilla de lavado</t>
  </si>
  <si>
    <t>Escoba de hule</t>
  </si>
  <si>
    <t>Contenedor de basura</t>
  </si>
  <si>
    <t>Microscopio</t>
  </si>
  <si>
    <t>Estufa</t>
  </si>
  <si>
    <t>Mesa de acero inox</t>
  </si>
  <si>
    <t>Armario</t>
  </si>
  <si>
    <t>Mesa de madera</t>
  </si>
  <si>
    <t>Sillas</t>
  </si>
  <si>
    <t>Cuenta colonias</t>
  </si>
  <si>
    <t>Mecheros de alcohol</t>
  </si>
  <si>
    <t>Refrigeradora</t>
  </si>
  <si>
    <t>Material de vidrio</t>
  </si>
  <si>
    <t>Agares varios</t>
  </si>
  <si>
    <t>Envasadora doypack</t>
  </si>
  <si>
    <t>Emcapsuladora</t>
  </si>
  <si>
    <t>Tinas de trasporte</t>
  </si>
  <si>
    <t>Impresora de etiquetas</t>
  </si>
  <si>
    <t>Carro con retencion</t>
  </si>
  <si>
    <t>Termohigrometro</t>
  </si>
  <si>
    <t>Balanza de plataforma</t>
  </si>
  <si>
    <t>Guardiania</t>
  </si>
  <si>
    <t>Cama</t>
  </si>
  <si>
    <t>Mesa</t>
  </si>
  <si>
    <t xml:space="preserve">Caseta de control </t>
  </si>
  <si>
    <t xml:space="preserve">Reloj ontrolador </t>
  </si>
  <si>
    <t>Bloquers</t>
  </si>
  <si>
    <t>Armarios</t>
  </si>
  <si>
    <t>Computadora</t>
  </si>
  <si>
    <t>Mesa de madera escritorio</t>
  </si>
  <si>
    <t>Cortinas</t>
  </si>
  <si>
    <t>Impresora</t>
  </si>
  <si>
    <t>Útiles de oficina</t>
  </si>
  <si>
    <t>Ecram y pizarra</t>
  </si>
  <si>
    <t>Proyector multimedia</t>
  </si>
  <si>
    <t>Sillas ACOLCHADAS</t>
  </si>
  <si>
    <t>Atril</t>
  </si>
  <si>
    <t>Parlantes</t>
  </si>
  <si>
    <t>CAPACITACION</t>
  </si>
  <si>
    <t>Item</t>
  </si>
  <si>
    <t>Descripción</t>
  </si>
  <si>
    <t>Referencia</t>
  </si>
  <si>
    <t>Und.</t>
  </si>
  <si>
    <t>Cant.</t>
  </si>
  <si>
    <t>Precio Unitario</t>
  </si>
  <si>
    <t>Precio Parcial</t>
  </si>
  <si>
    <t>910795-21</t>
  </si>
  <si>
    <t>1.1.</t>
  </si>
  <si>
    <t>Implementación de un programa de capacitacitación en gestion de calidad de laboratorios.</t>
  </si>
  <si>
    <t>Glb</t>
  </si>
  <si>
    <t>1.2.</t>
  </si>
  <si>
    <t>Elaboración de documentación para el sistema de calidad.</t>
  </si>
  <si>
    <t>3.1.</t>
  </si>
  <si>
    <t>910796-21</t>
  </si>
  <si>
    <t>SUBTOTAL</t>
  </si>
  <si>
    <t>Mayor planificación del sistema de calidad del laboratorio de produccion de espirulina.</t>
  </si>
  <si>
    <t>Capacitación en mantenimiento de posas de cultivo de espirulina.</t>
  </si>
  <si>
    <t xml:space="preserve">Iplementación de un programa de capacitación en técnicas y manejo de equipos en la planta de espirulina en polvo </t>
  </si>
  <si>
    <t xml:space="preserve">Eficiente operación y mantenimiento preventivo y correctivo de equipos de la planta de procesamiento de espirulina. </t>
  </si>
  <si>
    <t xml:space="preserve">Uso adecuado de los laboratorios </t>
  </si>
  <si>
    <t>Implementación de un programa de sensibilización para el uso adecuado del laboratorio de control de calidad</t>
  </si>
  <si>
    <t>Capacitacion En Buenas Practicas De Manufactura Para La Obtencion De Espirulina En Polvo</t>
  </si>
  <si>
    <t xml:space="preserve">Capcitacion en POES, BPM y HACCP al personal de la planta, asi como manejo de almacenes. </t>
  </si>
  <si>
    <t xml:space="preserve">IMPLEMENTACION DE EQUIPAMIENTO DEL  INVERNADERO DE LA PRODUCCION DEL ALGA ESPIRULINA </t>
  </si>
  <si>
    <t xml:space="preserve">TOTAL DE INVERSION FIJA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</si>
</sst>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64" formatCode="_ [$S/.-280A]\ * #,##0.00_ ;_ [$S/.-280A]\ * \-#,##0.00_ ;_ [$S/.-280A]\ * &quot;-&quot;??_ ;_ @_ "/>
    <numFmt numFmtId="165" formatCode="&quot;Activado&quot;;&quot;Activado&quot;;&quot;Desactivado&quot;"/>
    <numFmt numFmtId="166" formatCode="&quot;S/.&quot;\ #,##0.00"/>
    <numFmt numFmtId="167" formatCode="&quot;€&quot;\ #,##0.00_);[Red]\(&quot;€&quot;\ #,##0.00\)"/>
    <numFmt numFmtId="168" formatCode="General_)"/>
    <numFmt numFmtId="169" formatCode="_-* #,##0\ _P_t_s_-;\-* #,##0\ _P_t_s_-;_-* &quot;-&quot;\ _P_t_s_-;_-@_-"/>
    <numFmt numFmtId="170" formatCode="&quot;Gastos Generales&quot;\ &quot;(&quot;0.00\ &quot;%CD)&quot;"/>
  </numFmts>
  <fonts count="48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274C5E"/>
      <name val="Times New Roman"/>
      <family val="1"/>
    </font>
    <font>
      <u/>
      <sz val="11"/>
      <color theme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4"/>
      <color theme="1"/>
      <name val="Arial Narrow"/>
      <family val="2"/>
    </font>
    <font>
      <sz val="14"/>
      <color theme="1"/>
      <name val="Arial Narrow"/>
      <family val="2"/>
    </font>
    <font>
      <b/>
      <sz val="14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20"/>
      <color rgb="FF000000"/>
      <name val="Calibri"/>
      <family val="2"/>
      <scheme val="minor"/>
    </font>
    <font>
      <b/>
      <sz val="22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10"/>
      <name val="Arial"/>
      <family val="2"/>
    </font>
    <font>
      <sz val="10"/>
      <name val="Arial CE"/>
    </font>
    <font>
      <sz val="10"/>
      <name val="Antique Olive"/>
      <family val="2"/>
    </font>
    <font>
      <b/>
      <sz val="10"/>
      <name val="Antique Olive"/>
      <family val="2"/>
    </font>
    <font>
      <b/>
      <sz val="10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sz val="10"/>
      <color indexed="8"/>
      <name val="Arial"/>
      <family val="2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1"/>
      <name val="Arial Narrow"/>
      <family val="2"/>
    </font>
    <font>
      <b/>
      <sz val="8"/>
      <color theme="1"/>
      <name val="Arial Black"/>
      <family val="2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Arial Narrow"/>
      <family val="2"/>
    </font>
    <font>
      <b/>
      <sz val="11"/>
      <name val="Arial Black"/>
      <family val="2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Tahoma"/>
      <family val="2"/>
    </font>
    <font>
      <b/>
      <sz val="8"/>
      <color theme="1"/>
      <name val="Tahoma"/>
      <family val="2"/>
    </font>
    <font>
      <sz val="8"/>
      <name val="Tahoma"/>
      <family val="2"/>
    </font>
    <font>
      <b/>
      <sz val="8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 style="medium">
        <color rgb="FFFFFFFF"/>
      </top>
      <bottom/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20">
    <xf numFmtId="0" fontId="0" fillId="0" borderId="0"/>
    <xf numFmtId="0" fontId="5" fillId="0" borderId="0" applyNumberFormat="0" applyFill="0" applyBorder="0" applyAlignment="0" applyProtection="0"/>
    <xf numFmtId="43" fontId="17" fillId="0" borderId="0" applyFont="0" applyFill="0" applyBorder="0" applyAlignment="0" applyProtection="0"/>
    <xf numFmtId="169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32" fillId="0" borderId="0">
      <alignment vertical="top"/>
    </xf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</cellStyleXfs>
  <cellXfs count="357">
    <xf numFmtId="0" fontId="0" fillId="0" borderId="0" xfId="0"/>
    <xf numFmtId="0" fontId="3" fillId="2" borderId="7" xfId="0" applyFont="1" applyFill="1" applyBorder="1" applyAlignment="1">
      <alignment horizontal="center" vertical="center"/>
    </xf>
    <xf numFmtId="0" fontId="0" fillId="0" borderId="0" xfId="0" applyFont="1"/>
    <xf numFmtId="164" fontId="1" fillId="3" borderId="6" xfId="0" applyNumberFormat="1" applyFont="1" applyFill="1" applyBorder="1" applyAlignment="1">
      <alignment horizontal="left" vertical="center" wrapText="1"/>
    </xf>
    <xf numFmtId="164" fontId="1" fillId="4" borderId="6" xfId="0" applyNumberFormat="1" applyFont="1" applyFill="1" applyBorder="1" applyAlignment="1">
      <alignment horizontal="left" vertical="center" wrapText="1"/>
    </xf>
    <xf numFmtId="164" fontId="1" fillId="3" borderId="9" xfId="0" applyNumberFormat="1" applyFont="1" applyFill="1" applyBorder="1" applyAlignment="1">
      <alignment horizontal="left" vertical="center" wrapText="1"/>
    </xf>
    <xf numFmtId="164" fontId="0" fillId="3" borderId="6" xfId="0" applyNumberFormat="1" applyFont="1" applyFill="1" applyBorder="1" applyAlignment="1">
      <alignment horizontal="left" vertical="center" wrapText="1"/>
    </xf>
    <xf numFmtId="164" fontId="3" fillId="4" borderId="9" xfId="0" applyNumberFormat="1" applyFont="1" applyFill="1" applyBorder="1" applyAlignment="1">
      <alignment horizontal="left" vertical="center" wrapText="1"/>
    </xf>
    <xf numFmtId="164" fontId="3" fillId="3" borderId="6" xfId="0" applyNumberFormat="1" applyFont="1" applyFill="1" applyBorder="1" applyAlignment="1">
      <alignment horizontal="left" vertical="center" wrapText="1"/>
    </xf>
    <xf numFmtId="164" fontId="1" fillId="4" borderId="9" xfId="0" applyNumberFormat="1" applyFont="1" applyFill="1" applyBorder="1" applyAlignment="1">
      <alignment horizontal="left" vertical="center" wrapText="1"/>
    </xf>
    <xf numFmtId="164" fontId="0" fillId="4" borderId="6" xfId="0" applyNumberFormat="1" applyFont="1" applyFill="1" applyBorder="1" applyAlignment="1">
      <alignment horizontal="left" vertical="center" wrapText="1"/>
    </xf>
    <xf numFmtId="164" fontId="3" fillId="4" borderId="6" xfId="0" applyNumberFormat="1" applyFont="1" applyFill="1" applyBorder="1" applyAlignment="1">
      <alignment horizontal="left" vertical="center" wrapText="1"/>
    </xf>
    <xf numFmtId="164" fontId="0" fillId="0" borderId="0" xfId="0" applyNumberFormat="1" applyFont="1" applyAlignment="1">
      <alignment horizontal="left" wrapText="1"/>
    </xf>
    <xf numFmtId="0" fontId="1" fillId="3" borderId="9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4" borderId="9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0" fillId="3" borderId="9" xfId="1" applyFont="1" applyFill="1" applyBorder="1" applyAlignment="1">
      <alignment horizontal="left" vertical="center"/>
    </xf>
    <xf numFmtId="0" fontId="0" fillId="3" borderId="9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0" fontId="0" fillId="4" borderId="9" xfId="0" applyFont="1" applyFill="1" applyBorder="1" applyAlignment="1">
      <alignment horizontal="left" vertical="center"/>
    </xf>
    <xf numFmtId="0" fontId="0" fillId="4" borderId="6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5" borderId="11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164" fontId="3" fillId="3" borderId="11" xfId="0" applyNumberFormat="1" applyFont="1" applyFill="1" applyBorder="1" applyAlignment="1">
      <alignment horizontal="left" vertical="center" wrapText="1"/>
    </xf>
    <xf numFmtId="0" fontId="6" fillId="6" borderId="18" xfId="0" applyFont="1" applyFill="1" applyBorder="1" applyAlignment="1">
      <alignment horizontal="center" vertical="center" wrapText="1"/>
    </xf>
    <xf numFmtId="0" fontId="6" fillId="6" borderId="19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20" xfId="0" applyBorder="1"/>
    <xf numFmtId="0" fontId="0" fillId="0" borderId="20" xfId="0" applyBorder="1" applyAlignment="1">
      <alignment horizontal="center"/>
    </xf>
    <xf numFmtId="0" fontId="0" fillId="11" borderId="0" xfId="0" applyFill="1"/>
    <xf numFmtId="0" fontId="12" fillId="11" borderId="0" xfId="0" applyFont="1" applyFill="1"/>
    <xf numFmtId="0" fontId="0" fillId="11" borderId="20" xfId="0" applyFill="1" applyBorder="1"/>
    <xf numFmtId="0" fontId="0" fillId="12" borderId="20" xfId="0" applyFill="1" applyBorder="1"/>
    <xf numFmtId="0" fontId="0" fillId="13" borderId="20" xfId="0" applyFill="1" applyBorder="1"/>
    <xf numFmtId="0" fontId="15" fillId="13" borderId="6" xfId="0" applyFont="1" applyFill="1" applyBorder="1" applyAlignment="1">
      <alignment horizontal="center" vertical="center" wrapText="1"/>
    </xf>
    <xf numFmtId="0" fontId="0" fillId="9" borderId="20" xfId="0" applyFill="1" applyBorder="1"/>
    <xf numFmtId="0" fontId="16" fillId="14" borderId="20" xfId="0" applyFont="1" applyFill="1" applyBorder="1" applyAlignment="1">
      <alignment horizontal="center" vertical="center" wrapText="1"/>
    </xf>
    <xf numFmtId="0" fontId="0" fillId="14" borderId="20" xfId="0" applyFill="1" applyBorder="1"/>
    <xf numFmtId="0" fontId="0" fillId="15" borderId="20" xfId="0" applyFill="1" applyBorder="1"/>
    <xf numFmtId="0" fontId="0" fillId="9" borderId="26" xfId="0" applyFill="1" applyBorder="1"/>
    <xf numFmtId="0" fontId="13" fillId="9" borderId="27" xfId="0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0" fontId="0" fillId="16" borderId="0" xfId="0" applyFill="1"/>
    <xf numFmtId="0" fontId="0" fillId="16" borderId="27" xfId="0" applyFill="1" applyBorder="1"/>
    <xf numFmtId="0" fontId="0" fillId="16" borderId="20" xfId="0" applyFill="1" applyBorder="1"/>
    <xf numFmtId="0" fontId="0" fillId="17" borderId="20" xfId="0" applyFill="1" applyBorder="1"/>
    <xf numFmtId="0" fontId="0" fillId="18" borderId="20" xfId="0" applyFill="1" applyBorder="1"/>
    <xf numFmtId="0" fontId="0" fillId="19" borderId="20" xfId="0" applyFill="1" applyBorder="1"/>
    <xf numFmtId="0" fontId="14" fillId="11" borderId="20" xfId="0" applyFont="1" applyFill="1" applyBorder="1" applyAlignment="1">
      <alignment horizontal="center" vertical="center" wrapText="1"/>
    </xf>
    <xf numFmtId="0" fontId="0" fillId="17" borderId="0" xfId="0" applyFill="1"/>
    <xf numFmtId="0" fontId="16" fillId="16" borderId="6" xfId="0" applyFont="1" applyFill="1" applyBorder="1" applyAlignment="1">
      <alignment horizontal="center" vertical="center" wrapText="1"/>
    </xf>
    <xf numFmtId="0" fontId="16" fillId="17" borderId="9" xfId="0" applyFont="1" applyFill="1" applyBorder="1" applyAlignment="1">
      <alignment horizontal="center" vertical="center" wrapText="1"/>
    </xf>
    <xf numFmtId="0" fontId="7" fillId="8" borderId="9" xfId="0" applyFont="1" applyFill="1" applyBorder="1" applyAlignment="1">
      <alignment horizontal="center" vertical="center" wrapText="1"/>
    </xf>
    <xf numFmtId="0" fontId="0" fillId="18" borderId="0" xfId="0" applyFill="1"/>
    <xf numFmtId="0" fontId="14" fillId="18" borderId="9" xfId="0" applyFont="1" applyFill="1" applyBorder="1" applyAlignment="1">
      <alignment horizontal="center" vertical="center" wrapText="1"/>
    </xf>
    <xf numFmtId="0" fontId="0" fillId="0" borderId="0" xfId="0" applyBorder="1"/>
    <xf numFmtId="0" fontId="0" fillId="16" borderId="0" xfId="0" applyFill="1" applyBorder="1"/>
    <xf numFmtId="0" fontId="13" fillId="19" borderId="9" xfId="0" applyFont="1" applyFill="1" applyBorder="1" applyAlignment="1">
      <alignment horizontal="center" vertical="center" wrapText="1"/>
    </xf>
    <xf numFmtId="0" fontId="0" fillId="19" borderId="0" xfId="0" applyFill="1"/>
    <xf numFmtId="0" fontId="8" fillId="10" borderId="21" xfId="0" applyFont="1" applyFill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8" fillId="12" borderId="20" xfId="0" applyFont="1" applyFill="1" applyBorder="1" applyAlignment="1">
      <alignment vertical="center" wrapText="1"/>
    </xf>
    <xf numFmtId="0" fontId="0" fillId="12" borderId="20" xfId="0" applyFill="1" applyBorder="1" applyAlignment="1">
      <alignment horizontal="left" vertical="top" wrapText="1"/>
    </xf>
    <xf numFmtId="0" fontId="0" fillId="12" borderId="20" xfId="0" applyFill="1" applyBorder="1" applyAlignment="1">
      <alignment horizontal="left" wrapText="1"/>
    </xf>
    <xf numFmtId="0" fontId="19" fillId="0" borderId="20" xfId="0" applyFont="1" applyFill="1" applyBorder="1" applyAlignment="1">
      <alignment horizontal="center" vertical="center" wrapText="1"/>
    </xf>
    <xf numFmtId="0" fontId="19" fillId="0" borderId="20" xfId="0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18" fillId="20" borderId="20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wrapText="1"/>
    </xf>
    <xf numFmtId="0" fontId="8" fillId="10" borderId="20" xfId="0" applyFont="1" applyFill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8" fillId="9" borderId="20" xfId="0" applyFont="1" applyFill="1" applyBorder="1" applyAlignment="1">
      <alignment horizontal="center" vertical="center" wrapText="1"/>
    </xf>
    <xf numFmtId="0" fontId="8" fillId="9" borderId="20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10" borderId="20" xfId="0" applyFont="1" applyFill="1" applyBorder="1" applyAlignment="1">
      <alignment vertical="center" wrapText="1"/>
    </xf>
    <xf numFmtId="0" fontId="19" fillId="0" borderId="20" xfId="0" applyFont="1" applyBorder="1" applyAlignment="1">
      <alignment vertical="center" wrapText="1"/>
    </xf>
    <xf numFmtId="0" fontId="18" fillId="10" borderId="20" xfId="0" applyFont="1" applyFill="1" applyBorder="1" applyAlignment="1">
      <alignment vertical="center" wrapText="1"/>
    </xf>
    <xf numFmtId="0" fontId="9" fillId="0" borderId="20" xfId="0" applyFont="1" applyBorder="1" applyAlignment="1">
      <alignment vertical="center" wrapText="1"/>
    </xf>
    <xf numFmtId="0" fontId="0" fillId="0" borderId="20" xfId="0" applyBorder="1" applyAlignment="1">
      <alignment horizontal="left" vertical="top" wrapText="1"/>
    </xf>
    <xf numFmtId="0" fontId="0" fillId="0" borderId="20" xfId="0" applyBorder="1" applyAlignment="1">
      <alignment horizontal="left" wrapText="1"/>
    </xf>
    <xf numFmtId="0" fontId="9" fillId="0" borderId="20" xfId="0" applyFont="1" applyFill="1" applyBorder="1" applyAlignment="1">
      <alignment vertical="center" wrapText="1"/>
    </xf>
    <xf numFmtId="0" fontId="8" fillId="20" borderId="20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9" fillId="0" borderId="20" xfId="0" applyFont="1" applyBorder="1" applyAlignment="1">
      <alignment horizontal="center" vertical="center" wrapText="1"/>
    </xf>
    <xf numFmtId="4" fontId="23" fillId="0" borderId="0" xfId="0" applyNumberFormat="1" applyFont="1" applyFill="1" applyBorder="1" applyAlignment="1">
      <alignment horizontal="left" vertical="center" wrapText="1"/>
    </xf>
    <xf numFmtId="4" fontId="34" fillId="0" borderId="0" xfId="0" applyNumberFormat="1" applyFont="1" applyFill="1" applyBorder="1" applyAlignment="1">
      <alignment horizontal="center" vertical="center" wrapText="1"/>
    </xf>
    <xf numFmtId="4" fontId="23" fillId="0" borderId="0" xfId="0" applyNumberFormat="1" applyFont="1" applyFill="1" applyBorder="1" applyAlignment="1">
      <alignment horizontal="center" vertical="center" wrapText="1"/>
    </xf>
    <xf numFmtId="4" fontId="35" fillId="0" borderId="0" xfId="0" applyNumberFormat="1" applyFont="1" applyFill="1" applyBorder="1" applyAlignment="1">
      <alignment horizontal="right" vertical="center" wrapText="1" indent="1"/>
    </xf>
    <xf numFmtId="4" fontId="22" fillId="24" borderId="20" xfId="0" applyNumberFormat="1" applyFont="1" applyFill="1" applyBorder="1" applyAlignment="1">
      <alignment horizontal="left" vertical="center" wrapText="1"/>
    </xf>
    <xf numFmtId="4" fontId="22" fillId="24" borderId="20" xfId="0" applyNumberFormat="1" applyFont="1" applyFill="1" applyBorder="1" applyAlignment="1">
      <alignment horizontal="center" vertical="center" wrapText="1"/>
    </xf>
    <xf numFmtId="0" fontId="38" fillId="0" borderId="0" xfId="0" applyFont="1"/>
    <xf numFmtId="0" fontId="39" fillId="0" borderId="0" xfId="0" applyFont="1"/>
    <xf numFmtId="0" fontId="0" fillId="0" borderId="0" xfId="0"/>
    <xf numFmtId="0" fontId="26" fillId="0" borderId="0" xfId="0" applyFont="1" applyFill="1" applyAlignment="1">
      <alignment vertical="center"/>
    </xf>
    <xf numFmtId="0" fontId="26" fillId="0" borderId="0" xfId="0" applyFont="1" applyFill="1" applyAlignment="1">
      <alignment horizontal="center" vertical="center"/>
    </xf>
    <xf numFmtId="168" fontId="26" fillId="0" borderId="0" xfId="0" applyNumberFormat="1" applyFont="1" applyFill="1" applyAlignment="1" applyProtection="1">
      <alignment vertical="center"/>
    </xf>
    <xf numFmtId="168" fontId="24" fillId="0" borderId="0" xfId="0" applyNumberFormat="1" applyFont="1" applyFill="1" applyAlignment="1" applyProtection="1">
      <alignment horizontal="left" vertical="center"/>
    </xf>
    <xf numFmtId="168" fontId="26" fillId="0" borderId="0" xfId="0" applyNumberFormat="1" applyFont="1" applyFill="1" applyAlignment="1" applyProtection="1">
      <alignment horizontal="left" vertical="center"/>
    </xf>
    <xf numFmtId="0" fontId="26" fillId="22" borderId="0" xfId="7" applyFont="1" applyFill="1" applyBorder="1"/>
    <xf numFmtId="39" fontId="26" fillId="22" borderId="26" xfId="7" applyNumberFormat="1" applyFont="1" applyFill="1" applyBorder="1" applyAlignment="1" applyProtection="1">
      <alignment vertical="center"/>
    </xf>
    <xf numFmtId="0" fontId="26" fillId="22" borderId="26" xfId="7" applyFont="1" applyFill="1" applyBorder="1"/>
    <xf numFmtId="39" fontId="26" fillId="22" borderId="20" xfId="7" applyNumberFormat="1" applyFont="1" applyFill="1" applyBorder="1" applyAlignment="1" applyProtection="1">
      <alignment vertical="center"/>
    </xf>
    <xf numFmtId="0" fontId="26" fillId="22" borderId="20" xfId="7" applyFont="1" applyFill="1" applyBorder="1"/>
    <xf numFmtId="39" fontId="26" fillId="22" borderId="20" xfId="7" applyNumberFormat="1" applyFont="1" applyFill="1" applyBorder="1" applyAlignment="1" applyProtection="1">
      <alignment horizontal="left" vertical="center"/>
    </xf>
    <xf numFmtId="4" fontId="27" fillId="21" borderId="40" xfId="7" applyNumberFormat="1" applyFont="1" applyFill="1" applyBorder="1" applyAlignment="1" applyProtection="1">
      <alignment vertical="center"/>
    </xf>
    <xf numFmtId="168" fontId="26" fillId="0" borderId="0" xfId="0" applyNumberFormat="1" applyFont="1" applyFill="1" applyBorder="1" applyAlignment="1" applyProtection="1">
      <alignment horizontal="left" vertical="center"/>
    </xf>
    <xf numFmtId="4" fontId="26" fillId="0" borderId="0" xfId="0" applyNumberFormat="1" applyFont="1" applyFill="1" applyBorder="1" applyAlignment="1">
      <alignment vertical="center"/>
    </xf>
    <xf numFmtId="0" fontId="26" fillId="0" borderId="0" xfId="0" applyFont="1" applyFill="1" applyBorder="1" applyAlignment="1">
      <alignment horizontal="center" vertical="center"/>
    </xf>
    <xf numFmtId="4" fontId="26" fillId="0" borderId="0" xfId="0" applyNumberFormat="1" applyFont="1" applyFill="1" applyAlignment="1">
      <alignment vertical="center"/>
    </xf>
    <xf numFmtId="4" fontId="27" fillId="0" borderId="0" xfId="0" applyNumberFormat="1" applyFont="1" applyFill="1" applyBorder="1" applyAlignment="1" applyProtection="1">
      <alignment vertical="center"/>
    </xf>
    <xf numFmtId="0" fontId="33" fillId="0" borderId="0" xfId="0" applyFont="1"/>
    <xf numFmtId="168" fontId="28" fillId="0" borderId="0" xfId="0" applyNumberFormat="1" applyFont="1" applyFill="1" applyAlignment="1" applyProtection="1">
      <alignment horizontal="left" vertical="center"/>
    </xf>
    <xf numFmtId="39" fontId="27" fillId="0" borderId="0" xfId="0" applyNumberFormat="1" applyFont="1" applyFill="1" applyBorder="1" applyAlignment="1" applyProtection="1">
      <alignment horizontal="center" vertical="center"/>
    </xf>
    <xf numFmtId="168" fontId="26" fillId="0" borderId="0" xfId="0" applyNumberFormat="1" applyFont="1" applyFill="1" applyBorder="1" applyAlignment="1" applyProtection="1">
      <alignment horizontal="left" vertical="top"/>
    </xf>
    <xf numFmtId="0" fontId="26" fillId="0" borderId="0" xfId="0" applyFont="1" applyFill="1" applyBorder="1" applyAlignment="1">
      <alignment horizontal="left" vertical="top"/>
    </xf>
    <xf numFmtId="4" fontId="27" fillId="21" borderId="20" xfId="7" applyNumberFormat="1" applyFont="1" applyFill="1" applyBorder="1" applyAlignment="1" applyProtection="1">
      <alignment vertical="center"/>
    </xf>
    <xf numFmtId="4" fontId="33" fillId="19" borderId="39" xfId="0" applyNumberFormat="1" applyFont="1" applyFill="1" applyBorder="1"/>
    <xf numFmtId="0" fontId="33" fillId="19" borderId="39" xfId="0" applyFont="1" applyFill="1" applyBorder="1"/>
    <xf numFmtId="4" fontId="33" fillId="19" borderId="44" xfId="0" applyNumberFormat="1" applyFont="1" applyFill="1" applyBorder="1"/>
    <xf numFmtId="168" fontId="24" fillId="0" borderId="31" xfId="0" quotePrefix="1" applyNumberFormat="1" applyFont="1" applyFill="1" applyBorder="1" applyAlignment="1" applyProtection="1">
      <alignment horizontal="left" vertical="center"/>
    </xf>
    <xf numFmtId="0" fontId="27" fillId="23" borderId="20" xfId="7" applyFont="1" applyFill="1" applyBorder="1" applyAlignment="1">
      <alignment horizontal="center" vertical="center"/>
    </xf>
    <xf numFmtId="168" fontId="24" fillId="0" borderId="20" xfId="0" quotePrefix="1" applyNumberFormat="1" applyFont="1" applyFill="1" applyBorder="1" applyAlignment="1" applyProtection="1">
      <alignment horizontal="left" vertical="center"/>
    </xf>
    <xf numFmtId="4" fontId="26" fillId="19" borderId="20" xfId="7" applyNumberFormat="1" applyFont="1" applyFill="1" applyBorder="1" applyAlignment="1">
      <alignment vertical="center"/>
    </xf>
    <xf numFmtId="0" fontId="29" fillId="0" borderId="0" xfId="13" applyFont="1" applyFill="1" applyBorder="1" applyAlignment="1">
      <alignment vertical="center"/>
    </xf>
    <xf numFmtId="168" fontId="30" fillId="0" borderId="45" xfId="13" applyNumberFormat="1" applyFont="1" applyFill="1" applyBorder="1" applyAlignment="1" applyProtection="1">
      <alignment horizontal="center" vertical="center"/>
    </xf>
    <xf numFmtId="168" fontId="29" fillId="0" borderId="46" xfId="13" applyNumberFormat="1" applyFont="1" applyFill="1" applyBorder="1" applyAlignment="1" applyProtection="1">
      <alignment horizontal="left" vertical="center"/>
    </xf>
    <xf numFmtId="0" fontId="29" fillId="0" borderId="46" xfId="13" applyFont="1" applyFill="1" applyBorder="1" applyAlignment="1">
      <alignment vertical="center"/>
    </xf>
    <xf numFmtId="168" fontId="29" fillId="0" borderId="46" xfId="13" applyNumberFormat="1" applyFont="1" applyFill="1" applyBorder="1" applyAlignment="1" applyProtection="1">
      <alignment horizontal="center" vertical="center"/>
    </xf>
    <xf numFmtId="0" fontId="29" fillId="0" borderId="24" xfId="13" applyFont="1" applyFill="1" applyBorder="1" applyAlignment="1">
      <alignment horizontal="center" vertical="center"/>
    </xf>
    <xf numFmtId="168" fontId="30" fillId="0" borderId="36" xfId="13" applyNumberFormat="1" applyFont="1" applyFill="1" applyBorder="1" applyAlignment="1" applyProtection="1">
      <alignment horizontal="center" vertical="center"/>
    </xf>
    <xf numFmtId="168" fontId="29" fillId="0" borderId="0" xfId="13" applyNumberFormat="1" applyFont="1" applyFill="1" applyBorder="1" applyAlignment="1" applyProtection="1">
      <alignment horizontal="left" vertical="center"/>
    </xf>
    <xf numFmtId="168" fontId="29" fillId="0" borderId="0" xfId="13" applyNumberFormat="1" applyFont="1" applyFill="1" applyBorder="1" applyAlignment="1" applyProtection="1">
      <alignment horizontal="center" vertical="center"/>
    </xf>
    <xf numFmtId="0" fontId="29" fillId="0" borderId="33" xfId="13" applyFont="1" applyFill="1" applyBorder="1" applyAlignment="1">
      <alignment horizontal="center" vertical="center"/>
    </xf>
    <xf numFmtId="168" fontId="30" fillId="0" borderId="31" xfId="13" applyNumberFormat="1" applyFont="1" applyFill="1" applyBorder="1" applyAlignment="1" applyProtection="1">
      <alignment horizontal="center" vertical="center"/>
    </xf>
    <xf numFmtId="168" fontId="29" fillId="0" borderId="27" xfId="13" applyNumberFormat="1" applyFont="1" applyFill="1" applyBorder="1" applyAlignment="1" applyProtection="1">
      <alignment horizontal="left" vertical="center"/>
    </xf>
    <xf numFmtId="0" fontId="29" fillId="0" borderId="27" xfId="13" applyFont="1" applyFill="1" applyBorder="1" applyAlignment="1">
      <alignment vertical="center"/>
    </xf>
    <xf numFmtId="168" fontId="29" fillId="0" borderId="27" xfId="13" applyNumberFormat="1" applyFont="1" applyFill="1" applyBorder="1" applyAlignment="1" applyProtection="1">
      <alignment horizontal="center" vertical="center"/>
    </xf>
    <xf numFmtId="0" fontId="29" fillId="0" borderId="32" xfId="13" applyFont="1" applyFill="1" applyBorder="1" applyAlignment="1">
      <alignment horizontal="center" vertical="center"/>
    </xf>
    <xf numFmtId="168" fontId="27" fillId="23" borderId="20" xfId="7" applyNumberFormat="1" applyFont="1" applyFill="1" applyBorder="1" applyAlignment="1" applyProtection="1">
      <alignment horizontal="center" vertical="center"/>
    </xf>
    <xf numFmtId="4" fontId="23" fillId="0" borderId="20" xfId="0" applyNumberFormat="1" applyFont="1" applyFill="1" applyBorder="1" applyAlignment="1">
      <alignment horizontal="left" vertical="center" wrapText="1"/>
    </xf>
    <xf numFmtId="4" fontId="22" fillId="0" borderId="20" xfId="0" applyNumberFormat="1" applyFont="1" applyFill="1" applyBorder="1" applyAlignment="1">
      <alignment horizontal="center" vertical="center" wrapText="1"/>
    </xf>
    <xf numFmtId="4" fontId="23" fillId="0" borderId="20" xfId="0" applyNumberFormat="1" applyFont="1" applyFill="1" applyBorder="1" applyAlignment="1">
      <alignment horizontal="center" vertical="center" wrapText="1"/>
    </xf>
    <xf numFmtId="4" fontId="34" fillId="0" borderId="20" xfId="0" applyNumberFormat="1" applyFont="1" applyFill="1" applyBorder="1" applyAlignment="1">
      <alignment horizontal="center" vertical="center" wrapText="1"/>
    </xf>
    <xf numFmtId="4" fontId="35" fillId="0" borderId="20" xfId="0" applyNumberFormat="1" applyFont="1" applyFill="1" applyBorder="1" applyAlignment="1">
      <alignment horizontal="center" vertical="center" wrapText="1"/>
    </xf>
    <xf numFmtId="4" fontId="35" fillId="0" borderId="20" xfId="0" applyNumberFormat="1" applyFont="1" applyFill="1" applyBorder="1" applyAlignment="1">
      <alignment horizontal="right" vertical="center" wrapText="1" indent="1"/>
    </xf>
    <xf numFmtId="4" fontId="22" fillId="25" borderId="20" xfId="0" applyNumberFormat="1" applyFont="1" applyFill="1" applyBorder="1" applyAlignment="1">
      <alignment horizontal="center" vertical="center" wrapText="1"/>
    </xf>
    <xf numFmtId="4" fontId="34" fillId="25" borderId="20" xfId="0" applyNumberFormat="1" applyFont="1" applyFill="1" applyBorder="1" applyAlignment="1">
      <alignment horizontal="center" vertical="center" wrapText="1"/>
    </xf>
    <xf numFmtId="0" fontId="36" fillId="19" borderId="58" xfId="0" applyFont="1" applyFill="1" applyBorder="1" applyAlignment="1">
      <alignment horizontal="center" vertical="center" textRotation="90"/>
    </xf>
    <xf numFmtId="0" fontId="36" fillId="19" borderId="58" xfId="0" applyFont="1" applyFill="1" applyBorder="1" applyAlignment="1">
      <alignment horizontal="center" vertical="center"/>
    </xf>
    <xf numFmtId="0" fontId="8" fillId="19" borderId="58" xfId="0" applyFont="1" applyFill="1" applyBorder="1" applyAlignment="1">
      <alignment horizontal="center" vertical="center" wrapText="1"/>
    </xf>
    <xf numFmtId="0" fontId="37" fillId="0" borderId="0" xfId="0" applyFont="1" applyAlignment="1">
      <alignment horizontal="center"/>
    </xf>
    <xf numFmtId="39" fontId="27" fillId="22" borderId="48" xfId="7" applyNumberFormat="1" applyFont="1" applyFill="1" applyBorder="1" applyAlignment="1" applyProtection="1">
      <alignment horizontal="center" vertical="center"/>
    </xf>
    <xf numFmtId="39" fontId="27" fillId="22" borderId="38" xfId="7" applyNumberFormat="1" applyFont="1" applyFill="1" applyBorder="1" applyAlignment="1" applyProtection="1">
      <alignment horizontal="center" vertical="center"/>
    </xf>
    <xf numFmtId="4" fontId="34" fillId="25" borderId="20" xfId="0" applyNumberFormat="1" applyFont="1" applyFill="1" applyBorder="1" applyAlignment="1">
      <alignment horizontal="center" vertical="center" wrapText="1"/>
    </xf>
    <xf numFmtId="4" fontId="35" fillId="0" borderId="0" xfId="0" applyNumberFormat="1" applyFont="1" applyFill="1" applyBorder="1" applyAlignment="1">
      <alignment horizontal="center" vertical="center" wrapText="1"/>
    </xf>
    <xf numFmtId="4" fontId="34" fillId="16" borderId="0" xfId="0" applyNumberFormat="1" applyFont="1" applyFill="1" applyBorder="1" applyAlignment="1">
      <alignment horizontal="center" vertical="center" wrapText="1"/>
    </xf>
    <xf numFmtId="4" fontId="22" fillId="24" borderId="28" xfId="0" applyNumberFormat="1" applyFont="1" applyFill="1" applyBorder="1" applyAlignment="1">
      <alignment horizontal="left" vertical="center" wrapText="1"/>
    </xf>
    <xf numFmtId="4" fontId="22" fillId="24" borderId="28" xfId="0" applyNumberFormat="1" applyFont="1" applyFill="1" applyBorder="1" applyAlignment="1">
      <alignment horizontal="center" vertical="center" wrapText="1"/>
    </xf>
    <xf numFmtId="4" fontId="23" fillId="0" borderId="20" xfId="0" applyNumberFormat="1" applyFont="1" applyFill="1" applyBorder="1" applyAlignment="1">
      <alignment horizontal="left" vertical="center"/>
    </xf>
    <xf numFmtId="4" fontId="34" fillId="0" borderId="20" xfId="0" applyNumberFormat="1" applyFont="1" applyFill="1" applyBorder="1" applyAlignment="1">
      <alignment horizontal="center" vertical="center"/>
    </xf>
    <xf numFmtId="4" fontId="23" fillId="0" borderId="20" xfId="0" applyNumberFormat="1" applyFont="1" applyFill="1" applyBorder="1" applyAlignment="1">
      <alignment horizontal="center" vertical="center"/>
    </xf>
    <xf numFmtId="4" fontId="22" fillId="25" borderId="20" xfId="0" applyNumberFormat="1" applyFont="1" applyFill="1" applyBorder="1" applyAlignment="1">
      <alignment horizontal="center" vertical="center"/>
    </xf>
    <xf numFmtId="4" fontId="35" fillId="0" borderId="20" xfId="0" applyNumberFormat="1" applyFont="1" applyFill="1" applyBorder="1" applyAlignment="1">
      <alignment horizontal="center" vertical="center"/>
    </xf>
    <xf numFmtId="4" fontId="35" fillId="0" borderId="20" xfId="0" applyNumberFormat="1" applyFont="1" applyFill="1" applyBorder="1" applyAlignment="1">
      <alignment horizontal="right" vertical="center"/>
    </xf>
    <xf numFmtId="0" fontId="19" fillId="9" borderId="20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vertical="center" wrapText="1"/>
    </xf>
    <xf numFmtId="168" fontId="27" fillId="24" borderId="30" xfId="7" applyNumberFormat="1" applyFont="1" applyFill="1" applyBorder="1" applyAlignment="1" applyProtection="1">
      <alignment horizontal="center" vertical="center"/>
    </xf>
    <xf numFmtId="168" fontId="27" fillId="24" borderId="41" xfId="7" applyNumberFormat="1" applyFont="1" applyFill="1" applyBorder="1" applyAlignment="1" applyProtection="1">
      <alignment horizontal="center" vertical="center"/>
    </xf>
    <xf numFmtId="0" fontId="27" fillId="24" borderId="42" xfId="7" applyFont="1" applyFill="1" applyBorder="1" applyAlignment="1">
      <alignment horizontal="center" vertical="center"/>
    </xf>
    <xf numFmtId="168" fontId="30" fillId="24" borderId="34" xfId="13" applyNumberFormat="1" applyFont="1" applyFill="1" applyBorder="1" applyAlignment="1" applyProtection="1">
      <alignment horizontal="center" vertical="center"/>
    </xf>
    <xf numFmtId="4" fontId="26" fillId="16" borderId="44" xfId="7" applyNumberFormat="1" applyFont="1" applyFill="1" applyBorder="1" applyAlignment="1">
      <alignment vertical="center"/>
    </xf>
    <xf numFmtId="4" fontId="26" fillId="16" borderId="39" xfId="7" applyNumberFormat="1" applyFont="1" applyFill="1" applyBorder="1" applyAlignment="1">
      <alignment vertical="center"/>
    </xf>
    <xf numFmtId="168" fontId="27" fillId="24" borderId="20" xfId="7" applyNumberFormat="1" applyFont="1" applyFill="1" applyBorder="1" applyAlignment="1" applyProtection="1">
      <alignment horizontal="center" vertical="center"/>
    </xf>
    <xf numFmtId="0" fontId="27" fillId="24" borderId="20" xfId="7" applyFont="1" applyFill="1" applyBorder="1" applyAlignment="1">
      <alignment horizontal="center" vertical="center"/>
    </xf>
    <xf numFmtId="4" fontId="26" fillId="16" borderId="20" xfId="7" applyNumberFormat="1" applyFont="1" applyFill="1" applyBorder="1" applyAlignment="1">
      <alignment vertical="center"/>
    </xf>
    <xf numFmtId="166" fontId="0" fillId="0" borderId="0" xfId="0" applyNumberFormat="1"/>
    <xf numFmtId="0" fontId="20" fillId="0" borderId="58" xfId="0" applyFont="1" applyFill="1" applyBorder="1" applyAlignment="1">
      <alignment horizontal="center"/>
    </xf>
    <xf numFmtId="0" fontId="31" fillId="23" borderId="58" xfId="0" applyFont="1" applyFill="1" applyBorder="1" applyAlignment="1">
      <alignment horizontal="left" vertical="center" indent="1"/>
    </xf>
    <xf numFmtId="43" fontId="20" fillId="23" borderId="58" xfId="0" applyNumberFormat="1" applyFont="1" applyFill="1" applyBorder="1"/>
    <xf numFmtId="170" fontId="40" fillId="0" borderId="58" xfId="0" applyNumberFormat="1" applyFont="1" applyFill="1" applyBorder="1" applyAlignment="1">
      <alignment horizontal="left" vertical="center" indent="1"/>
    </xf>
    <xf numFmtId="0" fontId="40" fillId="0" borderId="58" xfId="0" applyFont="1" applyFill="1" applyBorder="1" applyAlignment="1">
      <alignment horizontal="left" vertical="center" indent="1"/>
    </xf>
    <xf numFmtId="43" fontId="31" fillId="23" borderId="58" xfId="0" applyNumberFormat="1" applyFont="1" applyFill="1" applyBorder="1" applyAlignment="1">
      <alignment horizontal="left" vertical="center" indent="1"/>
    </xf>
    <xf numFmtId="43" fontId="40" fillId="0" borderId="58" xfId="0" applyNumberFormat="1" applyFont="1" applyFill="1" applyBorder="1" applyAlignment="1">
      <alignment horizontal="left" vertical="center" indent="1"/>
    </xf>
    <xf numFmtId="43" fontId="41" fillId="19" borderId="58" xfId="0" applyNumberFormat="1" applyFont="1" applyFill="1" applyBorder="1" applyAlignment="1">
      <alignment horizontal="center" vertical="center"/>
    </xf>
    <xf numFmtId="43" fontId="40" fillId="0" borderId="58" xfId="2" applyNumberFormat="1" applyFont="1" applyFill="1" applyBorder="1" applyAlignment="1">
      <alignment horizontal="left" vertical="center" indent="1"/>
    </xf>
    <xf numFmtId="0" fontId="42" fillId="0" borderId="0" xfId="0" applyFont="1"/>
    <xf numFmtId="0" fontId="42" fillId="0" borderId="0" xfId="0" applyFont="1" applyAlignment="1">
      <alignment horizontal="center" vertical="center"/>
    </xf>
    <xf numFmtId="0" fontId="9" fillId="0" borderId="0" xfId="0" applyFont="1" applyBorder="1" applyAlignment="1">
      <alignment vertical="center" wrapText="1"/>
    </xf>
    <xf numFmtId="0" fontId="0" fillId="24" borderId="20" xfId="0" applyFill="1" applyBorder="1" applyAlignment="1">
      <alignment horizontal="center" vertical="center" wrapText="1"/>
    </xf>
    <xf numFmtId="0" fontId="0" fillId="21" borderId="20" xfId="0" applyFill="1" applyBorder="1"/>
    <xf numFmtId="4" fontId="22" fillId="16" borderId="20" xfId="0" applyNumberFormat="1" applyFont="1" applyFill="1" applyBorder="1" applyAlignment="1">
      <alignment horizontal="center" vertical="center"/>
    </xf>
    <xf numFmtId="4" fontId="22" fillId="21" borderId="20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164" fontId="3" fillId="4" borderId="11" xfId="0" applyNumberFormat="1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164" fontId="3" fillId="5" borderId="15" xfId="0" applyNumberFormat="1" applyFont="1" applyFill="1" applyBorder="1" applyAlignment="1">
      <alignment horizontal="center" vertical="center" wrapText="1"/>
    </xf>
    <xf numFmtId="164" fontId="3" fillId="5" borderId="16" xfId="0" applyNumberFormat="1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64" fontId="3" fillId="3" borderId="10" xfId="0" applyNumberFormat="1" applyFont="1" applyFill="1" applyBorder="1" applyAlignment="1">
      <alignment horizontal="left" vertical="center" wrapText="1"/>
    </xf>
    <xf numFmtId="164" fontId="3" fillId="3" borderId="7" xfId="0" applyNumberFormat="1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164" fontId="1" fillId="3" borderId="10" xfId="0" applyNumberFormat="1" applyFont="1" applyFill="1" applyBorder="1" applyAlignment="1">
      <alignment horizontal="left" vertical="center" wrapText="1"/>
    </xf>
    <xf numFmtId="164" fontId="1" fillId="3" borderId="8" xfId="0" applyNumberFormat="1" applyFont="1" applyFill="1" applyBorder="1" applyAlignment="1">
      <alignment horizontal="left" vertical="center" wrapText="1"/>
    </xf>
    <xf numFmtId="164" fontId="1" fillId="3" borderId="7" xfId="0" applyNumberFormat="1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164" fontId="3" fillId="4" borderId="10" xfId="0" applyNumberFormat="1" applyFont="1" applyFill="1" applyBorder="1" applyAlignment="1">
      <alignment horizontal="left" vertical="center" wrapText="1"/>
    </xf>
    <xf numFmtId="164" fontId="3" fillId="4" borderId="7" xfId="0" applyNumberFormat="1" applyFont="1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164" fontId="1" fillId="4" borderId="10" xfId="0" applyNumberFormat="1" applyFont="1" applyFill="1" applyBorder="1" applyAlignment="1">
      <alignment horizontal="left" vertical="center" wrapText="1"/>
    </xf>
    <xf numFmtId="164" fontId="1" fillId="4" borderId="8" xfId="0" applyNumberFormat="1" applyFont="1" applyFill="1" applyBorder="1" applyAlignment="1">
      <alignment horizontal="left" vertical="center" wrapText="1"/>
    </xf>
    <xf numFmtId="164" fontId="1" fillId="4" borderId="7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15" borderId="21" xfId="0" applyFill="1" applyBorder="1" applyAlignment="1">
      <alignment horizontal="center"/>
    </xf>
    <xf numFmtId="0" fontId="0" fillId="15" borderId="22" xfId="0" applyFill="1" applyBorder="1" applyAlignment="1">
      <alignment horizontal="center"/>
    </xf>
    <xf numFmtId="0" fontId="10" fillId="10" borderId="21" xfId="0" applyFont="1" applyFill="1" applyBorder="1" applyAlignment="1">
      <alignment horizontal="center" vertical="center" wrapText="1"/>
    </xf>
    <xf numFmtId="0" fontId="10" fillId="10" borderId="22" xfId="0" applyFont="1" applyFill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0" fillId="11" borderId="21" xfId="0" applyFill="1" applyBorder="1" applyAlignment="1">
      <alignment horizontal="center"/>
    </xf>
    <xf numFmtId="0" fontId="0" fillId="11" borderId="25" xfId="0" applyFill="1" applyBorder="1" applyAlignment="1">
      <alignment horizontal="center"/>
    </xf>
    <xf numFmtId="0" fontId="0" fillId="11" borderId="22" xfId="0" applyFill="1" applyBorder="1" applyAlignment="1">
      <alignment horizontal="center"/>
    </xf>
    <xf numFmtId="0" fontId="0" fillId="13" borderId="21" xfId="0" applyFill="1" applyBorder="1" applyAlignment="1">
      <alignment horizontal="center"/>
    </xf>
    <xf numFmtId="0" fontId="0" fillId="13" borderId="22" xfId="0" applyFill="1" applyBorder="1" applyAlignment="1">
      <alignment horizontal="center"/>
    </xf>
    <xf numFmtId="0" fontId="0" fillId="14" borderId="21" xfId="0" applyFill="1" applyBorder="1" applyAlignment="1">
      <alignment horizontal="center"/>
    </xf>
    <xf numFmtId="0" fontId="0" fillId="14" borderId="22" xfId="0" applyFill="1" applyBorder="1" applyAlignment="1">
      <alignment horizontal="center"/>
    </xf>
    <xf numFmtId="0" fontId="0" fillId="19" borderId="20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17" borderId="21" xfId="0" applyFill="1" applyBorder="1" applyAlignment="1">
      <alignment horizontal="center"/>
    </xf>
    <xf numFmtId="0" fontId="0" fillId="17" borderId="22" xfId="0" applyFill="1" applyBorder="1" applyAlignment="1">
      <alignment horizontal="center"/>
    </xf>
    <xf numFmtId="0" fontId="0" fillId="16" borderId="21" xfId="0" applyFill="1" applyBorder="1" applyAlignment="1">
      <alignment horizontal="center"/>
    </xf>
    <xf numFmtId="0" fontId="0" fillId="16" borderId="22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18" borderId="20" xfId="0" applyFill="1" applyBorder="1" applyAlignment="1">
      <alignment horizontal="center"/>
    </xf>
    <xf numFmtId="0" fontId="0" fillId="12" borderId="20" xfId="0" applyFill="1" applyBorder="1" applyAlignment="1">
      <alignment horizontal="center"/>
    </xf>
    <xf numFmtId="0" fontId="8" fillId="21" borderId="20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18" fillId="0" borderId="20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0" fillId="21" borderId="21" xfId="0" applyFill="1" applyBorder="1" applyAlignment="1">
      <alignment horizontal="center"/>
    </xf>
    <xf numFmtId="0" fontId="0" fillId="21" borderId="25" xfId="0" applyFill="1" applyBorder="1" applyAlignment="1">
      <alignment horizontal="center"/>
    </xf>
    <xf numFmtId="0" fontId="0" fillId="21" borderId="22" xfId="0" applyFill="1" applyBorder="1" applyAlignment="1">
      <alignment horizontal="center"/>
    </xf>
    <xf numFmtId="0" fontId="0" fillId="21" borderId="20" xfId="0" applyFill="1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39" fontId="27" fillId="22" borderId="20" xfId="7" applyNumberFormat="1" applyFont="1" applyFill="1" applyBorder="1" applyAlignment="1" applyProtection="1">
      <alignment horizontal="center" vertical="center"/>
    </xf>
    <xf numFmtId="0" fontId="41" fillId="19" borderId="58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8" fontId="27" fillId="23" borderId="20" xfId="7" applyNumberFormat="1" applyFont="1" applyFill="1" applyBorder="1" applyAlignment="1" applyProtection="1">
      <alignment horizontal="center" vertical="center"/>
    </xf>
    <xf numFmtId="39" fontId="26" fillId="22" borderId="20" xfId="7" applyNumberFormat="1" applyFont="1" applyFill="1" applyBorder="1" applyAlignment="1" applyProtection="1">
      <alignment horizontal="left" vertical="center"/>
    </xf>
    <xf numFmtId="168" fontId="27" fillId="24" borderId="21" xfId="7" applyNumberFormat="1" applyFont="1" applyFill="1" applyBorder="1" applyAlignment="1" applyProtection="1">
      <alignment horizontal="center" vertical="center"/>
    </xf>
    <xf numFmtId="168" fontId="27" fillId="24" borderId="25" xfId="7" applyNumberFormat="1" applyFont="1" applyFill="1" applyBorder="1" applyAlignment="1" applyProtection="1">
      <alignment horizontal="center" vertical="center"/>
    </xf>
    <xf numFmtId="168" fontId="27" fillId="24" borderId="22" xfId="7" applyNumberFormat="1" applyFont="1" applyFill="1" applyBorder="1" applyAlignment="1" applyProtection="1">
      <alignment horizontal="center" vertical="center"/>
    </xf>
    <xf numFmtId="166" fontId="29" fillId="0" borderId="47" xfId="13" applyNumberFormat="1" applyFont="1" applyFill="1" applyBorder="1" applyAlignment="1">
      <alignment horizontal="center" vertical="center"/>
    </xf>
    <xf numFmtId="166" fontId="29" fillId="0" borderId="50" xfId="13" applyNumberFormat="1" applyFont="1" applyFill="1" applyBorder="1" applyAlignment="1">
      <alignment horizontal="center" vertical="center"/>
    </xf>
    <xf numFmtId="168" fontId="30" fillId="0" borderId="51" xfId="13" applyNumberFormat="1" applyFont="1" applyFill="1" applyBorder="1" applyAlignment="1" applyProtection="1">
      <alignment horizontal="center" vertical="center"/>
    </xf>
    <xf numFmtId="168" fontId="30" fillId="0" borderId="52" xfId="13" applyNumberFormat="1" applyFont="1" applyFill="1" applyBorder="1" applyAlignment="1" applyProtection="1">
      <alignment horizontal="center" vertical="center"/>
    </xf>
    <xf numFmtId="166" fontId="30" fillId="21" borderId="53" xfId="13" applyNumberFormat="1" applyFont="1" applyFill="1" applyBorder="1" applyAlignment="1">
      <alignment horizontal="center" vertical="center"/>
    </xf>
    <xf numFmtId="166" fontId="30" fillId="21" borderId="54" xfId="13" applyNumberFormat="1" applyFont="1" applyFill="1" applyBorder="1" applyAlignment="1">
      <alignment horizontal="center" vertical="center"/>
    </xf>
    <xf numFmtId="168" fontId="27" fillId="24" borderId="41" xfId="7" applyNumberFormat="1" applyFont="1" applyFill="1" applyBorder="1" applyAlignment="1" applyProtection="1">
      <alignment horizontal="center" vertical="center"/>
    </xf>
    <xf numFmtId="39" fontId="27" fillId="22" borderId="48" xfId="7" applyNumberFormat="1" applyFont="1" applyFill="1" applyBorder="1" applyAlignment="1" applyProtection="1">
      <alignment horizontal="center" vertical="center"/>
    </xf>
    <xf numFmtId="39" fontId="27" fillId="22" borderId="38" xfId="7" applyNumberFormat="1" applyFont="1" applyFill="1" applyBorder="1" applyAlignment="1" applyProtection="1">
      <alignment horizontal="center" vertical="center"/>
    </xf>
    <xf numFmtId="168" fontId="30" fillId="24" borderId="55" xfId="13" applyNumberFormat="1" applyFont="1" applyFill="1" applyBorder="1" applyAlignment="1" applyProtection="1">
      <alignment horizontal="center" vertical="center"/>
    </xf>
    <xf numFmtId="168" fontId="30" fillId="24" borderId="35" xfId="13" applyNumberFormat="1" applyFont="1" applyFill="1" applyBorder="1" applyAlignment="1" applyProtection="1">
      <alignment horizontal="center" vertical="center"/>
    </xf>
    <xf numFmtId="0" fontId="30" fillId="24" borderId="56" xfId="13" applyFont="1" applyFill="1" applyBorder="1" applyAlignment="1">
      <alignment horizontal="center" vertical="center"/>
    </xf>
    <xf numFmtId="0" fontId="30" fillId="24" borderId="37" xfId="13" applyFont="1" applyFill="1" applyBorder="1" applyAlignment="1">
      <alignment horizontal="center" vertical="center"/>
    </xf>
    <xf numFmtId="166" fontId="29" fillId="0" borderId="23" xfId="13" applyNumberFormat="1" applyFont="1" applyFill="1" applyBorder="1" applyAlignment="1">
      <alignment horizontal="center" vertical="center"/>
    </xf>
    <xf numFmtId="166" fontId="29" fillId="0" borderId="57" xfId="13" applyNumberFormat="1" applyFont="1" applyFill="1" applyBorder="1" applyAlignment="1">
      <alignment horizontal="center" vertical="center"/>
    </xf>
    <xf numFmtId="166" fontId="29" fillId="0" borderId="43" xfId="13" applyNumberFormat="1" applyFont="1" applyFill="1" applyBorder="1" applyAlignment="1">
      <alignment horizontal="center" vertical="center"/>
    </xf>
    <xf numFmtId="166" fontId="29" fillId="0" borderId="49" xfId="13" applyNumberFormat="1" applyFont="1" applyFill="1" applyBorder="1" applyAlignment="1">
      <alignment horizontal="center" vertical="center"/>
    </xf>
    <xf numFmtId="4" fontId="35" fillId="0" borderId="20" xfId="0" applyNumberFormat="1" applyFont="1" applyFill="1" applyBorder="1" applyAlignment="1">
      <alignment horizontal="center" vertical="center" wrapText="1"/>
    </xf>
    <xf numFmtId="4" fontId="34" fillId="25" borderId="20" xfId="0" applyNumberFormat="1" applyFont="1" applyFill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2" fillId="16" borderId="0" xfId="0" applyFont="1" applyFill="1"/>
    <xf numFmtId="0" fontId="15" fillId="16" borderId="6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3" fillId="16" borderId="27" xfId="0" applyFont="1" applyFill="1" applyBorder="1" applyAlignment="1">
      <alignment horizontal="center" vertical="center" wrapText="1"/>
    </xf>
    <xf numFmtId="0" fontId="7" fillId="16" borderId="6" xfId="0" applyFont="1" applyFill="1" applyBorder="1" applyAlignment="1">
      <alignment horizontal="center" vertical="center" wrapText="1"/>
    </xf>
    <xf numFmtId="0" fontId="0" fillId="24" borderId="26" xfId="0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3" fillId="16" borderId="9" xfId="0" applyFont="1" applyFill="1" applyBorder="1" applyAlignment="1">
      <alignment horizontal="center" vertical="center" wrapText="1"/>
    </xf>
    <xf numFmtId="0" fontId="16" fillId="16" borderId="9" xfId="0" applyFont="1" applyFill="1" applyBorder="1" applyAlignment="1">
      <alignment horizontal="center" vertical="center" wrapText="1"/>
    </xf>
    <xf numFmtId="0" fontId="43" fillId="0" borderId="0" xfId="0" applyFont="1"/>
    <xf numFmtId="0" fontId="45" fillId="16" borderId="0" xfId="0" applyFont="1" applyFill="1" applyAlignment="1">
      <alignment horizontal="left"/>
    </xf>
    <xf numFmtId="0" fontId="44" fillId="16" borderId="0" xfId="0" applyFont="1" applyFill="1"/>
    <xf numFmtId="0" fontId="44" fillId="0" borderId="20" xfId="0" applyFont="1" applyBorder="1" applyAlignment="1">
      <alignment horizontal="center" vertical="center"/>
    </xf>
    <xf numFmtId="0" fontId="44" fillId="0" borderId="20" xfId="0" applyFont="1" applyBorder="1" applyAlignment="1">
      <alignment horizontal="justify" vertical="center" wrapText="1"/>
    </xf>
    <xf numFmtId="0" fontId="46" fillId="0" borderId="20" xfId="0" applyFont="1" applyBorder="1" applyAlignment="1">
      <alignment horizontal="center" vertical="center"/>
    </xf>
    <xf numFmtId="0" fontId="44" fillId="0" borderId="20" xfId="0" applyFont="1" applyBorder="1"/>
    <xf numFmtId="0" fontId="45" fillId="0" borderId="20" xfId="0" applyFont="1" applyBorder="1" applyAlignment="1">
      <alignment horizontal="center" vertical="center"/>
    </xf>
    <xf numFmtId="0" fontId="45" fillId="0" borderId="20" xfId="0" applyFont="1" applyBorder="1" applyAlignment="1">
      <alignment horizontal="justify" vertical="center" wrapText="1"/>
    </xf>
    <xf numFmtId="0" fontId="44" fillId="0" borderId="20" xfId="0" applyFont="1" applyBorder="1" applyAlignment="1">
      <alignment horizontal="justify"/>
    </xf>
    <xf numFmtId="0" fontId="45" fillId="24" borderId="20" xfId="0" applyFont="1" applyFill="1" applyBorder="1" applyAlignment="1">
      <alignment horizontal="center" vertical="center"/>
    </xf>
    <xf numFmtId="0" fontId="47" fillId="24" borderId="20" xfId="0" applyFont="1" applyFill="1" applyBorder="1" applyAlignment="1">
      <alignment horizontal="center"/>
    </xf>
    <xf numFmtId="0" fontId="45" fillId="16" borderId="20" xfId="0" applyFont="1" applyFill="1" applyBorder="1" applyAlignment="1">
      <alignment horizontal="center"/>
    </xf>
    <xf numFmtId="0" fontId="18" fillId="0" borderId="0" xfId="0" applyFont="1" applyAlignment="1">
      <alignment horizontal="justify" vertical="center"/>
    </xf>
    <xf numFmtId="0" fontId="46" fillId="0" borderId="21" xfId="0" applyFont="1" applyBorder="1" applyAlignment="1">
      <alignment horizontal="center" vertical="center"/>
    </xf>
    <xf numFmtId="0" fontId="46" fillId="0" borderId="25" xfId="0" applyFont="1" applyBorder="1" applyAlignment="1">
      <alignment horizontal="center" vertical="center"/>
    </xf>
    <xf numFmtId="0" fontId="46" fillId="0" borderId="22" xfId="0" applyFont="1" applyBorder="1" applyAlignment="1">
      <alignment horizontal="center" vertical="center"/>
    </xf>
    <xf numFmtId="0" fontId="12" fillId="0" borderId="0" xfId="0" applyFont="1"/>
    <xf numFmtId="0" fontId="8" fillId="16" borderId="21" xfId="0" applyFont="1" applyFill="1" applyBorder="1" applyAlignment="1">
      <alignment horizontal="center" vertical="center" wrapText="1"/>
    </xf>
    <xf numFmtId="0" fontId="8" fillId="16" borderId="20" xfId="0" applyFont="1" applyFill="1" applyBorder="1" applyAlignment="1">
      <alignment vertical="center" wrapText="1"/>
    </xf>
    <xf numFmtId="0" fontId="9" fillId="16" borderId="21" xfId="0" applyFont="1" applyFill="1" applyBorder="1" applyAlignment="1">
      <alignment horizontal="center" vertical="center" wrapText="1"/>
    </xf>
    <xf numFmtId="0" fontId="0" fillId="16" borderId="20" xfId="0" applyFill="1" applyBorder="1" applyAlignment="1">
      <alignment horizontal="left" vertical="top" wrapText="1"/>
    </xf>
    <xf numFmtId="0" fontId="0" fillId="16" borderId="20" xfId="0" applyFill="1" applyBorder="1" applyAlignment="1">
      <alignment horizontal="left" wrapText="1"/>
    </xf>
    <xf numFmtId="0" fontId="0" fillId="24" borderId="25" xfId="0" applyFill="1" applyBorder="1" applyAlignment="1">
      <alignment horizontal="center" vertical="center" wrapText="1"/>
    </xf>
    <xf numFmtId="0" fontId="8" fillId="10" borderId="20" xfId="0" applyFont="1" applyFill="1" applyBorder="1" applyAlignment="1">
      <alignment vertical="center"/>
    </xf>
    <xf numFmtId="0" fontId="9" fillId="0" borderId="20" xfId="0" applyFont="1" applyFill="1" applyBorder="1" applyAlignment="1">
      <alignment vertical="center"/>
    </xf>
    <xf numFmtId="0" fontId="9" fillId="0" borderId="29" xfId="0" applyFont="1" applyBorder="1" applyAlignment="1">
      <alignment vertical="center" wrapText="1"/>
    </xf>
    <xf numFmtId="0" fontId="0" fillId="9" borderId="20" xfId="0" applyFill="1" applyBorder="1" applyAlignment="1">
      <alignment wrapText="1"/>
    </xf>
    <xf numFmtId="4" fontId="0" fillId="0" borderId="0" xfId="0" applyNumberFormat="1"/>
    <xf numFmtId="0" fontId="9" fillId="21" borderId="20" xfId="0" applyFont="1" applyFill="1" applyBorder="1" applyAlignment="1">
      <alignment vertical="center" wrapText="1"/>
    </xf>
    <xf numFmtId="4" fontId="34" fillId="21" borderId="20" xfId="0" applyNumberFormat="1" applyFont="1" applyFill="1" applyBorder="1" applyAlignment="1">
      <alignment horizontal="center" vertical="center" wrapText="1"/>
    </xf>
  </cellXfs>
  <cellStyles count="20">
    <cellStyle name="Hipervínculo" xfId="1" builtinId="8"/>
    <cellStyle name="Millares" xfId="2" builtinId="3"/>
    <cellStyle name="Millares [0] 2" xfId="3"/>
    <cellStyle name="Millares 2" xfId="4"/>
    <cellStyle name="Millares 3" xfId="5"/>
    <cellStyle name="Millares 4" xfId="6"/>
    <cellStyle name="Normal" xfId="0" builtinId="0"/>
    <cellStyle name="Normal 2" xfId="7"/>
    <cellStyle name="Normal 2 2" xfId="8"/>
    <cellStyle name="Normal 2 2 2" xfId="9"/>
    <cellStyle name="Normal 2_2. Matriz de Indicadores" xfId="10"/>
    <cellStyle name="Normal 3" xfId="11"/>
    <cellStyle name="Normal 4" xfId="12"/>
    <cellStyle name="Normal 6" xfId="13"/>
    <cellStyle name="Normal 7" xfId="14"/>
    <cellStyle name="Porcentaje 2" xfId="15"/>
    <cellStyle name="Porcentaje 3" xfId="16"/>
    <cellStyle name="Porcentual 2" xfId="17"/>
    <cellStyle name="Porcentual 3" xfId="18"/>
    <cellStyle name="Porcentual 3 2" xfId="19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120"/>
  <sheetViews>
    <sheetView topLeftCell="A79" zoomScale="57" zoomScaleNormal="57" workbookViewId="0">
      <selection activeCell="J26" sqref="J26"/>
    </sheetView>
  </sheetViews>
  <sheetFormatPr baseColWidth="10" defaultRowHeight="15"/>
  <cols>
    <col min="3" max="3" width="6.42578125" customWidth="1"/>
    <col min="4" max="4" width="58.42578125" customWidth="1"/>
    <col min="5" max="5" width="58" customWidth="1"/>
    <col min="6" max="6" width="22.5703125" customWidth="1"/>
  </cols>
  <sheetData>
    <row r="2" spans="3:6" ht="15.75" thickBot="1"/>
    <row r="3" spans="3:6" ht="15.75" customHeight="1">
      <c r="C3" s="240"/>
      <c r="D3" s="242"/>
      <c r="E3" s="242"/>
      <c r="F3" s="244"/>
    </row>
    <row r="4" spans="3:6" ht="15.75" thickBot="1">
      <c r="C4" s="241"/>
      <c r="D4" s="243"/>
      <c r="E4" s="243"/>
      <c r="F4" s="245"/>
    </row>
    <row r="5" spans="3:6" ht="15.75">
      <c r="C5" s="220"/>
      <c r="D5" s="214"/>
      <c r="E5" s="13"/>
      <c r="F5" s="226"/>
    </row>
    <row r="6" spans="3:6" ht="16.5" thickBot="1">
      <c r="C6" s="224"/>
      <c r="D6" s="225"/>
      <c r="E6" s="14"/>
      <c r="F6" s="228"/>
    </row>
    <row r="7" spans="3:6" ht="15.75" customHeight="1">
      <c r="C7" s="224"/>
      <c r="D7" s="225"/>
      <c r="E7" s="214"/>
      <c r="F7" s="226"/>
    </row>
    <row r="8" spans="3:6" ht="15.75" thickBot="1">
      <c r="C8" s="221"/>
      <c r="D8" s="215"/>
      <c r="E8" s="215"/>
      <c r="F8" s="228"/>
    </row>
    <row r="9" spans="3:6" ht="15.75">
      <c r="C9" s="220"/>
      <c r="D9" s="214"/>
      <c r="E9" s="13"/>
      <c r="F9" s="226"/>
    </row>
    <row r="10" spans="3:6" ht="16.5" thickBot="1">
      <c r="C10" s="224"/>
      <c r="D10" s="225"/>
      <c r="E10" s="14"/>
      <c r="F10" s="228"/>
    </row>
    <row r="11" spans="3:6" ht="15.75">
      <c r="C11" s="224"/>
      <c r="D11" s="225"/>
      <c r="E11" s="13"/>
      <c r="F11" s="226"/>
    </row>
    <row r="12" spans="3:6" ht="16.5" thickBot="1">
      <c r="C12" s="221"/>
      <c r="D12" s="215"/>
      <c r="E12" s="14"/>
      <c r="F12" s="228"/>
    </row>
    <row r="13" spans="3:6" ht="18.75" customHeight="1">
      <c r="C13" s="220"/>
      <c r="D13" s="214"/>
      <c r="E13" s="214"/>
      <c r="F13" s="226"/>
    </row>
    <row r="14" spans="3:6" ht="15.75" thickBot="1">
      <c r="C14" s="221"/>
      <c r="D14" s="215"/>
      <c r="E14" s="215"/>
      <c r="F14" s="228"/>
    </row>
    <row r="15" spans="3:6" ht="15.75">
      <c r="C15" s="220"/>
      <c r="D15" s="229"/>
      <c r="E15" s="15"/>
      <c r="F15" s="237"/>
    </row>
    <row r="16" spans="3:6" ht="15.75">
      <c r="C16" s="224"/>
      <c r="D16" s="236"/>
      <c r="E16" s="15"/>
      <c r="F16" s="238"/>
    </row>
    <row r="17" spans="3:6" ht="16.5" thickBot="1">
      <c r="C17" s="224"/>
      <c r="D17" s="236"/>
      <c r="E17" s="16"/>
      <c r="F17" s="239"/>
    </row>
    <row r="18" spans="3:6" ht="16.5" thickBot="1">
      <c r="C18" s="221"/>
      <c r="D18" s="230"/>
      <c r="E18" s="14"/>
      <c r="F18" s="3"/>
    </row>
    <row r="19" spans="3:6" ht="15.75" customHeight="1">
      <c r="C19" s="220"/>
      <c r="D19" s="229"/>
      <c r="E19" s="229"/>
      <c r="F19" s="237"/>
    </row>
    <row r="20" spans="3:6" ht="15.75" thickBot="1">
      <c r="C20" s="224"/>
      <c r="D20" s="236"/>
      <c r="E20" s="230"/>
      <c r="F20" s="239"/>
    </row>
    <row r="21" spans="3:6" ht="16.5" thickBot="1">
      <c r="C21" s="221"/>
      <c r="D21" s="230"/>
      <c r="E21" s="14"/>
      <c r="F21" s="3"/>
    </row>
    <row r="22" spans="3:6" ht="15.75">
      <c r="C22" s="220"/>
      <c r="D22" s="229"/>
      <c r="E22" s="15"/>
      <c r="F22" s="237"/>
    </row>
    <row r="23" spans="3:6" ht="16.5" thickBot="1">
      <c r="C23" s="224"/>
      <c r="D23" s="236"/>
      <c r="E23" s="17"/>
      <c r="F23" s="239"/>
    </row>
    <row r="24" spans="3:6" ht="16.5" thickBot="1">
      <c r="C24" s="221"/>
      <c r="D24" s="230"/>
      <c r="E24" s="14"/>
      <c r="F24" s="3"/>
    </row>
    <row r="25" spans="3:6" ht="16.5" thickBot="1">
      <c r="C25" s="1"/>
      <c r="D25" s="17"/>
      <c r="E25" s="17"/>
      <c r="F25" s="4"/>
    </row>
    <row r="26" spans="3:6" ht="15.75">
      <c r="C26" s="220"/>
      <c r="D26" s="214"/>
      <c r="E26" s="13"/>
      <c r="F26" s="5"/>
    </row>
    <row r="27" spans="3:6" ht="15.75">
      <c r="C27" s="224"/>
      <c r="D27" s="225"/>
      <c r="E27" s="13"/>
      <c r="F27" s="5"/>
    </row>
    <row r="28" spans="3:6" ht="15.75">
      <c r="C28" s="224"/>
      <c r="D28" s="225"/>
      <c r="E28" s="18"/>
      <c r="F28" s="5"/>
    </row>
    <row r="29" spans="3:6" ht="16.5" thickBot="1">
      <c r="C29" s="224"/>
      <c r="D29" s="225"/>
      <c r="E29" s="14"/>
      <c r="F29" s="6"/>
    </row>
    <row r="30" spans="3:6" ht="15.75">
      <c r="C30" s="224"/>
      <c r="D30" s="225"/>
      <c r="E30" s="13"/>
      <c r="F30" s="226"/>
    </row>
    <row r="31" spans="3:6" ht="16.5" thickBot="1">
      <c r="C31" s="221"/>
      <c r="D31" s="215"/>
      <c r="E31" s="14"/>
      <c r="F31" s="228"/>
    </row>
    <row r="32" spans="3:6" ht="15.75">
      <c r="C32" s="220"/>
      <c r="D32" s="214"/>
      <c r="E32" s="13"/>
      <c r="F32" s="226"/>
    </row>
    <row r="33" spans="3:6" ht="15.75">
      <c r="C33" s="224"/>
      <c r="D33" s="225"/>
      <c r="E33" s="13"/>
      <c r="F33" s="227"/>
    </row>
    <row r="34" spans="3:6" ht="16.5" thickBot="1">
      <c r="C34" s="224"/>
      <c r="D34" s="225"/>
      <c r="E34" s="14"/>
      <c r="F34" s="228"/>
    </row>
    <row r="35" spans="3:6" ht="15.75">
      <c r="C35" s="224"/>
      <c r="D35" s="225"/>
      <c r="E35" s="13"/>
      <c r="F35" s="226"/>
    </row>
    <row r="36" spans="3:6" ht="16.5" thickBot="1">
      <c r="C36" s="221"/>
      <c r="D36" s="215"/>
      <c r="E36" s="14"/>
      <c r="F36" s="228"/>
    </row>
    <row r="37" spans="3:6" ht="48" customHeight="1" thickBot="1">
      <c r="C37" s="220"/>
      <c r="D37" s="214"/>
      <c r="E37" s="14"/>
      <c r="F37" s="3"/>
    </row>
    <row r="38" spans="3:6" ht="47.25" customHeight="1">
      <c r="C38" s="224"/>
      <c r="D38" s="225"/>
      <c r="E38" s="229"/>
      <c r="F38" s="237"/>
    </row>
    <row r="39" spans="3:6" ht="15.75" thickBot="1">
      <c r="C39" s="221"/>
      <c r="D39" s="215"/>
      <c r="E39" s="230"/>
      <c r="F39" s="239"/>
    </row>
    <row r="40" spans="3:6">
      <c r="C40" s="220"/>
      <c r="D40" s="214"/>
      <c r="E40" s="19"/>
      <c r="F40" s="226"/>
    </row>
    <row r="41" spans="3:6">
      <c r="C41" s="224"/>
      <c r="D41" s="225"/>
      <c r="E41" s="19"/>
      <c r="F41" s="227"/>
    </row>
    <row r="42" spans="3:6" ht="15.75">
      <c r="C42" s="224"/>
      <c r="D42" s="225"/>
      <c r="E42" s="13"/>
      <c r="F42" s="227"/>
    </row>
    <row r="43" spans="3:6" ht="16.5" thickBot="1">
      <c r="C43" s="224"/>
      <c r="D43" s="225"/>
      <c r="E43" s="14"/>
      <c r="F43" s="228"/>
    </row>
    <row r="44" spans="3:6" ht="15.75">
      <c r="C44" s="224"/>
      <c r="D44" s="225"/>
      <c r="E44" s="13"/>
      <c r="F44" s="226"/>
    </row>
    <row r="45" spans="3:6" ht="16.5" thickBot="1">
      <c r="C45" s="221"/>
      <c r="D45" s="215"/>
      <c r="E45" s="14"/>
      <c r="F45" s="228"/>
    </row>
    <row r="46" spans="3:6" ht="15.75">
      <c r="C46" s="220"/>
      <c r="D46" s="13"/>
      <c r="E46" s="13"/>
      <c r="F46" s="226"/>
    </row>
    <row r="47" spans="3:6" ht="16.5" thickBot="1">
      <c r="C47" s="221"/>
      <c r="D47" s="14"/>
      <c r="E47" s="14"/>
      <c r="F47" s="228"/>
    </row>
    <row r="48" spans="3:6" ht="62.25" customHeight="1">
      <c r="C48" s="220"/>
      <c r="D48" s="20"/>
      <c r="E48" s="229"/>
      <c r="F48" s="237"/>
    </row>
    <row r="49" spans="3:6" ht="15.75">
      <c r="C49" s="224"/>
      <c r="D49" s="15"/>
      <c r="E49" s="236"/>
      <c r="F49" s="238"/>
    </row>
    <row r="50" spans="3:6" ht="16.5" thickBot="1">
      <c r="C50" s="221"/>
      <c r="D50" s="17"/>
      <c r="E50" s="230"/>
      <c r="F50" s="239"/>
    </row>
    <row r="51" spans="3:6" ht="16.5" thickBot="1">
      <c r="C51" s="220"/>
      <c r="D51" s="214"/>
      <c r="E51" s="14"/>
      <c r="F51" s="3"/>
    </row>
    <row r="52" spans="3:6" ht="16.5" thickBot="1">
      <c r="C52" s="221"/>
      <c r="D52" s="215"/>
      <c r="E52" s="17"/>
      <c r="F52" s="4"/>
    </row>
    <row r="53" spans="3:6" ht="15.75">
      <c r="C53" s="220"/>
      <c r="D53" s="21"/>
      <c r="E53" s="214"/>
      <c r="F53" s="226"/>
    </row>
    <row r="54" spans="3:6" ht="15.75">
      <c r="C54" s="224"/>
      <c r="D54" s="13"/>
      <c r="E54" s="225"/>
      <c r="F54" s="227"/>
    </row>
    <row r="55" spans="3:6" ht="16.5" thickBot="1">
      <c r="C55" s="221"/>
      <c r="D55" s="14"/>
      <c r="E55" s="215"/>
      <c r="F55" s="228"/>
    </row>
    <row r="56" spans="3:6" ht="30.75" customHeight="1">
      <c r="C56" s="220"/>
      <c r="D56" s="20"/>
      <c r="E56" s="229"/>
      <c r="F56" s="7"/>
    </row>
    <row r="57" spans="3:6" ht="16.5" thickBot="1">
      <c r="C57" s="224"/>
      <c r="D57" s="15"/>
      <c r="E57" s="230"/>
      <c r="F57" s="4"/>
    </row>
    <row r="58" spans="3:6" ht="16.5" thickBot="1">
      <c r="C58" s="221"/>
      <c r="D58" s="22"/>
      <c r="E58" s="14"/>
      <c r="F58" s="8"/>
    </row>
    <row r="59" spans="3:6" ht="15.75">
      <c r="C59" s="220"/>
      <c r="D59" s="15"/>
      <c r="E59" s="15"/>
      <c r="F59" s="237"/>
    </row>
    <row r="60" spans="3:6" ht="15.75">
      <c r="C60" s="224"/>
      <c r="D60" s="15"/>
      <c r="E60" s="15"/>
      <c r="F60" s="238"/>
    </row>
    <row r="61" spans="3:6" ht="15.75">
      <c r="C61" s="224"/>
      <c r="D61" s="15"/>
      <c r="E61" s="15"/>
      <c r="F61" s="238"/>
    </row>
    <row r="62" spans="3:6" ht="16.5" thickBot="1">
      <c r="C62" s="224"/>
      <c r="D62" s="15"/>
      <c r="E62" s="17"/>
      <c r="F62" s="239"/>
    </row>
    <row r="63" spans="3:6" ht="15.75">
      <c r="C63" s="224"/>
      <c r="D63" s="23"/>
      <c r="E63" s="13"/>
      <c r="F63" s="226"/>
    </row>
    <row r="64" spans="3:6" ht="16.5" thickBot="1">
      <c r="C64" s="221"/>
      <c r="D64" s="24"/>
      <c r="E64" s="14"/>
      <c r="F64" s="228"/>
    </row>
    <row r="65" spans="3:6" ht="15.75">
      <c r="C65" s="220"/>
      <c r="D65" s="15"/>
      <c r="E65" s="15"/>
      <c r="F65" s="237"/>
    </row>
    <row r="66" spans="3:6" ht="16.5" thickBot="1">
      <c r="C66" s="221"/>
      <c r="D66" s="17"/>
      <c r="E66" s="17"/>
      <c r="F66" s="239"/>
    </row>
    <row r="67" spans="3:6" ht="15.75">
      <c r="C67" s="220"/>
      <c r="D67" s="214"/>
      <c r="E67" s="13"/>
      <c r="F67" s="226"/>
    </row>
    <row r="68" spans="3:6" ht="15.75">
      <c r="C68" s="224"/>
      <c r="D68" s="225"/>
      <c r="E68" s="13"/>
      <c r="F68" s="227"/>
    </row>
    <row r="69" spans="3:6" ht="16.5" thickBot="1">
      <c r="C69" s="221"/>
      <c r="D69" s="215"/>
      <c r="E69" s="14"/>
      <c r="F69" s="228"/>
    </row>
    <row r="70" spans="3:6" ht="15.75">
      <c r="C70" s="220"/>
      <c r="D70" s="15"/>
      <c r="E70" s="229"/>
      <c r="F70" s="237"/>
    </row>
    <row r="71" spans="3:6" ht="16.5" thickBot="1">
      <c r="C71" s="221"/>
      <c r="D71" s="17"/>
      <c r="E71" s="230"/>
      <c r="F71" s="239"/>
    </row>
    <row r="72" spans="3:6" ht="15.75">
      <c r="C72" s="220"/>
      <c r="D72" s="13"/>
      <c r="E72" s="214"/>
      <c r="F72" s="226"/>
    </row>
    <row r="73" spans="3:6" ht="15.75">
      <c r="C73" s="224"/>
      <c r="D73" s="13"/>
      <c r="E73" s="225"/>
      <c r="F73" s="227"/>
    </row>
    <row r="74" spans="3:6" ht="16.5" thickBot="1">
      <c r="C74" s="221"/>
      <c r="D74" s="14"/>
      <c r="E74" s="215"/>
      <c r="F74" s="228"/>
    </row>
    <row r="75" spans="3:6" ht="15.75">
      <c r="C75" s="220"/>
      <c r="D75" s="15"/>
      <c r="E75" s="229"/>
      <c r="F75" s="237"/>
    </row>
    <row r="76" spans="3:6" ht="15.75">
      <c r="C76" s="224"/>
      <c r="D76" s="15"/>
      <c r="E76" s="236"/>
      <c r="F76" s="238"/>
    </row>
    <row r="77" spans="3:6" ht="16.5" thickBot="1">
      <c r="C77" s="221"/>
      <c r="D77" s="17"/>
      <c r="E77" s="230"/>
      <c r="F77" s="239"/>
    </row>
    <row r="78" spans="3:6" ht="15.75">
      <c r="C78" s="220"/>
      <c r="D78" s="13"/>
      <c r="E78" s="214"/>
      <c r="F78" s="226"/>
    </row>
    <row r="79" spans="3:6" ht="16.5" thickBot="1">
      <c r="C79" s="221"/>
      <c r="D79" s="14"/>
      <c r="E79" s="215"/>
      <c r="F79" s="228"/>
    </row>
    <row r="80" spans="3:6" ht="16.5" thickBot="1">
      <c r="C80" s="1"/>
      <c r="D80" s="17"/>
      <c r="E80" s="17"/>
      <c r="F80" s="4"/>
    </row>
    <row r="81" spans="3:6" ht="15.75">
      <c r="C81" s="220"/>
      <c r="D81" s="13"/>
      <c r="E81" s="214"/>
      <c r="F81" s="226"/>
    </row>
    <row r="82" spans="3:6" ht="15.75">
      <c r="C82" s="224"/>
      <c r="D82" s="13"/>
      <c r="E82" s="225"/>
      <c r="F82" s="227"/>
    </row>
    <row r="83" spans="3:6" ht="16.5" thickBot="1">
      <c r="C83" s="221"/>
      <c r="D83" s="14"/>
      <c r="E83" s="215"/>
      <c r="F83" s="228"/>
    </row>
    <row r="84" spans="3:6" ht="47.25" customHeight="1">
      <c r="C84" s="220"/>
      <c r="D84" s="229"/>
      <c r="E84" s="229"/>
      <c r="F84" s="237"/>
    </row>
    <row r="85" spans="3:6" ht="15.75" thickBot="1">
      <c r="C85" s="221"/>
      <c r="D85" s="230"/>
      <c r="E85" s="230"/>
      <c r="F85" s="239"/>
    </row>
    <row r="86" spans="3:6" ht="16.5" thickBot="1">
      <c r="C86" s="1"/>
      <c r="D86" s="14"/>
      <c r="E86" s="14"/>
      <c r="F86" s="3"/>
    </row>
    <row r="87" spans="3:6" ht="15.75">
      <c r="C87" s="220"/>
      <c r="D87" s="15"/>
      <c r="E87" s="229"/>
      <c r="F87" s="237"/>
    </row>
    <row r="88" spans="3:6" ht="16.5" thickBot="1">
      <c r="C88" s="221"/>
      <c r="D88" s="17"/>
      <c r="E88" s="230"/>
      <c r="F88" s="239"/>
    </row>
    <row r="89" spans="3:6" ht="15.75">
      <c r="C89" s="220"/>
      <c r="D89" s="13"/>
      <c r="E89" s="214"/>
      <c r="F89" s="226"/>
    </row>
    <row r="90" spans="3:6" ht="15.75">
      <c r="C90" s="224"/>
      <c r="D90" s="13"/>
      <c r="E90" s="225"/>
      <c r="F90" s="227"/>
    </row>
    <row r="91" spans="3:6" ht="16.5" thickBot="1">
      <c r="C91" s="221"/>
      <c r="D91" s="14"/>
      <c r="E91" s="215"/>
      <c r="F91" s="228"/>
    </row>
    <row r="92" spans="3:6" ht="15.75">
      <c r="C92" s="220"/>
      <c r="D92" s="20"/>
      <c r="E92" s="233"/>
      <c r="F92" s="7"/>
    </row>
    <row r="93" spans="3:6" ht="15.75">
      <c r="C93" s="224"/>
      <c r="D93" s="15"/>
      <c r="E93" s="234"/>
      <c r="F93" s="9"/>
    </row>
    <row r="94" spans="3:6" ht="16.5" thickBot="1">
      <c r="C94" s="221"/>
      <c r="D94" s="25"/>
      <c r="E94" s="235"/>
      <c r="F94" s="10"/>
    </row>
    <row r="95" spans="3:6" ht="16.5" thickBot="1">
      <c r="C95" s="1"/>
      <c r="D95" s="14"/>
      <c r="E95" s="26"/>
      <c r="F95" s="8"/>
    </row>
    <row r="96" spans="3:6" ht="15.75">
      <c r="C96" s="220"/>
      <c r="D96" s="20"/>
      <c r="E96" s="229"/>
      <c r="F96" s="237"/>
    </row>
    <row r="97" spans="2:6" ht="15.75">
      <c r="C97" s="224"/>
      <c r="D97" s="15"/>
      <c r="E97" s="236"/>
      <c r="F97" s="238"/>
    </row>
    <row r="98" spans="2:6" ht="16.5" thickBot="1">
      <c r="C98" s="221"/>
      <c r="D98" s="25"/>
      <c r="E98" s="230"/>
      <c r="F98" s="239"/>
    </row>
    <row r="99" spans="2:6" ht="15.75">
      <c r="C99" s="220"/>
      <c r="D99" s="21"/>
      <c r="E99" s="214"/>
      <c r="F99" s="226"/>
    </row>
    <row r="100" spans="2:6" ht="15.75">
      <c r="C100" s="224"/>
      <c r="D100" s="13"/>
      <c r="E100" s="225"/>
      <c r="F100" s="227"/>
    </row>
    <row r="101" spans="2:6" ht="16.5" thickBot="1">
      <c r="C101" s="221"/>
      <c r="D101" s="14"/>
      <c r="E101" s="215"/>
      <c r="F101" s="228"/>
    </row>
    <row r="102" spans="2:6" ht="30.75" customHeight="1">
      <c r="C102" s="220"/>
      <c r="D102" s="15"/>
      <c r="E102" s="229"/>
      <c r="F102" s="231"/>
    </row>
    <row r="103" spans="2:6" ht="16.5" thickBot="1">
      <c r="C103" s="221"/>
      <c r="D103" s="17"/>
      <c r="E103" s="230"/>
      <c r="F103" s="232"/>
    </row>
    <row r="104" spans="2:6" ht="15.75" customHeight="1">
      <c r="C104" s="220"/>
      <c r="D104" s="214"/>
      <c r="E104" s="214"/>
      <c r="F104" s="222"/>
    </row>
    <row r="105" spans="2:6" ht="15.75" thickBot="1">
      <c r="C105" s="221"/>
      <c r="D105" s="215"/>
      <c r="E105" s="215"/>
      <c r="F105" s="223"/>
    </row>
    <row r="106" spans="2:6" ht="16.5" thickBot="1">
      <c r="C106" s="1"/>
      <c r="D106" s="17"/>
      <c r="E106" s="17"/>
      <c r="F106" s="11"/>
    </row>
    <row r="107" spans="2:6" ht="31.5" customHeight="1">
      <c r="C107" s="220"/>
      <c r="D107" s="214"/>
      <c r="E107" s="214"/>
      <c r="F107" s="222"/>
    </row>
    <row r="108" spans="2:6" ht="15.75" thickBot="1">
      <c r="C108" s="221"/>
      <c r="D108" s="215"/>
      <c r="E108" s="215"/>
      <c r="F108" s="223"/>
    </row>
    <row r="109" spans="2:6">
      <c r="C109" s="2"/>
      <c r="D109" s="2"/>
      <c r="E109" s="2"/>
      <c r="F109" s="12"/>
    </row>
    <row r="110" spans="2:6">
      <c r="C110" s="2"/>
      <c r="D110" s="2"/>
      <c r="E110" s="2"/>
      <c r="F110" s="12"/>
    </row>
    <row r="111" spans="2:6" ht="15.75">
      <c r="B111" s="28"/>
      <c r="C111" s="211"/>
      <c r="D111" s="212"/>
      <c r="E111" s="31"/>
      <c r="F111" s="216"/>
    </row>
    <row r="112" spans="2:6" ht="15.75">
      <c r="B112" s="29"/>
      <c r="C112" s="211"/>
      <c r="D112" s="212"/>
      <c r="E112" s="32"/>
      <c r="F112" s="217"/>
    </row>
    <row r="113" spans="2:6">
      <c r="B113" s="29"/>
      <c r="C113" s="211"/>
      <c r="D113" s="212"/>
      <c r="E113" s="218"/>
      <c r="F113" s="216"/>
    </row>
    <row r="114" spans="2:6">
      <c r="B114" s="29"/>
      <c r="C114" s="211"/>
      <c r="D114" s="212"/>
      <c r="E114" s="219"/>
      <c r="F114" s="217"/>
    </row>
    <row r="115" spans="2:6" ht="15.75" customHeight="1">
      <c r="B115" s="29"/>
      <c r="C115" s="211"/>
      <c r="D115" s="208"/>
      <c r="E115" s="208"/>
      <c r="F115" s="213"/>
    </row>
    <row r="116" spans="2:6" ht="17.25" customHeight="1">
      <c r="B116" s="29"/>
      <c r="C116" s="211"/>
      <c r="D116" s="209"/>
      <c r="E116" s="209"/>
      <c r="F116" s="213"/>
    </row>
    <row r="117" spans="2:6" ht="15.75" customHeight="1">
      <c r="B117" s="29"/>
      <c r="C117" s="211"/>
      <c r="D117" s="209"/>
      <c r="E117" s="209"/>
      <c r="F117" s="213"/>
    </row>
    <row r="118" spans="2:6" ht="15.75">
      <c r="B118" s="30"/>
      <c r="C118" s="211"/>
      <c r="D118" s="210"/>
      <c r="E118" s="33"/>
      <c r="F118" s="34"/>
    </row>
    <row r="119" spans="2:6">
      <c r="F119" s="27"/>
    </row>
    <row r="120" spans="2:6">
      <c r="F120" s="27"/>
    </row>
  </sheetData>
  <mergeCells count="115">
    <mergeCell ref="C3:C4"/>
    <mergeCell ref="D3:D4"/>
    <mergeCell ref="E3:E4"/>
    <mergeCell ref="F3:F4"/>
    <mergeCell ref="C5:C8"/>
    <mergeCell ref="D5:D8"/>
    <mergeCell ref="F5:F6"/>
    <mergeCell ref="F7:F8"/>
    <mergeCell ref="C15:C18"/>
    <mergeCell ref="D15:D18"/>
    <mergeCell ref="F15:F17"/>
    <mergeCell ref="C19:C21"/>
    <mergeCell ref="D19:D21"/>
    <mergeCell ref="E19:E20"/>
    <mergeCell ref="F19:F20"/>
    <mergeCell ref="C9:C12"/>
    <mergeCell ref="D9:D12"/>
    <mergeCell ref="F9:F10"/>
    <mergeCell ref="F11:F12"/>
    <mergeCell ref="C13:C14"/>
    <mergeCell ref="D13:D14"/>
    <mergeCell ref="E13:E14"/>
    <mergeCell ref="F13:F14"/>
    <mergeCell ref="C32:C36"/>
    <mergeCell ref="D32:D36"/>
    <mergeCell ref="F32:F34"/>
    <mergeCell ref="F35:F36"/>
    <mergeCell ref="C37:C39"/>
    <mergeCell ref="D37:D39"/>
    <mergeCell ref="E38:E39"/>
    <mergeCell ref="F38:F39"/>
    <mergeCell ref="C22:C24"/>
    <mergeCell ref="D22:D24"/>
    <mergeCell ref="F22:F23"/>
    <mergeCell ref="C26:C31"/>
    <mergeCell ref="D26:D31"/>
    <mergeCell ref="F30:F31"/>
    <mergeCell ref="C48:C50"/>
    <mergeCell ref="E48:E50"/>
    <mergeCell ref="F48:F50"/>
    <mergeCell ref="C51:C52"/>
    <mergeCell ref="D51:D52"/>
    <mergeCell ref="C53:C55"/>
    <mergeCell ref="E53:E55"/>
    <mergeCell ref="F53:F55"/>
    <mergeCell ref="C40:C45"/>
    <mergeCell ref="D40:D45"/>
    <mergeCell ref="F40:F43"/>
    <mergeCell ref="F44:F45"/>
    <mergeCell ref="C46:C47"/>
    <mergeCell ref="F46:F47"/>
    <mergeCell ref="C67:C69"/>
    <mergeCell ref="D67:D69"/>
    <mergeCell ref="F67:F69"/>
    <mergeCell ref="C70:C71"/>
    <mergeCell ref="E70:E71"/>
    <mergeCell ref="F70:F71"/>
    <mergeCell ref="C56:C58"/>
    <mergeCell ref="E56:E57"/>
    <mergeCell ref="C59:C64"/>
    <mergeCell ref="F59:F62"/>
    <mergeCell ref="F63:F64"/>
    <mergeCell ref="C65:C66"/>
    <mergeCell ref="F65:F66"/>
    <mergeCell ref="C78:C79"/>
    <mergeCell ref="E78:E79"/>
    <mergeCell ref="F78:F79"/>
    <mergeCell ref="C81:C83"/>
    <mergeCell ref="E81:E83"/>
    <mergeCell ref="F81:F83"/>
    <mergeCell ref="C72:C74"/>
    <mergeCell ref="E72:E74"/>
    <mergeCell ref="F72:F74"/>
    <mergeCell ref="C75:C77"/>
    <mergeCell ref="E75:E77"/>
    <mergeCell ref="F75:F77"/>
    <mergeCell ref="C89:C91"/>
    <mergeCell ref="E89:E91"/>
    <mergeCell ref="F89:F91"/>
    <mergeCell ref="C92:C94"/>
    <mergeCell ref="E92:E94"/>
    <mergeCell ref="C96:C98"/>
    <mergeCell ref="E96:E98"/>
    <mergeCell ref="F96:F98"/>
    <mergeCell ref="C84:C85"/>
    <mergeCell ref="D84:D85"/>
    <mergeCell ref="E84:E85"/>
    <mergeCell ref="F84:F85"/>
    <mergeCell ref="C87:C88"/>
    <mergeCell ref="E87:E88"/>
    <mergeCell ref="F87:F88"/>
    <mergeCell ref="D115:D118"/>
    <mergeCell ref="C111:C114"/>
    <mergeCell ref="D111:D114"/>
    <mergeCell ref="C115:C118"/>
    <mergeCell ref="F115:F117"/>
    <mergeCell ref="E7:E8"/>
    <mergeCell ref="F111:F112"/>
    <mergeCell ref="E113:E114"/>
    <mergeCell ref="F113:F114"/>
    <mergeCell ref="E115:E117"/>
    <mergeCell ref="C104:C105"/>
    <mergeCell ref="D104:D105"/>
    <mergeCell ref="E104:E105"/>
    <mergeCell ref="F104:F105"/>
    <mergeCell ref="C107:C108"/>
    <mergeCell ref="D107:D108"/>
    <mergeCell ref="E107:E108"/>
    <mergeCell ref="F107:F108"/>
    <mergeCell ref="C99:C101"/>
    <mergeCell ref="E99:E101"/>
    <mergeCell ref="F99:F101"/>
    <mergeCell ref="C102:C103"/>
    <mergeCell ref="E102:E103"/>
    <mergeCell ref="F102:F103"/>
  </mergeCells>
  <pageMargins left="0.7" right="0.7" top="0.75" bottom="0.75" header="0.3" footer="0.3"/>
  <pageSetup paperSize="9" scale="53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2"/>
  <sheetViews>
    <sheetView topLeftCell="A160" zoomScale="85" zoomScaleNormal="85" workbookViewId="0">
      <selection activeCell="C182" sqref="C182"/>
    </sheetView>
  </sheetViews>
  <sheetFormatPr baseColWidth="10" defaultRowHeight="15"/>
  <cols>
    <col min="3" max="3" width="52.42578125" customWidth="1"/>
    <col min="4" max="4" width="29.5703125" customWidth="1"/>
    <col min="5" max="5" width="22.28515625" customWidth="1"/>
    <col min="6" max="6" width="25.140625" customWidth="1"/>
    <col min="7" max="7" width="27.28515625" customWidth="1"/>
    <col min="8" max="8" width="24.42578125" customWidth="1"/>
    <col min="9" max="9" width="26" customWidth="1"/>
    <col min="10" max="10" width="29.42578125" customWidth="1"/>
    <col min="11" max="11" width="24.7109375" customWidth="1"/>
    <col min="12" max="12" width="21.28515625" customWidth="1"/>
    <col min="13" max="13" width="19.28515625" customWidth="1"/>
    <col min="14" max="14" width="25.140625" customWidth="1"/>
    <col min="15" max="15" width="18.42578125" customWidth="1"/>
  </cols>
  <sheetData>
    <row r="1" spans="1:7" ht="50.25" customHeight="1">
      <c r="B1">
        <v>2</v>
      </c>
      <c r="C1" s="248" t="s">
        <v>53</v>
      </c>
      <c r="D1" s="249"/>
    </row>
    <row r="2" spans="1:7" ht="81" customHeight="1" thickBot="1">
      <c r="B2">
        <v>2.1</v>
      </c>
      <c r="C2" s="250" t="s">
        <v>54</v>
      </c>
      <c r="D2" s="251"/>
    </row>
    <row r="3" spans="1:7" ht="19.5" thickBot="1">
      <c r="A3" s="40"/>
      <c r="B3" s="35">
        <v>1</v>
      </c>
      <c r="C3" s="36" t="s">
        <v>1</v>
      </c>
      <c r="F3" s="40"/>
      <c r="G3" s="40"/>
    </row>
    <row r="4" spans="1:7" ht="19.5" thickBot="1">
      <c r="A4" s="40"/>
      <c r="B4" s="37">
        <v>2</v>
      </c>
      <c r="C4" s="38" t="s">
        <v>2</v>
      </c>
      <c r="F4" s="40"/>
      <c r="G4" s="40"/>
    </row>
    <row r="5" spans="1:7" ht="19.5" thickBot="1">
      <c r="A5" s="40"/>
      <c r="B5" s="37">
        <v>3</v>
      </c>
      <c r="C5" s="39" t="s">
        <v>3</v>
      </c>
      <c r="D5" s="40"/>
      <c r="E5" s="40"/>
      <c r="F5" s="40"/>
      <c r="G5" s="40"/>
    </row>
    <row r="6" spans="1:7" ht="19.5" thickBot="1">
      <c r="A6" s="40"/>
      <c r="B6" s="37">
        <v>4</v>
      </c>
      <c r="C6" s="38" t="s">
        <v>4</v>
      </c>
      <c r="D6" s="40"/>
      <c r="E6" s="40"/>
      <c r="F6" s="40"/>
      <c r="G6" s="40"/>
    </row>
    <row r="7" spans="1:7" ht="19.5" thickBot="1">
      <c r="A7" s="40"/>
      <c r="B7" s="37">
        <v>5</v>
      </c>
      <c r="C7" s="39" t="s">
        <v>5</v>
      </c>
      <c r="D7" s="40"/>
      <c r="E7" s="40"/>
      <c r="F7" s="40"/>
      <c r="G7" s="40"/>
    </row>
    <row r="8" spans="1:7" ht="19.5" thickBot="1">
      <c r="A8" s="40"/>
      <c r="B8" s="37">
        <v>6</v>
      </c>
      <c r="C8" s="38" t="s">
        <v>6</v>
      </c>
      <c r="D8" s="40"/>
      <c r="E8" s="40"/>
      <c r="F8" s="40"/>
      <c r="G8" s="40"/>
    </row>
    <row r="9" spans="1:7" ht="19.5" thickBot="1">
      <c r="A9" s="40"/>
      <c r="B9" s="37">
        <v>7</v>
      </c>
      <c r="C9" s="39" t="s">
        <v>7</v>
      </c>
      <c r="D9" s="40"/>
      <c r="E9" s="40"/>
      <c r="F9" s="40"/>
      <c r="G9" s="40"/>
    </row>
    <row r="10" spans="1:7" ht="19.5" thickBot="1">
      <c r="A10" s="40"/>
      <c r="B10" s="37">
        <v>8</v>
      </c>
      <c r="C10" s="38" t="s">
        <v>8</v>
      </c>
      <c r="D10" s="40"/>
      <c r="E10" s="40"/>
      <c r="F10" s="40"/>
      <c r="G10" s="40"/>
    </row>
    <row r="11" spans="1:7" ht="19.5" thickBot="1">
      <c r="A11" s="40"/>
      <c r="B11" s="37">
        <v>9</v>
      </c>
      <c r="C11" s="39" t="s">
        <v>9</v>
      </c>
      <c r="D11" s="40"/>
      <c r="E11" s="40"/>
      <c r="F11" s="40"/>
      <c r="G11" s="40"/>
    </row>
    <row r="12" spans="1:7" ht="19.5" thickBot="1">
      <c r="A12" s="40"/>
      <c r="B12" s="37">
        <v>10</v>
      </c>
      <c r="C12" s="38" t="s">
        <v>10</v>
      </c>
      <c r="D12" s="40"/>
      <c r="E12" s="40"/>
      <c r="F12" s="40"/>
      <c r="G12" s="40"/>
    </row>
    <row r="13" spans="1:7" ht="19.5" thickBot="1">
      <c r="A13" s="40"/>
      <c r="B13" s="37">
        <v>11</v>
      </c>
      <c r="C13" s="39" t="s">
        <v>11</v>
      </c>
      <c r="D13" s="40"/>
      <c r="E13" s="40"/>
      <c r="F13" s="40"/>
      <c r="G13" s="40"/>
    </row>
    <row r="14" spans="1:7" ht="19.5" thickBot="1">
      <c r="A14" s="40"/>
      <c r="B14" s="37">
        <v>12</v>
      </c>
      <c r="C14" s="38" t="s">
        <v>12</v>
      </c>
      <c r="D14" s="40"/>
      <c r="E14" s="40"/>
      <c r="F14" s="40"/>
      <c r="G14" s="40"/>
    </row>
    <row r="15" spans="1:7" ht="19.5" thickBot="1">
      <c r="A15" s="40"/>
      <c r="B15" s="37">
        <v>13</v>
      </c>
      <c r="C15" s="39" t="s">
        <v>13</v>
      </c>
      <c r="D15" s="40"/>
      <c r="E15" s="40"/>
      <c r="F15" s="40"/>
      <c r="G15" s="40"/>
    </row>
    <row r="16" spans="1:7">
      <c r="A16" s="40"/>
      <c r="B16" s="40"/>
      <c r="C16" s="40"/>
      <c r="D16" s="40"/>
      <c r="E16" s="40"/>
      <c r="F16" s="40"/>
      <c r="G16" s="40"/>
    </row>
    <row r="17" spans="1:15">
      <c r="A17" s="40"/>
      <c r="B17" s="40"/>
      <c r="C17" s="40"/>
      <c r="D17" s="40"/>
      <c r="E17" s="40"/>
      <c r="F17" s="40"/>
      <c r="G17" s="40"/>
    </row>
    <row r="18" spans="1:15">
      <c r="A18" s="40"/>
      <c r="B18" s="40"/>
      <c r="C18" s="40"/>
      <c r="D18" s="40"/>
      <c r="E18" s="40"/>
      <c r="F18" s="40"/>
      <c r="G18" s="40"/>
    </row>
    <row r="19" spans="1:15">
      <c r="D19" s="40"/>
      <c r="E19" s="40"/>
    </row>
    <row r="20" spans="1:15" ht="15.75" thickBot="1">
      <c r="D20" s="40"/>
      <c r="E20" s="40"/>
    </row>
    <row r="21" spans="1:15" ht="57" thickBot="1">
      <c r="C21" s="36" t="s">
        <v>1</v>
      </c>
      <c r="D21" s="38" t="s">
        <v>2</v>
      </c>
      <c r="E21" s="39" t="s">
        <v>3</v>
      </c>
      <c r="F21" s="38" t="s">
        <v>4</v>
      </c>
      <c r="G21" s="39" t="s">
        <v>5</v>
      </c>
      <c r="H21" s="38" t="s">
        <v>6</v>
      </c>
      <c r="I21" s="39" t="s">
        <v>7</v>
      </c>
      <c r="J21" s="38" t="s">
        <v>8</v>
      </c>
      <c r="K21" s="39" t="s">
        <v>9</v>
      </c>
      <c r="L21" s="38" t="s">
        <v>10</v>
      </c>
      <c r="M21" s="39" t="s">
        <v>11</v>
      </c>
      <c r="N21" s="38" t="s">
        <v>12</v>
      </c>
      <c r="O21" s="39" t="s">
        <v>13</v>
      </c>
    </row>
    <row r="22" spans="1:15" ht="15" customHeight="1">
      <c r="C22" t="s">
        <v>14</v>
      </c>
      <c r="D22" t="s">
        <v>18</v>
      </c>
      <c r="E22" t="s">
        <v>40</v>
      </c>
      <c r="F22" t="s">
        <v>22</v>
      </c>
      <c r="G22" t="s">
        <v>55</v>
      </c>
      <c r="H22" t="s">
        <v>29</v>
      </c>
      <c r="I22" t="s">
        <v>58</v>
      </c>
      <c r="J22" t="s">
        <v>58</v>
      </c>
      <c r="K22" t="s">
        <v>63</v>
      </c>
      <c r="M22" t="s">
        <v>67</v>
      </c>
      <c r="N22" t="s">
        <v>68</v>
      </c>
      <c r="O22" t="s">
        <v>55</v>
      </c>
    </row>
    <row r="23" spans="1:15" ht="15.75" customHeight="1">
      <c r="C23" t="s">
        <v>15</v>
      </c>
      <c r="D23" t="s">
        <v>19</v>
      </c>
      <c r="E23" t="s">
        <v>41</v>
      </c>
      <c r="F23" t="s">
        <v>23</v>
      </c>
      <c r="G23" t="s">
        <v>56</v>
      </c>
      <c r="H23" t="s">
        <v>30</v>
      </c>
      <c r="I23" t="s">
        <v>59</v>
      </c>
      <c r="J23" t="s">
        <v>59</v>
      </c>
      <c r="K23" t="s">
        <v>64</v>
      </c>
      <c r="N23" t="s">
        <v>69</v>
      </c>
      <c r="O23" t="s">
        <v>56</v>
      </c>
    </row>
    <row r="24" spans="1:15" ht="15" customHeight="1">
      <c r="C24" t="s">
        <v>16</v>
      </c>
      <c r="D24" t="s">
        <v>20</v>
      </c>
      <c r="E24" t="s">
        <v>42</v>
      </c>
      <c r="F24" t="s">
        <v>24</v>
      </c>
      <c r="G24" t="s">
        <v>57</v>
      </c>
      <c r="H24" t="s">
        <v>31</v>
      </c>
      <c r="I24" t="s">
        <v>47</v>
      </c>
      <c r="J24" t="s">
        <v>47</v>
      </c>
      <c r="K24" t="s">
        <v>47</v>
      </c>
      <c r="N24" t="s">
        <v>29</v>
      </c>
      <c r="O24" t="s">
        <v>26</v>
      </c>
    </row>
    <row r="25" spans="1:15" ht="15" customHeight="1">
      <c r="C25" t="s">
        <v>17</v>
      </c>
      <c r="D25" t="s">
        <v>21</v>
      </c>
      <c r="E25" t="s">
        <v>43</v>
      </c>
      <c r="F25" t="s">
        <v>25</v>
      </c>
      <c r="H25" t="s">
        <v>34</v>
      </c>
      <c r="I25" t="s">
        <v>45</v>
      </c>
      <c r="J25" t="s">
        <v>45</v>
      </c>
      <c r="K25" t="s">
        <v>65</v>
      </c>
      <c r="N25" t="s">
        <v>30</v>
      </c>
    </row>
    <row r="26" spans="1:15" ht="15.75" customHeight="1">
      <c r="C26" t="s">
        <v>39</v>
      </c>
      <c r="D26" t="s">
        <v>27</v>
      </c>
      <c r="E26" t="s">
        <v>44</v>
      </c>
      <c r="F26" t="s">
        <v>26</v>
      </c>
      <c r="I26" t="s">
        <v>60</v>
      </c>
      <c r="J26" t="s">
        <v>60</v>
      </c>
      <c r="K26" t="s">
        <v>66</v>
      </c>
      <c r="N26" t="s">
        <v>31</v>
      </c>
    </row>
    <row r="27" spans="1:15">
      <c r="D27" t="s">
        <v>28</v>
      </c>
      <c r="E27" t="s">
        <v>45</v>
      </c>
      <c r="I27" t="s">
        <v>61</v>
      </c>
      <c r="J27" t="s">
        <v>61</v>
      </c>
      <c r="K27" t="s">
        <v>58</v>
      </c>
      <c r="N27" t="s">
        <v>34</v>
      </c>
    </row>
    <row r="28" spans="1:15">
      <c r="D28" t="s">
        <v>29</v>
      </c>
      <c r="E28" t="s">
        <v>46</v>
      </c>
      <c r="I28" t="s">
        <v>62</v>
      </c>
      <c r="J28" t="s">
        <v>62</v>
      </c>
    </row>
    <row r="29" spans="1:15">
      <c r="D29" t="s">
        <v>30</v>
      </c>
      <c r="E29" t="s">
        <v>47</v>
      </c>
    </row>
    <row r="30" spans="1:15">
      <c r="D30" t="s">
        <v>31</v>
      </c>
      <c r="E30" t="s">
        <v>48</v>
      </c>
    </row>
    <row r="31" spans="1:15">
      <c r="D31" t="s">
        <v>32</v>
      </c>
      <c r="E31" t="s">
        <v>49</v>
      </c>
    </row>
    <row r="32" spans="1:15">
      <c r="D32" t="s">
        <v>33</v>
      </c>
      <c r="E32" t="s">
        <v>50</v>
      </c>
    </row>
    <row r="33" spans="2:7">
      <c r="D33" t="s">
        <v>34</v>
      </c>
      <c r="E33" t="s">
        <v>51</v>
      </c>
    </row>
    <row r="34" spans="2:7">
      <c r="D34" t="s">
        <v>35</v>
      </c>
      <c r="E34" t="s">
        <v>52</v>
      </c>
    </row>
    <row r="35" spans="2:7">
      <c r="D35" t="s">
        <v>36</v>
      </c>
    </row>
    <row r="36" spans="2:7">
      <c r="D36" t="s">
        <v>37</v>
      </c>
    </row>
    <row r="37" spans="2:7">
      <c r="D37" t="s">
        <v>38</v>
      </c>
    </row>
    <row r="40" spans="2:7" ht="18.75">
      <c r="B40" s="43">
        <v>1</v>
      </c>
      <c r="C40" s="44" t="s">
        <v>70</v>
      </c>
      <c r="D40" s="56"/>
      <c r="E40" s="56"/>
      <c r="F40" s="56"/>
      <c r="G40" s="56"/>
    </row>
    <row r="41" spans="2:7">
      <c r="B41" s="45"/>
      <c r="C41" s="45" t="s">
        <v>75</v>
      </c>
      <c r="D41" s="45" t="s">
        <v>76</v>
      </c>
      <c r="E41" s="45" t="s">
        <v>72</v>
      </c>
      <c r="F41" s="45" t="s">
        <v>73</v>
      </c>
      <c r="G41" s="45" t="s">
        <v>74</v>
      </c>
    </row>
    <row r="42" spans="2:7">
      <c r="B42" s="45"/>
      <c r="C42" s="45" t="s">
        <v>14</v>
      </c>
      <c r="D42" s="45" t="s">
        <v>71</v>
      </c>
      <c r="E42" s="45">
        <v>2</v>
      </c>
      <c r="F42" s="45">
        <v>200</v>
      </c>
      <c r="G42" s="45">
        <f>E42*F42</f>
        <v>400</v>
      </c>
    </row>
    <row r="43" spans="2:7">
      <c r="B43" s="45"/>
      <c r="C43" s="45" t="s">
        <v>15</v>
      </c>
      <c r="D43" s="45" t="s">
        <v>71</v>
      </c>
      <c r="E43" s="45">
        <v>1</v>
      </c>
      <c r="F43" s="45">
        <v>5000</v>
      </c>
      <c r="G43" s="45">
        <f t="shared" ref="G43:G46" si="0">E43*F43</f>
        <v>5000</v>
      </c>
    </row>
    <row r="44" spans="2:7">
      <c r="B44" s="45"/>
      <c r="C44" s="45" t="s">
        <v>16</v>
      </c>
      <c r="D44" s="45" t="s">
        <v>71</v>
      </c>
      <c r="E44" s="45">
        <v>1</v>
      </c>
      <c r="F44" s="45">
        <v>300</v>
      </c>
      <c r="G44" s="45">
        <f t="shared" si="0"/>
        <v>300</v>
      </c>
    </row>
    <row r="45" spans="2:7">
      <c r="B45" s="45"/>
      <c r="C45" s="45" t="s">
        <v>17</v>
      </c>
      <c r="D45" s="45" t="s">
        <v>71</v>
      </c>
      <c r="E45" s="45">
        <v>1</v>
      </c>
      <c r="F45" s="45">
        <v>1000</v>
      </c>
      <c r="G45" s="45">
        <f t="shared" si="0"/>
        <v>1000</v>
      </c>
    </row>
    <row r="46" spans="2:7">
      <c r="B46" s="45"/>
      <c r="C46" s="45" t="s">
        <v>39</v>
      </c>
      <c r="D46" s="45" t="s">
        <v>71</v>
      </c>
      <c r="E46" s="45">
        <v>2</v>
      </c>
      <c r="F46" s="45">
        <v>25</v>
      </c>
      <c r="G46" s="45">
        <f t="shared" si="0"/>
        <v>50</v>
      </c>
    </row>
    <row r="47" spans="2:7">
      <c r="B47" s="45"/>
      <c r="C47" s="252" t="s">
        <v>0</v>
      </c>
      <c r="D47" s="253"/>
      <c r="E47" s="253"/>
      <c r="F47" s="254"/>
      <c r="G47" s="45">
        <f>SUM(G42:G46)</f>
        <v>6750</v>
      </c>
    </row>
    <row r="50" spans="3:7" ht="29.25" thickBot="1">
      <c r="C50" s="48" t="s">
        <v>2</v>
      </c>
      <c r="D50" s="56"/>
      <c r="E50" s="56"/>
      <c r="F50" s="56"/>
      <c r="G50" s="56"/>
    </row>
    <row r="51" spans="3:7">
      <c r="C51" s="47" t="s">
        <v>75</v>
      </c>
      <c r="D51" s="47" t="s">
        <v>76</v>
      </c>
      <c r="E51" s="47" t="s">
        <v>72</v>
      </c>
      <c r="F51" s="47" t="s">
        <v>73</v>
      </c>
      <c r="G51" s="47" t="s">
        <v>74</v>
      </c>
    </row>
    <row r="52" spans="3:7">
      <c r="C52" s="47" t="s">
        <v>18</v>
      </c>
      <c r="D52" s="47" t="s">
        <v>78</v>
      </c>
      <c r="E52" s="47">
        <v>1</v>
      </c>
      <c r="F52" s="47">
        <v>1000</v>
      </c>
      <c r="G52" s="47">
        <f>E52*F52</f>
        <v>1000</v>
      </c>
    </row>
    <row r="53" spans="3:7">
      <c r="C53" s="47" t="s">
        <v>19</v>
      </c>
      <c r="D53" s="47" t="s">
        <v>78</v>
      </c>
      <c r="E53" s="47">
        <v>1</v>
      </c>
      <c r="F53" s="47">
        <v>20000</v>
      </c>
      <c r="G53" s="47">
        <f t="shared" ref="G53:G67" si="1">E53*F53</f>
        <v>20000</v>
      </c>
    </row>
    <row r="54" spans="3:7">
      <c r="C54" s="47" t="s">
        <v>20</v>
      </c>
      <c r="D54" s="47" t="s">
        <v>78</v>
      </c>
      <c r="E54" s="47">
        <v>1</v>
      </c>
      <c r="F54" s="47">
        <v>220000</v>
      </c>
      <c r="G54" s="47">
        <f t="shared" si="1"/>
        <v>220000</v>
      </c>
    </row>
    <row r="55" spans="3:7">
      <c r="C55" s="47" t="s">
        <v>21</v>
      </c>
      <c r="D55" s="47" t="s">
        <v>78</v>
      </c>
      <c r="E55" s="47">
        <v>1</v>
      </c>
      <c r="F55" s="47">
        <v>550000</v>
      </c>
      <c r="G55" s="47">
        <f t="shared" si="1"/>
        <v>550000</v>
      </c>
    </row>
    <row r="56" spans="3:7">
      <c r="C56" s="47" t="s">
        <v>27</v>
      </c>
      <c r="D56" s="47" t="s">
        <v>78</v>
      </c>
      <c r="E56" s="47">
        <v>2</v>
      </c>
      <c r="F56" s="47">
        <v>3500</v>
      </c>
      <c r="G56" s="47">
        <f t="shared" si="1"/>
        <v>7000</v>
      </c>
    </row>
    <row r="57" spans="3:7">
      <c r="C57" s="47" t="s">
        <v>28</v>
      </c>
      <c r="D57" s="47" t="s">
        <v>78</v>
      </c>
      <c r="E57" s="47">
        <v>3</v>
      </c>
      <c r="F57" s="47">
        <v>1200</v>
      </c>
      <c r="G57" s="47">
        <f t="shared" si="1"/>
        <v>3600</v>
      </c>
    </row>
    <row r="58" spans="3:7">
      <c r="C58" s="47" t="s">
        <v>29</v>
      </c>
      <c r="D58" s="47" t="s">
        <v>78</v>
      </c>
      <c r="E58" s="47">
        <v>3</v>
      </c>
      <c r="F58" s="47">
        <v>200</v>
      </c>
      <c r="G58" s="47">
        <f t="shared" si="1"/>
        <v>600</v>
      </c>
    </row>
    <row r="59" spans="3:7">
      <c r="C59" s="47" t="s">
        <v>30</v>
      </c>
      <c r="D59" s="47" t="s">
        <v>78</v>
      </c>
      <c r="E59" s="47">
        <v>3</v>
      </c>
      <c r="F59" s="47">
        <v>250</v>
      </c>
      <c r="G59" s="47">
        <f t="shared" si="1"/>
        <v>750</v>
      </c>
    </row>
    <row r="60" spans="3:7">
      <c r="C60" s="47" t="s">
        <v>31</v>
      </c>
      <c r="D60" s="47" t="s">
        <v>78</v>
      </c>
      <c r="E60" s="47">
        <v>3</v>
      </c>
      <c r="F60" s="47">
        <v>50</v>
      </c>
      <c r="G60" s="47">
        <f t="shared" si="1"/>
        <v>150</v>
      </c>
    </row>
    <row r="61" spans="3:7">
      <c r="C61" s="47" t="s">
        <v>32</v>
      </c>
      <c r="D61" s="47" t="s">
        <v>78</v>
      </c>
      <c r="E61" s="47">
        <v>2</v>
      </c>
      <c r="F61" s="47">
        <v>350</v>
      </c>
      <c r="G61" s="47">
        <f t="shared" si="1"/>
        <v>700</v>
      </c>
    </row>
    <row r="62" spans="3:7">
      <c r="C62" s="47" t="s">
        <v>33</v>
      </c>
      <c r="D62" s="47" t="s">
        <v>78</v>
      </c>
      <c r="E62" s="47">
        <v>5</v>
      </c>
      <c r="F62" s="47">
        <v>50</v>
      </c>
      <c r="G62" s="47">
        <f t="shared" si="1"/>
        <v>250</v>
      </c>
    </row>
    <row r="63" spans="3:7">
      <c r="C63" s="47" t="s">
        <v>34</v>
      </c>
      <c r="D63" s="47" t="s">
        <v>78</v>
      </c>
      <c r="E63" s="47">
        <v>2</v>
      </c>
      <c r="F63" s="47">
        <v>100</v>
      </c>
      <c r="G63" s="47">
        <f t="shared" si="1"/>
        <v>200</v>
      </c>
    </row>
    <row r="64" spans="3:7">
      <c r="C64" s="47" t="s">
        <v>35</v>
      </c>
      <c r="D64" s="47" t="s">
        <v>78</v>
      </c>
      <c r="E64" s="47">
        <v>2</v>
      </c>
      <c r="F64" s="47">
        <v>100</v>
      </c>
      <c r="G64" s="47">
        <f t="shared" si="1"/>
        <v>200</v>
      </c>
    </row>
    <row r="65" spans="3:7">
      <c r="C65" s="47" t="s">
        <v>36</v>
      </c>
      <c r="D65" s="47" t="s">
        <v>78</v>
      </c>
      <c r="E65" s="47">
        <v>10</v>
      </c>
      <c r="F65" s="47">
        <v>20</v>
      </c>
      <c r="G65" s="47">
        <f t="shared" si="1"/>
        <v>200</v>
      </c>
    </row>
    <row r="66" spans="3:7">
      <c r="C66" s="47" t="s">
        <v>37</v>
      </c>
      <c r="D66" s="47" t="s">
        <v>78</v>
      </c>
      <c r="E66" s="47">
        <v>10</v>
      </c>
      <c r="F66" s="47">
        <v>25</v>
      </c>
      <c r="G66" s="47">
        <f t="shared" si="1"/>
        <v>250</v>
      </c>
    </row>
    <row r="67" spans="3:7">
      <c r="C67" s="47" t="s">
        <v>38</v>
      </c>
      <c r="D67" s="47" t="s">
        <v>78</v>
      </c>
      <c r="E67" s="47">
        <v>2</v>
      </c>
      <c r="F67" s="47">
        <v>1200</v>
      </c>
      <c r="G67" s="47">
        <f t="shared" si="1"/>
        <v>2400</v>
      </c>
    </row>
    <row r="68" spans="3:7">
      <c r="C68" s="47"/>
      <c r="D68" s="47"/>
      <c r="E68" s="255" t="s">
        <v>0</v>
      </c>
      <c r="F68" s="256"/>
      <c r="G68" s="47">
        <f>SUM(G52:G67)</f>
        <v>807300</v>
      </c>
    </row>
    <row r="71" spans="3:7" ht="23.25">
      <c r="C71" s="50" t="s">
        <v>3</v>
      </c>
      <c r="D71" s="58"/>
      <c r="E71" s="58"/>
      <c r="F71" s="58"/>
      <c r="G71" s="58"/>
    </row>
    <row r="72" spans="3:7">
      <c r="C72" s="51" t="s">
        <v>75</v>
      </c>
      <c r="D72" s="51" t="s">
        <v>76</v>
      </c>
      <c r="E72" s="51" t="s">
        <v>72</v>
      </c>
      <c r="F72" s="51" t="s">
        <v>73</v>
      </c>
      <c r="G72" s="51" t="s">
        <v>74</v>
      </c>
    </row>
    <row r="73" spans="3:7">
      <c r="C73" s="51" t="s">
        <v>40</v>
      </c>
      <c r="D73" s="51" t="s">
        <v>78</v>
      </c>
      <c r="E73" s="51">
        <v>1</v>
      </c>
      <c r="F73" s="51">
        <v>15000</v>
      </c>
      <c r="G73" s="51">
        <f t="shared" ref="G73:G85" si="2">E73*F73</f>
        <v>15000</v>
      </c>
    </row>
    <row r="74" spans="3:7">
      <c r="C74" s="51" t="s">
        <v>41</v>
      </c>
      <c r="D74" s="51" t="s">
        <v>78</v>
      </c>
      <c r="E74" s="51">
        <v>1</v>
      </c>
      <c r="F74" s="51">
        <v>18000</v>
      </c>
      <c r="G74" s="51">
        <f t="shared" si="2"/>
        <v>18000</v>
      </c>
    </row>
    <row r="75" spans="3:7">
      <c r="C75" s="51" t="s">
        <v>42</v>
      </c>
      <c r="D75" s="51" t="s">
        <v>78</v>
      </c>
      <c r="E75" s="51">
        <v>1</v>
      </c>
      <c r="F75" s="51">
        <v>2500</v>
      </c>
      <c r="G75" s="51">
        <f t="shared" si="2"/>
        <v>2500</v>
      </c>
    </row>
    <row r="76" spans="3:7">
      <c r="C76" s="51" t="s">
        <v>43</v>
      </c>
      <c r="D76" s="51" t="s">
        <v>78</v>
      </c>
      <c r="E76" s="51">
        <v>2</v>
      </c>
      <c r="F76" s="51">
        <v>2500</v>
      </c>
      <c r="G76" s="51">
        <f t="shared" si="2"/>
        <v>5000</v>
      </c>
    </row>
    <row r="77" spans="3:7">
      <c r="C77" s="51" t="s">
        <v>44</v>
      </c>
      <c r="D77" s="51" t="s">
        <v>78</v>
      </c>
      <c r="E77" s="51">
        <v>1</v>
      </c>
      <c r="F77" s="51">
        <v>800</v>
      </c>
      <c r="G77" s="51">
        <f t="shared" si="2"/>
        <v>800</v>
      </c>
    </row>
    <row r="78" spans="3:7">
      <c r="C78" s="51" t="s">
        <v>45</v>
      </c>
      <c r="D78" s="51" t="s">
        <v>78</v>
      </c>
      <c r="E78" s="51">
        <v>1</v>
      </c>
      <c r="F78" s="51">
        <v>800</v>
      </c>
      <c r="G78" s="51">
        <f t="shared" si="2"/>
        <v>800</v>
      </c>
    </row>
    <row r="79" spans="3:7">
      <c r="C79" s="51" t="s">
        <v>46</v>
      </c>
      <c r="D79" s="51" t="s">
        <v>78</v>
      </c>
      <c r="E79" s="51">
        <v>1</v>
      </c>
      <c r="F79" s="51">
        <v>500</v>
      </c>
      <c r="G79" s="51">
        <f t="shared" si="2"/>
        <v>500</v>
      </c>
    </row>
    <row r="80" spans="3:7">
      <c r="C80" s="51" t="s">
        <v>47</v>
      </c>
      <c r="D80" s="51" t="s">
        <v>78</v>
      </c>
      <c r="E80" s="51">
        <v>6</v>
      </c>
      <c r="F80" s="51">
        <v>150</v>
      </c>
      <c r="G80" s="51">
        <f t="shared" si="2"/>
        <v>900</v>
      </c>
    </row>
    <row r="81" spans="3:7">
      <c r="C81" s="51" t="s">
        <v>48</v>
      </c>
      <c r="D81" s="51" t="s">
        <v>78</v>
      </c>
      <c r="E81" s="51">
        <v>1</v>
      </c>
      <c r="F81" s="51">
        <v>600</v>
      </c>
      <c r="G81" s="51">
        <f t="shared" si="2"/>
        <v>600</v>
      </c>
    </row>
    <row r="82" spans="3:7">
      <c r="C82" s="51" t="s">
        <v>49</v>
      </c>
      <c r="D82" s="51" t="s">
        <v>78</v>
      </c>
      <c r="E82" s="51">
        <v>10</v>
      </c>
      <c r="F82" s="51">
        <v>20</v>
      </c>
      <c r="G82" s="51">
        <f t="shared" si="2"/>
        <v>200</v>
      </c>
    </row>
    <row r="83" spans="3:7">
      <c r="C83" s="51" t="s">
        <v>50</v>
      </c>
      <c r="D83" s="51" t="s">
        <v>78</v>
      </c>
      <c r="E83" s="51">
        <v>1</v>
      </c>
      <c r="F83" s="51">
        <v>1200</v>
      </c>
      <c r="G83" s="51">
        <f t="shared" si="2"/>
        <v>1200</v>
      </c>
    </row>
    <row r="84" spans="3:7">
      <c r="C84" s="51" t="s">
        <v>51</v>
      </c>
      <c r="D84" s="51" t="s">
        <v>79</v>
      </c>
      <c r="E84" s="51">
        <v>1</v>
      </c>
      <c r="F84" s="51">
        <v>2500</v>
      </c>
      <c r="G84" s="51">
        <f t="shared" si="2"/>
        <v>2500</v>
      </c>
    </row>
    <row r="85" spans="3:7">
      <c r="C85" s="51" t="s">
        <v>52</v>
      </c>
      <c r="D85" s="51" t="s">
        <v>79</v>
      </c>
      <c r="E85" s="51">
        <v>1</v>
      </c>
      <c r="F85" s="51">
        <v>10000</v>
      </c>
      <c r="G85" s="51">
        <f t="shared" si="2"/>
        <v>10000</v>
      </c>
    </row>
    <row r="86" spans="3:7">
      <c r="C86" s="51"/>
      <c r="D86" s="51"/>
      <c r="E86" s="257" t="s">
        <v>0</v>
      </c>
      <c r="F86" s="258"/>
      <c r="G86" s="51">
        <f>SUM(G73:G85)</f>
        <v>58000</v>
      </c>
    </row>
    <row r="89" spans="3:7" ht="26.25">
      <c r="C89" s="55" t="s">
        <v>4</v>
      </c>
      <c r="D89" s="56"/>
      <c r="E89" s="56"/>
      <c r="F89" s="56"/>
      <c r="G89" s="56"/>
    </row>
    <row r="90" spans="3:7">
      <c r="C90" s="52" t="s">
        <v>75</v>
      </c>
      <c r="D90" s="52" t="s">
        <v>76</v>
      </c>
      <c r="E90" s="52" t="s">
        <v>72</v>
      </c>
      <c r="F90" s="52" t="s">
        <v>73</v>
      </c>
      <c r="G90" s="52" t="s">
        <v>74</v>
      </c>
    </row>
    <row r="91" spans="3:7">
      <c r="C91" s="52" t="s">
        <v>22</v>
      </c>
      <c r="D91" s="52" t="s">
        <v>78</v>
      </c>
      <c r="E91" s="52">
        <v>1</v>
      </c>
      <c r="F91" s="52">
        <v>120000</v>
      </c>
      <c r="G91" s="52">
        <f t="shared" ref="G91:G95" si="3">E91*F91</f>
        <v>120000</v>
      </c>
    </row>
    <row r="92" spans="3:7">
      <c r="C92" s="52" t="s">
        <v>23</v>
      </c>
      <c r="D92" s="52" t="s">
        <v>78</v>
      </c>
      <c r="E92" s="52">
        <v>1</v>
      </c>
      <c r="F92" s="52">
        <v>80000</v>
      </c>
      <c r="G92" s="52">
        <f t="shared" si="3"/>
        <v>80000</v>
      </c>
    </row>
    <row r="93" spans="3:7">
      <c r="C93" s="52" t="s">
        <v>24</v>
      </c>
      <c r="D93" s="52" t="s">
        <v>78</v>
      </c>
      <c r="E93" s="52">
        <v>2</v>
      </c>
      <c r="F93" s="52">
        <v>2500</v>
      </c>
      <c r="G93" s="52">
        <f t="shared" si="3"/>
        <v>5000</v>
      </c>
    </row>
    <row r="94" spans="3:7">
      <c r="C94" s="52" t="s">
        <v>25</v>
      </c>
      <c r="D94" s="52" t="s">
        <v>78</v>
      </c>
      <c r="E94" s="52">
        <v>1</v>
      </c>
      <c r="F94" s="52">
        <v>700</v>
      </c>
      <c r="G94" s="52">
        <f t="shared" si="3"/>
        <v>700</v>
      </c>
    </row>
    <row r="95" spans="3:7">
      <c r="C95" s="52" t="s">
        <v>26</v>
      </c>
      <c r="D95" s="52" t="s">
        <v>78</v>
      </c>
      <c r="E95" s="52">
        <v>1</v>
      </c>
      <c r="F95" s="52">
        <v>1000</v>
      </c>
      <c r="G95" s="52">
        <f t="shared" si="3"/>
        <v>1000</v>
      </c>
    </row>
    <row r="96" spans="3:7">
      <c r="C96" s="52"/>
      <c r="D96" s="52"/>
      <c r="E96" s="246" t="s">
        <v>0</v>
      </c>
      <c r="F96" s="247"/>
      <c r="G96" s="52">
        <f>SUM(G91:G95)</f>
        <v>206700</v>
      </c>
    </row>
    <row r="99" spans="3:7" ht="23.25">
      <c r="C99" s="54" t="s">
        <v>5</v>
      </c>
      <c r="D99" s="57"/>
      <c r="E99" s="57"/>
      <c r="F99" s="57"/>
      <c r="G99" s="57"/>
    </row>
    <row r="100" spans="3:7">
      <c r="C100" s="53" t="s">
        <v>75</v>
      </c>
      <c r="D100" s="53" t="s">
        <v>76</v>
      </c>
      <c r="E100" s="53" t="s">
        <v>72</v>
      </c>
      <c r="F100" s="53" t="s">
        <v>73</v>
      </c>
      <c r="G100" s="53" t="s">
        <v>74</v>
      </c>
    </row>
    <row r="101" spans="3:7">
      <c r="C101" s="49" t="s">
        <v>55</v>
      </c>
      <c r="D101" s="49" t="s">
        <v>78</v>
      </c>
      <c r="E101" s="49">
        <v>6</v>
      </c>
      <c r="F101" s="49">
        <v>200</v>
      </c>
      <c r="G101" s="49">
        <f>E101*F101</f>
        <v>1200</v>
      </c>
    </row>
    <row r="102" spans="3:7">
      <c r="C102" s="49" t="s">
        <v>56</v>
      </c>
      <c r="D102" s="49" t="s">
        <v>78</v>
      </c>
      <c r="E102" s="49">
        <v>2</v>
      </c>
      <c r="F102" s="49">
        <v>700</v>
      </c>
      <c r="G102" s="49">
        <f t="shared" ref="G102:G103" si="4">E102*F102</f>
        <v>1400</v>
      </c>
    </row>
    <row r="103" spans="3:7">
      <c r="C103" s="49" t="s">
        <v>57</v>
      </c>
      <c r="D103" s="49" t="s">
        <v>78</v>
      </c>
      <c r="E103" s="49">
        <v>1</v>
      </c>
      <c r="F103" s="49">
        <v>1000</v>
      </c>
      <c r="G103" s="49">
        <f t="shared" si="4"/>
        <v>1000</v>
      </c>
    </row>
    <row r="104" spans="3:7">
      <c r="C104" s="49"/>
      <c r="D104" s="49"/>
      <c r="E104" s="262" t="s">
        <v>0</v>
      </c>
      <c r="F104" s="263"/>
      <c r="G104" s="49">
        <f>SUM(G101:G103)</f>
        <v>3600</v>
      </c>
    </row>
    <row r="107" spans="3:7" ht="26.25">
      <c r="C107" s="62" t="s">
        <v>6</v>
      </c>
      <c r="D107" s="45"/>
      <c r="E107" s="45"/>
      <c r="F107" s="45"/>
      <c r="G107" s="45"/>
    </row>
    <row r="108" spans="3:7">
      <c r="C108" s="45" t="s">
        <v>75</v>
      </c>
      <c r="D108" s="45" t="s">
        <v>76</v>
      </c>
      <c r="E108" s="45" t="s">
        <v>72</v>
      </c>
      <c r="F108" s="45" t="s">
        <v>73</v>
      </c>
      <c r="G108" s="45" t="s">
        <v>74</v>
      </c>
    </row>
    <row r="109" spans="3:7">
      <c r="C109" s="45" t="s">
        <v>29</v>
      </c>
      <c r="D109" s="45" t="s">
        <v>78</v>
      </c>
      <c r="E109" s="45">
        <v>2</v>
      </c>
      <c r="F109" s="45">
        <v>200</v>
      </c>
      <c r="G109" s="45">
        <f>E109*F109</f>
        <v>400</v>
      </c>
    </row>
    <row r="110" spans="3:7">
      <c r="C110" s="45" t="s">
        <v>30</v>
      </c>
      <c r="D110" s="45" t="s">
        <v>78</v>
      </c>
      <c r="E110" s="45">
        <v>2</v>
      </c>
      <c r="F110" s="45">
        <v>250</v>
      </c>
      <c r="G110" s="45">
        <f t="shared" ref="G110:G111" si="5">E110*F110</f>
        <v>500</v>
      </c>
    </row>
    <row r="111" spans="3:7">
      <c r="C111" s="45" t="s">
        <v>31</v>
      </c>
      <c r="D111" s="45" t="s">
        <v>78</v>
      </c>
      <c r="E111" s="45">
        <v>2</v>
      </c>
      <c r="F111" s="45">
        <v>50</v>
      </c>
      <c r="G111" s="45">
        <f t="shared" si="5"/>
        <v>100</v>
      </c>
    </row>
    <row r="112" spans="3:7">
      <c r="C112" s="45" t="s">
        <v>34</v>
      </c>
      <c r="D112" s="45" t="s">
        <v>78</v>
      </c>
      <c r="E112" s="45">
        <v>2</v>
      </c>
      <c r="F112" s="45">
        <v>100</v>
      </c>
      <c r="G112" s="45">
        <f>E112*F112</f>
        <v>200</v>
      </c>
    </row>
    <row r="113" spans="3:7">
      <c r="C113" s="45"/>
      <c r="D113" s="45"/>
      <c r="E113" s="252" t="s">
        <v>0</v>
      </c>
      <c r="F113" s="254"/>
      <c r="G113" s="45">
        <f>SUM(G109:G112)</f>
        <v>1200</v>
      </c>
    </row>
    <row r="116" spans="3:7" ht="23.25">
      <c r="C116" s="65" t="s">
        <v>7</v>
      </c>
      <c r="D116" s="63"/>
      <c r="E116" s="63"/>
      <c r="F116" s="63"/>
      <c r="G116" s="63"/>
    </row>
    <row r="117" spans="3:7">
      <c r="C117" s="59" t="s">
        <v>75</v>
      </c>
      <c r="D117" s="59" t="s">
        <v>76</v>
      </c>
      <c r="E117" s="59" t="s">
        <v>72</v>
      </c>
      <c r="F117" s="59" t="s">
        <v>73</v>
      </c>
      <c r="G117" s="59" t="s">
        <v>74</v>
      </c>
    </row>
    <row r="118" spans="3:7">
      <c r="C118" s="59" t="s">
        <v>58</v>
      </c>
      <c r="D118" s="59" t="s">
        <v>78</v>
      </c>
      <c r="E118" s="59">
        <v>2</v>
      </c>
      <c r="F118" s="59">
        <v>2500</v>
      </c>
      <c r="G118" s="59">
        <f>E118*F118</f>
        <v>5000</v>
      </c>
    </row>
    <row r="119" spans="3:7">
      <c r="C119" s="59" t="s">
        <v>59</v>
      </c>
      <c r="D119" s="59" t="s">
        <v>78</v>
      </c>
      <c r="E119" s="59">
        <v>2</v>
      </c>
      <c r="F119" s="59">
        <v>550</v>
      </c>
      <c r="G119" s="59">
        <f t="shared" ref="G119:G124" si="6">E119*F119</f>
        <v>1100</v>
      </c>
    </row>
    <row r="120" spans="3:7">
      <c r="C120" s="59" t="s">
        <v>47</v>
      </c>
      <c r="D120" s="59" t="s">
        <v>78</v>
      </c>
      <c r="E120" s="59">
        <v>8</v>
      </c>
      <c r="F120" s="59">
        <v>150</v>
      </c>
      <c r="G120" s="59">
        <f t="shared" si="6"/>
        <v>1200</v>
      </c>
    </row>
    <row r="121" spans="3:7">
      <c r="C121" s="59" t="s">
        <v>45</v>
      </c>
      <c r="D121" s="59" t="s">
        <v>78</v>
      </c>
      <c r="E121" s="59">
        <v>3</v>
      </c>
      <c r="F121" s="59">
        <v>800</v>
      </c>
      <c r="G121" s="59">
        <f t="shared" si="6"/>
        <v>2400</v>
      </c>
    </row>
    <row r="122" spans="3:7">
      <c r="C122" s="59" t="s">
        <v>60</v>
      </c>
      <c r="D122" s="59" t="s">
        <v>78</v>
      </c>
      <c r="E122" s="59">
        <v>1</v>
      </c>
      <c r="F122" s="59">
        <v>250</v>
      </c>
      <c r="G122" s="59">
        <f t="shared" si="6"/>
        <v>250</v>
      </c>
    </row>
    <row r="123" spans="3:7">
      <c r="C123" s="59" t="s">
        <v>61</v>
      </c>
      <c r="D123" s="59" t="s">
        <v>78</v>
      </c>
      <c r="E123" s="59">
        <v>1</v>
      </c>
      <c r="F123" s="59">
        <v>800</v>
      </c>
      <c r="G123" s="59">
        <f t="shared" si="6"/>
        <v>800</v>
      </c>
    </row>
    <row r="124" spans="3:7">
      <c r="C124" s="59" t="s">
        <v>62</v>
      </c>
      <c r="D124" s="59" t="s">
        <v>80</v>
      </c>
      <c r="E124" s="59">
        <v>1</v>
      </c>
      <c r="F124" s="59">
        <v>1200</v>
      </c>
      <c r="G124" s="59">
        <f t="shared" si="6"/>
        <v>1200</v>
      </c>
    </row>
    <row r="125" spans="3:7">
      <c r="C125" s="59"/>
      <c r="D125" s="59"/>
      <c r="E125" s="264" t="s">
        <v>0</v>
      </c>
      <c r="F125" s="265"/>
      <c r="G125" s="59">
        <f>SUM(G118:G124)</f>
        <v>11950</v>
      </c>
    </row>
    <row r="128" spans="3:7" ht="24" thickBot="1">
      <c r="C128" s="64" t="s">
        <v>8</v>
      </c>
      <c r="D128" s="56"/>
      <c r="E128" s="56"/>
      <c r="F128" s="56"/>
      <c r="G128" s="56"/>
    </row>
    <row r="129" spans="3:7">
      <c r="C129" s="58" t="s">
        <v>75</v>
      </c>
      <c r="D129" s="58" t="s">
        <v>76</v>
      </c>
      <c r="E129" s="58" t="s">
        <v>72</v>
      </c>
      <c r="F129" s="58" t="s">
        <v>73</v>
      </c>
      <c r="G129" s="58" t="s">
        <v>74</v>
      </c>
    </row>
    <row r="130" spans="3:7">
      <c r="C130" s="58" t="s">
        <v>58</v>
      </c>
      <c r="D130" s="58" t="s">
        <v>78</v>
      </c>
      <c r="E130" s="58">
        <v>3</v>
      </c>
      <c r="F130" s="58">
        <v>2500</v>
      </c>
      <c r="G130" s="58">
        <f>E130*F130</f>
        <v>7500</v>
      </c>
    </row>
    <row r="131" spans="3:7">
      <c r="C131" s="58" t="s">
        <v>59</v>
      </c>
      <c r="D131" s="58" t="s">
        <v>78</v>
      </c>
      <c r="E131" s="58">
        <v>3</v>
      </c>
      <c r="F131" s="58">
        <v>550</v>
      </c>
      <c r="G131" s="58">
        <f t="shared" ref="G131:G133" si="7">E131*F131</f>
        <v>1650</v>
      </c>
    </row>
    <row r="132" spans="3:7">
      <c r="C132" s="58" t="s">
        <v>47</v>
      </c>
      <c r="D132" s="58" t="s">
        <v>78</v>
      </c>
      <c r="E132" s="58">
        <v>10</v>
      </c>
      <c r="F132" s="58">
        <v>150</v>
      </c>
      <c r="G132" s="58">
        <f t="shared" si="7"/>
        <v>1500</v>
      </c>
    </row>
    <row r="133" spans="3:7">
      <c r="C133" s="58" t="s">
        <v>45</v>
      </c>
      <c r="D133" s="58" t="s">
        <v>78</v>
      </c>
      <c r="E133" s="58">
        <v>3</v>
      </c>
      <c r="F133" s="58">
        <v>800</v>
      </c>
      <c r="G133" s="58">
        <f t="shared" si="7"/>
        <v>2400</v>
      </c>
    </row>
    <row r="134" spans="3:7">
      <c r="C134" s="58" t="s">
        <v>61</v>
      </c>
      <c r="D134" s="58" t="s">
        <v>78</v>
      </c>
      <c r="E134" s="58">
        <v>1</v>
      </c>
      <c r="F134" s="58">
        <v>800</v>
      </c>
      <c r="G134" s="58">
        <f>E134*F134</f>
        <v>800</v>
      </c>
    </row>
    <row r="135" spans="3:7">
      <c r="C135" s="58" t="s">
        <v>62</v>
      </c>
      <c r="D135" s="58" t="s">
        <v>80</v>
      </c>
      <c r="E135" s="58">
        <v>1</v>
      </c>
      <c r="F135" s="58">
        <v>1200</v>
      </c>
      <c r="G135" s="58">
        <f>E135*F135</f>
        <v>1200</v>
      </c>
    </row>
    <row r="136" spans="3:7">
      <c r="C136" s="58"/>
      <c r="D136" s="58"/>
      <c r="E136" s="266" t="s">
        <v>0</v>
      </c>
      <c r="F136" s="267"/>
      <c r="G136" s="58">
        <f>SUM(G130:G135)</f>
        <v>15050</v>
      </c>
    </row>
    <row r="139" spans="3:7" ht="18.75">
      <c r="C139" s="66" t="s">
        <v>9</v>
      </c>
    </row>
    <row r="140" spans="3:7">
      <c r="C140" s="58" t="s">
        <v>75</v>
      </c>
      <c r="D140" s="58" t="s">
        <v>76</v>
      </c>
      <c r="E140" s="58" t="s">
        <v>72</v>
      </c>
      <c r="F140" s="58" t="s">
        <v>73</v>
      </c>
      <c r="G140" s="58" t="s">
        <v>74</v>
      </c>
    </row>
    <row r="141" spans="3:7">
      <c r="C141" s="41" t="s">
        <v>63</v>
      </c>
      <c r="D141" s="41" t="s">
        <v>80</v>
      </c>
      <c r="E141" s="41">
        <v>1</v>
      </c>
      <c r="F141" s="41">
        <v>1500</v>
      </c>
      <c r="G141" s="58">
        <f t="shared" ref="G141:G146" si="8">E141*F141</f>
        <v>1500</v>
      </c>
    </row>
    <row r="142" spans="3:7">
      <c r="C142" s="41" t="s">
        <v>64</v>
      </c>
      <c r="D142" s="41" t="s">
        <v>78</v>
      </c>
      <c r="E142" s="41">
        <v>1</v>
      </c>
      <c r="F142" s="41">
        <v>2500</v>
      </c>
      <c r="G142" s="58">
        <f t="shared" si="8"/>
        <v>2500</v>
      </c>
    </row>
    <row r="143" spans="3:7">
      <c r="C143" s="41" t="s">
        <v>82</v>
      </c>
      <c r="D143" s="41" t="s">
        <v>78</v>
      </c>
      <c r="E143" s="41">
        <v>25</v>
      </c>
      <c r="F143" s="41">
        <v>150</v>
      </c>
      <c r="G143" s="58">
        <f t="shared" si="8"/>
        <v>3750</v>
      </c>
    </row>
    <row r="144" spans="3:7">
      <c r="C144" s="41" t="s">
        <v>65</v>
      </c>
      <c r="D144" s="41" t="s">
        <v>78</v>
      </c>
      <c r="E144" s="41">
        <v>1</v>
      </c>
      <c r="F144" s="41">
        <v>200</v>
      </c>
      <c r="G144" s="58">
        <f t="shared" si="8"/>
        <v>200</v>
      </c>
    </row>
    <row r="145" spans="3:7">
      <c r="C145" s="41" t="s">
        <v>66</v>
      </c>
      <c r="D145" s="41" t="s">
        <v>81</v>
      </c>
      <c r="E145" s="41">
        <v>1</v>
      </c>
      <c r="F145" s="41">
        <v>500</v>
      </c>
      <c r="G145" s="58">
        <f t="shared" si="8"/>
        <v>500</v>
      </c>
    </row>
    <row r="146" spans="3:7">
      <c r="C146" s="41" t="s">
        <v>58</v>
      </c>
      <c r="D146" s="41" t="s">
        <v>78</v>
      </c>
      <c r="E146" s="41">
        <v>1</v>
      </c>
      <c r="F146" s="41">
        <v>1500</v>
      </c>
      <c r="G146" s="58">
        <f t="shared" si="8"/>
        <v>1500</v>
      </c>
    </row>
    <row r="147" spans="3:7">
      <c r="C147" s="41"/>
      <c r="D147" s="41"/>
      <c r="E147" s="268" t="s">
        <v>0</v>
      </c>
      <c r="F147" s="268"/>
      <c r="G147" s="58">
        <f>SUM(G141:G146)</f>
        <v>9950</v>
      </c>
    </row>
    <row r="149" spans="3:7" ht="26.25">
      <c r="C149" s="68" t="s">
        <v>11</v>
      </c>
      <c r="D149" s="67"/>
      <c r="E149" s="67"/>
      <c r="F149" s="67"/>
      <c r="G149" s="67"/>
    </row>
    <row r="150" spans="3:7">
      <c r="C150" s="60" t="s">
        <v>75</v>
      </c>
      <c r="D150" s="60" t="s">
        <v>76</v>
      </c>
      <c r="E150" s="60" t="s">
        <v>72</v>
      </c>
      <c r="F150" s="60" t="s">
        <v>73</v>
      </c>
      <c r="G150" s="60" t="s">
        <v>74</v>
      </c>
    </row>
    <row r="151" spans="3:7">
      <c r="C151" s="60" t="s">
        <v>67</v>
      </c>
      <c r="D151" s="60" t="s">
        <v>71</v>
      </c>
      <c r="E151" s="60">
        <v>1</v>
      </c>
      <c r="F151" s="60">
        <v>2500</v>
      </c>
      <c r="G151" s="60">
        <v>2500</v>
      </c>
    </row>
    <row r="152" spans="3:7">
      <c r="C152" s="60"/>
      <c r="D152" s="60"/>
      <c r="E152" s="269" t="s">
        <v>0</v>
      </c>
      <c r="F152" s="269"/>
      <c r="G152" s="60">
        <v>2500</v>
      </c>
    </row>
    <row r="155" spans="3:7" ht="23.25">
      <c r="C155" s="71" t="s">
        <v>12</v>
      </c>
      <c r="D155" s="72"/>
      <c r="E155" s="72"/>
      <c r="F155" s="72"/>
      <c r="G155" s="72"/>
    </row>
    <row r="156" spans="3:7">
      <c r="C156" s="61" t="s">
        <v>75</v>
      </c>
      <c r="D156" s="61" t="s">
        <v>76</v>
      </c>
      <c r="E156" s="61" t="s">
        <v>72</v>
      </c>
      <c r="F156" s="61" t="s">
        <v>73</v>
      </c>
      <c r="G156" s="61" t="s">
        <v>74</v>
      </c>
    </row>
    <row r="157" spans="3:7">
      <c r="C157" s="61" t="s">
        <v>68</v>
      </c>
      <c r="D157" s="61" t="s">
        <v>78</v>
      </c>
      <c r="E157" s="61">
        <v>1</v>
      </c>
      <c r="F157" s="61">
        <v>1200</v>
      </c>
      <c r="G157" s="61">
        <f t="shared" ref="G157:G162" si="9">E157*F157</f>
        <v>1200</v>
      </c>
    </row>
    <row r="158" spans="3:7">
      <c r="C158" s="61" t="s">
        <v>69</v>
      </c>
      <c r="D158" s="61" t="s">
        <v>78</v>
      </c>
      <c r="E158" s="61">
        <v>2</v>
      </c>
      <c r="F158" s="61">
        <v>850</v>
      </c>
      <c r="G158" s="61">
        <f t="shared" si="9"/>
        <v>1700</v>
      </c>
    </row>
    <row r="159" spans="3:7">
      <c r="C159" s="61" t="s">
        <v>29</v>
      </c>
      <c r="D159" s="61" t="s">
        <v>78</v>
      </c>
      <c r="E159" s="61">
        <v>2</v>
      </c>
      <c r="F159" s="61">
        <v>200</v>
      </c>
      <c r="G159" s="61">
        <f t="shared" si="9"/>
        <v>400</v>
      </c>
    </row>
    <row r="160" spans="3:7">
      <c r="C160" s="61" t="s">
        <v>30</v>
      </c>
      <c r="D160" s="61" t="s">
        <v>77</v>
      </c>
      <c r="E160" s="61">
        <v>2</v>
      </c>
      <c r="F160" s="61">
        <v>250</v>
      </c>
      <c r="G160" s="61">
        <f t="shared" si="9"/>
        <v>500</v>
      </c>
    </row>
    <row r="161" spans="3:7">
      <c r="C161" s="61" t="s">
        <v>31</v>
      </c>
      <c r="D161" s="61" t="s">
        <v>78</v>
      </c>
      <c r="E161" s="61">
        <v>2</v>
      </c>
      <c r="F161" s="61">
        <v>50</v>
      </c>
      <c r="G161" s="61">
        <f t="shared" si="9"/>
        <v>100</v>
      </c>
    </row>
    <row r="162" spans="3:7">
      <c r="C162" s="61" t="s">
        <v>34</v>
      </c>
      <c r="D162" s="61" t="s">
        <v>78</v>
      </c>
      <c r="E162" s="61">
        <v>4</v>
      </c>
      <c r="F162" s="61">
        <v>100</v>
      </c>
      <c r="G162" s="61">
        <f t="shared" si="9"/>
        <v>400</v>
      </c>
    </row>
    <row r="163" spans="3:7">
      <c r="C163" s="61"/>
      <c r="D163" s="61"/>
      <c r="E163" s="259" t="s">
        <v>0</v>
      </c>
      <c r="F163" s="259"/>
      <c r="G163" s="61">
        <f>SUM(G157:G162)</f>
        <v>4300</v>
      </c>
    </row>
    <row r="165" spans="3:7">
      <c r="C165" s="69"/>
      <c r="D165" s="69"/>
      <c r="E165" s="69"/>
      <c r="F165" s="69"/>
    </row>
    <row r="166" spans="3:7" ht="19.5" thickBot="1">
      <c r="C166" s="39" t="s">
        <v>13</v>
      </c>
      <c r="D166" s="70"/>
      <c r="E166" s="70"/>
      <c r="F166" s="70"/>
      <c r="G166" s="69"/>
    </row>
    <row r="167" spans="3:7">
      <c r="D167" s="70"/>
      <c r="E167" s="70"/>
      <c r="F167" s="70"/>
      <c r="G167" s="69"/>
    </row>
    <row r="168" spans="3:7">
      <c r="C168" s="61" t="s">
        <v>75</v>
      </c>
      <c r="D168" s="61" t="s">
        <v>76</v>
      </c>
      <c r="E168" s="61" t="s">
        <v>72</v>
      </c>
      <c r="F168" s="61" t="s">
        <v>73</v>
      </c>
      <c r="G168" s="61" t="s">
        <v>74</v>
      </c>
    </row>
    <row r="169" spans="3:7">
      <c r="C169" s="41" t="s">
        <v>55</v>
      </c>
      <c r="D169" s="61" t="s">
        <v>78</v>
      </c>
      <c r="E169" s="58">
        <v>4</v>
      </c>
      <c r="F169" s="58">
        <v>200</v>
      </c>
      <c r="G169" s="41">
        <f>F169*E169</f>
        <v>800</v>
      </c>
    </row>
    <row r="170" spans="3:7">
      <c r="C170" s="41" t="s">
        <v>56</v>
      </c>
      <c r="D170" s="61" t="s">
        <v>78</v>
      </c>
      <c r="E170" s="58">
        <v>1</v>
      </c>
      <c r="F170" s="58">
        <v>700</v>
      </c>
      <c r="G170" s="41">
        <f t="shared" ref="G170:G171" si="10">F170*E170</f>
        <v>700</v>
      </c>
    </row>
    <row r="171" spans="3:7">
      <c r="C171" s="41" t="s">
        <v>26</v>
      </c>
      <c r="D171" s="61" t="s">
        <v>78</v>
      </c>
      <c r="E171" s="41">
        <v>1</v>
      </c>
      <c r="F171" s="41">
        <v>1000</v>
      </c>
      <c r="G171" s="41">
        <f t="shared" si="10"/>
        <v>1000</v>
      </c>
    </row>
    <row r="172" spans="3:7">
      <c r="C172" s="41"/>
      <c r="D172" s="41"/>
      <c r="E172" s="260" t="s">
        <v>83</v>
      </c>
      <c r="F172" s="261"/>
      <c r="G172" s="41">
        <f>SUM(G169:G171)</f>
        <v>2500</v>
      </c>
    </row>
  </sheetData>
  <mergeCells count="14">
    <mergeCell ref="E163:F163"/>
    <mergeCell ref="E172:F172"/>
    <mergeCell ref="E104:F104"/>
    <mergeCell ref="E113:F113"/>
    <mergeCell ref="E125:F125"/>
    <mergeCell ref="E136:F136"/>
    <mergeCell ref="E147:F147"/>
    <mergeCell ref="E152:F152"/>
    <mergeCell ref="E96:F96"/>
    <mergeCell ref="C1:D1"/>
    <mergeCell ref="C2:D2"/>
    <mergeCell ref="C47:F47"/>
    <mergeCell ref="E68:F68"/>
    <mergeCell ref="E86:F8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7"/>
  <sheetViews>
    <sheetView workbookViewId="0">
      <selection activeCell="C2" sqref="C2:H7"/>
    </sheetView>
  </sheetViews>
  <sheetFormatPr baseColWidth="10" defaultRowHeight="15"/>
  <cols>
    <col min="3" max="3" width="7.5703125" customWidth="1"/>
    <col min="4" max="4" width="51" customWidth="1"/>
    <col min="5" max="5" width="16.7109375" customWidth="1"/>
    <col min="6" max="6" width="13" customWidth="1"/>
    <col min="7" max="7" width="20" customWidth="1"/>
    <col min="8" max="8" width="14.5703125" customWidth="1"/>
  </cols>
  <sheetData>
    <row r="2" spans="3:8">
      <c r="E2" s="46" t="s">
        <v>76</v>
      </c>
      <c r="F2" s="46" t="s">
        <v>72</v>
      </c>
      <c r="G2" s="46" t="s">
        <v>73</v>
      </c>
      <c r="H2" s="46" t="s">
        <v>74</v>
      </c>
    </row>
    <row r="3" spans="3:8">
      <c r="C3" s="73">
        <v>4.0999999999999996</v>
      </c>
      <c r="D3" s="75" t="s">
        <v>84</v>
      </c>
      <c r="E3" s="46"/>
      <c r="F3" s="46"/>
      <c r="G3" s="46"/>
      <c r="H3" s="46"/>
    </row>
    <row r="4" spans="3:8" ht="30">
      <c r="C4" s="74" t="s">
        <v>85</v>
      </c>
      <c r="D4" s="76" t="s">
        <v>86</v>
      </c>
      <c r="E4" s="46" t="s">
        <v>79</v>
      </c>
      <c r="F4" s="46">
        <v>1</v>
      </c>
      <c r="G4" s="46">
        <v>12000</v>
      </c>
      <c r="H4" s="46">
        <f>G4*F4</f>
        <v>12000</v>
      </c>
    </row>
    <row r="5" spans="3:8" ht="45">
      <c r="C5" s="74" t="s">
        <v>87</v>
      </c>
      <c r="D5" s="77" t="s">
        <v>88</v>
      </c>
      <c r="E5" s="46" t="s">
        <v>79</v>
      </c>
      <c r="F5" s="46">
        <v>1</v>
      </c>
      <c r="G5" s="46">
        <v>4000</v>
      </c>
      <c r="H5" s="46">
        <f t="shared" ref="H5:H6" si="0">G5*F5</f>
        <v>4000</v>
      </c>
    </row>
    <row r="6" spans="3:8" ht="30">
      <c r="C6" s="74" t="s">
        <v>89</v>
      </c>
      <c r="D6" s="77" t="s">
        <v>90</v>
      </c>
      <c r="E6" s="46" t="s">
        <v>79</v>
      </c>
      <c r="F6" s="46">
        <v>1</v>
      </c>
      <c r="G6" s="46">
        <v>6000</v>
      </c>
      <c r="H6" s="46">
        <f t="shared" si="0"/>
        <v>6000</v>
      </c>
    </row>
    <row r="7" spans="3:8">
      <c r="D7" s="46"/>
      <c r="E7" s="46"/>
      <c r="F7" s="270" t="s">
        <v>83</v>
      </c>
      <c r="G7" s="270"/>
      <c r="H7" s="46">
        <f>SUM(H4:H6)</f>
        <v>22000</v>
      </c>
    </row>
  </sheetData>
  <mergeCells count="1">
    <mergeCell ref="F7:G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45"/>
  <sheetViews>
    <sheetView topLeftCell="A29" workbookViewId="0">
      <selection activeCell="B3" sqref="B3:E45"/>
    </sheetView>
  </sheetViews>
  <sheetFormatPr baseColWidth="10" defaultRowHeight="15"/>
  <cols>
    <col min="2" max="2" width="30.85546875" customWidth="1"/>
    <col min="3" max="3" width="7.5703125" customWidth="1"/>
    <col min="4" max="4" width="79.85546875" customWidth="1"/>
    <col min="5" max="5" width="34.42578125" customWidth="1"/>
  </cols>
  <sheetData>
    <row r="3" spans="2:5" ht="18">
      <c r="B3" s="276" t="s">
        <v>91</v>
      </c>
      <c r="C3" s="276"/>
      <c r="D3" s="276"/>
      <c r="E3" s="276"/>
    </row>
    <row r="4" spans="2:5" ht="16.5">
      <c r="B4" s="80"/>
      <c r="C4" s="82"/>
      <c r="D4" s="80"/>
      <c r="E4" s="80"/>
    </row>
    <row r="5" spans="2:5">
      <c r="B5" s="81" t="s">
        <v>92</v>
      </c>
      <c r="C5" s="81"/>
      <c r="D5" s="81" t="s">
        <v>93</v>
      </c>
      <c r="E5" s="96" t="s">
        <v>94</v>
      </c>
    </row>
    <row r="6" spans="2:5">
      <c r="B6" s="277" t="s">
        <v>95</v>
      </c>
      <c r="C6" s="83" t="s">
        <v>96</v>
      </c>
      <c r="D6" s="89" t="s">
        <v>97</v>
      </c>
      <c r="E6" s="87"/>
    </row>
    <row r="7" spans="2:5">
      <c r="B7" s="277"/>
      <c r="C7" s="84" t="s">
        <v>98</v>
      </c>
      <c r="D7" s="90" t="s">
        <v>99</v>
      </c>
      <c r="E7" s="272"/>
    </row>
    <row r="8" spans="2:5">
      <c r="B8" s="277"/>
      <c r="C8" s="84" t="s">
        <v>100</v>
      </c>
      <c r="D8" s="90" t="s">
        <v>101</v>
      </c>
      <c r="E8" s="272"/>
    </row>
    <row r="9" spans="2:5" ht="25.5">
      <c r="B9" s="277"/>
      <c r="C9" s="84" t="s">
        <v>102</v>
      </c>
      <c r="D9" s="90" t="s">
        <v>103</v>
      </c>
      <c r="E9" s="272"/>
    </row>
    <row r="10" spans="2:5">
      <c r="B10" s="277"/>
      <c r="C10" s="85">
        <v>1.2</v>
      </c>
      <c r="D10" s="91" t="s">
        <v>104</v>
      </c>
      <c r="E10" s="272"/>
    </row>
    <row r="11" spans="2:5">
      <c r="B11" s="277"/>
      <c r="C11" s="84" t="s">
        <v>105</v>
      </c>
      <c r="D11" s="90" t="s">
        <v>106</v>
      </c>
      <c r="E11" s="272"/>
    </row>
    <row r="12" spans="2:5" s="108" customFormat="1">
      <c r="B12" s="277"/>
      <c r="C12" s="84" t="s">
        <v>107</v>
      </c>
      <c r="D12" s="90" t="s">
        <v>108</v>
      </c>
      <c r="E12" s="272"/>
    </row>
    <row r="13" spans="2:5" s="108" customFormat="1">
      <c r="B13" s="277"/>
      <c r="C13" s="84" t="s">
        <v>109</v>
      </c>
      <c r="D13" s="90" t="s">
        <v>110</v>
      </c>
      <c r="E13" s="272"/>
    </row>
    <row r="14" spans="2:5" s="108" customFormat="1">
      <c r="B14" s="277"/>
      <c r="C14" s="49">
        <v>1.3</v>
      </c>
      <c r="D14" s="49" t="s">
        <v>186</v>
      </c>
      <c r="E14" s="272"/>
    </row>
    <row r="15" spans="2:5" s="108" customFormat="1">
      <c r="B15" s="277"/>
      <c r="C15" s="78" t="s">
        <v>192</v>
      </c>
      <c r="D15" s="90" t="s">
        <v>188</v>
      </c>
      <c r="E15" s="272"/>
    </row>
    <row r="16" spans="2:5" s="108" customFormat="1">
      <c r="B16" s="277"/>
      <c r="C16" s="78" t="s">
        <v>193</v>
      </c>
      <c r="D16" s="90" t="s">
        <v>190</v>
      </c>
      <c r="E16" s="272"/>
    </row>
    <row r="17" spans="2:5" s="108" customFormat="1">
      <c r="B17" s="277"/>
      <c r="C17" s="78" t="s">
        <v>194</v>
      </c>
      <c r="D17" s="90" t="s">
        <v>191</v>
      </c>
      <c r="E17" s="272"/>
    </row>
    <row r="18" spans="2:5" s="108" customFormat="1">
      <c r="B18" s="277"/>
      <c r="C18" s="180" t="s">
        <v>195</v>
      </c>
      <c r="D18" s="181" t="s">
        <v>196</v>
      </c>
      <c r="E18" s="272"/>
    </row>
    <row r="19" spans="2:5">
      <c r="B19" s="277"/>
      <c r="C19" s="78" t="s">
        <v>197</v>
      </c>
      <c r="D19" s="79" t="s">
        <v>186</v>
      </c>
      <c r="E19" s="272"/>
    </row>
    <row r="20" spans="2:5" s="108" customFormat="1">
      <c r="B20" s="277"/>
      <c r="C20" s="78" t="s">
        <v>198</v>
      </c>
      <c r="D20" s="79" t="s">
        <v>202</v>
      </c>
      <c r="E20" s="272"/>
    </row>
    <row r="21" spans="2:5" s="108" customFormat="1">
      <c r="B21" s="277"/>
      <c r="C21" s="78" t="s">
        <v>199</v>
      </c>
      <c r="D21" s="79" t="s">
        <v>203</v>
      </c>
      <c r="E21" s="272"/>
    </row>
    <row r="22" spans="2:5" s="108" customFormat="1">
      <c r="B22" s="277"/>
      <c r="C22" s="78" t="s">
        <v>200</v>
      </c>
      <c r="D22" s="79" t="s">
        <v>204</v>
      </c>
      <c r="E22" s="272"/>
    </row>
    <row r="23" spans="2:5">
      <c r="B23" s="277"/>
      <c r="C23" s="78" t="s">
        <v>201</v>
      </c>
      <c r="D23" s="79" t="s">
        <v>205</v>
      </c>
      <c r="E23" s="272"/>
    </row>
    <row r="24" spans="2:5" ht="25.5">
      <c r="B24" s="273" t="s">
        <v>111</v>
      </c>
      <c r="C24" s="86">
        <v>2.1</v>
      </c>
      <c r="D24" s="89" t="s">
        <v>112</v>
      </c>
      <c r="E24" s="87"/>
    </row>
    <row r="25" spans="2:5">
      <c r="B25" s="274"/>
      <c r="C25" s="87" t="s">
        <v>113</v>
      </c>
      <c r="D25" s="92" t="s">
        <v>114</v>
      </c>
      <c r="E25" s="278"/>
    </row>
    <row r="26" spans="2:5">
      <c r="B26" s="274"/>
      <c r="C26" s="87" t="s">
        <v>115</v>
      </c>
      <c r="D26" s="92" t="s">
        <v>116</v>
      </c>
      <c r="E26" s="279"/>
    </row>
    <row r="27" spans="2:5" ht="25.5">
      <c r="B27" s="274"/>
      <c r="C27" s="87" t="s">
        <v>117</v>
      </c>
      <c r="D27" s="92" t="s">
        <v>118</v>
      </c>
      <c r="E27" s="279"/>
    </row>
    <row r="28" spans="2:5" ht="25.5">
      <c r="B28" s="274"/>
      <c r="C28" s="86" t="s">
        <v>119</v>
      </c>
      <c r="D28" s="89" t="s">
        <v>53</v>
      </c>
      <c r="E28" s="87"/>
    </row>
    <row r="29" spans="2:5">
      <c r="B29" s="274"/>
      <c r="C29" s="87" t="s">
        <v>120</v>
      </c>
      <c r="D29" s="92" t="s">
        <v>54</v>
      </c>
      <c r="E29" s="279"/>
    </row>
    <row r="30" spans="2:5">
      <c r="B30" s="274"/>
      <c r="C30" s="87" t="s">
        <v>121</v>
      </c>
      <c r="D30" s="92" t="s">
        <v>122</v>
      </c>
      <c r="E30" s="279"/>
    </row>
    <row r="31" spans="2:5">
      <c r="B31" s="275"/>
      <c r="C31" s="87" t="s">
        <v>123</v>
      </c>
      <c r="D31" s="92" t="s">
        <v>124</v>
      </c>
      <c r="E31" s="280"/>
    </row>
    <row r="32" spans="2:5" ht="25.5">
      <c r="B32" s="271" t="s">
        <v>125</v>
      </c>
      <c r="C32" s="86">
        <v>3.1</v>
      </c>
      <c r="D32" s="89" t="s">
        <v>126</v>
      </c>
      <c r="E32" s="87"/>
    </row>
    <row r="33" spans="2:5">
      <c r="B33" s="271"/>
      <c r="C33" s="87" t="s">
        <v>127</v>
      </c>
      <c r="D33" s="92" t="s">
        <v>128</v>
      </c>
      <c r="E33" s="272"/>
    </row>
    <row r="34" spans="2:5">
      <c r="B34" s="271"/>
      <c r="C34" s="88"/>
      <c r="D34" s="92"/>
      <c r="E34" s="272"/>
    </row>
    <row r="35" spans="2:5" ht="25.5">
      <c r="B35" s="271"/>
      <c r="C35" s="86">
        <v>3.2</v>
      </c>
      <c r="D35" s="89" t="s">
        <v>129</v>
      </c>
      <c r="E35" s="272"/>
    </row>
    <row r="36" spans="2:5" ht="25.5">
      <c r="B36" s="271"/>
      <c r="C36" s="87" t="s">
        <v>130</v>
      </c>
      <c r="D36" s="92" t="s">
        <v>131</v>
      </c>
      <c r="E36" s="272"/>
    </row>
    <row r="37" spans="2:5">
      <c r="B37" s="271"/>
      <c r="C37" s="88"/>
      <c r="D37" s="92"/>
      <c r="E37" s="272"/>
    </row>
    <row r="38" spans="2:5">
      <c r="B38" s="273" t="s">
        <v>132</v>
      </c>
      <c r="C38" s="83">
        <v>4.0999999999999996</v>
      </c>
      <c r="D38" s="89" t="s">
        <v>84</v>
      </c>
      <c r="E38" s="87"/>
    </row>
    <row r="39" spans="2:5" ht="30">
      <c r="B39" s="274"/>
      <c r="C39" s="87" t="s">
        <v>85</v>
      </c>
      <c r="D39" s="93" t="s">
        <v>86</v>
      </c>
      <c r="E39" s="272"/>
    </row>
    <row r="40" spans="2:5" ht="30">
      <c r="B40" s="274"/>
      <c r="C40" s="87" t="s">
        <v>87</v>
      </c>
      <c r="D40" s="94" t="s">
        <v>88</v>
      </c>
      <c r="E40" s="272"/>
    </row>
    <row r="41" spans="2:5">
      <c r="B41" s="274"/>
      <c r="C41" s="87" t="s">
        <v>89</v>
      </c>
      <c r="D41" s="94" t="s">
        <v>90</v>
      </c>
      <c r="E41" s="272"/>
    </row>
    <row r="42" spans="2:5">
      <c r="B42" s="274"/>
      <c r="C42" s="86">
        <v>4.2</v>
      </c>
      <c r="D42" s="89" t="s">
        <v>133</v>
      </c>
      <c r="E42" s="87"/>
    </row>
    <row r="43" spans="2:5">
      <c r="B43" s="274"/>
      <c r="C43" s="88"/>
      <c r="D43" s="95"/>
      <c r="E43" s="272"/>
    </row>
    <row r="44" spans="2:5" ht="25.5">
      <c r="B44" s="274"/>
      <c r="C44" s="86" t="s">
        <v>134</v>
      </c>
      <c r="D44" s="89" t="s">
        <v>135</v>
      </c>
      <c r="E44" s="272"/>
    </row>
    <row r="45" spans="2:5">
      <c r="B45" s="275"/>
      <c r="C45" s="88"/>
      <c r="D45" s="95"/>
      <c r="E45" s="272"/>
    </row>
  </sheetData>
  <mergeCells count="11">
    <mergeCell ref="B3:E3"/>
    <mergeCell ref="B6:B23"/>
    <mergeCell ref="E7:E23"/>
    <mergeCell ref="B24:B31"/>
    <mergeCell ref="E25:E27"/>
    <mergeCell ref="E29:E31"/>
    <mergeCell ref="B32:B37"/>
    <mergeCell ref="E33:E37"/>
    <mergeCell ref="B38:B45"/>
    <mergeCell ref="E39:E41"/>
    <mergeCell ref="E43:E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500"/>
  <sheetViews>
    <sheetView tabSelected="1" topLeftCell="G496" zoomScale="85" zoomScaleNormal="85" workbookViewId="0">
      <selection activeCell="I504" sqref="I504"/>
    </sheetView>
  </sheetViews>
  <sheetFormatPr baseColWidth="10" defaultRowHeight="15"/>
  <cols>
    <col min="2" max="2" width="43.28515625" customWidth="1"/>
    <col min="3" max="3" width="54.7109375" customWidth="1"/>
    <col min="4" max="4" width="10" customWidth="1"/>
    <col min="5" max="5" width="11.28515625" customWidth="1"/>
    <col min="6" max="6" width="12.28515625" customWidth="1"/>
    <col min="7" max="7" width="13.85546875" customWidth="1"/>
    <col min="8" max="8" width="20.7109375" customWidth="1"/>
    <col min="9" max="9" width="12.7109375" customWidth="1"/>
    <col min="10" max="10" width="19.140625" customWidth="1"/>
    <col min="11" max="11" width="30.85546875" customWidth="1"/>
    <col min="12" max="12" width="7.5703125" customWidth="1"/>
    <col min="13" max="13" width="79.85546875" customWidth="1"/>
    <col min="14" max="14" width="34.42578125" customWidth="1"/>
    <col min="15" max="15" width="13" customWidth="1"/>
    <col min="16" max="16" width="41.42578125" customWidth="1"/>
    <col min="17" max="17" width="23" customWidth="1"/>
  </cols>
  <sheetData>
    <row r="3" spans="2:10" ht="15.75">
      <c r="B3" s="106" t="s">
        <v>95</v>
      </c>
      <c r="C3" s="107"/>
      <c r="D3" s="107"/>
    </row>
    <row r="5" spans="2:10" ht="25.5">
      <c r="B5" s="84" t="s">
        <v>98</v>
      </c>
      <c r="C5" s="90" t="s">
        <v>99</v>
      </c>
    </row>
    <row r="7" spans="2:10" ht="27">
      <c r="B7" s="104" t="s">
        <v>136</v>
      </c>
      <c r="C7" s="105" t="s">
        <v>137</v>
      </c>
      <c r="D7" s="105" t="s">
        <v>138</v>
      </c>
      <c r="E7" s="105" t="s">
        <v>139</v>
      </c>
      <c r="F7" s="105" t="s">
        <v>140</v>
      </c>
      <c r="G7" s="105" t="s">
        <v>141</v>
      </c>
      <c r="H7" s="105" t="s">
        <v>142</v>
      </c>
      <c r="I7" s="105" t="s">
        <v>143</v>
      </c>
      <c r="J7" s="105" t="s">
        <v>144</v>
      </c>
    </row>
    <row r="8" spans="2:10" ht="25.5" customHeight="1">
      <c r="B8" s="315" t="s">
        <v>99</v>
      </c>
      <c r="C8" s="155" t="s">
        <v>180</v>
      </c>
      <c r="D8" s="158" t="s">
        <v>146</v>
      </c>
      <c r="E8" s="157"/>
      <c r="F8" s="157"/>
      <c r="G8" s="160"/>
      <c r="H8" s="159">
        <v>1</v>
      </c>
      <c r="I8" s="159">
        <f>+J8/H8</f>
        <v>6000</v>
      </c>
      <c r="J8" s="162">
        <v>6000</v>
      </c>
    </row>
    <row r="9" spans="2:10">
      <c r="B9" s="315"/>
      <c r="C9" s="155" t="s">
        <v>181</v>
      </c>
      <c r="D9" s="158" t="s">
        <v>146</v>
      </c>
      <c r="E9" s="157"/>
      <c r="F9" s="157"/>
      <c r="G9" s="160"/>
      <c r="H9" s="159">
        <v>1</v>
      </c>
      <c r="I9" s="159">
        <f t="shared" ref="I9:I11" si="0">+J9/H9</f>
        <v>15000</v>
      </c>
      <c r="J9" s="162">
        <v>15000</v>
      </c>
    </row>
    <row r="10" spans="2:10">
      <c r="B10" s="315"/>
      <c r="C10" s="155" t="s">
        <v>182</v>
      </c>
      <c r="D10" s="158" t="s">
        <v>146</v>
      </c>
      <c r="E10" s="157"/>
      <c r="F10" s="157"/>
      <c r="G10" s="160"/>
      <c r="H10" s="159">
        <v>1</v>
      </c>
      <c r="I10" s="159">
        <f t="shared" si="0"/>
        <v>25000</v>
      </c>
      <c r="J10" s="162">
        <v>25000</v>
      </c>
    </row>
    <row r="11" spans="2:10">
      <c r="B11" s="315"/>
      <c r="C11" s="155" t="s">
        <v>183</v>
      </c>
      <c r="D11" s="158" t="s">
        <v>146</v>
      </c>
      <c r="E11" s="157"/>
      <c r="F11" s="157"/>
      <c r="G11" s="160"/>
      <c r="H11" s="159">
        <v>1</v>
      </c>
      <c r="I11" s="159">
        <f t="shared" si="0"/>
        <v>50000</v>
      </c>
      <c r="J11" s="162">
        <v>50000</v>
      </c>
    </row>
    <row r="12" spans="2:10" s="108" customFormat="1">
      <c r="B12" s="84"/>
      <c r="C12" s="155"/>
      <c r="D12" s="158"/>
      <c r="E12" s="157"/>
      <c r="F12" s="157"/>
      <c r="G12" s="160"/>
      <c r="H12" s="268" t="s">
        <v>0</v>
      </c>
      <c r="I12" s="268"/>
      <c r="J12" s="162">
        <f>SUM(J8:J11)</f>
        <v>96000</v>
      </c>
    </row>
    <row r="14" spans="2:10" ht="25.5">
      <c r="B14" s="84" t="s">
        <v>100</v>
      </c>
      <c r="C14" s="90" t="s">
        <v>101</v>
      </c>
    </row>
    <row r="16" spans="2:10" ht="27">
      <c r="B16" s="104" t="s">
        <v>136</v>
      </c>
      <c r="C16" s="105" t="s">
        <v>137</v>
      </c>
      <c r="D16" s="105" t="s">
        <v>138</v>
      </c>
      <c r="E16" s="105" t="s">
        <v>139</v>
      </c>
      <c r="F16" s="105" t="s">
        <v>140</v>
      </c>
      <c r="G16" s="105" t="s">
        <v>141</v>
      </c>
      <c r="H16" s="105" t="s">
        <v>142</v>
      </c>
      <c r="I16" s="105" t="s">
        <v>143</v>
      </c>
      <c r="J16" s="105" t="s">
        <v>144</v>
      </c>
    </row>
    <row r="17" spans="2:10">
      <c r="B17" s="41"/>
      <c r="C17" s="155" t="s">
        <v>172</v>
      </c>
      <c r="D17" s="158" t="s">
        <v>148</v>
      </c>
      <c r="E17" s="157">
        <v>1</v>
      </c>
      <c r="F17" s="157">
        <v>32</v>
      </c>
      <c r="G17" s="160">
        <f t="shared" ref="G17" si="1">+F17*E17</f>
        <v>32</v>
      </c>
      <c r="H17" s="41">
        <v>36</v>
      </c>
      <c r="I17" s="41">
        <v>1155</v>
      </c>
      <c r="J17" s="162">
        <f>I17*H17</f>
        <v>41580</v>
      </c>
    </row>
    <row r="18" spans="2:10">
      <c r="B18" s="41"/>
      <c r="C18" s="41"/>
      <c r="D18" s="41"/>
      <c r="E18" s="41"/>
      <c r="F18" s="41"/>
      <c r="G18" s="41"/>
      <c r="H18" s="268" t="s">
        <v>0</v>
      </c>
      <c r="I18" s="268"/>
      <c r="J18" s="162">
        <f>SUM(J17)</f>
        <v>41580</v>
      </c>
    </row>
    <row r="20" spans="2:10" ht="25.5">
      <c r="B20" s="84" t="s">
        <v>102</v>
      </c>
      <c r="C20" s="90" t="s">
        <v>103</v>
      </c>
    </row>
    <row r="22" spans="2:10" ht="27">
      <c r="B22" s="104" t="s">
        <v>136</v>
      </c>
      <c r="C22" s="105" t="s">
        <v>137</v>
      </c>
      <c r="D22" s="105" t="s">
        <v>138</v>
      </c>
      <c r="E22" s="105" t="s">
        <v>139</v>
      </c>
      <c r="F22" s="105" t="s">
        <v>140</v>
      </c>
      <c r="G22" s="105" t="s">
        <v>141</v>
      </c>
      <c r="H22" s="105" t="s">
        <v>142</v>
      </c>
      <c r="I22" s="105" t="s">
        <v>143</v>
      </c>
      <c r="J22" s="105" t="s">
        <v>144</v>
      </c>
    </row>
    <row r="23" spans="2:10">
      <c r="B23" s="288" t="s">
        <v>103</v>
      </c>
      <c r="C23" s="155" t="s">
        <v>177</v>
      </c>
      <c r="D23" s="158" t="s">
        <v>148</v>
      </c>
      <c r="E23" s="157">
        <v>1</v>
      </c>
      <c r="F23" s="157">
        <v>4348.18</v>
      </c>
      <c r="G23" s="160">
        <f t="shared" ref="G23:G26" si="2">+F23*E23</f>
        <v>4348.18</v>
      </c>
      <c r="H23" s="159">
        <f>+SUM(G23:G23)</f>
        <v>4348.18</v>
      </c>
      <c r="I23" s="159">
        <f>+J23/H23</f>
        <v>596.59213740001564</v>
      </c>
      <c r="J23" s="162">
        <v>2594090</v>
      </c>
    </row>
    <row r="24" spans="2:10">
      <c r="B24" s="289"/>
      <c r="C24" s="155" t="s">
        <v>178</v>
      </c>
      <c r="D24" s="158" t="s">
        <v>146</v>
      </c>
      <c r="E24" s="157">
        <v>30</v>
      </c>
      <c r="F24" s="157">
        <v>1</v>
      </c>
      <c r="G24" s="160">
        <f t="shared" si="2"/>
        <v>30</v>
      </c>
      <c r="H24" s="159">
        <f>+SUM(G24:G24)</f>
        <v>30</v>
      </c>
      <c r="I24" s="159">
        <f t="shared" ref="I24" si="3">+J24/H24</f>
        <v>12480</v>
      </c>
      <c r="J24" s="162">
        <v>374400</v>
      </c>
    </row>
    <row r="25" spans="2:10">
      <c r="B25" s="289"/>
      <c r="C25" s="155" t="s">
        <v>179</v>
      </c>
      <c r="D25" s="158" t="s">
        <v>146</v>
      </c>
      <c r="E25" s="157">
        <v>1</v>
      </c>
      <c r="F25" s="157">
        <v>3</v>
      </c>
      <c r="G25" s="160">
        <f t="shared" si="2"/>
        <v>3</v>
      </c>
      <c r="H25" s="159">
        <f>+SUM(G25:G25)</f>
        <v>3</v>
      </c>
      <c r="I25" s="159">
        <f>+J25/H25</f>
        <v>1248</v>
      </c>
      <c r="J25" s="162">
        <v>3744</v>
      </c>
    </row>
    <row r="26" spans="2:10">
      <c r="B26" s="289"/>
      <c r="C26" s="155" t="s">
        <v>175</v>
      </c>
      <c r="D26" s="158" t="s">
        <v>148</v>
      </c>
      <c r="E26" s="157">
        <v>1</v>
      </c>
      <c r="F26" s="157">
        <v>24</v>
      </c>
      <c r="G26" s="160">
        <f t="shared" si="2"/>
        <v>24</v>
      </c>
      <c r="H26" s="159">
        <f>+SUM(G26:G26)*1.1</f>
        <v>26.400000000000002</v>
      </c>
      <c r="I26" s="159">
        <f>+J26/H26</f>
        <v>1155</v>
      </c>
      <c r="J26" s="162">
        <v>30492</v>
      </c>
    </row>
    <row r="27" spans="2:10">
      <c r="B27" s="290"/>
      <c r="C27" s="41"/>
      <c r="D27" s="41"/>
      <c r="E27" s="41"/>
      <c r="F27" s="41"/>
      <c r="G27" s="41"/>
      <c r="H27" s="268" t="s">
        <v>83</v>
      </c>
      <c r="I27" s="268"/>
      <c r="J27" s="162">
        <f>SUM(J23:J26)</f>
        <v>3002726</v>
      </c>
    </row>
    <row r="30" spans="2:10" ht="15.75">
      <c r="B30" s="106">
        <v>1.2</v>
      </c>
      <c r="C30" s="106" t="s">
        <v>104</v>
      </c>
      <c r="D30" s="106"/>
      <c r="E30" s="106"/>
      <c r="F30" s="106"/>
    </row>
    <row r="32" spans="2:10" ht="25.5">
      <c r="B32" s="84" t="s">
        <v>105</v>
      </c>
      <c r="C32" s="90" t="s">
        <v>106</v>
      </c>
    </row>
    <row r="34" spans="2:10" ht="27">
      <c r="B34" s="104" t="s">
        <v>136</v>
      </c>
      <c r="C34" s="105" t="s">
        <v>137</v>
      </c>
      <c r="D34" s="105" t="s">
        <v>138</v>
      </c>
      <c r="E34" s="105" t="s">
        <v>139</v>
      </c>
      <c r="F34" s="105" t="s">
        <v>140</v>
      </c>
      <c r="G34" s="105" t="s">
        <v>141</v>
      </c>
      <c r="H34" s="105" t="s">
        <v>142</v>
      </c>
      <c r="I34" s="105" t="s">
        <v>143</v>
      </c>
      <c r="J34" s="105" t="s">
        <v>144</v>
      </c>
    </row>
    <row r="35" spans="2:10" ht="15" customHeight="1">
      <c r="B35" s="288" t="s">
        <v>106</v>
      </c>
      <c r="C35" s="155" t="s">
        <v>162</v>
      </c>
      <c r="D35" s="158" t="s">
        <v>148</v>
      </c>
      <c r="E35" s="157">
        <v>1</v>
      </c>
      <c r="F35" s="157">
        <v>36</v>
      </c>
      <c r="G35" s="160">
        <f t="shared" ref="G35:G40" si="4">+F35*E35</f>
        <v>36</v>
      </c>
      <c r="H35" s="313">
        <f>+SUM(G35:G40)*1.1</f>
        <v>232.10000000000002</v>
      </c>
      <c r="I35" s="313">
        <f>+J35/H35</f>
        <v>1750.8487720809994</v>
      </c>
      <c r="J35" s="314">
        <v>406372</v>
      </c>
    </row>
    <row r="36" spans="2:10">
      <c r="B36" s="289"/>
      <c r="C36" s="155" t="s">
        <v>163</v>
      </c>
      <c r="D36" s="158" t="s">
        <v>148</v>
      </c>
      <c r="E36" s="157">
        <v>1</v>
      </c>
      <c r="F36" s="157">
        <v>90</v>
      </c>
      <c r="G36" s="160">
        <f t="shared" si="4"/>
        <v>90</v>
      </c>
      <c r="H36" s="313"/>
      <c r="I36" s="313"/>
      <c r="J36" s="314"/>
    </row>
    <row r="37" spans="2:10">
      <c r="B37" s="289"/>
      <c r="C37" s="155" t="s">
        <v>164</v>
      </c>
      <c r="D37" s="158" t="s">
        <v>148</v>
      </c>
      <c r="E37" s="157">
        <v>1</v>
      </c>
      <c r="F37" s="157">
        <v>18</v>
      </c>
      <c r="G37" s="160">
        <f t="shared" si="4"/>
        <v>18</v>
      </c>
      <c r="H37" s="313"/>
      <c r="I37" s="313"/>
      <c r="J37" s="314"/>
    </row>
    <row r="38" spans="2:10">
      <c r="B38" s="289"/>
      <c r="C38" s="155" t="s">
        <v>165</v>
      </c>
      <c r="D38" s="158" t="s">
        <v>148</v>
      </c>
      <c r="E38" s="157">
        <v>1</v>
      </c>
      <c r="F38" s="157">
        <v>17</v>
      </c>
      <c r="G38" s="160">
        <f t="shared" si="4"/>
        <v>17</v>
      </c>
      <c r="H38" s="313"/>
      <c r="I38" s="313"/>
      <c r="J38" s="314"/>
    </row>
    <row r="39" spans="2:10">
      <c r="B39" s="289"/>
      <c r="C39" s="155" t="s">
        <v>166</v>
      </c>
      <c r="D39" s="158" t="s">
        <v>148</v>
      </c>
      <c r="E39" s="157">
        <v>1</v>
      </c>
      <c r="F39" s="157">
        <v>32</v>
      </c>
      <c r="G39" s="160">
        <f t="shared" si="4"/>
        <v>32</v>
      </c>
      <c r="H39" s="313"/>
      <c r="I39" s="313"/>
      <c r="J39" s="314"/>
    </row>
    <row r="40" spans="2:10">
      <c r="B40" s="289"/>
      <c r="C40" s="155" t="s">
        <v>167</v>
      </c>
      <c r="D40" s="158" t="s">
        <v>148</v>
      </c>
      <c r="E40" s="157">
        <v>1</v>
      </c>
      <c r="F40" s="157">
        <v>18</v>
      </c>
      <c r="G40" s="160">
        <f t="shared" si="4"/>
        <v>18</v>
      </c>
      <c r="H40" s="313"/>
      <c r="I40" s="313"/>
      <c r="J40" s="314"/>
    </row>
    <row r="41" spans="2:10">
      <c r="B41" s="290"/>
      <c r="C41" s="41"/>
      <c r="D41" s="41"/>
      <c r="E41" s="41"/>
      <c r="F41" s="41"/>
      <c r="G41" s="41"/>
      <c r="H41" s="268" t="s">
        <v>0</v>
      </c>
      <c r="I41" s="268"/>
      <c r="J41" s="162">
        <f>SUM(J35)</f>
        <v>406372</v>
      </c>
    </row>
    <row r="43" spans="2:10">
      <c r="B43" s="84" t="s">
        <v>107</v>
      </c>
      <c r="C43" s="90" t="s">
        <v>108</v>
      </c>
    </row>
    <row r="45" spans="2:10" ht="27">
      <c r="B45" s="172" t="s">
        <v>136</v>
      </c>
      <c r="C45" s="173" t="s">
        <v>137</v>
      </c>
      <c r="D45" s="173" t="s">
        <v>138</v>
      </c>
      <c r="E45" s="173" t="s">
        <v>139</v>
      </c>
      <c r="F45" s="173" t="s">
        <v>140</v>
      </c>
      <c r="G45" s="173" t="s">
        <v>141</v>
      </c>
      <c r="H45" s="173" t="s">
        <v>142</v>
      </c>
      <c r="I45" s="173" t="s">
        <v>143</v>
      </c>
      <c r="J45" s="173" t="s">
        <v>144</v>
      </c>
    </row>
    <row r="46" spans="2:10">
      <c r="B46" s="288" t="s">
        <v>108</v>
      </c>
      <c r="C46" s="155" t="s">
        <v>168</v>
      </c>
      <c r="D46" s="158" t="s">
        <v>148</v>
      </c>
      <c r="E46" s="157">
        <v>1</v>
      </c>
      <c r="F46" s="157">
        <v>20</v>
      </c>
      <c r="G46" s="160">
        <f t="shared" ref="G46:G47" si="5">+F46*E46</f>
        <v>20</v>
      </c>
      <c r="H46" s="42">
        <f>G46*1.1</f>
        <v>22</v>
      </c>
      <c r="I46" s="159">
        <v>1155</v>
      </c>
      <c r="J46" s="162">
        <f>I46*H46</f>
        <v>25410</v>
      </c>
    </row>
    <row r="47" spans="2:10">
      <c r="B47" s="289"/>
      <c r="C47" s="155" t="s">
        <v>169</v>
      </c>
      <c r="D47" s="158" t="s">
        <v>148</v>
      </c>
      <c r="E47" s="157">
        <v>1</v>
      </c>
      <c r="F47" s="157">
        <v>20</v>
      </c>
      <c r="G47" s="160">
        <f t="shared" si="5"/>
        <v>20</v>
      </c>
      <c r="H47" s="42">
        <f>G47*1.1</f>
        <v>22</v>
      </c>
      <c r="I47" s="159">
        <v>1155</v>
      </c>
      <c r="J47" s="162">
        <f>I47*H47</f>
        <v>25410</v>
      </c>
    </row>
    <row r="48" spans="2:10" s="108" customFormat="1">
      <c r="B48" s="290"/>
      <c r="C48" s="155"/>
      <c r="D48" s="158"/>
      <c r="E48" s="157"/>
      <c r="F48" s="157"/>
      <c r="G48" s="160"/>
      <c r="H48" s="268" t="s">
        <v>0</v>
      </c>
      <c r="I48" s="268"/>
      <c r="J48" s="162">
        <f>SUM(J46:J47)</f>
        <v>50820</v>
      </c>
    </row>
    <row r="49" spans="2:10" s="108" customFormat="1">
      <c r="C49" s="100"/>
      <c r="D49" s="101"/>
      <c r="E49" s="102"/>
      <c r="F49" s="102"/>
      <c r="G49" s="103"/>
      <c r="H49" s="98"/>
      <c r="I49" s="170"/>
      <c r="J49" s="171"/>
    </row>
    <row r="51" spans="2:10">
      <c r="B51" s="84" t="s">
        <v>109</v>
      </c>
      <c r="C51" s="90" t="s">
        <v>110</v>
      </c>
    </row>
    <row r="53" spans="2:10" ht="27">
      <c r="B53" s="172" t="s">
        <v>136</v>
      </c>
      <c r="C53" s="173" t="s">
        <v>137</v>
      </c>
      <c r="D53" s="173" t="s">
        <v>138</v>
      </c>
      <c r="E53" s="173" t="s">
        <v>139</v>
      </c>
      <c r="F53" s="173" t="s">
        <v>140</v>
      </c>
      <c r="G53" s="173" t="s">
        <v>141</v>
      </c>
      <c r="H53" s="173" t="s">
        <v>142</v>
      </c>
      <c r="I53" s="173" t="s">
        <v>143</v>
      </c>
      <c r="J53" s="173" t="s">
        <v>144</v>
      </c>
    </row>
    <row r="54" spans="2:10">
      <c r="B54" s="288" t="s">
        <v>110</v>
      </c>
      <c r="C54" s="155" t="s">
        <v>170</v>
      </c>
      <c r="D54" s="158" t="s">
        <v>148</v>
      </c>
      <c r="E54" s="157">
        <v>1</v>
      </c>
      <c r="F54" s="157">
        <v>24</v>
      </c>
      <c r="G54" s="160">
        <f t="shared" ref="G54:G57" si="6">+F54*E54</f>
        <v>24</v>
      </c>
      <c r="H54" s="42">
        <f>G54*1.1</f>
        <v>26.400000000000002</v>
      </c>
      <c r="I54" s="159">
        <v>1155</v>
      </c>
      <c r="J54" s="162">
        <f>I54*H54</f>
        <v>30492.000000000004</v>
      </c>
    </row>
    <row r="55" spans="2:10">
      <c r="B55" s="289"/>
      <c r="C55" s="155" t="s">
        <v>171</v>
      </c>
      <c r="D55" s="158" t="s">
        <v>148</v>
      </c>
      <c r="E55" s="157">
        <v>1</v>
      </c>
      <c r="F55" s="157">
        <v>24</v>
      </c>
      <c r="G55" s="160">
        <f t="shared" si="6"/>
        <v>24</v>
      </c>
      <c r="H55" s="42">
        <f t="shared" ref="H55:H56" si="7">G55*1.1</f>
        <v>26.400000000000002</v>
      </c>
      <c r="I55" s="159">
        <v>1155</v>
      </c>
      <c r="J55" s="162">
        <f>I55*H55</f>
        <v>30492.000000000004</v>
      </c>
    </row>
    <row r="56" spans="2:10">
      <c r="B56" s="289"/>
      <c r="C56" s="155" t="s">
        <v>185</v>
      </c>
      <c r="D56" s="158" t="s">
        <v>148</v>
      </c>
      <c r="E56" s="157">
        <v>1</v>
      </c>
      <c r="F56" s="157">
        <v>24</v>
      </c>
      <c r="G56" s="160">
        <f t="shared" si="6"/>
        <v>24</v>
      </c>
      <c r="H56" s="42">
        <f t="shared" si="7"/>
        <v>26.400000000000002</v>
      </c>
      <c r="I56" s="159">
        <v>1155</v>
      </c>
      <c r="J56" s="162">
        <f>I56*H56</f>
        <v>30492.000000000004</v>
      </c>
    </row>
    <row r="57" spans="2:10">
      <c r="B57" s="289"/>
      <c r="C57" s="155" t="s">
        <v>173</v>
      </c>
      <c r="D57" s="158" t="s">
        <v>148</v>
      </c>
      <c r="E57" s="157">
        <v>1</v>
      </c>
      <c r="F57" s="157">
        <v>9</v>
      </c>
      <c r="G57" s="160">
        <f t="shared" si="6"/>
        <v>9</v>
      </c>
      <c r="H57" s="159">
        <f>+SUM(G57:G57)*1.1</f>
        <v>9.9</v>
      </c>
      <c r="I57" s="159">
        <f>+J57/H57</f>
        <v>1010.10101010101</v>
      </c>
      <c r="J57" s="162">
        <v>10000</v>
      </c>
    </row>
    <row r="58" spans="2:10">
      <c r="B58" s="289"/>
      <c r="C58" s="155" t="s">
        <v>174</v>
      </c>
      <c r="D58" s="158" t="s">
        <v>148</v>
      </c>
      <c r="E58" s="157">
        <v>1</v>
      </c>
      <c r="F58" s="157">
        <v>149</v>
      </c>
      <c r="G58" s="160">
        <f>+F58*E58</f>
        <v>149</v>
      </c>
      <c r="H58" s="159">
        <f>+SUM(G58:G58)*1.1</f>
        <v>163.9</v>
      </c>
      <c r="I58" s="159">
        <f>+J58/H58</f>
        <v>36.607687614399019</v>
      </c>
      <c r="J58" s="162">
        <v>6000</v>
      </c>
    </row>
    <row r="59" spans="2:10">
      <c r="B59" s="289"/>
      <c r="C59" s="155" t="s">
        <v>176</v>
      </c>
      <c r="D59" s="158" t="s">
        <v>148</v>
      </c>
      <c r="E59" s="157">
        <v>1</v>
      </c>
      <c r="F59" s="157">
        <v>2</v>
      </c>
      <c r="G59" s="160">
        <f t="shared" ref="G59" si="8">+F59*E59</f>
        <v>2</v>
      </c>
      <c r="H59" s="159">
        <f>+SUM(G59:G59)</f>
        <v>2</v>
      </c>
      <c r="I59" s="159">
        <f t="shared" ref="I59:I60" si="9">+J59/H59</f>
        <v>1500</v>
      </c>
      <c r="J59" s="162">
        <v>3000</v>
      </c>
    </row>
    <row r="60" spans="2:10">
      <c r="B60" s="289"/>
      <c r="C60" s="155" t="s">
        <v>184</v>
      </c>
      <c r="D60" s="158" t="s">
        <v>148</v>
      </c>
      <c r="E60" s="157">
        <v>1</v>
      </c>
      <c r="F60" s="157">
        <v>1</v>
      </c>
      <c r="G60" s="160">
        <v>219.8</v>
      </c>
      <c r="H60" s="159">
        <f>+SUM(G60:G60)</f>
        <v>219.8</v>
      </c>
      <c r="I60" s="159">
        <f t="shared" si="9"/>
        <v>545.95086442220202</v>
      </c>
      <c r="J60" s="162">
        <v>120000</v>
      </c>
    </row>
    <row r="61" spans="2:10">
      <c r="B61" s="290"/>
      <c r="C61" s="41"/>
      <c r="D61" s="41"/>
      <c r="E61" s="41"/>
      <c r="F61" s="41"/>
      <c r="G61" s="41"/>
      <c r="H61" s="268" t="s">
        <v>0</v>
      </c>
      <c r="I61" s="268"/>
      <c r="J61" s="162">
        <f>SUM(J54:J60)</f>
        <v>230476</v>
      </c>
    </row>
    <row r="64" spans="2:10" ht="15.75">
      <c r="B64" s="106">
        <v>1.3</v>
      </c>
      <c r="C64" s="106" t="s">
        <v>186</v>
      </c>
      <c r="D64" s="106"/>
      <c r="E64" s="106"/>
      <c r="F64" s="106"/>
      <c r="G64" s="108"/>
    </row>
    <row r="66" spans="2:10">
      <c r="B66" s="84" t="s">
        <v>187</v>
      </c>
      <c r="C66" s="90" t="s">
        <v>188</v>
      </c>
    </row>
    <row r="68" spans="2:10" ht="27">
      <c r="B68" s="104" t="s">
        <v>136</v>
      </c>
      <c r="C68" s="105" t="s">
        <v>137</v>
      </c>
      <c r="D68" s="105" t="s">
        <v>138</v>
      </c>
      <c r="E68" s="105" t="s">
        <v>139</v>
      </c>
      <c r="F68" s="105" t="s">
        <v>140</v>
      </c>
      <c r="G68" s="105" t="s">
        <v>141</v>
      </c>
      <c r="H68" s="105" t="s">
        <v>142</v>
      </c>
      <c r="I68" s="105" t="s">
        <v>143</v>
      </c>
      <c r="J68" s="105" t="s">
        <v>144</v>
      </c>
    </row>
    <row r="69" spans="2:10">
      <c r="B69" s="288" t="s">
        <v>188</v>
      </c>
      <c r="C69" s="155" t="s">
        <v>145</v>
      </c>
      <c r="D69" s="156" t="s">
        <v>146</v>
      </c>
      <c r="E69" s="155"/>
      <c r="F69" s="155"/>
      <c r="G69" s="155"/>
      <c r="H69" s="157">
        <v>1</v>
      </c>
      <c r="I69" s="157">
        <f t="shared" ref="I69:I72" si="10">J69/H69</f>
        <v>907.1</v>
      </c>
      <c r="J69" s="161">
        <v>907.1</v>
      </c>
    </row>
    <row r="70" spans="2:10">
      <c r="B70" s="289"/>
      <c r="C70" s="155" t="s">
        <v>147</v>
      </c>
      <c r="D70" s="156" t="s">
        <v>148</v>
      </c>
      <c r="E70" s="155"/>
      <c r="F70" s="155"/>
      <c r="G70" s="155"/>
      <c r="H70" s="157">
        <v>50</v>
      </c>
      <c r="I70" s="157">
        <f t="shared" si="10"/>
        <v>149.35</v>
      </c>
      <c r="J70" s="161">
        <v>7467.5</v>
      </c>
    </row>
    <row r="71" spans="2:10">
      <c r="B71" s="289"/>
      <c r="C71" s="155" t="s">
        <v>149</v>
      </c>
      <c r="D71" s="156" t="s">
        <v>148</v>
      </c>
      <c r="E71" s="155"/>
      <c r="F71" s="155"/>
      <c r="G71" s="155"/>
      <c r="H71" s="157">
        <v>9</v>
      </c>
      <c r="I71" s="157">
        <f t="shared" si="10"/>
        <v>149.35000000000002</v>
      </c>
      <c r="J71" s="161">
        <v>1344.15</v>
      </c>
    </row>
    <row r="72" spans="2:10">
      <c r="B72" s="289"/>
      <c r="C72" s="155" t="s">
        <v>150</v>
      </c>
      <c r="D72" s="156" t="s">
        <v>146</v>
      </c>
      <c r="E72" s="155"/>
      <c r="F72" s="155"/>
      <c r="G72" s="155"/>
      <c r="H72" s="157">
        <v>1</v>
      </c>
      <c r="I72" s="157">
        <f t="shared" si="10"/>
        <v>2576</v>
      </c>
      <c r="J72" s="161">
        <v>2576</v>
      </c>
    </row>
    <row r="73" spans="2:10">
      <c r="B73" s="290"/>
      <c r="C73" s="41"/>
      <c r="D73" s="41"/>
      <c r="E73" s="41"/>
      <c r="F73" s="41"/>
      <c r="G73" s="41"/>
      <c r="H73" s="268" t="s">
        <v>0</v>
      </c>
      <c r="I73" s="268"/>
      <c r="J73" s="161">
        <f>SUM(J69:J72)</f>
        <v>12294.75</v>
      </c>
    </row>
    <row r="75" spans="2:10">
      <c r="B75" s="84" t="s">
        <v>189</v>
      </c>
      <c r="C75" s="90" t="s">
        <v>190</v>
      </c>
    </row>
    <row r="77" spans="2:10" ht="27">
      <c r="B77" s="104" t="s">
        <v>136</v>
      </c>
      <c r="C77" s="105" t="s">
        <v>137</v>
      </c>
      <c r="D77" s="105" t="s">
        <v>138</v>
      </c>
      <c r="E77" s="105" t="s">
        <v>139</v>
      </c>
      <c r="F77" s="105" t="s">
        <v>140</v>
      </c>
      <c r="G77" s="105" t="s">
        <v>141</v>
      </c>
      <c r="H77" s="105" t="s">
        <v>142</v>
      </c>
      <c r="I77" s="105" t="s">
        <v>143</v>
      </c>
      <c r="J77" s="105" t="s">
        <v>144</v>
      </c>
    </row>
    <row r="78" spans="2:10">
      <c r="B78" s="288" t="s">
        <v>190</v>
      </c>
      <c r="C78" s="174" t="s">
        <v>151</v>
      </c>
      <c r="D78" s="175" t="s">
        <v>146</v>
      </c>
      <c r="E78" s="176"/>
      <c r="F78" s="176"/>
      <c r="G78" s="176"/>
      <c r="H78" s="176">
        <v>1</v>
      </c>
      <c r="I78" s="176">
        <f t="shared" ref="I78:I84" si="11">J78/H78</f>
        <v>2003.18</v>
      </c>
      <c r="J78" s="177">
        <v>2003.18</v>
      </c>
    </row>
    <row r="79" spans="2:10">
      <c r="B79" s="289"/>
      <c r="C79" s="174" t="s">
        <v>152</v>
      </c>
      <c r="D79" s="175" t="s">
        <v>146</v>
      </c>
      <c r="E79" s="176"/>
      <c r="F79" s="176"/>
      <c r="G79" s="176"/>
      <c r="H79" s="176">
        <v>1</v>
      </c>
      <c r="I79" s="176">
        <f t="shared" si="11"/>
        <v>1903.18</v>
      </c>
      <c r="J79" s="177">
        <v>1903.18</v>
      </c>
    </row>
    <row r="80" spans="2:10">
      <c r="B80" s="289"/>
      <c r="C80" s="174" t="s">
        <v>153</v>
      </c>
      <c r="D80" s="175" t="s">
        <v>146</v>
      </c>
      <c r="E80" s="176"/>
      <c r="F80" s="176"/>
      <c r="G80" s="176"/>
      <c r="H80" s="176">
        <v>1</v>
      </c>
      <c r="I80" s="176">
        <f t="shared" si="11"/>
        <v>1603.18</v>
      </c>
      <c r="J80" s="177">
        <v>1603.18</v>
      </c>
    </row>
    <row r="81" spans="2:10">
      <c r="B81" s="289"/>
      <c r="C81" s="174" t="s">
        <v>154</v>
      </c>
      <c r="D81" s="175" t="s">
        <v>146</v>
      </c>
      <c r="E81" s="176"/>
      <c r="F81" s="176"/>
      <c r="G81" s="176"/>
      <c r="H81" s="176">
        <v>1</v>
      </c>
      <c r="I81" s="176">
        <f>J81/H81</f>
        <v>7000</v>
      </c>
      <c r="J81" s="177">
        <v>7000</v>
      </c>
    </row>
    <row r="82" spans="2:10">
      <c r="B82" s="289"/>
      <c r="C82" s="174" t="s">
        <v>155</v>
      </c>
      <c r="D82" s="175" t="s">
        <v>156</v>
      </c>
      <c r="E82" s="178"/>
      <c r="F82" s="178"/>
      <c r="G82" s="179"/>
      <c r="H82" s="176">
        <v>1</v>
      </c>
      <c r="I82" s="176">
        <f t="shared" si="11"/>
        <v>46371.65</v>
      </c>
      <c r="J82" s="177">
        <v>46371.65</v>
      </c>
    </row>
    <row r="83" spans="2:10">
      <c r="B83" s="289"/>
      <c r="C83" s="174" t="s">
        <v>157</v>
      </c>
      <c r="D83" s="175" t="s">
        <v>156</v>
      </c>
      <c r="E83" s="178"/>
      <c r="F83" s="178"/>
      <c r="G83" s="179"/>
      <c r="H83" s="176">
        <v>1</v>
      </c>
      <c r="I83" s="176">
        <f t="shared" si="11"/>
        <v>46371.65</v>
      </c>
      <c r="J83" s="177">
        <v>46371.65</v>
      </c>
    </row>
    <row r="84" spans="2:10">
      <c r="B84" s="289"/>
      <c r="C84" s="174" t="s">
        <v>158</v>
      </c>
      <c r="D84" s="175" t="s">
        <v>156</v>
      </c>
      <c r="E84" s="178"/>
      <c r="F84" s="178"/>
      <c r="G84" s="179"/>
      <c r="H84" s="176">
        <v>1</v>
      </c>
      <c r="I84" s="176">
        <f t="shared" si="11"/>
        <v>139114.96</v>
      </c>
      <c r="J84" s="177">
        <v>139114.96</v>
      </c>
    </row>
    <row r="85" spans="2:10">
      <c r="B85" s="290"/>
      <c r="C85" s="41"/>
      <c r="D85" s="41"/>
      <c r="E85" s="41"/>
      <c r="F85" s="41"/>
      <c r="G85" s="41"/>
      <c r="H85" s="268" t="s">
        <v>0</v>
      </c>
      <c r="I85" s="268"/>
      <c r="J85" s="177">
        <f>SUM(J78:J84)</f>
        <v>244367.8</v>
      </c>
    </row>
    <row r="87" spans="2:10">
      <c r="B87" s="84" t="s">
        <v>189</v>
      </c>
      <c r="C87" s="90" t="s">
        <v>191</v>
      </c>
    </row>
    <row r="89" spans="2:10" ht="27">
      <c r="B89" s="104" t="s">
        <v>136</v>
      </c>
      <c r="C89" s="105" t="s">
        <v>137</v>
      </c>
      <c r="D89" s="105" t="s">
        <v>138</v>
      </c>
      <c r="E89" s="105" t="s">
        <v>139</v>
      </c>
      <c r="F89" s="105" t="s">
        <v>140</v>
      </c>
      <c r="G89" s="105" t="s">
        <v>141</v>
      </c>
      <c r="H89" s="105" t="s">
        <v>142</v>
      </c>
      <c r="I89" s="105" t="s">
        <v>143</v>
      </c>
      <c r="J89" s="105" t="s">
        <v>144</v>
      </c>
    </row>
    <row r="90" spans="2:10">
      <c r="B90" s="288" t="s">
        <v>191</v>
      </c>
      <c r="C90" s="155" t="s">
        <v>159</v>
      </c>
      <c r="D90" s="158" t="s">
        <v>148</v>
      </c>
      <c r="E90" s="159"/>
      <c r="F90" s="159"/>
      <c r="G90" s="160"/>
      <c r="H90" s="157">
        <v>1</v>
      </c>
      <c r="I90" s="157">
        <f t="shared" ref="I90:I92" si="12">J90/H90</f>
        <v>5500</v>
      </c>
      <c r="J90" s="161">
        <v>5500</v>
      </c>
    </row>
    <row r="91" spans="2:10">
      <c r="B91" s="289"/>
      <c r="C91" s="155" t="s">
        <v>160</v>
      </c>
      <c r="D91" s="158" t="s">
        <v>146</v>
      </c>
      <c r="E91" s="159"/>
      <c r="F91" s="159"/>
      <c r="G91" s="160"/>
      <c r="H91" s="157">
        <v>1</v>
      </c>
      <c r="I91" s="157">
        <f t="shared" si="12"/>
        <v>35000</v>
      </c>
      <c r="J91" s="161">
        <v>35000</v>
      </c>
    </row>
    <row r="92" spans="2:10">
      <c r="B92" s="289"/>
      <c r="C92" s="155" t="s">
        <v>161</v>
      </c>
      <c r="D92" s="158" t="s">
        <v>146</v>
      </c>
      <c r="E92" s="159"/>
      <c r="F92" s="159"/>
      <c r="G92" s="160"/>
      <c r="H92" s="157">
        <v>1</v>
      </c>
      <c r="I92" s="157">
        <f t="shared" si="12"/>
        <v>44000</v>
      </c>
      <c r="J92" s="161">
        <v>44000</v>
      </c>
    </row>
    <row r="93" spans="2:10">
      <c r="B93" s="290"/>
      <c r="C93" s="41"/>
      <c r="D93" s="41"/>
      <c r="E93" s="41"/>
      <c r="F93" s="41"/>
      <c r="G93" s="41"/>
      <c r="H93" s="268" t="s">
        <v>83</v>
      </c>
      <c r="I93" s="268"/>
      <c r="J93" s="161">
        <f>SUM(J90:J92)</f>
        <v>84500</v>
      </c>
    </row>
    <row r="96" spans="2:10" ht="15.75">
      <c r="B96" s="106">
        <v>1.4</v>
      </c>
      <c r="C96" s="106" t="s">
        <v>196</v>
      </c>
    </row>
    <row r="98" spans="2:9">
      <c r="B98" s="84" t="s">
        <v>218</v>
      </c>
      <c r="C98" s="79" t="s">
        <v>186</v>
      </c>
    </row>
    <row r="100" spans="2:9" ht="15.75" thickBot="1">
      <c r="B100" s="130"/>
      <c r="C100" s="127"/>
      <c r="D100" s="113"/>
      <c r="E100" s="113"/>
      <c r="F100" s="113"/>
      <c r="G100" s="113"/>
      <c r="H100" s="113"/>
      <c r="I100" s="126"/>
    </row>
    <row r="101" spans="2:9" ht="15.75" thickBot="1">
      <c r="B101" s="182" t="s">
        <v>206</v>
      </c>
      <c r="C101" s="183" t="s">
        <v>207</v>
      </c>
      <c r="D101" s="183"/>
      <c r="E101" s="183"/>
      <c r="F101" s="183"/>
      <c r="G101" s="184" t="s">
        <v>208</v>
      </c>
      <c r="I101" s="126"/>
    </row>
    <row r="102" spans="2:9">
      <c r="B102" s="135" t="s">
        <v>209</v>
      </c>
      <c r="C102" s="115" t="s">
        <v>210</v>
      </c>
      <c r="D102" s="115"/>
      <c r="E102" s="115"/>
      <c r="F102" s="116"/>
      <c r="G102" s="134">
        <v>148891.09416666668</v>
      </c>
      <c r="I102" s="126"/>
    </row>
    <row r="103" spans="2:9">
      <c r="B103" s="135" t="s">
        <v>211</v>
      </c>
      <c r="C103" s="117" t="s">
        <v>212</v>
      </c>
      <c r="D103" s="117"/>
      <c r="E103" s="117"/>
      <c r="F103" s="118"/>
      <c r="G103" s="132">
        <v>5447.5</v>
      </c>
      <c r="I103" s="126"/>
    </row>
    <row r="104" spans="2:9">
      <c r="B104" s="135" t="s">
        <v>213</v>
      </c>
      <c r="C104" s="119" t="s">
        <v>214</v>
      </c>
      <c r="D104" s="119"/>
      <c r="E104" s="119"/>
      <c r="F104" s="118"/>
      <c r="G104" s="132">
        <v>4870</v>
      </c>
      <c r="I104" s="126"/>
    </row>
    <row r="105" spans="2:9">
      <c r="B105" s="135" t="s">
        <v>215</v>
      </c>
      <c r="C105" s="117" t="s">
        <v>216</v>
      </c>
      <c r="D105" s="117"/>
      <c r="E105" s="117"/>
      <c r="F105" s="118"/>
      <c r="G105" s="133">
        <v>0</v>
      </c>
      <c r="I105" s="126"/>
    </row>
    <row r="106" spans="2:9" ht="15.75" thickBot="1">
      <c r="B106" s="167" t="s">
        <v>217</v>
      </c>
      <c r="C106" s="168"/>
      <c r="D106" s="168"/>
      <c r="E106" s="168"/>
      <c r="F106" s="168"/>
      <c r="G106" s="120">
        <v>159208.59416666668</v>
      </c>
      <c r="I106" s="126"/>
    </row>
    <row r="107" spans="2:9">
      <c r="B107" s="129"/>
      <c r="C107" s="121"/>
      <c r="D107" s="122"/>
      <c r="E107" s="123"/>
      <c r="F107" s="123"/>
      <c r="G107" s="124"/>
      <c r="H107" s="109"/>
      <c r="I107" s="126"/>
    </row>
    <row r="109" spans="2:9">
      <c r="B109" s="84" t="s">
        <v>222</v>
      </c>
      <c r="C109" s="79" t="s">
        <v>219</v>
      </c>
    </row>
    <row r="110" spans="2:9" ht="15.75" thickBot="1"/>
    <row r="111" spans="2:9">
      <c r="B111" s="185" t="s">
        <v>206</v>
      </c>
      <c r="C111" s="305" t="s">
        <v>207</v>
      </c>
      <c r="D111" s="305"/>
      <c r="E111" s="305"/>
      <c r="F111" s="306"/>
      <c r="G111" s="307" t="s">
        <v>220</v>
      </c>
      <c r="H111" s="308"/>
    </row>
    <row r="112" spans="2:9">
      <c r="B112" s="140">
        <v>1</v>
      </c>
      <c r="C112" s="141" t="s">
        <v>210</v>
      </c>
      <c r="D112" s="142"/>
      <c r="E112" s="143"/>
      <c r="F112" s="144"/>
      <c r="G112" s="309">
        <v>21744</v>
      </c>
      <c r="H112" s="310"/>
    </row>
    <row r="113" spans="1:8">
      <c r="B113" s="145">
        <v>2</v>
      </c>
      <c r="C113" s="146" t="s">
        <v>212</v>
      </c>
      <c r="D113" s="139"/>
      <c r="E113" s="147"/>
      <c r="F113" s="148"/>
      <c r="G113" s="311">
        <v>2283</v>
      </c>
      <c r="H113" s="312"/>
    </row>
    <row r="114" spans="1:8">
      <c r="B114" s="145">
        <v>3</v>
      </c>
      <c r="C114" s="146" t="s">
        <v>214</v>
      </c>
      <c r="D114" s="139"/>
      <c r="E114" s="147"/>
      <c r="F114" s="148"/>
      <c r="G114" s="311">
        <v>18075</v>
      </c>
      <c r="H114" s="312"/>
    </row>
    <row r="115" spans="1:8">
      <c r="B115" s="149">
        <v>4</v>
      </c>
      <c r="C115" s="150" t="s">
        <v>216</v>
      </c>
      <c r="D115" s="151"/>
      <c r="E115" s="152"/>
      <c r="F115" s="153"/>
      <c r="G115" s="296">
        <v>0</v>
      </c>
      <c r="H115" s="297"/>
    </row>
    <row r="116" spans="1:8" ht="15.75" thickBot="1">
      <c r="B116" s="298" t="s">
        <v>221</v>
      </c>
      <c r="C116" s="299"/>
      <c r="D116" s="299"/>
      <c r="E116" s="299"/>
      <c r="F116" s="299"/>
      <c r="G116" s="300">
        <v>42102</v>
      </c>
      <c r="H116" s="301"/>
    </row>
    <row r="119" spans="1:8">
      <c r="B119" s="84" t="s">
        <v>223</v>
      </c>
      <c r="C119" s="79" t="s">
        <v>203</v>
      </c>
    </row>
    <row r="121" spans="1:8" ht="15.75" thickBot="1">
      <c r="A121" s="109"/>
      <c r="B121" s="127"/>
      <c r="C121" s="112"/>
      <c r="D121" s="111"/>
      <c r="E121" s="110"/>
      <c r="F121" s="109"/>
      <c r="G121" s="109"/>
      <c r="H121" s="126"/>
    </row>
    <row r="122" spans="1:8" ht="15.75" thickBot="1">
      <c r="A122" s="114"/>
      <c r="B122" s="182" t="s">
        <v>206</v>
      </c>
      <c r="C122" s="302" t="s">
        <v>207</v>
      </c>
      <c r="D122" s="302"/>
      <c r="E122" s="302"/>
      <c r="F122" s="302"/>
      <c r="G122" s="184" t="s">
        <v>224</v>
      </c>
      <c r="H122" s="126"/>
    </row>
    <row r="123" spans="1:8">
      <c r="A123" s="114"/>
      <c r="B123" s="135" t="s">
        <v>209</v>
      </c>
      <c r="C123" s="115" t="s">
        <v>210</v>
      </c>
      <c r="D123" s="115"/>
      <c r="E123" s="115"/>
      <c r="F123" s="116"/>
      <c r="G123" s="186">
        <v>106473.66666666666</v>
      </c>
      <c r="H123" s="126"/>
    </row>
    <row r="124" spans="1:8">
      <c r="A124" s="114"/>
      <c r="B124" s="135" t="s">
        <v>211</v>
      </c>
      <c r="C124" s="117" t="s">
        <v>212</v>
      </c>
      <c r="D124" s="117"/>
      <c r="E124" s="117"/>
      <c r="F124" s="118"/>
      <c r="G124" s="187">
        <v>3350</v>
      </c>
      <c r="H124" s="126"/>
    </row>
    <row r="125" spans="1:8">
      <c r="A125" s="114"/>
      <c r="B125" s="135" t="s">
        <v>213</v>
      </c>
      <c r="C125" s="119" t="s">
        <v>225</v>
      </c>
      <c r="D125" s="119"/>
      <c r="E125" s="119"/>
      <c r="F125" s="118"/>
      <c r="G125" s="187">
        <v>6350</v>
      </c>
      <c r="H125" s="126"/>
    </row>
    <row r="126" spans="1:8">
      <c r="A126" s="114"/>
      <c r="B126" s="135" t="s">
        <v>215</v>
      </c>
      <c r="C126" s="117" t="s">
        <v>216</v>
      </c>
      <c r="D126" s="117"/>
      <c r="E126" s="117"/>
      <c r="F126" s="118"/>
      <c r="G126" s="187">
        <v>0</v>
      </c>
      <c r="H126" s="126"/>
    </row>
    <row r="127" spans="1:8" ht="15.75" thickBot="1">
      <c r="A127" s="114"/>
      <c r="B127" s="303" t="s">
        <v>226</v>
      </c>
      <c r="C127" s="304"/>
      <c r="D127" s="304"/>
      <c r="E127" s="304"/>
      <c r="F127" s="304"/>
      <c r="G127" s="120">
        <v>116173.66666666666</v>
      </c>
      <c r="H127" s="126"/>
    </row>
    <row r="130" spans="2:9">
      <c r="B130" s="84" t="s">
        <v>228</v>
      </c>
      <c r="C130" s="79" t="s">
        <v>227</v>
      </c>
    </row>
    <row r="132" spans="2:9">
      <c r="B132" s="109"/>
      <c r="C132" s="127"/>
      <c r="D132" s="112"/>
      <c r="E132" s="111"/>
      <c r="F132" s="110"/>
      <c r="G132" s="109"/>
      <c r="H132" s="109"/>
    </row>
    <row r="133" spans="2:9">
      <c r="B133" s="188" t="s">
        <v>229</v>
      </c>
      <c r="C133" s="293" t="s">
        <v>207</v>
      </c>
      <c r="D133" s="294"/>
      <c r="E133" s="294"/>
      <c r="F133" s="295"/>
      <c r="G133" s="189" t="s">
        <v>230</v>
      </c>
      <c r="H133" s="126"/>
    </row>
    <row r="134" spans="2:9">
      <c r="B134" s="137" t="s">
        <v>209</v>
      </c>
      <c r="C134" s="292" t="s">
        <v>231</v>
      </c>
      <c r="D134" s="292"/>
      <c r="E134" s="292"/>
      <c r="F134" s="292"/>
      <c r="G134" s="190">
        <v>8345.2333333333336</v>
      </c>
      <c r="H134" s="126"/>
    </row>
    <row r="135" spans="2:9">
      <c r="B135" s="137" t="s">
        <v>211</v>
      </c>
      <c r="C135" s="292" t="s">
        <v>232</v>
      </c>
      <c r="D135" s="292"/>
      <c r="E135" s="292"/>
      <c r="F135" s="292"/>
      <c r="G135" s="190">
        <v>1259.5</v>
      </c>
      <c r="H135" s="126"/>
    </row>
    <row r="136" spans="2:9">
      <c r="B136" s="137" t="s">
        <v>213</v>
      </c>
      <c r="C136" s="292" t="s">
        <v>233</v>
      </c>
      <c r="D136" s="292"/>
      <c r="E136" s="292"/>
      <c r="F136" s="292"/>
      <c r="G136" s="190">
        <v>1990</v>
      </c>
      <c r="H136" s="126"/>
    </row>
    <row r="137" spans="2:9">
      <c r="B137" s="137" t="s">
        <v>215</v>
      </c>
      <c r="C137" s="292" t="s">
        <v>234</v>
      </c>
      <c r="D137" s="292"/>
      <c r="E137" s="292"/>
      <c r="F137" s="292"/>
      <c r="G137" s="190">
        <v>0</v>
      </c>
      <c r="H137" s="126"/>
    </row>
    <row r="138" spans="2:9">
      <c r="B138" s="286" t="s">
        <v>235</v>
      </c>
      <c r="C138" s="286"/>
      <c r="D138" s="286"/>
      <c r="E138" s="286"/>
      <c r="F138" s="286"/>
      <c r="G138" s="131">
        <v>11594.73</v>
      </c>
      <c r="H138" s="126"/>
    </row>
    <row r="139" spans="2:9">
      <c r="B139" s="109"/>
      <c r="C139" s="128"/>
      <c r="D139" s="128"/>
      <c r="E139" s="128"/>
      <c r="F139" s="128"/>
      <c r="G139" s="125"/>
      <c r="H139" s="111"/>
    </row>
    <row r="140" spans="2:9">
      <c r="B140" s="84" t="s">
        <v>236</v>
      </c>
      <c r="C140" s="79" t="s">
        <v>237</v>
      </c>
    </row>
    <row r="142" spans="2:9">
      <c r="B142" s="109"/>
      <c r="C142" s="127"/>
      <c r="D142" s="112"/>
      <c r="E142" s="111"/>
      <c r="F142" s="110"/>
      <c r="G142" s="109"/>
      <c r="H142" s="109"/>
      <c r="I142" s="126"/>
    </row>
    <row r="143" spans="2:9">
      <c r="B143" s="154" t="s">
        <v>238</v>
      </c>
      <c r="C143" s="291" t="s">
        <v>207</v>
      </c>
      <c r="D143" s="291"/>
      <c r="E143" s="291"/>
      <c r="F143" s="291"/>
      <c r="G143" s="291"/>
      <c r="H143" s="136" t="s">
        <v>239</v>
      </c>
      <c r="I143" s="126"/>
    </row>
    <row r="144" spans="2:9">
      <c r="B144" s="137" t="s">
        <v>209</v>
      </c>
      <c r="C144" s="292" t="s">
        <v>210</v>
      </c>
      <c r="D144" s="292"/>
      <c r="E144" s="292"/>
      <c r="F144" s="292"/>
      <c r="G144" s="292"/>
      <c r="H144" s="138">
        <v>4388.4416666666666</v>
      </c>
      <c r="I144" s="126"/>
    </row>
    <row r="145" spans="2:9">
      <c r="B145" s="137" t="s">
        <v>211</v>
      </c>
      <c r="C145" s="292" t="s">
        <v>212</v>
      </c>
      <c r="D145" s="292"/>
      <c r="E145" s="292"/>
      <c r="F145" s="292"/>
      <c r="G145" s="292"/>
      <c r="H145" s="138">
        <v>671</v>
      </c>
      <c r="I145" s="126"/>
    </row>
    <row r="146" spans="2:9">
      <c r="B146" s="137" t="s">
        <v>213</v>
      </c>
      <c r="C146" s="292" t="s">
        <v>214</v>
      </c>
      <c r="D146" s="292"/>
      <c r="E146" s="292"/>
      <c r="F146" s="292"/>
      <c r="G146" s="292"/>
      <c r="H146" s="138">
        <v>3080.5</v>
      </c>
      <c r="I146" s="126"/>
    </row>
    <row r="147" spans="2:9">
      <c r="B147" s="137" t="s">
        <v>215</v>
      </c>
      <c r="C147" s="292" t="s">
        <v>216</v>
      </c>
      <c r="D147" s="292"/>
      <c r="E147" s="292"/>
      <c r="F147" s="292"/>
      <c r="G147" s="292"/>
      <c r="H147" s="138">
        <v>0</v>
      </c>
      <c r="I147" s="126"/>
    </row>
    <row r="148" spans="2:9">
      <c r="B148" s="286" t="s">
        <v>240</v>
      </c>
      <c r="C148" s="286"/>
      <c r="D148" s="286"/>
      <c r="E148" s="286"/>
      <c r="F148" s="286"/>
      <c r="G148" s="286"/>
      <c r="H148" s="131">
        <v>8139.94</v>
      </c>
      <c r="I148" s="126"/>
    </row>
    <row r="152" spans="2:9">
      <c r="C152" s="191">
        <f>H148+G138+G127+G116+G106+J93+J85+J73+J61+J48+J41+J27+J18+J12</f>
        <v>4506355.480833333</v>
      </c>
    </row>
    <row r="154" spans="2:9">
      <c r="C154" s="191">
        <f>C152+333457+838958.07</f>
        <v>5678770.5508333333</v>
      </c>
    </row>
    <row r="164" spans="15:18" ht="23.25">
      <c r="P164" s="202" t="s">
        <v>256</v>
      </c>
    </row>
    <row r="165" spans="15:18" ht="18.75">
      <c r="O165" s="108"/>
      <c r="P165" s="166" t="s">
        <v>241</v>
      </c>
      <c r="Q165" s="108"/>
      <c r="R165" s="108"/>
    </row>
    <row r="166" spans="15:18">
      <c r="O166" s="108"/>
      <c r="P166" s="108"/>
      <c r="Q166" s="108"/>
      <c r="R166" s="108"/>
    </row>
    <row r="167" spans="15:18" ht="27.75">
      <c r="O167" s="163" t="s">
        <v>242</v>
      </c>
      <c r="P167" s="164" t="s">
        <v>243</v>
      </c>
      <c r="Q167" s="165" t="s">
        <v>255</v>
      </c>
      <c r="R167" s="108"/>
    </row>
    <row r="168" spans="15:18" ht="16.5">
      <c r="O168" s="192"/>
      <c r="P168" s="193" t="s">
        <v>244</v>
      </c>
      <c r="Q168" s="194">
        <v>4168212.55</v>
      </c>
      <c r="R168" s="108"/>
    </row>
    <row r="169" spans="15:18" ht="16.5">
      <c r="O169" s="192"/>
      <c r="P169" s="195" t="s">
        <v>245</v>
      </c>
      <c r="Q169" s="200">
        <v>159208.59416666668</v>
      </c>
      <c r="R169" s="108"/>
    </row>
    <row r="170" spans="15:18" ht="16.5">
      <c r="O170" s="192"/>
      <c r="P170" s="196" t="s">
        <v>246</v>
      </c>
      <c r="Q170" s="200">
        <v>333457.00400000002</v>
      </c>
      <c r="R170" s="108"/>
    </row>
    <row r="171" spans="15:18" ht="16.5">
      <c r="O171" s="192"/>
      <c r="P171" s="193" t="s">
        <v>247</v>
      </c>
      <c r="Q171" s="197">
        <v>4660878.1481666658</v>
      </c>
      <c r="R171" s="108"/>
    </row>
    <row r="172" spans="15:18" ht="16.5">
      <c r="O172" s="192"/>
      <c r="P172" s="196" t="s">
        <v>248</v>
      </c>
      <c r="Q172" s="198">
        <v>838958.06666999985</v>
      </c>
      <c r="R172" s="108"/>
    </row>
    <row r="173" spans="15:18" ht="16.5">
      <c r="O173" s="192"/>
      <c r="P173" s="193" t="s">
        <v>249</v>
      </c>
      <c r="Q173" s="197">
        <v>5499836.2148366654</v>
      </c>
      <c r="R173" s="108"/>
    </row>
    <row r="174" spans="15:18" ht="16.5">
      <c r="O174" s="192"/>
      <c r="P174" s="196" t="s">
        <v>250</v>
      </c>
      <c r="Q174" s="198">
        <v>42102</v>
      </c>
      <c r="R174" s="108"/>
    </row>
    <row r="175" spans="15:18" ht="16.5">
      <c r="O175" s="192"/>
      <c r="P175" s="196" t="s">
        <v>251</v>
      </c>
      <c r="Q175" s="198">
        <v>116173.66666666666</v>
      </c>
      <c r="R175" s="108"/>
    </row>
    <row r="176" spans="15:18" ht="16.5">
      <c r="O176" s="192"/>
      <c r="P176" s="196" t="s">
        <v>252</v>
      </c>
      <c r="Q176" s="198">
        <v>11594.733333333334</v>
      </c>
      <c r="R176" s="108"/>
    </row>
    <row r="177" spans="2:18" ht="16.5">
      <c r="O177" s="192"/>
      <c r="P177" s="196" t="s">
        <v>253</v>
      </c>
      <c r="Q177" s="198">
        <v>8139.9416666666666</v>
      </c>
      <c r="R177" s="108"/>
    </row>
    <row r="178" spans="2:18" ht="18.75">
      <c r="O178" s="287" t="s">
        <v>254</v>
      </c>
      <c r="P178" s="287"/>
      <c r="Q178" s="199">
        <v>5677846.5565033322</v>
      </c>
      <c r="R178" s="108"/>
    </row>
    <row r="179" spans="2:18">
      <c r="O179" s="108"/>
      <c r="P179" s="108"/>
      <c r="Q179" s="108"/>
      <c r="R179" s="108"/>
    </row>
    <row r="180" spans="2:18">
      <c r="O180" s="108"/>
      <c r="P180" s="108"/>
      <c r="Q180" s="108"/>
      <c r="R180" s="108"/>
    </row>
    <row r="184" spans="2:18" ht="23.25">
      <c r="B184" s="201" t="s">
        <v>111</v>
      </c>
    </row>
    <row r="185" spans="2:18" s="108" customFormat="1"/>
    <row r="187" spans="2:18" ht="25.5">
      <c r="B187" s="86">
        <v>2.1</v>
      </c>
      <c r="C187" s="89" t="s">
        <v>112</v>
      </c>
    </row>
    <row r="189" spans="2:18" ht="25.5">
      <c r="B189" s="87" t="s">
        <v>113</v>
      </c>
      <c r="C189" s="92" t="s">
        <v>257</v>
      </c>
    </row>
    <row r="192" spans="2:18">
      <c r="C192" s="203"/>
      <c r="D192" s="70"/>
      <c r="E192" s="70"/>
      <c r="F192" s="70"/>
      <c r="G192" s="70"/>
    </row>
    <row r="193" spans="2:7" ht="30">
      <c r="B193" s="288" t="s">
        <v>257</v>
      </c>
      <c r="C193" s="204" t="s">
        <v>75</v>
      </c>
      <c r="D193" s="204" t="s">
        <v>76</v>
      </c>
      <c r="E193" s="204" t="s">
        <v>72</v>
      </c>
      <c r="F193" s="204" t="s">
        <v>73</v>
      </c>
      <c r="G193" s="204" t="s">
        <v>74</v>
      </c>
    </row>
    <row r="194" spans="2:7" ht="15" customHeight="1">
      <c r="B194" s="289"/>
      <c r="C194" s="58" t="s">
        <v>258</v>
      </c>
      <c r="D194" s="58" t="s">
        <v>78</v>
      </c>
      <c r="E194" s="58">
        <v>2</v>
      </c>
      <c r="F194" s="206">
        <v>5000</v>
      </c>
      <c r="G194" s="206">
        <f>E194*F194</f>
        <v>10000</v>
      </c>
    </row>
    <row r="195" spans="2:7" s="108" customFormat="1" ht="15" customHeight="1">
      <c r="B195" s="289"/>
      <c r="C195" s="58" t="s">
        <v>265</v>
      </c>
      <c r="D195" s="58" t="s">
        <v>261</v>
      </c>
      <c r="E195" s="58">
        <v>1</v>
      </c>
      <c r="F195" s="206">
        <v>3500</v>
      </c>
      <c r="G195" s="206">
        <v>3500</v>
      </c>
    </row>
    <row r="196" spans="2:7">
      <c r="B196" s="289"/>
      <c r="C196" s="58" t="s">
        <v>259</v>
      </c>
      <c r="D196" s="58" t="s">
        <v>78</v>
      </c>
      <c r="E196" s="58">
        <v>1</v>
      </c>
      <c r="F196" s="206">
        <v>25000</v>
      </c>
      <c r="G196" s="206">
        <f t="shared" ref="G196" si="13">E196*F196</f>
        <v>25000</v>
      </c>
    </row>
    <row r="197" spans="2:7">
      <c r="B197" s="289"/>
      <c r="C197" s="58" t="s">
        <v>260</v>
      </c>
      <c r="D197" s="58" t="s">
        <v>78</v>
      </c>
      <c r="E197" s="58">
        <v>1</v>
      </c>
      <c r="F197" s="206">
        <v>3500</v>
      </c>
      <c r="G197" s="206">
        <v>3500</v>
      </c>
    </row>
    <row r="198" spans="2:7">
      <c r="B198" s="290"/>
      <c r="C198" s="58"/>
      <c r="D198" s="58"/>
      <c r="E198" s="284" t="s">
        <v>0</v>
      </c>
      <c r="F198" s="284"/>
      <c r="G198" s="207">
        <f>SUM(G194:G197)</f>
        <v>42000</v>
      </c>
    </row>
    <row r="201" spans="2:7" ht="25.5">
      <c r="B201" s="87" t="s">
        <v>115</v>
      </c>
      <c r="C201" s="92" t="s">
        <v>116</v>
      </c>
    </row>
    <row r="203" spans="2:7" ht="30" customHeight="1">
      <c r="B203" s="285" t="s">
        <v>116</v>
      </c>
      <c r="C203" s="204" t="s">
        <v>75</v>
      </c>
      <c r="D203" s="204" t="s">
        <v>76</v>
      </c>
      <c r="E203" s="204" t="s">
        <v>72</v>
      </c>
      <c r="F203" s="204" t="s">
        <v>73</v>
      </c>
      <c r="G203" s="204" t="s">
        <v>74</v>
      </c>
    </row>
    <row r="204" spans="2:7">
      <c r="B204" s="285"/>
      <c r="C204" s="58" t="s">
        <v>40</v>
      </c>
      <c r="D204" s="58" t="s">
        <v>78</v>
      </c>
      <c r="E204" s="58">
        <v>1</v>
      </c>
      <c r="F204" s="206">
        <v>15000</v>
      </c>
      <c r="G204" s="206">
        <f t="shared" ref="G204:G216" si="14">E204*F204</f>
        <v>15000</v>
      </c>
    </row>
    <row r="205" spans="2:7">
      <c r="B205" s="285"/>
      <c r="C205" s="58" t="s">
        <v>41</v>
      </c>
      <c r="D205" s="58" t="s">
        <v>78</v>
      </c>
      <c r="E205" s="58">
        <v>1</v>
      </c>
      <c r="F205" s="206">
        <v>18000</v>
      </c>
      <c r="G205" s="206">
        <f t="shared" si="14"/>
        <v>18000</v>
      </c>
    </row>
    <row r="206" spans="2:7">
      <c r="B206" s="285"/>
      <c r="C206" s="58" t="s">
        <v>42</v>
      </c>
      <c r="D206" s="58" t="s">
        <v>78</v>
      </c>
      <c r="E206" s="58">
        <v>1</v>
      </c>
      <c r="F206" s="206">
        <v>2500</v>
      </c>
      <c r="G206" s="206">
        <f t="shared" si="14"/>
        <v>2500</v>
      </c>
    </row>
    <row r="207" spans="2:7">
      <c r="B207" s="285"/>
      <c r="C207" s="58" t="s">
        <v>43</v>
      </c>
      <c r="D207" s="58" t="s">
        <v>78</v>
      </c>
      <c r="E207" s="58">
        <v>2</v>
      </c>
      <c r="F207" s="206">
        <v>2500</v>
      </c>
      <c r="G207" s="206">
        <f t="shared" si="14"/>
        <v>5000</v>
      </c>
    </row>
    <row r="208" spans="2:7">
      <c r="B208" s="285"/>
      <c r="C208" s="58" t="s">
        <v>262</v>
      </c>
      <c r="D208" s="58" t="s">
        <v>78</v>
      </c>
      <c r="E208" s="58">
        <v>1</v>
      </c>
      <c r="F208" s="206">
        <v>35000</v>
      </c>
      <c r="G208" s="206">
        <f t="shared" si="14"/>
        <v>35000</v>
      </c>
    </row>
    <row r="209" spans="2:7">
      <c r="B209" s="285"/>
      <c r="C209" s="58" t="s">
        <v>45</v>
      </c>
      <c r="D209" s="58" t="s">
        <v>78</v>
      </c>
      <c r="E209" s="58">
        <v>1</v>
      </c>
      <c r="F209" s="206">
        <v>800</v>
      </c>
      <c r="G209" s="206">
        <f t="shared" si="14"/>
        <v>800</v>
      </c>
    </row>
    <row r="210" spans="2:7">
      <c r="B210" s="285"/>
      <c r="C210" s="58" t="s">
        <v>46</v>
      </c>
      <c r="D210" s="58" t="s">
        <v>78</v>
      </c>
      <c r="E210" s="58">
        <v>1</v>
      </c>
      <c r="F210" s="206">
        <v>500</v>
      </c>
      <c r="G210" s="206">
        <f t="shared" si="14"/>
        <v>500</v>
      </c>
    </row>
    <row r="211" spans="2:7">
      <c r="B211" s="285"/>
      <c r="C211" s="58" t="s">
        <v>47</v>
      </c>
      <c r="D211" s="58" t="s">
        <v>78</v>
      </c>
      <c r="E211" s="58">
        <v>4</v>
      </c>
      <c r="F211" s="206">
        <v>150</v>
      </c>
      <c r="G211" s="206">
        <f t="shared" si="14"/>
        <v>600</v>
      </c>
    </row>
    <row r="212" spans="2:7">
      <c r="B212" s="285"/>
      <c r="C212" s="58" t="s">
        <v>264</v>
      </c>
      <c r="D212" s="58" t="s">
        <v>77</v>
      </c>
      <c r="E212" s="58">
        <v>1</v>
      </c>
      <c r="F212" s="206">
        <v>250</v>
      </c>
      <c r="G212" s="206">
        <f t="shared" si="14"/>
        <v>250</v>
      </c>
    </row>
    <row r="213" spans="2:7">
      <c r="B213" s="285"/>
      <c r="C213" s="58" t="s">
        <v>49</v>
      </c>
      <c r="D213" s="58" t="s">
        <v>78</v>
      </c>
      <c r="E213" s="58">
        <v>10</v>
      </c>
      <c r="F213" s="206">
        <v>20</v>
      </c>
      <c r="G213" s="206">
        <f t="shared" si="14"/>
        <v>200</v>
      </c>
    </row>
    <row r="214" spans="2:7">
      <c r="B214" s="285"/>
      <c r="C214" s="58" t="s">
        <v>50</v>
      </c>
      <c r="D214" s="58" t="s">
        <v>78</v>
      </c>
      <c r="E214" s="58">
        <v>1</v>
      </c>
      <c r="F214" s="206">
        <v>1200</v>
      </c>
      <c r="G214" s="206">
        <f t="shared" si="14"/>
        <v>1200</v>
      </c>
    </row>
    <row r="215" spans="2:7">
      <c r="B215" s="285"/>
      <c r="C215" s="58" t="s">
        <v>51</v>
      </c>
      <c r="D215" s="58" t="s">
        <v>79</v>
      </c>
      <c r="E215" s="58">
        <v>1</v>
      </c>
      <c r="F215" s="206">
        <v>2500</v>
      </c>
      <c r="G215" s="206">
        <f t="shared" si="14"/>
        <v>2500</v>
      </c>
    </row>
    <row r="216" spans="2:7">
      <c r="B216" s="285"/>
      <c r="C216" s="58" t="s">
        <v>263</v>
      </c>
      <c r="D216" s="58" t="s">
        <v>79</v>
      </c>
      <c r="E216" s="58">
        <v>1</v>
      </c>
      <c r="F216" s="206">
        <v>10000</v>
      </c>
      <c r="G216" s="206">
        <f t="shared" si="14"/>
        <v>10000</v>
      </c>
    </row>
    <row r="217" spans="2:7">
      <c r="B217" s="285"/>
      <c r="C217" s="58"/>
      <c r="D217" s="58"/>
      <c r="E217" s="284" t="s">
        <v>0</v>
      </c>
      <c r="F217" s="284"/>
      <c r="G217" s="206">
        <f>SUM(G204:G216)</f>
        <v>91550</v>
      </c>
    </row>
    <row r="219" spans="2:7" ht="25.5">
      <c r="B219" s="87" t="s">
        <v>117</v>
      </c>
      <c r="C219" s="92" t="s">
        <v>360</v>
      </c>
    </row>
    <row r="221" spans="2:7">
      <c r="B221" s="41"/>
      <c r="C221" s="41"/>
      <c r="D221" s="41"/>
      <c r="E221" s="41"/>
      <c r="F221" s="41"/>
      <c r="G221" s="41"/>
    </row>
    <row r="222" spans="2:7" ht="30" customHeight="1">
      <c r="B222" s="285" t="s">
        <v>118</v>
      </c>
      <c r="C222" s="204" t="s">
        <v>75</v>
      </c>
      <c r="D222" s="204" t="s">
        <v>76</v>
      </c>
      <c r="E222" s="204" t="s">
        <v>72</v>
      </c>
      <c r="F222" s="204" t="s">
        <v>73</v>
      </c>
      <c r="G222" s="204" t="s">
        <v>74</v>
      </c>
    </row>
    <row r="223" spans="2:7">
      <c r="B223" s="285"/>
      <c r="C223" s="58" t="s">
        <v>266</v>
      </c>
      <c r="D223" s="58" t="s">
        <v>78</v>
      </c>
      <c r="E223" s="58">
        <v>15</v>
      </c>
      <c r="F223" s="206">
        <v>1200</v>
      </c>
      <c r="G223" s="206">
        <f>F223*E223</f>
        <v>18000</v>
      </c>
    </row>
    <row r="224" spans="2:7">
      <c r="B224" s="285"/>
      <c r="C224" s="58" t="s">
        <v>267</v>
      </c>
      <c r="D224" s="58" t="s">
        <v>268</v>
      </c>
      <c r="E224" s="58">
        <v>200</v>
      </c>
      <c r="F224" s="206">
        <v>25</v>
      </c>
      <c r="G224" s="206">
        <f t="shared" ref="G224:G234" si="15">F224*E224</f>
        <v>5000</v>
      </c>
    </row>
    <row r="225" spans="2:7">
      <c r="B225" s="285"/>
      <c r="C225" s="58" t="s">
        <v>274</v>
      </c>
      <c r="D225" s="58" t="s">
        <v>78</v>
      </c>
      <c r="E225" s="58">
        <v>30</v>
      </c>
      <c r="F225" s="206">
        <v>2500</v>
      </c>
      <c r="G225" s="206">
        <f t="shared" si="15"/>
        <v>75000</v>
      </c>
    </row>
    <row r="226" spans="2:7">
      <c r="B226" s="285"/>
      <c r="C226" s="58" t="s">
        <v>269</v>
      </c>
      <c r="D226" s="58" t="s">
        <v>78</v>
      </c>
      <c r="E226" s="58">
        <v>2</v>
      </c>
      <c r="F226" s="206">
        <v>3500</v>
      </c>
      <c r="G226" s="206">
        <f t="shared" si="15"/>
        <v>7000</v>
      </c>
    </row>
    <row r="227" spans="2:7">
      <c r="B227" s="285"/>
      <c r="C227" s="58" t="s">
        <v>270</v>
      </c>
      <c r="D227" s="58" t="s">
        <v>78</v>
      </c>
      <c r="E227" s="58">
        <v>2</v>
      </c>
      <c r="F227" s="206">
        <v>1500</v>
      </c>
      <c r="G227" s="206">
        <f t="shared" si="15"/>
        <v>3000</v>
      </c>
    </row>
    <row r="228" spans="2:7">
      <c r="B228" s="285"/>
      <c r="C228" s="58" t="s">
        <v>271</v>
      </c>
      <c r="D228" s="58" t="s">
        <v>78</v>
      </c>
      <c r="E228" s="58">
        <v>8</v>
      </c>
      <c r="F228" s="206">
        <v>550</v>
      </c>
      <c r="G228" s="206">
        <f t="shared" si="15"/>
        <v>4400</v>
      </c>
    </row>
    <row r="229" spans="2:7">
      <c r="B229" s="285"/>
      <c r="C229" s="58" t="s">
        <v>272</v>
      </c>
      <c r="D229" s="58" t="s">
        <v>80</v>
      </c>
      <c r="E229" s="58">
        <v>1</v>
      </c>
      <c r="F229" s="206">
        <v>10000</v>
      </c>
      <c r="G229" s="206">
        <f t="shared" si="15"/>
        <v>10000</v>
      </c>
    </row>
    <row r="230" spans="2:7">
      <c r="B230" s="285"/>
      <c r="C230" s="58" t="s">
        <v>273</v>
      </c>
      <c r="D230" s="58" t="s">
        <v>78</v>
      </c>
      <c r="E230" s="58">
        <v>4</v>
      </c>
      <c r="F230" s="206">
        <v>5000</v>
      </c>
      <c r="G230" s="206">
        <f t="shared" si="15"/>
        <v>20000</v>
      </c>
    </row>
    <row r="231" spans="2:7">
      <c r="B231" s="285"/>
      <c r="C231" s="58" t="s">
        <v>275</v>
      </c>
      <c r="D231" s="58" t="s">
        <v>78</v>
      </c>
      <c r="E231" s="58">
        <v>2</v>
      </c>
      <c r="F231" s="206">
        <v>3500</v>
      </c>
      <c r="G231" s="206">
        <f t="shared" si="15"/>
        <v>7000</v>
      </c>
    </row>
    <row r="232" spans="2:7">
      <c r="B232" s="285"/>
      <c r="C232" s="58" t="s">
        <v>276</v>
      </c>
      <c r="D232" s="58" t="s">
        <v>80</v>
      </c>
      <c r="E232" s="58">
        <v>1</v>
      </c>
      <c r="F232" s="206">
        <v>8000</v>
      </c>
      <c r="G232" s="206">
        <f t="shared" si="15"/>
        <v>8000</v>
      </c>
    </row>
    <row r="233" spans="2:7">
      <c r="B233" s="285"/>
      <c r="C233" s="58" t="s">
        <v>277</v>
      </c>
      <c r="D233" s="58" t="s">
        <v>78</v>
      </c>
      <c r="E233" s="58">
        <v>8</v>
      </c>
      <c r="F233" s="206">
        <v>4000</v>
      </c>
      <c r="G233" s="206">
        <f t="shared" si="15"/>
        <v>32000</v>
      </c>
    </row>
    <row r="234" spans="2:7">
      <c r="B234" s="285"/>
      <c r="C234" s="58" t="s">
        <v>278</v>
      </c>
      <c r="D234" s="58" t="s">
        <v>78</v>
      </c>
      <c r="E234" s="58">
        <v>8</v>
      </c>
      <c r="F234" s="206">
        <v>2500</v>
      </c>
      <c r="G234" s="206">
        <f t="shared" si="15"/>
        <v>20000</v>
      </c>
    </row>
    <row r="235" spans="2:7">
      <c r="B235" s="285"/>
      <c r="C235" s="58" t="s">
        <v>279</v>
      </c>
      <c r="D235" s="58" t="s">
        <v>78</v>
      </c>
      <c r="E235" s="58">
        <v>3</v>
      </c>
      <c r="F235" s="206">
        <v>1200</v>
      </c>
      <c r="G235" s="206">
        <f t="shared" ref="G235:G240" si="16">E235*F235</f>
        <v>3600</v>
      </c>
    </row>
    <row r="236" spans="2:7">
      <c r="B236" s="285"/>
      <c r="C236" s="58" t="s">
        <v>280</v>
      </c>
      <c r="D236" s="58" t="s">
        <v>78</v>
      </c>
      <c r="E236" s="58">
        <v>3</v>
      </c>
      <c r="F236" s="206">
        <v>200</v>
      </c>
      <c r="G236" s="206">
        <f t="shared" si="16"/>
        <v>600</v>
      </c>
    </row>
    <row r="237" spans="2:7">
      <c r="B237" s="285"/>
      <c r="C237" s="58" t="s">
        <v>281</v>
      </c>
      <c r="D237" s="58" t="s">
        <v>78</v>
      </c>
      <c r="E237" s="58">
        <v>3</v>
      </c>
      <c r="F237" s="206">
        <v>50</v>
      </c>
      <c r="G237" s="206">
        <f t="shared" si="16"/>
        <v>150</v>
      </c>
    </row>
    <row r="238" spans="2:7">
      <c r="B238" s="285"/>
      <c r="C238" s="58" t="s">
        <v>282</v>
      </c>
      <c r="D238" s="58" t="s">
        <v>78</v>
      </c>
      <c r="E238" s="58">
        <v>2</v>
      </c>
      <c r="F238" s="206">
        <v>350</v>
      </c>
      <c r="G238" s="206">
        <f t="shared" si="16"/>
        <v>700</v>
      </c>
    </row>
    <row r="239" spans="2:7">
      <c r="B239" s="285"/>
      <c r="C239" s="58" t="s">
        <v>283</v>
      </c>
      <c r="D239" s="58" t="s">
        <v>78</v>
      </c>
      <c r="E239" s="58">
        <v>5</v>
      </c>
      <c r="F239" s="206">
        <v>50</v>
      </c>
      <c r="G239" s="206">
        <f t="shared" si="16"/>
        <v>250</v>
      </c>
    </row>
    <row r="240" spans="2:7">
      <c r="B240" s="285"/>
      <c r="C240" s="58" t="s">
        <v>284</v>
      </c>
      <c r="D240" s="58" t="s">
        <v>78</v>
      </c>
      <c r="E240" s="58">
        <v>3</v>
      </c>
      <c r="F240" s="206">
        <v>100</v>
      </c>
      <c r="G240" s="206">
        <f t="shared" si="16"/>
        <v>300</v>
      </c>
    </row>
    <row r="241" spans="2:7">
      <c r="B241" s="41"/>
      <c r="C241" s="41"/>
      <c r="D241" s="281" t="s">
        <v>0</v>
      </c>
      <c r="E241" s="282"/>
      <c r="F241" s="283"/>
      <c r="G241" s="207">
        <f>SUM(G223:G240)</f>
        <v>215000</v>
      </c>
    </row>
    <row r="243" spans="2:7" ht="25.5">
      <c r="B243" s="86" t="s">
        <v>119</v>
      </c>
      <c r="C243" s="89" t="s">
        <v>53</v>
      </c>
    </row>
    <row r="245" spans="2:7" ht="25.5">
      <c r="B245" s="97" t="s">
        <v>120</v>
      </c>
      <c r="C245" s="92" t="s">
        <v>54</v>
      </c>
    </row>
    <row r="247" spans="2:7" ht="18.75">
      <c r="B247" s="56">
        <v>1</v>
      </c>
      <c r="C247" s="316" t="s">
        <v>70</v>
      </c>
      <c r="D247" s="56"/>
      <c r="E247" s="56"/>
      <c r="F247" s="56"/>
      <c r="G247" s="56"/>
    </row>
    <row r="248" spans="2:7" ht="30">
      <c r="B248" s="70"/>
      <c r="C248" s="204" t="s">
        <v>75</v>
      </c>
      <c r="D248" s="204" t="s">
        <v>76</v>
      </c>
      <c r="E248" s="204" t="s">
        <v>72</v>
      </c>
      <c r="F248" s="204" t="s">
        <v>73</v>
      </c>
      <c r="G248" s="204" t="s">
        <v>74</v>
      </c>
    </row>
    <row r="249" spans="2:7">
      <c r="B249" s="70"/>
      <c r="C249" s="58" t="s">
        <v>285</v>
      </c>
      <c r="D249" s="58" t="s">
        <v>71</v>
      </c>
      <c r="E249" s="58">
        <v>2</v>
      </c>
      <c r="F249" s="206">
        <v>200</v>
      </c>
      <c r="G249" s="206">
        <f>E249*F249</f>
        <v>400</v>
      </c>
    </row>
    <row r="250" spans="2:7">
      <c r="B250" s="70"/>
      <c r="C250" s="58" t="s">
        <v>286</v>
      </c>
      <c r="D250" s="58" t="s">
        <v>71</v>
      </c>
      <c r="E250" s="58">
        <v>1</v>
      </c>
      <c r="F250" s="206">
        <v>5000</v>
      </c>
      <c r="G250" s="206">
        <f t="shared" ref="G250:G253" si="17">E250*F250</f>
        <v>5000</v>
      </c>
    </row>
    <row r="251" spans="2:7">
      <c r="B251" s="70"/>
      <c r="C251" s="58" t="s">
        <v>287</v>
      </c>
      <c r="D251" s="58" t="s">
        <v>71</v>
      </c>
      <c r="E251" s="58">
        <v>1</v>
      </c>
      <c r="F251" s="206">
        <v>300</v>
      </c>
      <c r="G251" s="206">
        <f t="shared" si="17"/>
        <v>300</v>
      </c>
    </row>
    <row r="252" spans="2:7">
      <c r="B252" s="70"/>
      <c r="C252" s="58" t="s">
        <v>288</v>
      </c>
      <c r="D252" s="58" t="s">
        <v>71</v>
      </c>
      <c r="E252" s="58">
        <v>1</v>
      </c>
      <c r="F252" s="206">
        <v>1000</v>
      </c>
      <c r="G252" s="206">
        <f t="shared" si="17"/>
        <v>1000</v>
      </c>
    </row>
    <row r="253" spans="2:7">
      <c r="B253" s="70"/>
      <c r="C253" s="58" t="s">
        <v>289</v>
      </c>
      <c r="D253" s="58" t="s">
        <v>71</v>
      </c>
      <c r="E253" s="58">
        <v>2</v>
      </c>
      <c r="F253" s="206">
        <v>25</v>
      </c>
      <c r="G253" s="206">
        <f t="shared" si="17"/>
        <v>50</v>
      </c>
    </row>
    <row r="254" spans="2:7">
      <c r="B254" s="70"/>
      <c r="C254" s="281" t="s">
        <v>0</v>
      </c>
      <c r="D254" s="282"/>
      <c r="E254" s="282"/>
      <c r="F254" s="283"/>
      <c r="G254" s="207">
        <f>SUM(G249:G253)</f>
        <v>6750</v>
      </c>
    </row>
    <row r="255" spans="2:7">
      <c r="B255" s="108"/>
      <c r="C255" s="108"/>
      <c r="D255" s="108"/>
      <c r="E255" s="108"/>
      <c r="F255" s="108"/>
      <c r="G255" s="108"/>
    </row>
    <row r="256" spans="2:7">
      <c r="B256" s="108"/>
      <c r="C256" s="108"/>
      <c r="D256" s="108"/>
      <c r="E256" s="108"/>
      <c r="F256" s="108"/>
      <c r="G256" s="108"/>
    </row>
    <row r="257" spans="2:8" ht="29.25" thickBot="1">
      <c r="B257" s="56"/>
      <c r="C257" s="317" t="s">
        <v>2</v>
      </c>
      <c r="D257" s="56"/>
      <c r="E257" s="56"/>
      <c r="F257" s="56"/>
      <c r="G257" s="56"/>
      <c r="H257" s="56"/>
    </row>
    <row r="258" spans="2:8" ht="30">
      <c r="B258" s="56"/>
      <c r="C258" s="204" t="s">
        <v>75</v>
      </c>
      <c r="D258" s="204" t="s">
        <v>76</v>
      </c>
      <c r="E258" s="204" t="s">
        <v>72</v>
      </c>
      <c r="F258" s="204" t="s">
        <v>73</v>
      </c>
      <c r="G258" s="204" t="s">
        <v>74</v>
      </c>
      <c r="H258" s="56"/>
    </row>
    <row r="259" spans="2:8">
      <c r="B259" s="56"/>
      <c r="C259" s="58" t="s">
        <v>290</v>
      </c>
      <c r="D259" s="58" t="s">
        <v>78</v>
      </c>
      <c r="E259" s="58">
        <v>1</v>
      </c>
      <c r="F259" s="206">
        <v>1000</v>
      </c>
      <c r="G259" s="206">
        <f>E259*F259</f>
        <v>1000</v>
      </c>
      <c r="H259" s="56"/>
    </row>
    <row r="260" spans="2:8">
      <c r="B260" s="56"/>
      <c r="C260" s="58" t="s">
        <v>291</v>
      </c>
      <c r="D260" s="58" t="s">
        <v>78</v>
      </c>
      <c r="E260" s="58">
        <v>1</v>
      </c>
      <c r="F260" s="206">
        <v>20000</v>
      </c>
      <c r="G260" s="206">
        <f t="shared" ref="G260:G274" si="18">E260*F260</f>
        <v>20000</v>
      </c>
      <c r="H260" s="56"/>
    </row>
    <row r="261" spans="2:8">
      <c r="B261" s="56"/>
      <c r="C261" s="58" t="s">
        <v>292</v>
      </c>
      <c r="D261" s="58" t="s">
        <v>78</v>
      </c>
      <c r="E261" s="58">
        <v>1</v>
      </c>
      <c r="F261" s="206">
        <v>220000</v>
      </c>
      <c r="G261" s="206">
        <f t="shared" si="18"/>
        <v>220000</v>
      </c>
      <c r="H261" s="56"/>
    </row>
    <row r="262" spans="2:8">
      <c r="B262" s="56"/>
      <c r="C262" s="58" t="s">
        <v>293</v>
      </c>
      <c r="D262" s="58" t="s">
        <v>78</v>
      </c>
      <c r="E262" s="58">
        <v>1</v>
      </c>
      <c r="F262" s="206">
        <v>550000</v>
      </c>
      <c r="G262" s="206">
        <f t="shared" si="18"/>
        <v>550000</v>
      </c>
      <c r="H262" s="56"/>
    </row>
    <row r="263" spans="2:8">
      <c r="B263" s="56"/>
      <c r="C263" s="58" t="s">
        <v>294</v>
      </c>
      <c r="D263" s="58" t="s">
        <v>78</v>
      </c>
      <c r="E263" s="58">
        <v>2</v>
      </c>
      <c r="F263" s="206">
        <v>3500</v>
      </c>
      <c r="G263" s="206">
        <f t="shared" si="18"/>
        <v>7000</v>
      </c>
      <c r="H263" s="56"/>
    </row>
    <row r="264" spans="2:8">
      <c r="B264" s="56"/>
      <c r="C264" s="58" t="s">
        <v>279</v>
      </c>
      <c r="D264" s="58" t="s">
        <v>78</v>
      </c>
      <c r="E264" s="58">
        <v>3</v>
      </c>
      <c r="F264" s="206">
        <v>1200</v>
      </c>
      <c r="G264" s="206">
        <f t="shared" si="18"/>
        <v>3600</v>
      </c>
      <c r="H264" s="56"/>
    </row>
    <row r="265" spans="2:8">
      <c r="B265" s="56"/>
      <c r="C265" s="58" t="s">
        <v>280</v>
      </c>
      <c r="D265" s="58" t="s">
        <v>78</v>
      </c>
      <c r="E265" s="58">
        <v>3</v>
      </c>
      <c r="F265" s="206">
        <v>200</v>
      </c>
      <c r="G265" s="206">
        <f t="shared" si="18"/>
        <v>600</v>
      </c>
      <c r="H265" s="56"/>
    </row>
    <row r="266" spans="2:8">
      <c r="B266" s="56"/>
      <c r="C266" s="58" t="s">
        <v>295</v>
      </c>
      <c r="D266" s="58" t="s">
        <v>78</v>
      </c>
      <c r="E266" s="58">
        <v>3</v>
      </c>
      <c r="F266" s="206">
        <v>250</v>
      </c>
      <c r="G266" s="206">
        <f t="shared" si="18"/>
        <v>750</v>
      </c>
      <c r="H266" s="56"/>
    </row>
    <row r="267" spans="2:8">
      <c r="B267" s="56"/>
      <c r="C267" s="58" t="s">
        <v>281</v>
      </c>
      <c r="D267" s="58" t="s">
        <v>78</v>
      </c>
      <c r="E267" s="58">
        <v>3</v>
      </c>
      <c r="F267" s="206">
        <v>50</v>
      </c>
      <c r="G267" s="206">
        <f t="shared" si="18"/>
        <v>150</v>
      </c>
      <c r="H267" s="56"/>
    </row>
    <row r="268" spans="2:8">
      <c r="B268" s="56"/>
      <c r="C268" s="58" t="s">
        <v>282</v>
      </c>
      <c r="D268" s="58" t="s">
        <v>78</v>
      </c>
      <c r="E268" s="58">
        <v>2</v>
      </c>
      <c r="F268" s="206">
        <v>350</v>
      </c>
      <c r="G268" s="206">
        <f t="shared" si="18"/>
        <v>700</v>
      </c>
      <c r="H268" s="56"/>
    </row>
    <row r="269" spans="2:8">
      <c r="B269" s="56"/>
      <c r="C269" s="58" t="s">
        <v>283</v>
      </c>
      <c r="D269" s="58" t="s">
        <v>78</v>
      </c>
      <c r="E269" s="58">
        <v>5</v>
      </c>
      <c r="F269" s="206">
        <v>50</v>
      </c>
      <c r="G269" s="206">
        <f t="shared" si="18"/>
        <v>250</v>
      </c>
      <c r="H269" s="56"/>
    </row>
    <row r="270" spans="2:8">
      <c r="B270" s="56"/>
      <c r="C270" s="58" t="s">
        <v>284</v>
      </c>
      <c r="D270" s="58" t="s">
        <v>78</v>
      </c>
      <c r="E270" s="58">
        <v>2</v>
      </c>
      <c r="F270" s="206">
        <v>100</v>
      </c>
      <c r="G270" s="206">
        <f t="shared" si="18"/>
        <v>200</v>
      </c>
      <c r="H270" s="56"/>
    </row>
    <row r="271" spans="2:8">
      <c r="B271" s="56"/>
      <c r="C271" s="58" t="s">
        <v>296</v>
      </c>
      <c r="D271" s="58" t="s">
        <v>78</v>
      </c>
      <c r="E271" s="58">
        <v>2</v>
      </c>
      <c r="F271" s="206">
        <v>100</v>
      </c>
      <c r="G271" s="206">
        <f t="shared" si="18"/>
        <v>200</v>
      </c>
      <c r="H271" s="56"/>
    </row>
    <row r="272" spans="2:8">
      <c r="B272" s="56"/>
      <c r="C272" s="58" t="s">
        <v>297</v>
      </c>
      <c r="D272" s="58" t="s">
        <v>78</v>
      </c>
      <c r="E272" s="58">
        <v>10</v>
      </c>
      <c r="F272" s="206">
        <v>20</v>
      </c>
      <c r="G272" s="206">
        <f t="shared" si="18"/>
        <v>200</v>
      </c>
      <c r="H272" s="56"/>
    </row>
    <row r="273" spans="2:8">
      <c r="B273" s="56"/>
      <c r="C273" s="58" t="s">
        <v>298</v>
      </c>
      <c r="D273" s="58" t="s">
        <v>78</v>
      </c>
      <c r="E273" s="58">
        <v>10</v>
      </c>
      <c r="F273" s="206">
        <v>25</v>
      </c>
      <c r="G273" s="206">
        <f t="shared" si="18"/>
        <v>250</v>
      </c>
      <c r="H273" s="56"/>
    </row>
    <row r="274" spans="2:8">
      <c r="B274" s="56"/>
      <c r="C274" s="58" t="s">
        <v>299</v>
      </c>
      <c r="D274" s="58" t="s">
        <v>78</v>
      </c>
      <c r="E274" s="58">
        <v>2</v>
      </c>
      <c r="F274" s="206">
        <v>1200</v>
      </c>
      <c r="G274" s="206">
        <f t="shared" si="18"/>
        <v>2400</v>
      </c>
      <c r="H274" s="56"/>
    </row>
    <row r="275" spans="2:8">
      <c r="B275" s="56"/>
      <c r="C275" s="58"/>
      <c r="D275" s="58"/>
      <c r="E275" s="281" t="s">
        <v>0</v>
      </c>
      <c r="F275" s="283"/>
      <c r="G275" s="207">
        <f>SUM(G259:G274)</f>
        <v>807300</v>
      </c>
      <c r="H275" s="56"/>
    </row>
    <row r="276" spans="2:8">
      <c r="B276" s="56"/>
      <c r="C276" s="56"/>
      <c r="D276" s="56"/>
      <c r="E276" s="56"/>
      <c r="F276" s="56"/>
      <c r="G276" s="56"/>
      <c r="H276" s="56"/>
    </row>
    <row r="277" spans="2:8">
      <c r="B277" s="56"/>
      <c r="C277" s="56"/>
      <c r="D277" s="56"/>
      <c r="E277" s="56"/>
      <c r="F277" s="56"/>
      <c r="G277" s="56"/>
      <c r="H277" s="56"/>
    </row>
    <row r="278" spans="2:8" ht="23.25">
      <c r="B278" s="56"/>
      <c r="C278" s="318" t="s">
        <v>3</v>
      </c>
      <c r="D278" s="58"/>
      <c r="E278" s="58"/>
      <c r="F278" s="58"/>
      <c r="G278" s="58"/>
      <c r="H278" s="56"/>
    </row>
    <row r="279" spans="2:8" ht="30">
      <c r="B279" s="56"/>
      <c r="C279" s="204" t="s">
        <v>75</v>
      </c>
      <c r="D279" s="204" t="s">
        <v>76</v>
      </c>
      <c r="E279" s="204" t="s">
        <v>72</v>
      </c>
      <c r="F279" s="204" t="s">
        <v>73</v>
      </c>
      <c r="G279" s="204" t="s">
        <v>74</v>
      </c>
      <c r="H279" s="56"/>
    </row>
    <row r="280" spans="2:8">
      <c r="B280" s="56"/>
      <c r="C280" s="58" t="s">
        <v>300</v>
      </c>
      <c r="D280" s="58" t="s">
        <v>78</v>
      </c>
      <c r="E280" s="58">
        <v>1</v>
      </c>
      <c r="F280" s="206">
        <v>15000</v>
      </c>
      <c r="G280" s="206">
        <f t="shared" ref="G280:G292" si="19">E280*F280</f>
        <v>15000</v>
      </c>
      <c r="H280" s="56"/>
    </row>
    <row r="281" spans="2:8">
      <c r="B281" s="56"/>
      <c r="C281" s="58" t="s">
        <v>301</v>
      </c>
      <c r="D281" s="58" t="s">
        <v>78</v>
      </c>
      <c r="E281" s="58">
        <v>1</v>
      </c>
      <c r="F281" s="206">
        <v>18000</v>
      </c>
      <c r="G281" s="206">
        <f t="shared" si="19"/>
        <v>18000</v>
      </c>
      <c r="H281" s="56"/>
    </row>
    <row r="282" spans="2:8">
      <c r="B282" s="56"/>
      <c r="C282" s="58" t="s">
        <v>42</v>
      </c>
      <c r="D282" s="58" t="s">
        <v>78</v>
      </c>
      <c r="E282" s="58">
        <v>1</v>
      </c>
      <c r="F282" s="206">
        <v>2500</v>
      </c>
      <c r="G282" s="206">
        <f t="shared" si="19"/>
        <v>2500</v>
      </c>
      <c r="H282" s="56"/>
    </row>
    <row r="283" spans="2:8">
      <c r="B283" s="56"/>
      <c r="C283" s="58" t="s">
        <v>302</v>
      </c>
      <c r="D283" s="58" t="s">
        <v>78</v>
      </c>
      <c r="E283" s="58">
        <v>2</v>
      </c>
      <c r="F283" s="206">
        <v>2500</v>
      </c>
      <c r="G283" s="206">
        <f t="shared" si="19"/>
        <v>5000</v>
      </c>
      <c r="H283" s="56"/>
    </row>
    <row r="284" spans="2:8">
      <c r="B284" s="56"/>
      <c r="C284" s="58" t="s">
        <v>44</v>
      </c>
      <c r="D284" s="58" t="s">
        <v>78</v>
      </c>
      <c r="E284" s="58">
        <v>1</v>
      </c>
      <c r="F284" s="206">
        <v>800</v>
      </c>
      <c r="G284" s="206">
        <f t="shared" si="19"/>
        <v>800</v>
      </c>
      <c r="H284" s="56"/>
    </row>
    <row r="285" spans="2:8">
      <c r="B285" s="56"/>
      <c r="C285" s="58" t="s">
        <v>303</v>
      </c>
      <c r="D285" s="58" t="s">
        <v>78</v>
      </c>
      <c r="E285" s="58">
        <v>1</v>
      </c>
      <c r="F285" s="206">
        <v>800</v>
      </c>
      <c r="G285" s="206">
        <f t="shared" si="19"/>
        <v>800</v>
      </c>
      <c r="H285" s="56"/>
    </row>
    <row r="286" spans="2:8">
      <c r="B286" s="56"/>
      <c r="C286" s="58" t="s">
        <v>304</v>
      </c>
      <c r="D286" s="58" t="s">
        <v>78</v>
      </c>
      <c r="E286" s="58">
        <v>1</v>
      </c>
      <c r="F286" s="206">
        <v>500</v>
      </c>
      <c r="G286" s="206">
        <f t="shared" si="19"/>
        <v>500</v>
      </c>
      <c r="H286" s="56"/>
    </row>
    <row r="287" spans="2:8">
      <c r="B287" s="56"/>
      <c r="C287" s="58" t="s">
        <v>305</v>
      </c>
      <c r="D287" s="58" t="s">
        <v>78</v>
      </c>
      <c r="E287" s="58">
        <v>6</v>
      </c>
      <c r="F287" s="206">
        <v>150</v>
      </c>
      <c r="G287" s="206">
        <f t="shared" si="19"/>
        <v>900</v>
      </c>
      <c r="H287" s="56"/>
    </row>
    <row r="288" spans="2:8">
      <c r="B288" s="56"/>
      <c r="C288" s="58" t="s">
        <v>306</v>
      </c>
      <c r="D288" s="58" t="s">
        <v>78</v>
      </c>
      <c r="E288" s="58">
        <v>1</v>
      </c>
      <c r="F288" s="206">
        <v>600</v>
      </c>
      <c r="G288" s="206">
        <f t="shared" si="19"/>
        <v>600</v>
      </c>
      <c r="H288" s="56"/>
    </row>
    <row r="289" spans="2:8">
      <c r="B289" s="56"/>
      <c r="C289" s="58" t="s">
        <v>307</v>
      </c>
      <c r="D289" s="58" t="s">
        <v>78</v>
      </c>
      <c r="E289" s="58">
        <v>10</v>
      </c>
      <c r="F289" s="206">
        <v>20</v>
      </c>
      <c r="G289" s="206">
        <f t="shared" si="19"/>
        <v>200</v>
      </c>
      <c r="H289" s="56"/>
    </row>
    <row r="290" spans="2:8">
      <c r="B290" s="56"/>
      <c r="C290" s="58" t="s">
        <v>308</v>
      </c>
      <c r="D290" s="58" t="s">
        <v>78</v>
      </c>
      <c r="E290" s="58">
        <v>1</v>
      </c>
      <c r="F290" s="206">
        <v>1200</v>
      </c>
      <c r="G290" s="206">
        <f t="shared" si="19"/>
        <v>1200</v>
      </c>
      <c r="H290" s="56"/>
    </row>
    <row r="291" spans="2:8">
      <c r="B291" s="56"/>
      <c r="C291" s="58" t="s">
        <v>309</v>
      </c>
      <c r="D291" s="58" t="s">
        <v>79</v>
      </c>
      <c r="E291" s="58">
        <v>1</v>
      </c>
      <c r="F291" s="206">
        <v>2500</v>
      </c>
      <c r="G291" s="206">
        <f t="shared" si="19"/>
        <v>2500</v>
      </c>
      <c r="H291" s="56"/>
    </row>
    <row r="292" spans="2:8">
      <c r="B292" s="56"/>
      <c r="C292" s="58" t="s">
        <v>310</v>
      </c>
      <c r="D292" s="58" t="s">
        <v>79</v>
      </c>
      <c r="E292" s="58">
        <v>1</v>
      </c>
      <c r="F292" s="206">
        <v>10000</v>
      </c>
      <c r="G292" s="206">
        <f t="shared" si="19"/>
        <v>10000</v>
      </c>
      <c r="H292" s="56"/>
    </row>
    <row r="293" spans="2:8">
      <c r="B293" s="56"/>
      <c r="C293" s="58"/>
      <c r="D293" s="58"/>
      <c r="E293" s="281" t="s">
        <v>0</v>
      </c>
      <c r="F293" s="283"/>
      <c r="G293" s="207">
        <f>SUM(G280:G292)</f>
        <v>58000</v>
      </c>
      <c r="H293" s="56"/>
    </row>
    <row r="294" spans="2:8">
      <c r="B294" s="56"/>
      <c r="C294" s="56"/>
      <c r="D294" s="56"/>
      <c r="E294" s="56"/>
      <c r="F294" s="56"/>
      <c r="G294" s="56"/>
      <c r="H294" s="56"/>
    </row>
    <row r="295" spans="2:8">
      <c r="B295" s="56"/>
      <c r="C295" s="56"/>
      <c r="D295" s="56"/>
      <c r="E295" s="56"/>
      <c r="F295" s="56"/>
      <c r="G295" s="56"/>
      <c r="H295" s="56"/>
    </row>
    <row r="296" spans="2:8" ht="26.25">
      <c r="B296" s="56"/>
      <c r="C296" s="319" t="s">
        <v>4</v>
      </c>
      <c r="D296" s="56"/>
      <c r="E296" s="56"/>
      <c r="F296" s="56"/>
      <c r="G296" s="56"/>
      <c r="H296" s="56"/>
    </row>
    <row r="297" spans="2:8" ht="30">
      <c r="B297" s="56"/>
      <c r="C297" s="204" t="s">
        <v>75</v>
      </c>
      <c r="D297" s="204" t="s">
        <v>76</v>
      </c>
      <c r="E297" s="204" t="s">
        <v>72</v>
      </c>
      <c r="F297" s="204" t="s">
        <v>73</v>
      </c>
      <c r="G297" s="204" t="s">
        <v>74</v>
      </c>
      <c r="H297" s="56"/>
    </row>
    <row r="298" spans="2:8">
      <c r="B298" s="56"/>
      <c r="C298" s="58" t="s">
        <v>311</v>
      </c>
      <c r="D298" s="58" t="s">
        <v>78</v>
      </c>
      <c r="E298" s="58">
        <v>1</v>
      </c>
      <c r="F298" s="206">
        <v>120000</v>
      </c>
      <c r="G298" s="206">
        <f t="shared" ref="G298:G302" si="20">E298*F298</f>
        <v>120000</v>
      </c>
      <c r="H298" s="56"/>
    </row>
    <row r="299" spans="2:8">
      <c r="B299" s="56"/>
      <c r="C299" s="58" t="s">
        <v>312</v>
      </c>
      <c r="D299" s="58" t="s">
        <v>78</v>
      </c>
      <c r="E299" s="58">
        <v>1</v>
      </c>
      <c r="F299" s="206">
        <v>80000</v>
      </c>
      <c r="G299" s="206">
        <f t="shared" si="20"/>
        <v>80000</v>
      </c>
      <c r="H299" s="56"/>
    </row>
    <row r="300" spans="2:8">
      <c r="B300" s="56"/>
      <c r="C300" s="58" t="s">
        <v>313</v>
      </c>
      <c r="D300" s="58" t="s">
        <v>78</v>
      </c>
      <c r="E300" s="58">
        <v>2</v>
      </c>
      <c r="F300" s="206">
        <v>2500</v>
      </c>
      <c r="G300" s="206">
        <f t="shared" si="20"/>
        <v>5000</v>
      </c>
      <c r="H300" s="56"/>
    </row>
    <row r="301" spans="2:8">
      <c r="B301" s="56"/>
      <c r="C301" s="58" t="s">
        <v>314</v>
      </c>
      <c r="D301" s="58" t="s">
        <v>78</v>
      </c>
      <c r="E301" s="58">
        <v>1</v>
      </c>
      <c r="F301" s="206">
        <v>700</v>
      </c>
      <c r="G301" s="206">
        <f t="shared" si="20"/>
        <v>700</v>
      </c>
      <c r="H301" s="56"/>
    </row>
    <row r="302" spans="2:8">
      <c r="B302" s="56"/>
      <c r="C302" s="58" t="s">
        <v>315</v>
      </c>
      <c r="D302" s="58" t="s">
        <v>78</v>
      </c>
      <c r="E302" s="58">
        <v>1</v>
      </c>
      <c r="F302" s="206">
        <v>1000</v>
      </c>
      <c r="G302" s="206">
        <f t="shared" si="20"/>
        <v>1000</v>
      </c>
      <c r="H302" s="56"/>
    </row>
    <row r="303" spans="2:8">
      <c r="B303" s="56"/>
      <c r="C303" s="58"/>
      <c r="D303" s="58"/>
      <c r="E303" s="281" t="s">
        <v>0</v>
      </c>
      <c r="F303" s="283"/>
      <c r="G303" s="207">
        <f>SUM(G298:G302)</f>
        <v>206700</v>
      </c>
      <c r="H303" s="56"/>
    </row>
    <row r="304" spans="2:8">
      <c r="B304" s="56"/>
      <c r="C304" s="56"/>
      <c r="D304" s="56"/>
      <c r="E304" s="56"/>
      <c r="F304" s="56"/>
      <c r="G304" s="56"/>
      <c r="H304" s="56"/>
    </row>
    <row r="305" spans="2:9">
      <c r="B305" s="56"/>
      <c r="C305" s="56"/>
      <c r="D305" s="56"/>
      <c r="E305" s="56"/>
      <c r="F305" s="56"/>
      <c r="G305" s="56"/>
      <c r="H305" s="56"/>
    </row>
    <row r="306" spans="2:9" ht="23.25">
      <c r="B306" s="56"/>
      <c r="C306" s="320" t="s">
        <v>5</v>
      </c>
      <c r="D306" s="57"/>
      <c r="E306" s="57"/>
      <c r="F306" s="57"/>
      <c r="G306" s="57"/>
      <c r="H306" s="56"/>
    </row>
    <row r="307" spans="2:9" ht="30">
      <c r="B307" s="56"/>
      <c r="C307" s="322" t="s">
        <v>75</v>
      </c>
      <c r="D307" s="322" t="s">
        <v>76</v>
      </c>
      <c r="E307" s="322" t="s">
        <v>72</v>
      </c>
      <c r="F307" s="322" t="s">
        <v>73</v>
      </c>
      <c r="G307" s="322" t="s">
        <v>74</v>
      </c>
      <c r="H307" s="56"/>
    </row>
    <row r="308" spans="2:9">
      <c r="B308" s="56"/>
      <c r="C308" s="58" t="s">
        <v>55</v>
      </c>
      <c r="D308" s="58" t="s">
        <v>78</v>
      </c>
      <c r="E308" s="58">
        <v>6</v>
      </c>
      <c r="F308" s="206">
        <v>200</v>
      </c>
      <c r="G308" s="206">
        <f>E308*F308</f>
        <v>1200</v>
      </c>
      <c r="H308" s="56"/>
    </row>
    <row r="309" spans="2:9">
      <c r="B309" s="56"/>
      <c r="C309" s="58" t="s">
        <v>316</v>
      </c>
      <c r="D309" s="58" t="s">
        <v>78</v>
      </c>
      <c r="E309" s="58">
        <v>2</v>
      </c>
      <c r="F309" s="206">
        <v>700</v>
      </c>
      <c r="G309" s="206">
        <f t="shared" ref="G309:G310" si="21">E309*F309</f>
        <v>1400</v>
      </c>
      <c r="H309" s="56"/>
    </row>
    <row r="310" spans="2:9">
      <c r="B310" s="56"/>
      <c r="C310" s="58" t="s">
        <v>317</v>
      </c>
      <c r="D310" s="58" t="s">
        <v>78</v>
      </c>
      <c r="E310" s="58">
        <v>1</v>
      </c>
      <c r="F310" s="206">
        <v>1000</v>
      </c>
      <c r="G310" s="206">
        <f t="shared" si="21"/>
        <v>1000</v>
      </c>
      <c r="H310" s="56"/>
    </row>
    <row r="311" spans="2:9">
      <c r="B311" s="56"/>
      <c r="C311" s="58"/>
      <c r="D311" s="58"/>
      <c r="E311" s="281" t="s">
        <v>0</v>
      </c>
      <c r="F311" s="283"/>
      <c r="G311" s="207">
        <f>SUM(G308:G310)</f>
        <v>3600</v>
      </c>
      <c r="H311" s="56"/>
    </row>
    <row r="312" spans="2:9">
      <c r="B312" s="56"/>
      <c r="C312" s="56"/>
      <c r="D312" s="56"/>
      <c r="E312" s="56"/>
      <c r="F312" s="56"/>
      <c r="G312" s="56"/>
      <c r="H312" s="56"/>
    </row>
    <row r="313" spans="2:9" ht="19.5" thickBot="1">
      <c r="B313" s="56"/>
      <c r="C313" s="321" t="s">
        <v>13</v>
      </c>
      <c r="D313" s="70"/>
      <c r="E313" s="70"/>
      <c r="F313" s="70"/>
      <c r="G313" s="70"/>
      <c r="H313" s="56"/>
    </row>
    <row r="314" spans="2:9">
      <c r="B314" s="56"/>
      <c r="C314" s="56"/>
      <c r="D314" s="70"/>
      <c r="E314" s="70"/>
      <c r="F314" s="70"/>
      <c r="G314" s="70"/>
      <c r="H314" s="56"/>
    </row>
    <row r="315" spans="2:9" ht="30">
      <c r="B315" s="56"/>
      <c r="C315" s="204" t="s">
        <v>75</v>
      </c>
      <c r="D315" s="204" t="s">
        <v>76</v>
      </c>
      <c r="E315" s="204" t="s">
        <v>72</v>
      </c>
      <c r="F315" s="204" t="s">
        <v>73</v>
      </c>
      <c r="G315" s="204" t="s">
        <v>74</v>
      </c>
      <c r="H315" s="56"/>
    </row>
    <row r="316" spans="2:9">
      <c r="B316" s="56"/>
      <c r="C316" s="58" t="s">
        <v>55</v>
      </c>
      <c r="D316" s="58" t="s">
        <v>78</v>
      </c>
      <c r="E316" s="58">
        <v>4</v>
      </c>
      <c r="F316" s="206">
        <v>200</v>
      </c>
      <c r="G316" s="206">
        <f>F316*E316</f>
        <v>800</v>
      </c>
      <c r="H316" s="56"/>
    </row>
    <row r="317" spans="2:9">
      <c r="B317" s="56"/>
      <c r="C317" s="58" t="s">
        <v>316</v>
      </c>
      <c r="D317" s="58" t="s">
        <v>78</v>
      </c>
      <c r="E317" s="58">
        <v>1</v>
      </c>
      <c r="F317" s="206">
        <v>700</v>
      </c>
      <c r="G317" s="206">
        <f t="shared" ref="G317:G318" si="22">F317*E317</f>
        <v>700</v>
      </c>
      <c r="H317" s="56"/>
    </row>
    <row r="318" spans="2:9">
      <c r="B318" s="56"/>
      <c r="C318" s="58" t="s">
        <v>315</v>
      </c>
      <c r="D318" s="58" t="s">
        <v>78</v>
      </c>
      <c r="E318" s="58">
        <v>1</v>
      </c>
      <c r="F318" s="206">
        <v>1000</v>
      </c>
      <c r="G318" s="206">
        <f t="shared" si="22"/>
        <v>1000</v>
      </c>
      <c r="H318" s="56"/>
    </row>
    <row r="319" spans="2:9">
      <c r="B319" s="56"/>
      <c r="C319" s="58"/>
      <c r="D319" s="58"/>
      <c r="E319" s="281" t="s">
        <v>83</v>
      </c>
      <c r="F319" s="283"/>
      <c r="G319" s="207">
        <f>SUM(G316:G318)</f>
        <v>2500</v>
      </c>
      <c r="H319" s="56"/>
      <c r="I319" s="354">
        <f>SUM(G319+G311+G303+G293+G275+G254)</f>
        <v>1084850</v>
      </c>
    </row>
    <row r="320" spans="2:9">
      <c r="B320" s="56"/>
      <c r="C320" s="56"/>
      <c r="D320" s="56"/>
      <c r="E320" s="56"/>
      <c r="F320" s="56"/>
      <c r="G320" s="56"/>
      <c r="H320" s="56"/>
    </row>
    <row r="321" spans="2:8">
      <c r="B321" s="56"/>
      <c r="C321" s="56"/>
      <c r="D321" s="56"/>
      <c r="E321" s="56"/>
      <c r="F321" s="56"/>
      <c r="G321" s="56"/>
      <c r="H321" s="56"/>
    </row>
    <row r="323" spans="2:8" ht="25.5">
      <c r="B323" s="97" t="s">
        <v>121</v>
      </c>
      <c r="C323" s="92" t="s">
        <v>122</v>
      </c>
    </row>
    <row r="326" spans="2:8" ht="26.25">
      <c r="C326" s="323" t="s">
        <v>6</v>
      </c>
      <c r="D326" s="58"/>
      <c r="E326" s="58"/>
      <c r="F326" s="58"/>
      <c r="G326" s="58"/>
    </row>
    <row r="327" spans="2:8" ht="30">
      <c r="C327" s="204" t="s">
        <v>75</v>
      </c>
      <c r="D327" s="204" t="s">
        <v>76</v>
      </c>
      <c r="E327" s="204" t="s">
        <v>72</v>
      </c>
      <c r="F327" s="204" t="s">
        <v>73</v>
      </c>
      <c r="G327" s="204" t="s">
        <v>74</v>
      </c>
    </row>
    <row r="328" spans="2:8">
      <c r="C328" s="58" t="s">
        <v>280</v>
      </c>
      <c r="D328" s="58" t="s">
        <v>78</v>
      </c>
      <c r="E328" s="58">
        <v>2</v>
      </c>
      <c r="F328" s="206">
        <v>200</v>
      </c>
      <c r="G328" s="206">
        <f>E328*F328</f>
        <v>400</v>
      </c>
    </row>
    <row r="329" spans="2:8">
      <c r="C329" s="58" t="s">
        <v>295</v>
      </c>
      <c r="D329" s="58" t="s">
        <v>78</v>
      </c>
      <c r="E329" s="58">
        <v>2</v>
      </c>
      <c r="F329" s="206">
        <v>250</v>
      </c>
      <c r="G329" s="206">
        <f t="shared" ref="G329:G330" si="23">E329*F329</f>
        <v>500</v>
      </c>
    </row>
    <row r="330" spans="2:8">
      <c r="C330" s="58" t="s">
        <v>281</v>
      </c>
      <c r="D330" s="58" t="s">
        <v>78</v>
      </c>
      <c r="E330" s="58">
        <v>2</v>
      </c>
      <c r="F330" s="206">
        <v>50</v>
      </c>
      <c r="G330" s="206">
        <f t="shared" si="23"/>
        <v>100</v>
      </c>
    </row>
    <row r="331" spans="2:8">
      <c r="C331" s="58" t="s">
        <v>284</v>
      </c>
      <c r="D331" s="58" t="s">
        <v>78</v>
      </c>
      <c r="E331" s="58">
        <v>2</v>
      </c>
      <c r="F331" s="206">
        <v>100</v>
      </c>
      <c r="G331" s="206">
        <f>E331*F331</f>
        <v>200</v>
      </c>
    </row>
    <row r="332" spans="2:8">
      <c r="C332" s="58"/>
      <c r="D332" s="58"/>
      <c r="E332" s="281" t="s">
        <v>0</v>
      </c>
      <c r="F332" s="283"/>
      <c r="G332" s="207">
        <f>SUM(G328:G331)</f>
        <v>1200</v>
      </c>
    </row>
    <row r="333" spans="2:8">
      <c r="C333" s="56"/>
      <c r="D333" s="56"/>
      <c r="E333" s="56"/>
      <c r="F333" s="56"/>
      <c r="G333" s="56"/>
    </row>
    <row r="334" spans="2:8">
      <c r="C334" s="56"/>
      <c r="D334" s="56"/>
      <c r="E334" s="56"/>
      <c r="F334" s="56"/>
      <c r="G334" s="56"/>
    </row>
    <row r="335" spans="2:8" ht="23.25">
      <c r="C335" s="324" t="s">
        <v>12</v>
      </c>
      <c r="D335" s="56"/>
      <c r="E335" s="56"/>
      <c r="F335" s="56"/>
      <c r="G335" s="56"/>
    </row>
    <row r="336" spans="2:8" ht="30">
      <c r="C336" s="204" t="s">
        <v>75</v>
      </c>
      <c r="D336" s="204" t="s">
        <v>76</v>
      </c>
      <c r="E336" s="204" t="s">
        <v>72</v>
      </c>
      <c r="F336" s="204" t="s">
        <v>73</v>
      </c>
      <c r="G336" s="204" t="s">
        <v>74</v>
      </c>
    </row>
    <row r="337" spans="2:9">
      <c r="C337" s="58" t="s">
        <v>323</v>
      </c>
      <c r="D337" s="58" t="s">
        <v>78</v>
      </c>
      <c r="E337" s="58">
        <v>1</v>
      </c>
      <c r="F337" s="206">
        <v>1200</v>
      </c>
      <c r="G337" s="206">
        <f t="shared" ref="G337:G342" si="24">E337*F337</f>
        <v>1200</v>
      </c>
    </row>
    <row r="338" spans="2:9">
      <c r="C338" s="58" t="s">
        <v>324</v>
      </c>
      <c r="D338" s="58" t="s">
        <v>78</v>
      </c>
      <c r="E338" s="58">
        <v>2</v>
      </c>
      <c r="F338" s="206">
        <v>850</v>
      </c>
      <c r="G338" s="206">
        <f t="shared" si="24"/>
        <v>1700</v>
      </c>
    </row>
    <row r="339" spans="2:9">
      <c r="C339" s="58" t="s">
        <v>280</v>
      </c>
      <c r="D339" s="58" t="s">
        <v>78</v>
      </c>
      <c r="E339" s="58">
        <v>2</v>
      </c>
      <c r="F339" s="206">
        <v>200</v>
      </c>
      <c r="G339" s="206">
        <f t="shared" si="24"/>
        <v>400</v>
      </c>
    </row>
    <row r="340" spans="2:9">
      <c r="C340" s="58" t="s">
        <v>295</v>
      </c>
      <c r="D340" s="58" t="s">
        <v>77</v>
      </c>
      <c r="E340" s="58">
        <v>2</v>
      </c>
      <c r="F340" s="206">
        <v>250</v>
      </c>
      <c r="G340" s="206">
        <f t="shared" si="24"/>
        <v>500</v>
      </c>
    </row>
    <row r="341" spans="2:9">
      <c r="C341" s="58" t="s">
        <v>281</v>
      </c>
      <c r="D341" s="58" t="s">
        <v>78</v>
      </c>
      <c r="E341" s="58">
        <v>2</v>
      </c>
      <c r="F341" s="206">
        <v>50</v>
      </c>
      <c r="G341" s="206">
        <f t="shared" si="24"/>
        <v>100</v>
      </c>
    </row>
    <row r="342" spans="2:9">
      <c r="C342" s="58" t="s">
        <v>284</v>
      </c>
      <c r="D342" s="58" t="s">
        <v>78</v>
      </c>
      <c r="E342" s="58">
        <v>4</v>
      </c>
      <c r="F342" s="206">
        <v>100</v>
      </c>
      <c r="G342" s="206">
        <f t="shared" si="24"/>
        <v>400</v>
      </c>
      <c r="I342" s="354">
        <f>G343+G332</f>
        <v>5500</v>
      </c>
    </row>
    <row r="343" spans="2:9">
      <c r="C343" s="58"/>
      <c r="D343" s="58"/>
      <c r="E343" s="284" t="s">
        <v>0</v>
      </c>
      <c r="F343" s="284"/>
      <c r="G343" s="207">
        <f>SUM(G337:G342)</f>
        <v>4300</v>
      </c>
    </row>
    <row r="345" spans="2:9" ht="44.25" customHeight="1">
      <c r="B345" s="97" t="s">
        <v>123</v>
      </c>
      <c r="C345" s="92" t="s">
        <v>124</v>
      </c>
    </row>
    <row r="348" spans="2:9" ht="23.25">
      <c r="C348" s="325" t="s">
        <v>7</v>
      </c>
      <c r="D348" s="56"/>
      <c r="E348" s="56"/>
      <c r="F348" s="56"/>
      <c r="G348" s="56"/>
    </row>
    <row r="349" spans="2:9" ht="30">
      <c r="C349" s="204" t="s">
        <v>75</v>
      </c>
      <c r="D349" s="204" t="s">
        <v>76</v>
      </c>
      <c r="E349" s="204" t="s">
        <v>72</v>
      </c>
      <c r="F349" s="204" t="s">
        <v>73</v>
      </c>
      <c r="G349" s="204" t="s">
        <v>74</v>
      </c>
    </row>
    <row r="350" spans="2:9">
      <c r="C350" s="58" t="s">
        <v>325</v>
      </c>
      <c r="D350" s="58" t="s">
        <v>78</v>
      </c>
      <c r="E350" s="58">
        <v>2</v>
      </c>
      <c r="F350" s="206">
        <v>2500</v>
      </c>
      <c r="G350" s="206">
        <f>E350*F350</f>
        <v>5000</v>
      </c>
    </row>
    <row r="351" spans="2:9">
      <c r="C351" s="58" t="s">
        <v>326</v>
      </c>
      <c r="D351" s="58" t="s">
        <v>78</v>
      </c>
      <c r="E351" s="58">
        <v>2</v>
      </c>
      <c r="F351" s="206">
        <v>550</v>
      </c>
      <c r="G351" s="206">
        <f t="shared" ref="G351:G356" si="25">E351*F351</f>
        <v>1100</v>
      </c>
    </row>
    <row r="352" spans="2:9">
      <c r="C352" s="58" t="s">
        <v>305</v>
      </c>
      <c r="D352" s="58" t="s">
        <v>78</v>
      </c>
      <c r="E352" s="58">
        <v>8</v>
      </c>
      <c r="F352" s="206">
        <v>150</v>
      </c>
      <c r="G352" s="206">
        <f t="shared" si="25"/>
        <v>1200</v>
      </c>
    </row>
    <row r="353" spans="3:7">
      <c r="C353" s="58" t="s">
        <v>303</v>
      </c>
      <c r="D353" s="58" t="s">
        <v>78</v>
      </c>
      <c r="E353" s="58">
        <v>3</v>
      </c>
      <c r="F353" s="206">
        <v>800</v>
      </c>
      <c r="G353" s="206">
        <f t="shared" si="25"/>
        <v>2400</v>
      </c>
    </row>
    <row r="354" spans="3:7">
      <c r="C354" s="58" t="s">
        <v>327</v>
      </c>
      <c r="D354" s="58" t="s">
        <v>78</v>
      </c>
      <c r="E354" s="58">
        <v>1</v>
      </c>
      <c r="F354" s="206">
        <v>250</v>
      </c>
      <c r="G354" s="206">
        <f t="shared" si="25"/>
        <v>250</v>
      </c>
    </row>
    <row r="355" spans="3:7">
      <c r="C355" s="58" t="s">
        <v>328</v>
      </c>
      <c r="D355" s="58" t="s">
        <v>78</v>
      </c>
      <c r="E355" s="58">
        <v>1</v>
      </c>
      <c r="F355" s="206">
        <v>800</v>
      </c>
      <c r="G355" s="206">
        <f t="shared" si="25"/>
        <v>800</v>
      </c>
    </row>
    <row r="356" spans="3:7">
      <c r="C356" s="58" t="s">
        <v>329</v>
      </c>
      <c r="D356" s="58" t="s">
        <v>80</v>
      </c>
      <c r="E356" s="58">
        <v>1</v>
      </c>
      <c r="F356" s="206">
        <v>1200</v>
      </c>
      <c r="G356" s="206">
        <f t="shared" si="25"/>
        <v>1200</v>
      </c>
    </row>
    <row r="357" spans="3:7">
      <c r="C357" s="58"/>
      <c r="D357" s="58"/>
      <c r="E357" s="281" t="s">
        <v>0</v>
      </c>
      <c r="F357" s="283"/>
      <c r="G357" s="207">
        <f>SUM(G350:G356)</f>
        <v>11950</v>
      </c>
    </row>
    <row r="358" spans="3:7">
      <c r="C358" s="56"/>
      <c r="D358" s="56"/>
      <c r="E358" s="56"/>
      <c r="F358" s="56"/>
      <c r="G358" s="56"/>
    </row>
    <row r="359" spans="3:7">
      <c r="C359" s="56"/>
      <c r="D359" s="56"/>
      <c r="E359" s="56"/>
      <c r="F359" s="56"/>
      <c r="G359" s="56"/>
    </row>
    <row r="360" spans="3:7" ht="23.25">
      <c r="C360" s="325" t="s">
        <v>8</v>
      </c>
      <c r="D360" s="56"/>
      <c r="E360" s="56"/>
      <c r="F360" s="56"/>
      <c r="G360" s="56"/>
    </row>
    <row r="361" spans="3:7" ht="30">
      <c r="C361" s="204" t="s">
        <v>75</v>
      </c>
      <c r="D361" s="204" t="s">
        <v>76</v>
      </c>
      <c r="E361" s="204" t="s">
        <v>72</v>
      </c>
      <c r="F361" s="204" t="s">
        <v>73</v>
      </c>
      <c r="G361" s="204" t="s">
        <v>74</v>
      </c>
    </row>
    <row r="362" spans="3:7">
      <c r="C362" s="58" t="s">
        <v>325</v>
      </c>
      <c r="D362" s="58" t="s">
        <v>78</v>
      </c>
      <c r="E362" s="58">
        <v>3</v>
      </c>
      <c r="F362" s="206">
        <v>2500</v>
      </c>
      <c r="G362" s="206">
        <f>E362*F362</f>
        <v>7500</v>
      </c>
    </row>
    <row r="363" spans="3:7">
      <c r="C363" s="58" t="s">
        <v>326</v>
      </c>
      <c r="D363" s="58" t="s">
        <v>78</v>
      </c>
      <c r="E363" s="58">
        <v>3</v>
      </c>
      <c r="F363" s="206">
        <v>550</v>
      </c>
      <c r="G363" s="206">
        <f t="shared" ref="G363:G365" si="26">E363*F363</f>
        <v>1650</v>
      </c>
    </row>
    <row r="364" spans="3:7">
      <c r="C364" s="58" t="s">
        <v>305</v>
      </c>
      <c r="D364" s="58" t="s">
        <v>78</v>
      </c>
      <c r="E364" s="58">
        <v>10</v>
      </c>
      <c r="F364" s="206">
        <v>150</v>
      </c>
      <c r="G364" s="206">
        <f t="shared" si="26"/>
        <v>1500</v>
      </c>
    </row>
    <row r="365" spans="3:7">
      <c r="C365" s="58" t="s">
        <v>303</v>
      </c>
      <c r="D365" s="58" t="s">
        <v>78</v>
      </c>
      <c r="E365" s="58">
        <v>3</v>
      </c>
      <c r="F365" s="206">
        <v>800</v>
      </c>
      <c r="G365" s="206">
        <f t="shared" si="26"/>
        <v>2400</v>
      </c>
    </row>
    <row r="366" spans="3:7">
      <c r="C366" s="58" t="s">
        <v>328</v>
      </c>
      <c r="D366" s="58" t="s">
        <v>78</v>
      </c>
      <c r="E366" s="58">
        <v>1</v>
      </c>
      <c r="F366" s="206">
        <v>800</v>
      </c>
      <c r="G366" s="206">
        <f>E366*F366</f>
        <v>800</v>
      </c>
    </row>
    <row r="367" spans="3:7">
      <c r="C367" s="58" t="s">
        <v>329</v>
      </c>
      <c r="D367" s="58" t="s">
        <v>80</v>
      </c>
      <c r="E367" s="58">
        <v>1</v>
      </c>
      <c r="F367" s="206">
        <v>1200</v>
      </c>
      <c r="G367" s="206">
        <f>E367*F367</f>
        <v>1200</v>
      </c>
    </row>
    <row r="368" spans="3:7">
      <c r="C368" s="58"/>
      <c r="D368" s="58"/>
      <c r="E368" s="281" t="s">
        <v>0</v>
      </c>
      <c r="F368" s="283"/>
      <c r="G368" s="207">
        <f>SUM(G362:G367)</f>
        <v>15050</v>
      </c>
    </row>
    <row r="369" spans="3:7">
      <c r="C369" s="56"/>
      <c r="D369" s="56"/>
      <c r="E369" s="56"/>
      <c r="F369" s="56"/>
      <c r="G369" s="56"/>
    </row>
    <row r="370" spans="3:7">
      <c r="C370" s="56"/>
      <c r="D370" s="56"/>
      <c r="E370" s="56"/>
      <c r="F370" s="56"/>
      <c r="G370" s="56"/>
    </row>
    <row r="371" spans="3:7" ht="23.25">
      <c r="C371" s="325" t="s">
        <v>9</v>
      </c>
      <c r="D371" s="56"/>
      <c r="E371" s="56"/>
      <c r="F371" s="56"/>
      <c r="G371" s="56"/>
    </row>
    <row r="372" spans="3:7" ht="30">
      <c r="C372" s="204" t="s">
        <v>75</v>
      </c>
      <c r="D372" s="204" t="s">
        <v>76</v>
      </c>
      <c r="E372" s="204" t="s">
        <v>72</v>
      </c>
      <c r="F372" s="204" t="s">
        <v>73</v>
      </c>
      <c r="G372" s="204" t="s">
        <v>74</v>
      </c>
    </row>
    <row r="373" spans="3:7">
      <c r="C373" s="58" t="s">
        <v>330</v>
      </c>
      <c r="D373" s="58" t="s">
        <v>80</v>
      </c>
      <c r="E373" s="58">
        <v>1</v>
      </c>
      <c r="F373" s="206">
        <v>1500</v>
      </c>
      <c r="G373" s="206">
        <f t="shared" ref="G373:G378" si="27">E373*F373</f>
        <v>1500</v>
      </c>
    </row>
    <row r="374" spans="3:7">
      <c r="C374" s="58" t="s">
        <v>331</v>
      </c>
      <c r="D374" s="58" t="s">
        <v>78</v>
      </c>
      <c r="E374" s="58">
        <v>1</v>
      </c>
      <c r="F374" s="206">
        <v>2500</v>
      </c>
      <c r="G374" s="206">
        <f t="shared" si="27"/>
        <v>2500</v>
      </c>
    </row>
    <row r="375" spans="3:7">
      <c r="C375" s="58" t="s">
        <v>332</v>
      </c>
      <c r="D375" s="58" t="s">
        <v>78</v>
      </c>
      <c r="E375" s="58">
        <v>25</v>
      </c>
      <c r="F375" s="206">
        <v>150</v>
      </c>
      <c r="G375" s="206">
        <f t="shared" si="27"/>
        <v>3750</v>
      </c>
    </row>
    <row r="376" spans="3:7">
      <c r="C376" s="58" t="s">
        <v>333</v>
      </c>
      <c r="D376" s="58" t="s">
        <v>78</v>
      </c>
      <c r="E376" s="58">
        <v>1</v>
      </c>
      <c r="F376" s="206">
        <v>200</v>
      </c>
      <c r="G376" s="206">
        <f t="shared" si="27"/>
        <v>200</v>
      </c>
    </row>
    <row r="377" spans="3:7">
      <c r="C377" s="58" t="s">
        <v>334</v>
      </c>
      <c r="D377" s="58" t="s">
        <v>81</v>
      </c>
      <c r="E377" s="58">
        <v>1</v>
      </c>
      <c r="F377" s="206">
        <v>500</v>
      </c>
      <c r="G377" s="206">
        <f t="shared" si="27"/>
        <v>500</v>
      </c>
    </row>
    <row r="378" spans="3:7">
      <c r="C378" s="58" t="s">
        <v>325</v>
      </c>
      <c r="D378" s="58" t="s">
        <v>78</v>
      </c>
      <c r="E378" s="58">
        <v>1</v>
      </c>
      <c r="F378" s="206">
        <v>1500</v>
      </c>
      <c r="G378" s="206">
        <f t="shared" si="27"/>
        <v>1500</v>
      </c>
    </row>
    <row r="379" spans="3:7">
      <c r="C379" s="41"/>
      <c r="D379" s="41"/>
      <c r="E379" s="284" t="s">
        <v>0</v>
      </c>
      <c r="F379" s="284"/>
      <c r="G379" s="207">
        <f>SUM(G373:G378)</f>
        <v>9950</v>
      </c>
    </row>
    <row r="382" spans="3:7" ht="23.25">
      <c r="C382" s="325" t="s">
        <v>13</v>
      </c>
      <c r="D382" s="70"/>
      <c r="E382" s="70"/>
      <c r="F382" s="70"/>
      <c r="G382" s="69"/>
    </row>
    <row r="383" spans="3:7">
      <c r="C383" s="108"/>
      <c r="D383" s="70"/>
      <c r="E383" s="70"/>
      <c r="F383" s="70"/>
      <c r="G383" s="69"/>
    </row>
    <row r="384" spans="3:7" ht="30">
      <c r="C384" s="204" t="s">
        <v>75</v>
      </c>
      <c r="D384" s="204" t="s">
        <v>76</v>
      </c>
      <c r="E384" s="204" t="s">
        <v>72</v>
      </c>
      <c r="F384" s="204" t="s">
        <v>73</v>
      </c>
      <c r="G384" s="204" t="s">
        <v>74</v>
      </c>
    </row>
    <row r="385" spans="3:7">
      <c r="C385" s="58" t="s">
        <v>55</v>
      </c>
      <c r="D385" s="58" t="s">
        <v>78</v>
      </c>
      <c r="E385" s="58">
        <v>6</v>
      </c>
      <c r="F385" s="206">
        <v>200</v>
      </c>
      <c r="G385" s="206">
        <f>F385*E385</f>
        <v>1200</v>
      </c>
    </row>
    <row r="386" spans="3:7">
      <c r="C386" s="58" t="s">
        <v>316</v>
      </c>
      <c r="D386" s="58" t="s">
        <v>78</v>
      </c>
      <c r="E386" s="58">
        <v>1</v>
      </c>
      <c r="F386" s="206">
        <v>700</v>
      </c>
      <c r="G386" s="206">
        <f t="shared" ref="G386:G387" si="28">F386*E386</f>
        <v>700</v>
      </c>
    </row>
    <row r="387" spans="3:7">
      <c r="C387" s="58" t="s">
        <v>315</v>
      </c>
      <c r="D387" s="58" t="s">
        <v>78</v>
      </c>
      <c r="E387" s="58">
        <v>2</v>
      </c>
      <c r="F387" s="206">
        <v>1000</v>
      </c>
      <c r="G387" s="206">
        <f t="shared" si="28"/>
        <v>2000</v>
      </c>
    </row>
    <row r="388" spans="3:7">
      <c r="C388" s="58"/>
      <c r="D388" s="58"/>
      <c r="E388" s="281" t="s">
        <v>83</v>
      </c>
      <c r="F388" s="283"/>
      <c r="G388" s="207">
        <f>SUM(G385:G387)</f>
        <v>3900</v>
      </c>
    </row>
    <row r="391" spans="3:7" ht="23.25">
      <c r="C391" s="325" t="s">
        <v>318</v>
      </c>
      <c r="D391" s="70"/>
      <c r="E391" s="70"/>
      <c r="F391" s="70"/>
      <c r="G391" s="69"/>
    </row>
    <row r="392" spans="3:7">
      <c r="C392" s="108"/>
      <c r="D392" s="70"/>
      <c r="E392" s="70"/>
      <c r="F392" s="70"/>
      <c r="G392" s="69"/>
    </row>
    <row r="393" spans="3:7" ht="30">
      <c r="C393" s="204" t="s">
        <v>75</v>
      </c>
      <c r="D393" s="204" t="s">
        <v>76</v>
      </c>
      <c r="E393" s="204" t="s">
        <v>72</v>
      </c>
      <c r="F393" s="204" t="s">
        <v>73</v>
      </c>
      <c r="G393" s="204" t="s">
        <v>74</v>
      </c>
    </row>
    <row r="394" spans="3:7">
      <c r="C394" s="58" t="s">
        <v>319</v>
      </c>
      <c r="D394" s="58" t="s">
        <v>78</v>
      </c>
      <c r="E394" s="58">
        <v>1</v>
      </c>
      <c r="F394" s="206">
        <v>1200</v>
      </c>
      <c r="G394" s="206">
        <f>F394*E394</f>
        <v>1200</v>
      </c>
    </row>
    <row r="395" spans="3:7" s="108" customFormat="1">
      <c r="C395" s="58" t="s">
        <v>303</v>
      </c>
      <c r="D395" s="58" t="s">
        <v>78</v>
      </c>
      <c r="E395" s="58">
        <v>1</v>
      </c>
      <c r="F395" s="206">
        <v>1200</v>
      </c>
      <c r="G395" s="206">
        <v>1200</v>
      </c>
    </row>
    <row r="396" spans="3:7">
      <c r="C396" s="58" t="s">
        <v>320</v>
      </c>
      <c r="D396" s="58" t="s">
        <v>78</v>
      </c>
      <c r="E396" s="58">
        <v>1</v>
      </c>
      <c r="F396" s="206">
        <v>250</v>
      </c>
      <c r="G396" s="206">
        <f t="shared" ref="G396:G397" si="29">F396*E396</f>
        <v>250</v>
      </c>
    </row>
    <row r="397" spans="3:7">
      <c r="C397" s="58" t="s">
        <v>305</v>
      </c>
      <c r="D397" s="58" t="s">
        <v>78</v>
      </c>
      <c r="E397" s="58">
        <v>3</v>
      </c>
      <c r="F397" s="206">
        <v>150</v>
      </c>
      <c r="G397" s="206">
        <f t="shared" si="29"/>
        <v>450</v>
      </c>
    </row>
    <row r="398" spans="3:7">
      <c r="C398" s="58"/>
      <c r="D398" s="58"/>
      <c r="E398" s="281" t="s">
        <v>83</v>
      </c>
      <c r="F398" s="283"/>
      <c r="G398" s="207">
        <f>SUM(G394:G397)</f>
        <v>3100</v>
      </c>
    </row>
    <row r="400" spans="3:7" ht="23.25">
      <c r="C400" s="325" t="s">
        <v>321</v>
      </c>
      <c r="D400" s="70"/>
      <c r="E400" s="70"/>
      <c r="F400" s="70"/>
      <c r="G400" s="69"/>
    </row>
    <row r="401" spans="2:9">
      <c r="C401" s="108"/>
      <c r="D401" s="70"/>
      <c r="E401" s="70"/>
      <c r="F401" s="70"/>
      <c r="G401" s="69"/>
    </row>
    <row r="402" spans="2:9" ht="30">
      <c r="C402" s="204" t="s">
        <v>75</v>
      </c>
      <c r="D402" s="204" t="s">
        <v>76</v>
      </c>
      <c r="E402" s="204" t="s">
        <v>72</v>
      </c>
      <c r="F402" s="204" t="s">
        <v>73</v>
      </c>
      <c r="G402" s="204" t="s">
        <v>74</v>
      </c>
    </row>
    <row r="403" spans="2:9">
      <c r="C403" s="58" t="s">
        <v>322</v>
      </c>
      <c r="D403" s="58" t="s">
        <v>78</v>
      </c>
      <c r="E403" s="58">
        <v>1</v>
      </c>
      <c r="F403" s="206">
        <v>750</v>
      </c>
      <c r="G403" s="206">
        <f>F403*E403</f>
        <v>750</v>
      </c>
    </row>
    <row r="404" spans="2:9">
      <c r="C404" s="58" t="s">
        <v>320</v>
      </c>
      <c r="D404" s="58" t="s">
        <v>78</v>
      </c>
      <c r="E404" s="58">
        <v>1</v>
      </c>
      <c r="F404" s="206">
        <v>250</v>
      </c>
      <c r="G404" s="206">
        <f t="shared" ref="G404:G405" si="30">F404*E404</f>
        <v>250</v>
      </c>
    </row>
    <row r="405" spans="2:9">
      <c r="C405" s="58" t="s">
        <v>305</v>
      </c>
      <c r="D405" s="58" t="s">
        <v>78</v>
      </c>
      <c r="E405" s="58">
        <v>2</v>
      </c>
      <c r="F405" s="206">
        <v>150</v>
      </c>
      <c r="G405" s="206">
        <f t="shared" si="30"/>
        <v>300</v>
      </c>
    </row>
    <row r="406" spans="2:9">
      <c r="C406" s="58"/>
      <c r="D406" s="58"/>
      <c r="E406" s="281" t="s">
        <v>83</v>
      </c>
      <c r="F406" s="283"/>
      <c r="G406" s="207">
        <f>SUM(G403:G405)</f>
        <v>1300</v>
      </c>
      <c r="I406" s="354">
        <f>SUM(G406+G398+G388+G379+G368+G357)</f>
        <v>45250</v>
      </c>
    </row>
    <row r="410" spans="2:9" ht="21">
      <c r="B410" s="326" t="s">
        <v>125</v>
      </c>
    </row>
    <row r="412" spans="2:9" ht="38.25">
      <c r="B412" s="86">
        <v>3.1</v>
      </c>
      <c r="C412" s="89" t="s">
        <v>126</v>
      </c>
    </row>
    <row r="413" spans="2:9" ht="25.5">
      <c r="B413" s="97" t="s">
        <v>127</v>
      </c>
      <c r="C413" s="92" t="s">
        <v>128</v>
      </c>
    </row>
    <row r="415" spans="2:9">
      <c r="B415" s="327" t="s">
        <v>335</v>
      </c>
      <c r="C415" s="327"/>
      <c r="D415" s="328"/>
      <c r="E415" s="328"/>
      <c r="F415" s="328"/>
      <c r="G415" s="328"/>
      <c r="H415" s="328"/>
    </row>
    <row r="416" spans="2:9">
      <c r="B416" s="336" t="s">
        <v>336</v>
      </c>
      <c r="C416" s="336" t="s">
        <v>337</v>
      </c>
      <c r="D416" s="336" t="s">
        <v>338</v>
      </c>
      <c r="E416" s="337" t="s">
        <v>339</v>
      </c>
      <c r="F416" s="337" t="s">
        <v>340</v>
      </c>
      <c r="G416" s="337" t="s">
        <v>341</v>
      </c>
      <c r="H416" s="337" t="s">
        <v>342</v>
      </c>
    </row>
    <row r="417" spans="2:8" ht="21">
      <c r="B417" s="333">
        <v>1</v>
      </c>
      <c r="C417" s="334" t="s">
        <v>352</v>
      </c>
      <c r="D417" s="332" t="s">
        <v>343</v>
      </c>
      <c r="E417" s="331"/>
      <c r="F417" s="331"/>
      <c r="G417" s="206"/>
      <c r="H417" s="206"/>
    </row>
    <row r="418" spans="2:8" ht="21">
      <c r="B418" s="329" t="s">
        <v>344</v>
      </c>
      <c r="C418" s="330" t="s">
        <v>345</v>
      </c>
      <c r="D418" s="332"/>
      <c r="E418" s="331" t="s">
        <v>346</v>
      </c>
      <c r="F418" s="331">
        <v>1</v>
      </c>
      <c r="G418" s="206">
        <v>15550</v>
      </c>
      <c r="H418" s="206">
        <v>15550</v>
      </c>
    </row>
    <row r="419" spans="2:8">
      <c r="B419" s="329" t="s">
        <v>347</v>
      </c>
      <c r="C419" s="330" t="s">
        <v>348</v>
      </c>
      <c r="D419" s="332"/>
      <c r="E419" s="331" t="s">
        <v>346</v>
      </c>
      <c r="F419" s="331">
        <v>1</v>
      </c>
      <c r="G419" s="206">
        <v>12000</v>
      </c>
      <c r="H419" s="206">
        <v>12000</v>
      </c>
    </row>
    <row r="420" spans="2:8" ht="21">
      <c r="B420" s="333">
        <v>2</v>
      </c>
      <c r="C420" s="334" t="s">
        <v>355</v>
      </c>
      <c r="D420" s="332"/>
      <c r="E420" s="331"/>
      <c r="F420" s="331"/>
      <c r="G420" s="206"/>
      <c r="H420" s="206"/>
    </row>
    <row r="421" spans="2:8">
      <c r="B421" s="329">
        <v>2.1</v>
      </c>
      <c r="C421" s="330" t="s">
        <v>353</v>
      </c>
      <c r="D421" s="332"/>
      <c r="E421" s="331" t="s">
        <v>346</v>
      </c>
      <c r="F421" s="331">
        <v>1</v>
      </c>
      <c r="G421" s="206">
        <v>10000</v>
      </c>
      <c r="H421" s="206">
        <v>10000</v>
      </c>
    </row>
    <row r="422" spans="2:8" ht="21">
      <c r="B422" s="329">
        <v>2.2000000000000002</v>
      </c>
      <c r="C422" s="330" t="s">
        <v>354</v>
      </c>
      <c r="D422" s="332"/>
      <c r="E422" s="331" t="s">
        <v>346</v>
      </c>
      <c r="F422" s="331">
        <v>1</v>
      </c>
      <c r="G422" s="206">
        <v>20000</v>
      </c>
      <c r="H422" s="206">
        <v>20000</v>
      </c>
    </row>
    <row r="423" spans="2:8">
      <c r="B423" s="333">
        <v>3</v>
      </c>
      <c r="C423" s="334" t="s">
        <v>356</v>
      </c>
      <c r="D423" s="332"/>
      <c r="E423" s="331"/>
      <c r="F423" s="331"/>
      <c r="G423" s="206"/>
      <c r="H423" s="206"/>
    </row>
    <row r="424" spans="2:8" ht="22.5">
      <c r="B424" s="329" t="s">
        <v>349</v>
      </c>
      <c r="C424" s="335" t="s">
        <v>357</v>
      </c>
      <c r="D424" s="332" t="s">
        <v>350</v>
      </c>
      <c r="E424" s="331" t="s">
        <v>346</v>
      </c>
      <c r="F424" s="331">
        <v>1</v>
      </c>
      <c r="G424" s="206">
        <v>6880</v>
      </c>
      <c r="H424" s="206">
        <v>6880</v>
      </c>
    </row>
    <row r="425" spans="2:8">
      <c r="B425" s="338" t="s">
        <v>351</v>
      </c>
      <c r="C425" s="338"/>
      <c r="D425" s="338"/>
      <c r="E425" s="338"/>
      <c r="F425" s="338"/>
      <c r="G425" s="338"/>
      <c r="H425" s="206">
        <f>SUM(H417:H424)</f>
        <v>64430</v>
      </c>
    </row>
    <row r="427" spans="2:8" ht="38.25">
      <c r="B427" s="86">
        <v>3.2</v>
      </c>
      <c r="C427" s="89" t="s">
        <v>129</v>
      </c>
    </row>
    <row r="428" spans="2:8" ht="25.5">
      <c r="B428" s="97" t="s">
        <v>130</v>
      </c>
      <c r="C428" s="92" t="s">
        <v>131</v>
      </c>
    </row>
    <row r="430" spans="2:8">
      <c r="B430" s="336" t="s">
        <v>336</v>
      </c>
      <c r="C430" s="336" t="s">
        <v>337</v>
      </c>
      <c r="D430" s="336" t="s">
        <v>338</v>
      </c>
      <c r="E430" s="337" t="s">
        <v>339</v>
      </c>
      <c r="F430" s="337" t="s">
        <v>340</v>
      </c>
      <c r="G430" s="337" t="s">
        <v>341</v>
      </c>
      <c r="H430" s="337" t="s">
        <v>342</v>
      </c>
    </row>
    <row r="431" spans="2:8" ht="25.5">
      <c r="B431" s="333">
        <v>1</v>
      </c>
      <c r="C431" s="339" t="s">
        <v>358</v>
      </c>
      <c r="D431" s="332" t="s">
        <v>343</v>
      </c>
      <c r="E431" s="331"/>
      <c r="F431" s="331"/>
      <c r="G431" s="206"/>
      <c r="H431" s="206"/>
    </row>
    <row r="432" spans="2:8" ht="21">
      <c r="B432" s="329" t="s">
        <v>344</v>
      </c>
      <c r="C432" s="330" t="s">
        <v>359</v>
      </c>
      <c r="D432" s="332"/>
      <c r="E432" s="331" t="s">
        <v>346</v>
      </c>
      <c r="F432" s="331">
        <v>1</v>
      </c>
      <c r="G432" s="206">
        <v>15550</v>
      </c>
      <c r="H432" s="206">
        <v>15550</v>
      </c>
    </row>
    <row r="433" spans="2:8">
      <c r="B433" s="329"/>
      <c r="C433" s="330"/>
      <c r="D433" s="332"/>
      <c r="E433" s="340" t="s">
        <v>83</v>
      </c>
      <c r="F433" s="341"/>
      <c r="G433" s="342"/>
      <c r="H433" s="207">
        <f>H432</f>
        <v>15550</v>
      </c>
    </row>
    <row r="436" spans="2:8" ht="18.75">
      <c r="B436" s="343" t="s">
        <v>132</v>
      </c>
    </row>
    <row r="438" spans="2:8">
      <c r="B438" s="83">
        <v>4.0999999999999996</v>
      </c>
      <c r="C438" s="89" t="s">
        <v>84</v>
      </c>
    </row>
    <row r="440" spans="2:8" ht="30">
      <c r="B440" s="349"/>
      <c r="C440" s="349"/>
      <c r="D440" s="204" t="s">
        <v>76</v>
      </c>
      <c r="E440" s="204" t="s">
        <v>72</v>
      </c>
      <c r="F440" s="204" t="s">
        <v>73</v>
      </c>
      <c r="G440" s="204" t="s">
        <v>74</v>
      </c>
    </row>
    <row r="441" spans="2:8">
      <c r="B441" s="344">
        <v>4.0999999999999996</v>
      </c>
      <c r="C441" s="345" t="s">
        <v>84</v>
      </c>
      <c r="D441" s="58"/>
      <c r="E441" s="58"/>
      <c r="F441" s="58"/>
      <c r="G441" s="58"/>
    </row>
    <row r="442" spans="2:8" ht="30">
      <c r="B442" s="346" t="s">
        <v>85</v>
      </c>
      <c r="C442" s="347" t="s">
        <v>86</v>
      </c>
      <c r="D442" s="58" t="s">
        <v>79</v>
      </c>
      <c r="E442" s="58">
        <v>1</v>
      </c>
      <c r="F442" s="58">
        <v>12000</v>
      </c>
      <c r="G442" s="58">
        <f>F442*E442</f>
        <v>12000</v>
      </c>
    </row>
    <row r="443" spans="2:8" ht="30">
      <c r="B443" s="346" t="s">
        <v>87</v>
      </c>
      <c r="C443" s="348" t="s">
        <v>88</v>
      </c>
      <c r="D443" s="58" t="s">
        <v>79</v>
      </c>
      <c r="E443" s="58">
        <v>1</v>
      </c>
      <c r="F443" s="58">
        <v>4000</v>
      </c>
      <c r="G443" s="58">
        <f t="shared" ref="G443:G444" si="31">F443*E443</f>
        <v>4000</v>
      </c>
    </row>
    <row r="444" spans="2:8" ht="30">
      <c r="B444" s="346" t="s">
        <v>89</v>
      </c>
      <c r="C444" s="348" t="s">
        <v>90</v>
      </c>
      <c r="D444" s="58" t="s">
        <v>79</v>
      </c>
      <c r="E444" s="58">
        <v>1</v>
      </c>
      <c r="F444" s="58">
        <v>6000</v>
      </c>
      <c r="G444" s="58">
        <f t="shared" si="31"/>
        <v>6000</v>
      </c>
    </row>
    <row r="445" spans="2:8">
      <c r="B445" s="56"/>
      <c r="C445" s="58"/>
      <c r="D445" s="58"/>
      <c r="E445" s="284" t="s">
        <v>83</v>
      </c>
      <c r="F445" s="284"/>
      <c r="G445" s="205">
        <f>SUM(G442:G444)</f>
        <v>22000</v>
      </c>
    </row>
    <row r="450" spans="2:14">
      <c r="B450" s="86">
        <v>4.2</v>
      </c>
      <c r="C450" s="350" t="s">
        <v>133</v>
      </c>
    </row>
    <row r="451" spans="2:14">
      <c r="B451" s="88"/>
      <c r="C451" s="351"/>
    </row>
    <row r="452" spans="2:14">
      <c r="B452" s="86" t="s">
        <v>134</v>
      </c>
      <c r="C452" s="350" t="s">
        <v>135</v>
      </c>
    </row>
    <row r="459" spans="2:14" ht="18" customHeight="1">
      <c r="K459" s="276" t="s">
        <v>91</v>
      </c>
      <c r="L459" s="276"/>
      <c r="M459" s="276"/>
      <c r="N459" s="276"/>
    </row>
    <row r="460" spans="2:14" ht="16.5">
      <c r="K460" s="80"/>
      <c r="L460" s="82"/>
      <c r="M460" s="80"/>
      <c r="N460" s="80"/>
    </row>
    <row r="461" spans="2:14" ht="25.5" customHeight="1">
      <c r="K461" s="81" t="s">
        <v>92</v>
      </c>
      <c r="L461" s="81"/>
      <c r="M461" s="81" t="s">
        <v>93</v>
      </c>
      <c r="N461" s="96" t="s">
        <v>94</v>
      </c>
    </row>
    <row r="462" spans="2:14" ht="102" customHeight="1">
      <c r="K462" s="277" t="s">
        <v>95</v>
      </c>
      <c r="L462" s="83" t="s">
        <v>96</v>
      </c>
      <c r="M462" s="89" t="s">
        <v>97</v>
      </c>
      <c r="N462" s="97"/>
    </row>
    <row r="463" spans="2:14" ht="89.25" customHeight="1">
      <c r="K463" s="277"/>
      <c r="L463" s="99" t="s">
        <v>98</v>
      </c>
      <c r="M463" s="90" t="s">
        <v>99</v>
      </c>
      <c r="N463" s="169">
        <v>96000</v>
      </c>
    </row>
    <row r="464" spans="2:14" ht="89.25" customHeight="1">
      <c r="K464" s="277"/>
      <c r="L464" s="99" t="s">
        <v>100</v>
      </c>
      <c r="M464" s="90" t="s">
        <v>101</v>
      </c>
      <c r="N464" s="169">
        <v>41580</v>
      </c>
    </row>
    <row r="465" spans="11:14" ht="127.5" customHeight="1">
      <c r="K465" s="277"/>
      <c r="L465" s="99" t="s">
        <v>102</v>
      </c>
      <c r="M465" s="90" t="s">
        <v>103</v>
      </c>
      <c r="N465" s="169">
        <v>3002726</v>
      </c>
    </row>
    <row r="466" spans="11:14" ht="102" customHeight="1">
      <c r="K466" s="277"/>
      <c r="L466" s="85">
        <v>1.2</v>
      </c>
      <c r="M466" s="91" t="s">
        <v>104</v>
      </c>
      <c r="N466" s="352"/>
    </row>
    <row r="467" spans="11:14" ht="89.25" customHeight="1">
      <c r="K467" s="277"/>
      <c r="L467" s="99" t="s">
        <v>105</v>
      </c>
      <c r="M467" s="90" t="s">
        <v>106</v>
      </c>
      <c r="N467" s="169">
        <v>406372</v>
      </c>
    </row>
    <row r="468" spans="11:14" ht="76.5" customHeight="1">
      <c r="K468" s="277"/>
      <c r="L468" s="99" t="s">
        <v>107</v>
      </c>
      <c r="M468" s="90" t="s">
        <v>108</v>
      </c>
      <c r="N468" s="169">
        <v>50820</v>
      </c>
    </row>
    <row r="469" spans="11:14" ht="51" customHeight="1">
      <c r="K469" s="277"/>
      <c r="L469" s="99" t="s">
        <v>109</v>
      </c>
      <c r="M469" s="90" t="s">
        <v>110</v>
      </c>
      <c r="N469" s="169">
        <v>230476</v>
      </c>
    </row>
    <row r="470" spans="11:14">
      <c r="K470" s="277"/>
      <c r="L470" s="49">
        <v>1.3</v>
      </c>
      <c r="M470" s="353" t="s">
        <v>186</v>
      </c>
      <c r="N470" s="352"/>
    </row>
    <row r="471" spans="11:14" ht="38.25" customHeight="1">
      <c r="K471" s="277"/>
      <c r="L471" s="78" t="s">
        <v>192</v>
      </c>
      <c r="M471" s="90" t="s">
        <v>188</v>
      </c>
      <c r="N471" s="169">
        <v>12294.75</v>
      </c>
    </row>
    <row r="472" spans="11:14" ht="51" customHeight="1">
      <c r="K472" s="277"/>
      <c r="L472" s="78" t="s">
        <v>193</v>
      </c>
      <c r="M472" s="90" t="s">
        <v>190</v>
      </c>
      <c r="N472" s="169">
        <v>244367.8</v>
      </c>
    </row>
    <row r="473" spans="11:14" ht="38.25" customHeight="1">
      <c r="K473" s="277"/>
      <c r="L473" s="78" t="s">
        <v>194</v>
      </c>
      <c r="M473" s="90" t="s">
        <v>191</v>
      </c>
      <c r="N473" s="169">
        <v>84500</v>
      </c>
    </row>
    <row r="474" spans="11:14" ht="102" customHeight="1">
      <c r="K474" s="277"/>
      <c r="L474" s="180" t="s">
        <v>195</v>
      </c>
      <c r="M474" s="181" t="s">
        <v>196</v>
      </c>
      <c r="N474" s="352"/>
    </row>
    <row r="475" spans="11:14" ht="76.5" customHeight="1">
      <c r="K475" s="277"/>
      <c r="L475" s="78" t="s">
        <v>197</v>
      </c>
      <c r="M475" s="79" t="s">
        <v>186</v>
      </c>
      <c r="N475" s="169">
        <v>159208.59416666668</v>
      </c>
    </row>
    <row r="476" spans="11:14" ht="51" customHeight="1">
      <c r="K476" s="277"/>
      <c r="L476" s="78" t="s">
        <v>198</v>
      </c>
      <c r="M476" s="79" t="s">
        <v>202</v>
      </c>
      <c r="N476" s="169">
        <v>42102</v>
      </c>
    </row>
    <row r="477" spans="11:14" ht="25.5" customHeight="1">
      <c r="K477" s="277"/>
      <c r="L477" s="78" t="s">
        <v>199</v>
      </c>
      <c r="M477" s="79" t="s">
        <v>203</v>
      </c>
      <c r="N477" s="169">
        <v>116173.66666666666</v>
      </c>
    </row>
    <row r="478" spans="11:14" ht="25.5" customHeight="1">
      <c r="K478" s="277"/>
      <c r="L478" s="78" t="s">
        <v>200</v>
      </c>
      <c r="M478" s="79" t="s">
        <v>204</v>
      </c>
      <c r="N478" s="169">
        <v>11594.73</v>
      </c>
    </row>
    <row r="479" spans="11:14" ht="38.25" customHeight="1">
      <c r="K479" s="277"/>
      <c r="L479" s="78" t="s">
        <v>201</v>
      </c>
      <c r="M479" s="79" t="s">
        <v>205</v>
      </c>
      <c r="N479" s="169">
        <v>8139.94</v>
      </c>
    </row>
    <row r="480" spans="11:14" ht="127.5" customHeight="1">
      <c r="K480" s="273" t="s">
        <v>111</v>
      </c>
      <c r="L480" s="86">
        <v>2.1</v>
      </c>
      <c r="M480" s="89" t="s">
        <v>112</v>
      </c>
      <c r="N480" s="97"/>
    </row>
    <row r="481" spans="11:14" ht="114.75" customHeight="1">
      <c r="K481" s="274"/>
      <c r="L481" s="97" t="s">
        <v>113</v>
      </c>
      <c r="M481" s="92" t="s">
        <v>114</v>
      </c>
      <c r="N481" s="169">
        <v>42000</v>
      </c>
    </row>
    <row r="482" spans="11:14" ht="114.75" customHeight="1">
      <c r="K482" s="274"/>
      <c r="L482" s="97" t="s">
        <v>115</v>
      </c>
      <c r="M482" s="92" t="s">
        <v>116</v>
      </c>
      <c r="N482" s="169">
        <v>91550</v>
      </c>
    </row>
    <row r="483" spans="11:14" ht="114.75" customHeight="1">
      <c r="K483" s="274"/>
      <c r="L483" s="97" t="s">
        <v>117</v>
      </c>
      <c r="M483" s="92" t="s">
        <v>118</v>
      </c>
      <c r="N483" s="169">
        <v>215000</v>
      </c>
    </row>
    <row r="484" spans="11:14" ht="127.5" customHeight="1">
      <c r="K484" s="274"/>
      <c r="L484" s="86" t="s">
        <v>119</v>
      </c>
      <c r="M484" s="89" t="s">
        <v>53</v>
      </c>
      <c r="N484" s="97"/>
    </row>
    <row r="485" spans="11:14" ht="114.75" customHeight="1">
      <c r="K485" s="274"/>
      <c r="L485" s="97" t="s">
        <v>120</v>
      </c>
      <c r="M485" s="92" t="s">
        <v>54</v>
      </c>
      <c r="N485" s="169">
        <v>1084850</v>
      </c>
    </row>
    <row r="486" spans="11:14" ht="102" customHeight="1">
      <c r="K486" s="274"/>
      <c r="L486" s="97" t="s">
        <v>121</v>
      </c>
      <c r="M486" s="92" t="s">
        <v>122</v>
      </c>
      <c r="N486" s="169">
        <v>5500</v>
      </c>
    </row>
    <row r="487" spans="11:14" ht="76.5" customHeight="1">
      <c r="K487" s="275"/>
      <c r="L487" s="97" t="s">
        <v>123</v>
      </c>
      <c r="M487" s="92" t="s">
        <v>124</v>
      </c>
      <c r="N487" s="169">
        <v>45250</v>
      </c>
    </row>
    <row r="488" spans="11:14" ht="110.25" customHeight="1">
      <c r="K488" s="271" t="s">
        <v>125</v>
      </c>
      <c r="L488" s="86">
        <v>3.1</v>
      </c>
      <c r="M488" s="89" t="s">
        <v>126</v>
      </c>
      <c r="N488" s="97"/>
    </row>
    <row r="489" spans="11:14" ht="81" customHeight="1">
      <c r="K489" s="271"/>
      <c r="L489" s="97" t="s">
        <v>127</v>
      </c>
      <c r="M489" s="92" t="s">
        <v>128</v>
      </c>
      <c r="N489" s="169">
        <v>64430</v>
      </c>
    </row>
    <row r="490" spans="11:14" ht="91.5" customHeight="1">
      <c r="K490" s="271"/>
      <c r="L490" s="86">
        <v>3.2</v>
      </c>
      <c r="M490" s="89" t="s">
        <v>129</v>
      </c>
      <c r="N490" s="169"/>
    </row>
    <row r="491" spans="11:14" ht="127.5" customHeight="1">
      <c r="K491" s="271"/>
      <c r="L491" s="97" t="s">
        <v>130</v>
      </c>
      <c r="M491" s="92" t="s">
        <v>131</v>
      </c>
      <c r="N491" s="207">
        <v>15550</v>
      </c>
    </row>
    <row r="492" spans="11:14">
      <c r="K492" s="271"/>
      <c r="L492" s="88"/>
      <c r="M492" s="92"/>
      <c r="N492" s="169"/>
    </row>
    <row r="493" spans="11:14" ht="15" customHeight="1">
      <c r="K493" s="273" t="s">
        <v>132</v>
      </c>
      <c r="L493" s="83">
        <v>4.0999999999999996</v>
      </c>
      <c r="M493" s="89" t="s">
        <v>84</v>
      </c>
      <c r="N493" s="169"/>
    </row>
    <row r="494" spans="11:14" ht="135" customHeight="1">
      <c r="K494" s="274"/>
      <c r="L494" s="97" t="s">
        <v>85</v>
      </c>
      <c r="M494" s="93" t="s">
        <v>86</v>
      </c>
      <c r="N494" s="169">
        <v>12000</v>
      </c>
    </row>
    <row r="495" spans="11:14" ht="165" customHeight="1">
      <c r="K495" s="274"/>
      <c r="L495" s="97" t="s">
        <v>87</v>
      </c>
      <c r="M495" s="94" t="s">
        <v>88</v>
      </c>
      <c r="N495" s="169">
        <v>4000</v>
      </c>
    </row>
    <row r="496" spans="11:14" ht="135" customHeight="1">
      <c r="K496" s="274"/>
      <c r="L496" s="97" t="s">
        <v>89</v>
      </c>
      <c r="M496" s="94" t="s">
        <v>90</v>
      </c>
      <c r="N496" s="169">
        <v>6000</v>
      </c>
    </row>
    <row r="497" spans="11:15" ht="76.5" customHeight="1">
      <c r="K497" s="274"/>
      <c r="L497" s="86">
        <v>4.2</v>
      </c>
      <c r="M497" s="89" t="s">
        <v>133</v>
      </c>
      <c r="N497" s="169"/>
    </row>
    <row r="498" spans="11:15">
      <c r="K498" s="274"/>
      <c r="L498" s="88"/>
      <c r="M498" s="95"/>
      <c r="N498" s="169"/>
    </row>
    <row r="499" spans="11:15" ht="81.75" customHeight="1">
      <c r="K499" s="274"/>
      <c r="L499" s="86" t="s">
        <v>134</v>
      </c>
      <c r="M499" s="89" t="s">
        <v>135</v>
      </c>
      <c r="N499" s="169"/>
    </row>
    <row r="500" spans="11:15" ht="60" customHeight="1">
      <c r="K500" s="275"/>
      <c r="L500" s="88"/>
      <c r="M500" s="355" t="s">
        <v>361</v>
      </c>
      <c r="N500" s="356">
        <f>SUM(N462:N499)</f>
        <v>6092485.4808333339</v>
      </c>
      <c r="O500" s="56"/>
    </row>
  </sheetData>
  <mergeCells count="72">
    <mergeCell ref="K493:K500"/>
    <mergeCell ref="K480:K487"/>
    <mergeCell ref="K488:K492"/>
    <mergeCell ref="B425:G425"/>
    <mergeCell ref="E433:G433"/>
    <mergeCell ref="E445:F445"/>
    <mergeCell ref="K459:N459"/>
    <mergeCell ref="K462:K479"/>
    <mergeCell ref="E379:F379"/>
    <mergeCell ref="E388:F388"/>
    <mergeCell ref="E398:F398"/>
    <mergeCell ref="E406:F406"/>
    <mergeCell ref="B415:C415"/>
    <mergeCell ref="E319:F319"/>
    <mergeCell ref="E332:F332"/>
    <mergeCell ref="E343:F343"/>
    <mergeCell ref="E357:F357"/>
    <mergeCell ref="E368:F368"/>
    <mergeCell ref="C254:F254"/>
    <mergeCell ref="E275:F275"/>
    <mergeCell ref="E293:F293"/>
    <mergeCell ref="E303:F303"/>
    <mergeCell ref="E311:F311"/>
    <mergeCell ref="J35:J40"/>
    <mergeCell ref="H12:I12"/>
    <mergeCell ref="B8:B11"/>
    <mergeCell ref="H18:I18"/>
    <mergeCell ref="H27:I27"/>
    <mergeCell ref="B23:B27"/>
    <mergeCell ref="H41:I41"/>
    <mergeCell ref="B35:B41"/>
    <mergeCell ref="H48:I48"/>
    <mergeCell ref="B46:B48"/>
    <mergeCell ref="H35:H40"/>
    <mergeCell ref="I35:I40"/>
    <mergeCell ref="H93:I93"/>
    <mergeCell ref="B90:B93"/>
    <mergeCell ref="H61:I61"/>
    <mergeCell ref="B54:B61"/>
    <mergeCell ref="H73:I73"/>
    <mergeCell ref="B69:B73"/>
    <mergeCell ref="H85:I85"/>
    <mergeCell ref="B78:B85"/>
    <mergeCell ref="C111:F111"/>
    <mergeCell ref="G111:H111"/>
    <mergeCell ref="G112:H112"/>
    <mergeCell ref="G113:H113"/>
    <mergeCell ref="G114:H114"/>
    <mergeCell ref="B138:F138"/>
    <mergeCell ref="G115:H115"/>
    <mergeCell ref="B116:F116"/>
    <mergeCell ref="G116:H116"/>
    <mergeCell ref="C122:F122"/>
    <mergeCell ref="B127:F127"/>
    <mergeCell ref="C133:F133"/>
    <mergeCell ref="C134:F134"/>
    <mergeCell ref="C135:F135"/>
    <mergeCell ref="C136:F136"/>
    <mergeCell ref="C137:F137"/>
    <mergeCell ref="O178:P178"/>
    <mergeCell ref="E198:F198"/>
    <mergeCell ref="B193:B198"/>
    <mergeCell ref="C143:G143"/>
    <mergeCell ref="C144:G144"/>
    <mergeCell ref="C145:G145"/>
    <mergeCell ref="C146:G146"/>
    <mergeCell ref="C147:G147"/>
    <mergeCell ref="D241:F241"/>
    <mergeCell ref="E217:F217"/>
    <mergeCell ref="B203:B217"/>
    <mergeCell ref="B222:B240"/>
    <mergeCell ref="B148:G148"/>
  </mergeCells>
  <conditionalFormatting sqref="C106:G106 D100:H100 G101 C101:F105">
    <cfRule type="aboveAverage" dxfId="0" priority="1" stopIfTrue="1" aboveAverage="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COMPONENTE 2.2</vt:lpstr>
      <vt:lpstr>COMPONNETE 4.1</vt:lpstr>
      <vt:lpstr>Hoja2</vt:lpstr>
      <vt:lpstr>PRESUPUESTO 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Luffi</cp:lastModifiedBy>
  <cp:lastPrinted>2019-12-06T08:27:08Z</cp:lastPrinted>
  <dcterms:created xsi:type="dcterms:W3CDTF">2019-12-06T00:42:23Z</dcterms:created>
  <dcterms:modified xsi:type="dcterms:W3CDTF">2019-12-18T13:29:29Z</dcterms:modified>
</cp:coreProperties>
</file>