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AC26272C-3D04-4EE8-B586-AD6918F73B26}" xr6:coauthVersionLast="47" xr6:coauthVersionMax="47" xr10:uidLastSave="{00000000-0000-0000-0000-000000000000}"/>
  <bookViews>
    <workbookView xWindow="2670" yWindow="-16200" windowWidth="22140" windowHeight="15540" activeTab="1" xr2:uid="{00000000-000D-0000-FFFF-FFFF00000000}"/>
  </bookViews>
  <sheets>
    <sheet name="UT" sheetId="1" r:id="rId1"/>
    <sheet name="SC-SF" sheetId="2" r:id="rId2"/>
  </sheets>
  <externalReferences>
    <externalReference r:id="rId3"/>
    <externalReference r:id="rId4"/>
  </externalReferences>
  <definedNames>
    <definedName name="_xlnm.Print_Area" localSheetId="1">'SC-SF'!$A$1:$AG$69</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G36" i="1" l="1"/>
  <c r="G32" i="2"/>
  <c r="K18" i="2"/>
  <c r="K28" i="1"/>
  <c r="K19" i="1"/>
  <c r="AF5" i="1" l="1"/>
  <c r="AE28" i="2"/>
  <c r="AE27" i="2"/>
  <c r="S18" i="2"/>
  <c r="S23" i="2" s="1"/>
  <c r="K23" i="2"/>
  <c r="AD10" i="2"/>
  <c r="AF5" i="2"/>
  <c r="Q10" i="2" s="1"/>
  <c r="B4" i="2"/>
  <c r="AE32" i="1"/>
  <c r="AE31" i="1"/>
  <c r="AE28" i="1"/>
  <c r="K27" i="1"/>
  <c r="AE27" i="1" s="1"/>
  <c r="AA26" i="1"/>
  <c r="Q25" i="1"/>
  <c r="K25" i="1"/>
  <c r="AF6" i="2" l="1"/>
  <c r="K26" i="1"/>
  <c r="AE26" i="1" s="1"/>
  <c r="AE29" i="1" s="1"/>
  <c r="AF6" i="1"/>
  <c r="AE23" i="2"/>
  <c r="AE18" i="2"/>
  <c r="AE33" i="1" l="1"/>
  <c r="K24" i="2"/>
  <c r="AE24" i="2" s="1"/>
  <c r="AE25" i="2" s="1"/>
  <c r="K19" i="2"/>
  <c r="AE19" i="2" s="1"/>
  <c r="AE20" i="2" s="1"/>
  <c r="AE29" i="2" l="1"/>
  <c r="Y10" i="2" s="1"/>
</calcChain>
</file>

<file path=xl/sharedStrings.xml><?xml version="1.0" encoding="utf-8"?>
<sst xmlns="http://schemas.openxmlformats.org/spreadsheetml/2006/main" count="115" uniqueCount="62">
  <si>
    <t>BILLING STATEMENT</t>
  </si>
  <si>
    <t>Yvonne Febrina Syofyan</t>
  </si>
  <si>
    <t>Invoice Date:</t>
  </si>
  <si>
    <t>Jl. Petojo Selatan 1/31 RT 015 RW 005 - Petojo Utara - Gambir - Jakarta Pusat</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</si>
  <si>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</si>
  <si>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</si>
  <si>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</si>
  <si>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</si>
  <si>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</si>
  <si>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</si>
  <si>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</si>
  <si>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</si>
  <si>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</si>
  <si>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</si>
  <si>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</si>
  <si>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</si>
  <si>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</si>
  <si>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</si>
  <si>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</si>
  <si>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</si>
  <si>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</si>
  <si>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</si>
  <si>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</si>
  <si>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</si>
  <si>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</si>
  <si>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</si>
  <si>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</si>
  <si>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</si>
  <si>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</si>
  <si>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</si>
  <si>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</si>
  <si>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</si>
  <si>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</si>
  <si>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2 C</t>
  </si>
  <si>
    <t>Service Charge</t>
  </si>
  <si>
    <t>Net Amount</t>
  </si>
  <si>
    <t>Vat Amount (11%)</t>
  </si>
  <si>
    <t>Sinking Fund</t>
  </si>
  <si>
    <t>X</t>
  </si>
  <si>
    <t>Minimum Charge</t>
  </si>
  <si>
    <t>Ppju</t>
  </si>
  <si>
    <t>Consumption (M3)</t>
  </si>
  <si>
    <t>Rates</t>
  </si>
  <si>
    <t>INV/UT/DRK/2023/03/0002</t>
  </si>
  <si>
    <t>Ir. Rina Arthasari</t>
  </si>
  <si>
    <t>Jl. P Antasari Kav. 22, Kemang Village Apart. Tower Empire G 309 Jakarta 12740</t>
  </si>
  <si>
    <t>3 I-A</t>
  </si>
  <si>
    <t>00985010391</t>
  </si>
  <si>
    <t>Daya</t>
  </si>
  <si>
    <t>88.00</t>
  </si>
  <si>
    <r>
      <t xml:space="preserve">Usage (Consumption </t>
    </r>
    <r>
      <rPr>
        <sz val="12"/>
        <rFont val="Consolas"/>
        <family val="3"/>
      </rPr>
      <t>X</t>
    </r>
    <r>
      <rPr>
        <sz val="12"/>
        <rFont val="Times New Roman"/>
        <family val="1"/>
      </rPr>
      <t xml:space="preserve"> MF)</t>
    </r>
  </si>
  <si>
    <t>158,400.00</t>
  </si>
  <si>
    <t>4,752.00</t>
  </si>
  <si>
    <t>163,152.00</t>
  </si>
  <si>
    <t>PT. DUTA REGENCY KARUNIA</t>
  </si>
  <si>
    <t>KUSUMASMORO</t>
  </si>
  <si>
    <t>01/03/2023 - 31/03/2023</t>
  </si>
  <si>
    <t>Rate/M2</t>
  </si>
  <si>
    <t>Area (M2)</t>
  </si>
  <si>
    <t>: 40 Hours</t>
  </si>
  <si>
    <t>: 2.20 kVa</t>
  </si>
  <si>
    <t>Amount in Words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</si>
</sst>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_(* #,##0.00_);_(* \(#,##0.00\);_(* &quot;-&quot;_);_(@_)"/>
    <numFmt numFmtId="172" formatCode="#&quot; kVa&quot;"/>
    <numFmt numFmtId="173" formatCode="#,##0;[Red]#,##0"/>
  </numFmts>
  <fonts count="18" x14ac:knownFonts="1">
    <font>
      <sz val="11"/>
      <color theme="1"/>
      <name val="Calibri"/>
      <family val="2"/>
      <scheme val="minor"/>
    </font>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41" fontId="1" fillId="0" borderId="0"/>
    <xf numFmtId="0" fontId="2" fillId="0" borderId="0"/>
    <xf numFmtId="9" fontId="9" fillId="0" borderId="0"/>
    <xf numFmtId="41" fontId="9" fillId="0" borderId="0"/>
  </cellStyleXfs>
  <cellXfs count="254">
    <xf numFmtId="0" fontId="0" fillId="0" borderId="0" xfId="0"/>
    <xf numFmtId="0" fontId="3" fillId="0" borderId="0" xfId="2" applyFont="1" applyAlignment="1">
      <alignment horizontal="left" vertical="top" readingOrder="1"/>
    </xf>
    <xf numFmtId="0" fontId="2" fillId="0" borderId="0" xfId="2"/>
    <xf numFmtId="0" fontId="3" fillId="0" borderId="0" xfId="2" applyFont="1" applyAlignment="1">
      <alignment vertical="top" readingOrder="1"/>
    </xf>
    <xf numFmtId="0" fontId="5" fillId="0" borderId="0" xfId="2" applyFont="1" applyAlignment="1">
      <alignment vertical="top"/>
    </xf>
    <xf numFmtId="0" fontId="3" fillId="0" borderId="0" xfId="2" applyFont="1" applyAlignment="1">
      <alignment horizontal="center" vertical="top" wrapText="1" readingOrder="1"/>
    </xf>
    <xf numFmtId="0" fontId="5" fillId="0" borderId="0" xfId="2" applyFont="1"/>
    <xf numFmtId="164" fontId="3" fillId="0" borderId="0" xfId="2" applyNumberFormat="1" applyFont="1" applyAlignment="1">
      <alignment vertical="center" wrapText="1" readingOrder="1"/>
    </xf>
    <xf numFmtId="164" fontId="3" fillId="0" borderId="0" xfId="2" quotePrefix="1" applyNumberFormat="1" applyFont="1" applyAlignment="1">
      <alignment vertical="center" wrapText="1" readingOrder="1"/>
    </xf>
    <xf numFmtId="0" fontId="7" fillId="0" borderId="0" xfId="2" applyFont="1" applyAlignment="1">
      <alignment vertical="center" wrapText="1" readingOrder="1"/>
    </xf>
    <xf numFmtId="0" fontId="6" fillId="0" borderId="0" xfId="2" applyFont="1"/>
    <xf numFmtId="0" fontId="6" fillId="0" borderId="0" xfId="2" applyFont="1" applyAlignment="1">
      <alignment vertical="center"/>
    </xf>
    <xf numFmtId="0" fontId="5" fillId="0" borderId="6" xfId="2" applyFont="1" applyBorder="1" applyAlignment="1">
      <alignment vertical="top"/>
    </xf>
    <xf numFmtId="0" fontId="7" fillId="0" borderId="6" xfId="2" applyFont="1" applyBorder="1" applyAlignment="1">
      <alignment horizontal="center" vertical="center" readingOrder="1"/>
    </xf>
    <xf numFmtId="0" fontId="7" fillId="0" borderId="0" xfId="2" applyFont="1" applyAlignment="1">
      <alignment horizontal="center" vertical="center" readingOrder="1"/>
    </xf>
    <xf numFmtId="0" fontId="3" fillId="0" borderId="0" xfId="2" applyFont="1" applyAlignment="1">
      <alignment horizontal="center" vertical="center" readingOrder="1"/>
    </xf>
    <xf numFmtId="14" fontId="5" fillId="0" borderId="1" xfId="2" applyNumberFormat="1" applyFont="1" applyBorder="1" applyAlignment="1">
      <alignment horizontal="center"/>
    </xf>
    <xf numFmtId="166" fontId="5" fillId="0" borderId="0" xfId="2" applyNumberFormat="1" applyFont="1" applyAlignment="1">
      <alignment horizontal="right"/>
    </xf>
    <xf numFmtId="4" fontId="3" fillId="0" borderId="0" xfId="2" applyNumberFormat="1" applyFont="1" applyAlignment="1">
      <alignment horizontal="center" vertical="center" readingOrder="1"/>
    </xf>
    <xf numFmtId="168" fontId="2" fillId="0" borderId="0" xfId="2" applyNumberFormat="1"/>
    <xf numFmtId="0" fontId="7" fillId="0" borderId="0" xfId="2" applyFont="1" applyAlignment="1">
      <alignment vertical="center" readingOrder="1"/>
    </xf>
    <xf numFmtId="0" fontId="3" fillId="0" borderId="0" xfId="2" applyFont="1" applyAlignment="1">
      <alignment vertical="center" readingOrder="1"/>
    </xf>
    <xf numFmtId="4" fontId="7" fillId="0" borderId="0" xfId="2" applyNumberFormat="1" applyFont="1" applyAlignment="1">
      <alignment vertical="center" wrapText="1" readingOrder="1"/>
    </xf>
    <xf numFmtId="169" fontId="7" fillId="0" borderId="0" xfId="2" applyNumberFormat="1" applyFont="1" applyAlignment="1">
      <alignment vertical="center" readingOrder="1"/>
    </xf>
    <xf numFmtId="4" fontId="3" fillId="0" borderId="12" xfId="2" applyNumberFormat="1" applyFont="1" applyBorder="1" applyAlignment="1">
      <alignment vertical="center" readingOrder="1"/>
    </xf>
    <xf numFmtId="4" fontId="3" fillId="0" borderId="0" xfId="2" applyNumberFormat="1" applyFont="1" applyAlignment="1">
      <alignment vertical="center" readingOrder="1"/>
    </xf>
    <xf numFmtId="168" fontId="5" fillId="0" borderId="0" xfId="2" applyNumberFormat="1" applyFont="1" applyAlignment="1">
      <alignment horizontal="right"/>
    </xf>
    <xf numFmtId="168" fontId="3" fillId="0" borderId="12" xfId="2" applyNumberFormat="1" applyFont="1" applyBorder="1" applyAlignment="1">
      <alignment vertical="center" readingOrder="1"/>
    </xf>
    <xf numFmtId="168" fontId="3" fillId="0" borderId="0" xfId="2" applyNumberFormat="1" applyFont="1" applyAlignment="1">
      <alignment vertical="center" readingOrder="1"/>
    </xf>
    <xf numFmtId="0" fontId="7" fillId="0" borderId="3" xfId="2" applyFont="1" applyBorder="1" applyAlignment="1">
      <alignment vertical="center" wrapText="1" readingOrder="1"/>
    </xf>
    <xf numFmtId="0" fontId="2" fillId="0" borderId="3" xfId="2" applyBorder="1"/>
    <xf numFmtId="166" fontId="5" fillId="0" borderId="3" xfId="2" applyNumberFormat="1" applyFont="1" applyBorder="1" applyAlignment="1">
      <alignment horizontal="right"/>
    </xf>
    <xf numFmtId="43" fontId="3" fillId="0" borderId="0" xfId="2" applyNumberFormat="1" applyFont="1" applyAlignment="1">
      <alignment vertical="center" wrapText="1" readingOrder="1"/>
    </xf>
    <xf numFmtId="0" fontId="3" fillId="0" borderId="0" xfId="2" applyFont="1" applyAlignment="1">
      <alignment vertical="center" wrapText="1" readingOrder="1"/>
    </xf>
    <xf numFmtId="0" fontId="11" fillId="0" borderId="0" xfId="2" applyFont="1"/>
    <xf numFmtId="0" fontId="3" fillId="0" borderId="0" xfId="2" applyFont="1" applyAlignment="1">
      <alignment horizontal="left" vertical="center" wrapText="1" readingOrder="1"/>
    </xf>
    <xf numFmtId="0" fontId="12" fillId="0" borderId="0" xfId="2" applyFont="1"/>
    <xf numFmtId="0" fontId="5" fillId="0" borderId="3" xfId="2" applyFont="1" applyBorder="1" applyAlignment="1">
      <alignment vertical="top"/>
    </xf>
    <xf numFmtId="0" fontId="3" fillId="0" borderId="6" xfId="2" applyFont="1" applyBorder="1" applyAlignment="1">
      <alignment horizontal="center" vertical="center" readingOrder="1"/>
    </xf>
    <xf numFmtId="0" fontId="5" fillId="0" borderId="0" xfId="2" applyFont="1" applyAlignment="1">
      <alignment wrapText="1"/>
    </xf>
    <xf numFmtId="0" fontId="3" fillId="0" borderId="6" xfId="2" applyFont="1" applyBorder="1" applyAlignment="1">
      <alignment vertical="center" readingOrder="1"/>
    </xf>
    <xf numFmtId="4" fontId="3" fillId="0" borderId="6" xfId="2" applyNumberFormat="1" applyFont="1" applyBorder="1" applyAlignment="1">
      <alignment vertical="center" readingOrder="1"/>
    </xf>
    <xf numFmtId="0" fontId="5" fillId="0" borderId="6" xfId="2" applyFont="1" applyBorder="1"/>
    <xf numFmtId="0" fontId="11" fillId="0" borderId="6" xfId="2" applyFont="1" applyBorder="1"/>
    <xf numFmtId="0" fontId="5" fillId="0" borderId="0" xfId="2" applyFont="1" applyAlignment="1">
      <alignment vertical="center"/>
    </xf>
    <xf numFmtId="0" fontId="0" fillId="0" borderId="6" xfId="0" applyBorder="1"/>
    <xf numFmtId="0" fontId="0" fillId="0" borderId="3" xfId="0" applyBorder="1"/>
    <xf numFmtId="0" fontId="2" fillId="0" borderId="0" xfId="2" applyAlignment="1">
      <alignment vertical="center"/>
    </xf>
    <xf numFmtId="14" fontId="3" fillId="0" borderId="1" xfId="2" applyNumberFormat="1" applyFont="1" applyBorder="1" applyAlignment="1">
      <alignment horizontal="center" readingOrder="1"/>
    </xf>
    <xf numFmtId="166" fontId="5" fillId="0" borderId="0" xfId="2" applyNumberFormat="1" applyFont="1" applyAlignment="1">
      <alignment horizontal="right" vertical="center"/>
    </xf>
    <xf numFmtId="166" fontId="5" fillId="0" borderId="6" xfId="2" applyNumberFormat="1" applyFont="1" applyBorder="1" applyAlignment="1">
      <alignment horizontal="right" vertical="center"/>
    </xf>
    <xf numFmtId="0" fontId="7" fillId="0" borderId="0" xfId="2" applyFont="1" applyAlignment="1">
      <alignment horizontal="center" readingOrder="1"/>
    </xf>
    <xf numFmtId="0" fontId="7" fillId="0" borderId="0" xfId="2" applyFont="1" applyAlignment="1">
      <alignment readingOrder="1"/>
    </xf>
    <xf numFmtId="168" fontId="3" fillId="0" borderId="3" xfId="2" applyNumberFormat="1" applyFont="1" applyBorder="1" applyAlignment="1">
      <alignment readingOrder="1"/>
    </xf>
    <xf numFmtId="0" fontId="7" fillId="0" borderId="3" xfId="2" applyFont="1" applyBorder="1" applyAlignment="1">
      <alignment readingOrder="1"/>
    </xf>
    <xf numFmtId="168" fontId="3" fillId="0" borderId="3" xfId="2" applyNumberFormat="1" applyFont="1" applyBorder="1" applyAlignment="1">
      <alignment horizontal="right" readingOrder="1"/>
    </xf>
    <xf numFmtId="0" fontId="7" fillId="0" borderId="0" xfId="2" applyFont="1" applyAlignment="1">
      <alignment wrapText="1" readingOrder="1"/>
    </xf>
    <xf numFmtId="43" fontId="3" fillId="0" borderId="0" xfId="2" applyNumberFormat="1" applyFont="1" applyAlignment="1">
      <alignment wrapText="1" readingOrder="1"/>
    </xf>
    <xf numFmtId="4" fontId="3" fillId="0" borderId="0" xfId="2" quotePrefix="1" applyNumberFormat="1" applyFont="1" applyAlignment="1">
      <alignment horizontal="center" vertical="center" readingOrder="1"/>
    </xf>
    <xf numFmtId="4" fontId="3" fillId="0" borderId="0" xfId="2" applyNumberFormat="1" applyFont="1" applyAlignment="1">
      <alignment horizontal="center" readingOrder="1"/>
    </xf>
    <xf numFmtId="3" fontId="3" fillId="0" borderId="0" xfId="2" applyNumberFormat="1" applyFont="1" applyAlignment="1">
      <alignment horizontal="center" readingOrder="1"/>
    </xf>
    <xf numFmtId="14" fontId="3" fillId="0" borderId="3" xfId="2" applyNumberFormat="1" applyFont="1" applyBorder="1" applyAlignment="1">
      <alignment horizontal="center" vertical="center" readingOrder="1"/>
    </xf>
    <xf numFmtId="164" fontId="3" fillId="0" borderId="0" xfId="2" applyNumberFormat="1" applyFont="1" applyAlignment="1">
      <alignment horizontal="right" vertical="center" wrapText="1" readingOrder="1"/>
    </xf>
    <xf numFmtId="164" fontId="3" fillId="0" borderId="0" xfId="2" quotePrefix="1" applyNumberFormat="1" applyFont="1" applyAlignment="1">
      <alignment horizontal="right" vertical="center" wrapText="1" readingOrder="1"/>
    </xf>
    <xf numFmtId="0" fontId="14" fillId="0" borderId="6" xfId="0" applyFont="1" applyBorder="1" applyAlignment="1">
      <alignment vertical="center"/>
    </xf>
    <xf numFmtId="0" fontId="3" fillId="0" borderId="0" xfId="2" applyFont="1" applyAlignment="1">
      <alignment vertical="top" wrapText="1" readingOrder="1"/>
    </xf>
    <xf numFmtId="0" fontId="3" fillId="0" borderId="0" xfId="2" applyFont="1" applyAlignment="1">
      <alignment wrapText="1" readingOrder="1"/>
    </xf>
    <xf numFmtId="168" fontId="3" fillId="0" borderId="0" xfId="2" applyNumberFormat="1" applyFont="1" applyAlignment="1">
      <alignment horizontal="right" vertical="center" readingOrder="1"/>
    </xf>
    <xf numFmtId="0" fontId="2" fillId="0" borderId="6" xfId="2" applyBorder="1"/>
    <xf numFmtId="0" fontId="11" fillId="0" borderId="0" xfId="2" applyFont="1" applyAlignment="1">
      <alignment vertical="center"/>
    </xf>
    <xf numFmtId="0" fontId="7" fillId="0" borderId="0" xfId="2" applyFont="1" applyAlignment="1">
      <alignment horizontal="right" vertical="center" readingOrder="1"/>
    </xf>
    <xf numFmtId="0" fontId="13" fillId="0" borderId="0" xfId="0" applyFont="1"/>
    <xf numFmtId="168" fontId="8" fillId="0" borderId="8" xfId="2" applyNumberFormat="1" applyFont="1" applyBorder="1" applyAlignment="1">
      <alignment horizontal="center" vertical="center"/>
    </xf>
    <xf numFmtId="0" fontId="16" fillId="2" borderId="3" xfId="0" applyFont="1" applyFill="1" applyBorder="1" applyAlignment="1">
      <alignment vertical="center"/>
    </xf>
    <xf numFmtId="0" fontId="3" fillId="0" borderId="3" xfId="2" applyFont="1" applyBorder="1" applyAlignment="1">
      <alignment vertical="top" readingOrder="1"/>
    </xf>
    <xf numFmtId="0" fontId="7" fillId="0" borderId="3" xfId="2" applyFont="1" applyBorder="1" applyAlignment="1">
      <alignment horizontal="right" vertical="top" readingOrder="1"/>
    </xf>
    <xf numFmtId="168" fontId="3" fillId="0" borderId="3" xfId="2" applyNumberFormat="1" applyFont="1" applyBorder="1" applyAlignment="1">
      <alignment vertical="top" readingOrder="1"/>
    </xf>
    <xf numFmtId="0" fontId="3" fillId="0" borderId="0" xfId="2" applyFont="1" applyAlignment="1">
      <alignment readingOrder="1"/>
    </xf>
    <xf numFmtId="0" fontId="3" fillId="0" borderId="3" xfId="2" applyFont="1" applyBorder="1" applyAlignment="1">
      <alignment vertical="top" wrapText="1" readingOrder="1"/>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0" fillId="0" borderId="2" xfId="2" applyFont="1" applyBorder="1" applyAlignment="1">
      <alignment horizontal="left" vertical="center" wrapText="1" readingOrder="1"/>
    </xf>
    <xf numFmtId="0" fontId="10" fillId="0" borderId="3" xfId="2" applyFont="1" applyBorder="1" applyAlignment="1">
      <alignment horizontal="left" vertical="center" wrapText="1" readingOrder="1"/>
    </xf>
    <xf numFmtId="0" fontId="10" fillId="0" borderId="4" xfId="2" applyFont="1" applyBorder="1" applyAlignment="1">
      <alignment horizontal="left" vertical="center" wrapText="1" readingOrder="1"/>
    </xf>
    <xf numFmtId="0" fontId="10" fillId="0" borderId="12" xfId="2" applyFont="1" applyBorder="1" applyAlignment="1">
      <alignment horizontal="left" vertical="center" wrapText="1" readingOrder="1"/>
    </xf>
    <xf numFmtId="0" fontId="10" fillId="0" borderId="0" xfId="2" applyFont="1" applyAlignment="1">
      <alignment horizontal="left" vertical="center" wrapText="1" readingOrder="1"/>
    </xf>
    <xf numFmtId="0" fontId="10" fillId="0" borderId="13" xfId="2" applyFont="1" applyBorder="1" applyAlignment="1">
      <alignment horizontal="left" vertical="center" wrapText="1" readingOrder="1"/>
    </xf>
    <xf numFmtId="0" fontId="10" fillId="0" borderId="5" xfId="2" applyFont="1" applyBorder="1" applyAlignment="1">
      <alignment horizontal="left" vertical="center" wrapText="1" readingOrder="1"/>
    </xf>
    <xf numFmtId="0" fontId="10" fillId="0" borderId="6" xfId="2" applyFont="1" applyBorder="1" applyAlignment="1">
      <alignment horizontal="left" vertical="center" wrapText="1" readingOrder="1"/>
    </xf>
    <xf numFmtId="0" fontId="10" fillId="0" borderId="7" xfId="2" applyFont="1" applyBorder="1" applyAlignment="1">
      <alignment horizontal="left" vertical="center" wrapText="1" readingOrder="1"/>
    </xf>
    <xf numFmtId="0" fontId="7" fillId="0" borderId="0" xfId="2" applyFont="1" applyAlignment="1">
      <alignment horizontal="left" vertical="center" readingOrder="1"/>
    </xf>
    <xf numFmtId="0" fontId="15" fillId="0" borderId="0" xfId="2" applyFont="1" applyAlignment="1">
      <alignment horizontal="left" vertical="center"/>
    </xf>
    <xf numFmtId="9" fontId="3" fillId="0" borderId="14" xfId="3" applyFont="1" applyBorder="1" applyAlignment="1">
      <alignment horizontal="center" readingOrder="1"/>
    </xf>
    <xf numFmtId="9" fontId="3" fillId="0" borderId="9" xfId="3" applyFont="1" applyBorder="1" applyAlignment="1">
      <alignment horizontal="center" readingOrder="1"/>
    </xf>
    <xf numFmtId="9" fontId="3" fillId="0" borderId="10" xfId="3" applyFont="1" applyBorder="1" applyAlignment="1">
      <alignment horizontal="center" readingOrder="1"/>
    </xf>
    <xf numFmtId="0" fontId="14" fillId="0" borderId="5" xfId="0" applyFont="1" applyBorder="1" applyAlignment="1">
      <alignment horizontal="left" vertical="center"/>
    </xf>
    <xf numFmtId="0" fontId="6" fillId="0" borderId="0" xfId="2" applyFont="1" applyAlignment="1">
      <alignment horizontal="center" wrapText="1"/>
    </xf>
    <xf numFmtId="0" fontId="6" fillId="0" borderId="0" xfId="2" applyFont="1" applyAlignment="1">
      <alignment horizontal="center"/>
    </xf>
    <xf numFmtId="4" fontId="5" fillId="0" borderId="0" xfId="2" applyNumberFormat="1" applyFont="1" applyAlignment="1">
      <alignment horizontal="center" vertical="center"/>
    </xf>
    <xf numFmtId="166" fontId="5" fillId="0" borderId="0" xfId="2" applyNumberFormat="1" applyFont="1" applyAlignment="1">
      <alignment horizontal="right" vertical="center"/>
    </xf>
    <xf numFmtId="168" fontId="5" fillId="0" borderId="0" xfId="2" applyNumberFormat="1" applyFont="1" applyAlignment="1">
      <alignment horizontal="right" vertical="center"/>
    </xf>
    <xf numFmtId="0" fontId="3" fillId="0" borderId="0" xfId="2" applyFont="1" applyAlignment="1">
      <alignment vertical="center" readingOrder="1"/>
    </xf>
    <xf numFmtId="0" fontId="2" fillId="0" borderId="0" xfId="2" applyAlignment="1">
      <alignment vertical="center"/>
    </xf>
    <xf numFmtId="0" fontId="8" fillId="0" borderId="0" xfId="2" applyFont="1" applyAlignment="1">
      <alignment horizontal="center" vertical="center"/>
    </xf>
    <xf numFmtId="0" fontId="3" fillId="0" borderId="0" xfId="2" applyFont="1" applyAlignment="1">
      <alignment horizontal="center" vertical="top" wrapText="1" readingOrder="1"/>
    </xf>
    <xf numFmtId="0" fontId="3" fillId="0" borderId="0" xfId="2" applyFont="1" applyAlignment="1">
      <alignment horizontal="center" wrapText="1" readingOrder="1"/>
    </xf>
    <xf numFmtId="0" fontId="3" fillId="0" borderId="0" xfId="2" applyFont="1" applyAlignment="1">
      <alignment horizontal="left" vertical="top" readingOrder="1"/>
    </xf>
    <xf numFmtId="0" fontId="2" fillId="0" borderId="0" xfId="2"/>
    <xf numFmtId="0" fontId="3" fillId="0" borderId="1" xfId="2"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5" fillId="0" borderId="3" xfId="2" applyFont="1" applyBorder="1" applyAlignment="1">
      <alignment horizontal="left" vertical="center" wrapText="1"/>
    </xf>
    <xf numFmtId="0" fontId="5" fillId="0" borderId="4" xfId="2" applyFont="1" applyBorder="1" applyAlignment="1">
      <alignment horizontal="left" vertical="center" wrapText="1"/>
    </xf>
    <xf numFmtId="0" fontId="5" fillId="0" borderId="0" xfId="2" applyFont="1" applyAlignment="1">
      <alignment horizontal="center" vertical="center"/>
    </xf>
    <xf numFmtId="0" fontId="4" fillId="0" borderId="0" xfId="2" applyFont="1" applyAlignment="1">
      <alignment horizontal="center" wrapText="1" readingOrder="1"/>
    </xf>
    <xf numFmtId="0" fontId="7" fillId="0" borderId="0" xfId="2" applyFont="1" applyAlignment="1">
      <alignment horizontal="left" vertical="center" wrapText="1" readingOrder="1"/>
    </xf>
    <xf numFmtId="0" fontId="7" fillId="0" borderId="1" xfId="2"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5" fillId="0" borderId="14" xfId="2" applyNumberFormat="1" applyFont="1" applyBorder="1" applyAlignment="1">
      <alignment horizontal="center"/>
    </xf>
    <xf numFmtId="4" fontId="5" fillId="0" borderId="9" xfId="2" applyNumberFormat="1" applyFont="1" applyBorder="1" applyAlignment="1">
      <alignment horizontal="center"/>
    </xf>
    <xf numFmtId="4" fontId="5" fillId="0" borderId="10" xfId="2" applyNumberFormat="1" applyFont="1" applyBorder="1" applyAlignment="1">
      <alignment horizontal="center"/>
    </xf>
    <xf numFmtId="14" fontId="5" fillId="0" borderId="1" xfId="2" applyNumberFormat="1" applyFont="1" applyBorder="1" applyAlignment="1">
      <alignment horizontal="center"/>
    </xf>
    <xf numFmtId="0" fontId="0" fillId="0" borderId="9" xfId="0" applyBorder="1"/>
    <xf numFmtId="0" fontId="0" fillId="0" borderId="10" xfId="0" applyBorder="1"/>
    <xf numFmtId="0" fontId="3" fillId="0" borderId="0" xfId="2" applyFont="1" applyAlignment="1">
      <alignment horizontal="left" vertical="top" wrapText="1" readingOrder="1"/>
    </xf>
    <xf numFmtId="0" fontId="6" fillId="0" borderId="1" xfId="2" applyFont="1" applyBorder="1" applyAlignment="1">
      <alignment horizontal="center" vertical="center"/>
    </xf>
    <xf numFmtId="0" fontId="0" fillId="0" borderId="0" xfId="0" applyAlignment="1">
      <alignment vertical="center"/>
    </xf>
    <xf numFmtId="4" fontId="3" fillId="0" borderId="1" xfId="2" applyNumberFormat="1" applyFont="1" applyBorder="1" applyAlignment="1">
      <alignment horizontal="left" vertical="center" readingOrder="1"/>
    </xf>
    <xf numFmtId="4" fontId="3" fillId="0" borderId="1" xfId="2" applyNumberFormat="1" applyFont="1" applyBorder="1" applyAlignment="1">
      <alignment horizontal="center" readingOrder="1"/>
    </xf>
    <xf numFmtId="0" fontId="7" fillId="0" borderId="1" xfId="2"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1" xfId="2" quotePrefix="1" applyFont="1" applyBorder="1" applyAlignment="1">
      <alignment horizontal="center" vertical="center" wrapText="1" readingOrder="1"/>
    </xf>
    <xf numFmtId="0" fontId="7" fillId="0" borderId="0" xfId="2" applyFont="1" applyAlignment="1">
      <alignment horizontal="right" vertical="center" wrapText="1" readingOrder="1"/>
    </xf>
    <xf numFmtId="168" fontId="3" fillId="0" borderId="1" xfId="2" applyNumberFormat="1" applyFont="1" applyBorder="1" applyAlignment="1">
      <alignment horizontal="center" readingOrder="1"/>
    </xf>
    <xf numFmtId="168" fontId="3" fillId="0" borderId="0" xfId="2" applyNumberFormat="1" applyFont="1" applyAlignment="1">
      <alignment horizontal="right" vertical="center" readingOrder="1"/>
    </xf>
    <xf numFmtId="170" fontId="3" fillId="0" borderId="1" xfId="2" applyNumberFormat="1" applyFont="1" applyBorder="1" applyAlignment="1">
      <alignment horizontal="left" vertical="center" readingOrder="1"/>
    </xf>
    <xf numFmtId="168" fontId="3" fillId="0" borderId="3" xfId="2" applyNumberFormat="1" applyFont="1" applyBorder="1" applyAlignment="1">
      <alignment horizontal="right" vertical="center" readingOrder="1"/>
    </xf>
    <xf numFmtId="168" fontId="3" fillId="0" borderId="1" xfId="2" applyNumberFormat="1" applyFont="1" applyBorder="1" applyAlignment="1">
      <alignment horizontal="left" vertical="center" readingOrder="1"/>
    </xf>
    <xf numFmtId="168" fontId="3" fillId="0" borderId="6" xfId="2" applyNumberFormat="1" applyFont="1" applyBorder="1" applyAlignment="1">
      <alignment horizontal="right" vertical="center" readingOrder="1"/>
    </xf>
    <xf numFmtId="0" fontId="2" fillId="0" borderId="6" xfId="2" applyBorder="1" applyAlignment="1">
      <alignment vertical="center"/>
    </xf>
    <xf numFmtId="0" fontId="6" fillId="0" borderId="0" xfId="2" applyFont="1" applyAlignment="1">
      <alignment horizontal="right" vertical="center"/>
    </xf>
    <xf numFmtId="0" fontId="7" fillId="0" borderId="0" xfId="2" applyFont="1" applyAlignment="1">
      <alignment horizontal="right" vertical="center" readingOrder="1"/>
    </xf>
    <xf numFmtId="168" fontId="3" fillId="0" borderId="6" xfId="2" applyNumberFormat="1" applyFont="1" applyBorder="1" applyAlignment="1">
      <alignment horizontal="right" vertical="center" wrapText="1" readingOrder="1"/>
    </xf>
    <xf numFmtId="0" fontId="0" fillId="0" borderId="6" xfId="0" applyBorder="1" applyAlignment="1">
      <alignment horizontal="right" vertical="center"/>
    </xf>
    <xf numFmtId="0" fontId="2" fillId="0" borderId="0" xfId="2" applyAlignment="1">
      <alignment horizontal="right" vertical="center"/>
    </xf>
    <xf numFmtId="168" fontId="3" fillId="0" borderId="0" xfId="2" applyNumberFormat="1" applyFont="1" applyAlignment="1">
      <alignment horizontal="center" vertical="center" readingOrder="1"/>
    </xf>
    <xf numFmtId="0" fontId="7" fillId="0" borderId="3" xfId="2" applyFont="1" applyBorder="1" applyAlignment="1">
      <alignment horizontal="center" vertical="center" readingOrder="1"/>
    </xf>
    <xf numFmtId="0" fontId="7" fillId="0" borderId="6" xfId="2" applyFont="1" applyBorder="1" applyAlignment="1">
      <alignment horizontal="center" vertical="center" readingOrder="1"/>
    </xf>
    <xf numFmtId="0" fontId="5" fillId="0" borderId="1" xfId="2" applyFont="1" applyBorder="1" applyAlignment="1">
      <alignment horizontal="left" vertical="center"/>
    </xf>
    <xf numFmtId="165" fontId="3" fillId="0" borderId="1" xfId="2" quotePrefix="1" applyNumberFormat="1" applyFont="1" applyBorder="1" applyAlignment="1">
      <alignment horizontal="center" vertical="center" wrapText="1" readingOrder="1"/>
    </xf>
    <xf numFmtId="0" fontId="7" fillId="0" borderId="9" xfId="2" applyFont="1" applyBorder="1" applyAlignment="1">
      <alignment horizontal="center" vertical="center" readingOrder="1"/>
    </xf>
    <xf numFmtId="168" fontId="5" fillId="0" borderId="8" xfId="2" applyNumberFormat="1" applyFont="1" applyBorder="1" applyAlignment="1">
      <alignment horizontal="center"/>
    </xf>
    <xf numFmtId="4" fontId="3" fillId="0" borderId="1" xfId="2" applyNumberFormat="1" applyFont="1" applyBorder="1" applyAlignment="1">
      <alignment horizontal="center" vertical="center" wrapText="1" readingOrder="1"/>
    </xf>
    <xf numFmtId="0" fontId="5" fillId="0" borderId="0" xfId="2" applyFont="1" applyAlignment="1">
      <alignment vertical="center"/>
    </xf>
    <xf numFmtId="43" fontId="3" fillId="0" borderId="0" xfId="2" applyNumberFormat="1" applyFont="1" applyAlignment="1">
      <alignment vertical="center" readingOrder="1"/>
    </xf>
    <xf numFmtId="0" fontId="8" fillId="0" borderId="12" xfId="2" applyFont="1" applyBorder="1" applyAlignment="1">
      <alignment horizontal="center" vertical="center"/>
    </xf>
    <xf numFmtId="4" fontId="5" fillId="0" borderId="6" xfId="2" applyNumberFormat="1" applyFont="1" applyBorder="1" applyAlignment="1">
      <alignment horizontal="right" vertical="center"/>
    </xf>
    <xf numFmtId="0" fontId="0" fillId="0" borderId="6" xfId="0" applyBorder="1" applyAlignment="1">
      <alignment vertical="center"/>
    </xf>
    <xf numFmtId="1" fontId="5" fillId="0" borderId="2" xfId="2" applyNumberFormat="1" applyFont="1" applyBorder="1" applyAlignment="1">
      <alignment horizontal="center" vertical="center"/>
    </xf>
    <xf numFmtId="1" fontId="5" fillId="0" borderId="3" xfId="2" applyNumberFormat="1" applyFont="1" applyBorder="1" applyAlignment="1">
      <alignment horizontal="center" vertical="center"/>
    </xf>
    <xf numFmtId="1" fontId="5" fillId="0" borderId="4" xfId="2" applyNumberFormat="1" applyFont="1" applyBorder="1" applyAlignment="1">
      <alignment horizontal="center" vertical="center"/>
    </xf>
    <xf numFmtId="1" fontId="5" fillId="0" borderId="5" xfId="2" applyNumberFormat="1" applyFont="1" applyBorder="1" applyAlignment="1">
      <alignment horizontal="center" vertical="center"/>
    </xf>
    <xf numFmtId="1" fontId="5" fillId="0" borderId="6" xfId="2" applyNumberFormat="1" applyFont="1" applyBorder="1" applyAlignment="1">
      <alignment horizontal="center" vertical="center"/>
    </xf>
    <xf numFmtId="1" fontId="5" fillId="0" borderId="7" xfId="2" applyNumberFormat="1" applyFont="1" applyBorder="1" applyAlignment="1">
      <alignment horizontal="center" vertical="center"/>
    </xf>
    <xf numFmtId="164" fontId="3" fillId="0" borderId="0" xfId="2" applyNumberFormat="1" applyFont="1" applyAlignment="1">
      <alignment horizontal="right" vertical="center" wrapText="1" readingOrder="1"/>
    </xf>
    <xf numFmtId="0" fontId="6" fillId="0" borderId="0" xfId="2" applyFont="1" applyAlignment="1">
      <alignment horizontal="left" vertical="center"/>
    </xf>
    <xf numFmtId="167" fontId="5" fillId="0" borderId="8" xfId="2" applyNumberFormat="1" applyFont="1" applyBorder="1" applyAlignment="1">
      <alignment horizontal="center"/>
    </xf>
    <xf numFmtId="0" fontId="5" fillId="0" borderId="1" xfId="2" applyFont="1" applyBorder="1" applyAlignment="1">
      <alignment horizontal="center"/>
    </xf>
    <xf numFmtId="0" fontId="7" fillId="0" borderId="0" xfId="2" applyFont="1" applyAlignment="1">
      <alignment horizontal="center" vertical="center" wrapText="1" readingOrder="1"/>
    </xf>
    <xf numFmtId="0" fontId="5" fillId="0" borderId="8" xfId="2" applyFont="1" applyBorder="1" applyAlignment="1">
      <alignment horizontal="center" vertical="center"/>
    </xf>
    <xf numFmtId="0" fontId="5" fillId="0" borderId="15" xfId="2" applyFont="1" applyBorder="1" applyAlignment="1">
      <alignment horizontal="center" vertical="center"/>
    </xf>
    <xf numFmtId="0" fontId="3" fillId="0" borderId="0" xfId="2" applyFont="1" applyAlignment="1">
      <alignment horizontal="center" vertical="center" wrapText="1" readingOrder="1"/>
    </xf>
    <xf numFmtId="0" fontId="3" fillId="0" borderId="1" xfId="2" applyFont="1" applyBorder="1" applyAlignment="1">
      <alignment horizontal="center" readingOrder="1"/>
    </xf>
    <xf numFmtId="0" fontId="3" fillId="0" borderId="1" xfId="2" applyFont="1" applyBorder="1" applyAlignment="1">
      <alignment horizontal="center" vertical="center" readingOrder="1"/>
    </xf>
    <xf numFmtId="0" fontId="0" fillId="0" borderId="11" xfId="0" applyBorder="1" applyAlignment="1">
      <alignment vertical="center"/>
    </xf>
    <xf numFmtId="168" fontId="5" fillId="0" borderId="1" xfId="2" applyNumberFormat="1" applyFont="1" applyBorder="1" applyAlignment="1">
      <alignment horizontal="center"/>
    </xf>
    <xf numFmtId="0" fontId="5" fillId="0" borderId="8" xfId="2" applyFont="1" applyBorder="1" applyAlignment="1">
      <alignment horizontal="left" vertical="center"/>
    </xf>
    <xf numFmtId="0" fontId="0" fillId="0" borderId="3" xfId="0" applyBorder="1" applyAlignment="1">
      <alignment vertical="center"/>
    </xf>
    <xf numFmtId="0" fontId="5" fillId="0" borderId="2" xfId="2" applyFont="1" applyBorder="1" applyAlignment="1">
      <alignment horizontal="left" vertical="center" wrapText="1"/>
    </xf>
    <xf numFmtId="0" fontId="5" fillId="0" borderId="6" xfId="2" applyFont="1" applyBorder="1" applyAlignment="1">
      <alignment horizontal="center"/>
    </xf>
    <xf numFmtId="0" fontId="11" fillId="0" borderId="6" xfId="2" applyFont="1" applyBorder="1" applyAlignment="1">
      <alignment horizontal="center"/>
    </xf>
    <xf numFmtId="0" fontId="5" fillId="0" borderId="0" xfId="2" applyFont="1" applyAlignment="1">
      <alignment horizontal="center"/>
    </xf>
    <xf numFmtId="0" fontId="11" fillId="0" borderId="0" xfId="2" applyFont="1" applyAlignment="1">
      <alignment horizontal="center"/>
    </xf>
    <xf numFmtId="0" fontId="17" fillId="0" borderId="0" xfId="0" applyFont="1" applyAlignment="1">
      <alignment horizontal="left" vertical="center"/>
    </xf>
    <xf numFmtId="173" fontId="5" fillId="0" borderId="0" xfId="2" applyNumberFormat="1" applyFont="1" applyAlignment="1">
      <alignment horizontal="right"/>
    </xf>
    <xf numFmtId="0" fontId="11" fillId="0" borderId="0" xfId="2" applyFont="1" applyAlignment="1">
      <alignment horizontal="right"/>
    </xf>
    <xf numFmtId="165" fontId="6" fillId="0" borderId="1" xfId="2" applyNumberFormat="1" applyFont="1" applyBorder="1" applyAlignment="1">
      <alignment horizontal="center" vertical="center"/>
    </xf>
    <xf numFmtId="0" fontId="16" fillId="0" borderId="9" xfId="0" applyFont="1" applyBorder="1" applyAlignment="1">
      <alignment vertical="center"/>
    </xf>
    <xf numFmtId="0" fontId="16" fillId="0" borderId="10" xfId="0" applyFont="1" applyBorder="1" applyAlignment="1">
      <alignment vertical="center"/>
    </xf>
    <xf numFmtId="0" fontId="11" fillId="0" borderId="0" xfId="2" applyFont="1"/>
    <xf numFmtId="0" fontId="13" fillId="0" borderId="3" xfId="0" applyFont="1" applyBorder="1"/>
    <xf numFmtId="0" fontId="13" fillId="0" borderId="4" xfId="0" applyFont="1" applyBorder="1"/>
    <xf numFmtId="0" fontId="7" fillId="0" borderId="12" xfId="2" applyFont="1" applyBorder="1" applyAlignment="1">
      <alignment horizontal="center" vertical="center" readingOrder="1"/>
    </xf>
    <xf numFmtId="0" fontId="13" fillId="0" borderId="0" xfId="0" applyFont="1"/>
    <xf numFmtId="0" fontId="13" fillId="0" borderId="13" xfId="0" applyFont="1" applyBorder="1"/>
    <xf numFmtId="0" fontId="13" fillId="0" borderId="12" xfId="0" applyFont="1" applyBorder="1"/>
    <xf numFmtId="0" fontId="13" fillId="0" borderId="5" xfId="0" applyFont="1" applyBorder="1"/>
    <xf numFmtId="0" fontId="13" fillId="0" borderId="6" xfId="0" applyFont="1" applyBorder="1"/>
    <xf numFmtId="0" fontId="13" fillId="0" borderId="7" xfId="0" applyFont="1" applyBorder="1"/>
    <xf numFmtId="0" fontId="13" fillId="0" borderId="9" xfId="0" applyFont="1" applyBorder="1" applyAlignment="1">
      <alignment vertical="center"/>
    </xf>
    <xf numFmtId="0" fontId="13" fillId="0" borderId="10" xfId="0" applyFont="1" applyBorder="1" applyAlignment="1">
      <alignment vertical="center"/>
    </xf>
    <xf numFmtId="0" fontId="3" fillId="0" borderId="6" xfId="2" applyFont="1" applyBorder="1" applyAlignment="1">
      <alignment vertical="center" readingOrder="1"/>
    </xf>
    <xf numFmtId="0" fontId="11" fillId="0" borderId="0" xfId="2" applyFont="1" applyAlignment="1">
      <alignment vertical="center"/>
    </xf>
    <xf numFmtId="0" fontId="5" fillId="0" borderId="0" xfId="2" applyFont="1" applyAlignment="1">
      <alignment horizontal="left" vertical="center"/>
    </xf>
    <xf numFmtId="171" fontId="5" fillId="0" borderId="1" xfId="1" applyNumberFormat="1" applyFont="1" applyBorder="1" applyAlignment="1">
      <alignment horizontal="center" vertical="center"/>
    </xf>
    <xf numFmtId="168" fontId="5" fillId="0" borderId="6" xfId="2" applyNumberFormat="1" applyFont="1" applyBorder="1" applyAlignment="1">
      <alignment horizontal="right" vertical="center"/>
    </xf>
    <xf numFmtId="0" fontId="13" fillId="0" borderId="6" xfId="0" applyFont="1" applyBorder="1" applyAlignment="1">
      <alignment horizontal="right" vertical="center"/>
    </xf>
    <xf numFmtId="168" fontId="5" fillId="0" borderId="8" xfId="2" applyNumberFormat="1" applyFont="1" applyBorder="1" applyAlignment="1">
      <alignment horizontal="center" vertical="center"/>
    </xf>
    <xf numFmtId="0" fontId="13" fillId="0" borderId="3" xfId="0" applyFont="1" applyBorder="1" applyAlignment="1">
      <alignment vertical="center"/>
    </xf>
    <xf numFmtId="0" fontId="13" fillId="0" borderId="4" xfId="0" applyFont="1" applyBorder="1" applyAlignment="1">
      <alignment vertical="center"/>
    </xf>
    <xf numFmtId="0" fontId="5" fillId="0" borderId="2" xfId="2" applyFont="1" applyBorder="1" applyAlignment="1">
      <alignment horizontal="left" vertical="center"/>
    </xf>
    <xf numFmtId="0" fontId="5" fillId="0" borderId="3" xfId="2" applyFont="1" applyBorder="1" applyAlignment="1">
      <alignment horizontal="left" vertical="center"/>
    </xf>
    <xf numFmtId="0" fontId="5" fillId="0" borderId="4" xfId="2" applyFont="1" applyBorder="1" applyAlignment="1">
      <alignment horizontal="left" vertical="center"/>
    </xf>
    <xf numFmtId="0" fontId="5" fillId="0" borderId="5" xfId="2" applyFont="1" applyBorder="1" applyAlignment="1">
      <alignment horizontal="left" vertical="center"/>
    </xf>
    <xf numFmtId="0" fontId="5" fillId="0" borderId="6" xfId="2" applyFont="1" applyBorder="1" applyAlignment="1">
      <alignment horizontal="left" vertical="center"/>
    </xf>
    <xf numFmtId="0" fontId="5" fillId="0" borderId="7" xfId="2" applyFont="1" applyBorder="1" applyAlignment="1">
      <alignment horizontal="left" vertical="center"/>
    </xf>
    <xf numFmtId="165" fontId="6" fillId="0" borderId="14" xfId="2" applyNumberFormat="1" applyFont="1" applyBorder="1" applyAlignment="1">
      <alignment horizontal="center" vertical="center"/>
    </xf>
    <xf numFmtId="165" fontId="6" fillId="0" borderId="9" xfId="2" applyNumberFormat="1"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5" fillId="0" borderId="0" xfId="2" applyFont="1" applyAlignment="1">
      <alignment horizontal="right" vertical="center"/>
    </xf>
    <xf numFmtId="167" fontId="5" fillId="0" borderId="1" xfId="2" applyNumberFormat="1" applyFont="1" applyBorder="1" applyAlignment="1">
      <alignment horizontal="center" vertical="center"/>
    </xf>
    <xf numFmtId="167" fontId="5" fillId="0" borderId="8" xfId="2" applyNumberFormat="1" applyFont="1" applyBorder="1" applyAlignment="1">
      <alignment horizontal="center" vertical="center"/>
    </xf>
    <xf numFmtId="170" fontId="3" fillId="0" borderId="1" xfId="2" applyNumberFormat="1" applyFont="1" applyBorder="1" applyAlignment="1">
      <alignment vertical="center" readingOrder="1"/>
    </xf>
    <xf numFmtId="173" fontId="3" fillId="0" borderId="0" xfId="2" applyNumberFormat="1" applyFont="1" applyAlignment="1">
      <alignment horizontal="right" vertical="center" wrapText="1" readingOrder="1"/>
    </xf>
    <xf numFmtId="168" fontId="5" fillId="0" borderId="0" xfId="4" applyNumberFormat="1" applyFont="1" applyAlignment="1">
      <alignment horizontal="right" vertical="center"/>
    </xf>
    <xf numFmtId="0" fontId="11" fillId="0" borderId="0" xfId="2" applyFont="1" applyAlignment="1">
      <alignment horizontal="right" vertical="center"/>
    </xf>
    <xf numFmtId="0" fontId="7" fillId="0" borderId="1" xfId="2" applyFont="1" applyBorder="1" applyAlignment="1">
      <alignment vertical="center" readingOrder="1"/>
    </xf>
    <xf numFmtId="0" fontId="13" fillId="0" borderId="6" xfId="0" applyFont="1" applyBorder="1" applyAlignment="1">
      <alignment vertical="center"/>
    </xf>
    <xf numFmtId="0" fontId="6" fillId="0" borderId="12" xfId="2" applyFont="1" applyBorder="1" applyAlignment="1">
      <alignment horizontal="center" vertical="center"/>
    </xf>
    <xf numFmtId="168" fontId="5" fillId="0" borderId="1" xfId="2" applyNumberFormat="1" applyFont="1" applyBorder="1" applyAlignment="1">
      <alignment horizontal="center" vertical="center"/>
    </xf>
    <xf numFmtId="0" fontId="5" fillId="0" borderId="0" xfId="2" applyFont="1"/>
    <xf numFmtId="168" fontId="5" fillId="0" borderId="3" xfId="2" applyNumberFormat="1" applyFont="1" applyBorder="1" applyAlignment="1">
      <alignment horizontal="right" vertical="center"/>
    </xf>
    <xf numFmtId="4" fontId="3" fillId="0" borderId="6" xfId="2" applyNumberFormat="1" applyFont="1" applyBorder="1" applyAlignment="1">
      <alignment horizontal="center" vertical="center" readingOrder="1"/>
    </xf>
    <xf numFmtId="172" fontId="5" fillId="0" borderId="0" xfId="2" applyNumberFormat="1" applyFont="1" applyAlignment="1">
      <alignment horizontal="center"/>
    </xf>
    <xf numFmtId="0" fontId="6" fillId="0" borderId="1" xfId="2" applyFont="1" applyBorder="1" applyAlignment="1">
      <alignment horizontal="left" vertical="center"/>
    </xf>
    <xf numFmtId="1" fontId="5" fillId="0" borderId="0" xfId="2" applyNumberFormat="1" applyFont="1" applyAlignment="1">
      <alignment horizontal="center"/>
    </xf>
    <xf numFmtId="0" fontId="3" fillId="0" borderId="2" xfId="2" applyFont="1" applyBorder="1" applyAlignment="1">
      <alignment horizontal="left" vertical="center" readingOrder="1"/>
    </xf>
    <xf numFmtId="0" fontId="3" fillId="0" borderId="3" xfId="2" applyFont="1" applyBorder="1" applyAlignment="1">
      <alignment horizontal="left" vertical="center" readingOrder="1"/>
    </xf>
    <xf numFmtId="0" fontId="3" fillId="0" borderId="4" xfId="2" applyFont="1" applyBorder="1" applyAlignment="1">
      <alignment horizontal="left" vertical="center" readingOrder="1"/>
    </xf>
    <xf numFmtId="0" fontId="3" fillId="0" borderId="5" xfId="2" applyFont="1" applyBorder="1" applyAlignment="1">
      <alignment horizontal="left" vertical="center" readingOrder="1"/>
    </xf>
    <xf numFmtId="0" fontId="3" fillId="0" borderId="6" xfId="2" applyFont="1" applyBorder="1" applyAlignment="1">
      <alignment horizontal="left" vertical="center" readingOrder="1"/>
    </xf>
    <xf numFmtId="0" fontId="3" fillId="0" borderId="7" xfId="2" applyFont="1" applyBorder="1" applyAlignment="1">
      <alignment horizontal="left" vertical="center" readingOrder="1"/>
    </xf>
    <xf numFmtId="0" fontId="5" fillId="0" borderId="0" xfId="2" applyFont="1" applyAlignment="1">
      <alignment horizontal="center" vertical="top"/>
    </xf>
    <xf numFmtId="0" fontId="13" fillId="0" borderId="9" xfId="0" applyFont="1" applyBorder="1" applyAlignment="1">
      <alignment horizontal="center" vertical="center"/>
    </xf>
    <xf numFmtId="0" fontId="13" fillId="0" borderId="10" xfId="0" applyFont="1" applyBorder="1" applyAlignment="1">
      <alignment horizontal="center" vertical="center"/>
    </xf>
  </cellXfs>
  <cellStyles count="5">
    <cellStyle name="Comma [0]" xfId="1" builtinId="6"/>
    <cellStyle name="Comma [0] 2" xfId="4" xr:uid="{00000000-0005-0000-0000-000004000000}"/>
    <cellStyle name="Normal" xfId="0" builtinId="0"/>
    <cellStyle name="Normal 2" xfId="2" xr:uid="{00000000-0005-0000-0000-000002000000}"/>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ww.Kelasexcel.web.id"/>
      <sheetName val="RecoveredExternalLink2"/>
    </sheetNames>
    <definedNames>
      <definedName name="terbilang"/>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view="pageLayout" topLeftCell="A10" zoomScaleNormal="100" workbookViewId="0">
      <selection activeCell="G36" sqref="G36:AF36"/>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4" t="s">
        <v>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1:38" ht="24" customHeight="1" x14ac:dyDescent="0.2">
      <c r="A3" s="3"/>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row>
    <row r="4" spans="1:38" ht="23.1" customHeight="1" x14ac:dyDescent="0.2">
      <c r="A4" s="4"/>
      <c r="B4" s="104" t="s">
        <v>43</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row>
    <row r="5" spans="1:38" ht="17.850000000000001" customHeight="1" x14ac:dyDescent="0.25">
      <c r="A5" s="6"/>
      <c r="B5" s="173" t="s">
        <v>44</v>
      </c>
      <c r="C5" s="107"/>
      <c r="D5" s="107"/>
      <c r="E5" s="107"/>
      <c r="F5" s="107"/>
      <c r="G5" s="107"/>
      <c r="H5" s="107"/>
      <c r="I5" s="179"/>
      <c r="J5" s="107"/>
      <c r="K5" s="107"/>
      <c r="L5" s="107"/>
      <c r="M5" s="107"/>
      <c r="N5" s="107"/>
      <c r="O5" s="107"/>
      <c r="P5" s="107"/>
      <c r="Q5" s="107"/>
      <c r="R5" s="107"/>
      <c r="S5" s="107"/>
      <c r="T5" s="107"/>
      <c r="U5" s="107"/>
      <c r="V5" s="107"/>
      <c r="W5" s="107"/>
      <c r="X5" s="107"/>
      <c r="Y5" s="107"/>
      <c r="Z5" s="107"/>
      <c r="AA5" s="7"/>
      <c r="AB5" s="172" t="s">
        <v>2</v>
      </c>
      <c r="AC5" s="107"/>
      <c r="AD5" s="107"/>
      <c r="AE5" s="107"/>
      <c r="AF5" s="63" t="e">
        <f>VLOOKUP(E11,[1]!UT_Billings[#Data],5,FALSE)</f>
        <v>#REF!</v>
      </c>
      <c r="AG5" s="8"/>
      <c r="AH5" s="8"/>
      <c r="AI5" s="8"/>
      <c r="AJ5" s="8"/>
      <c r="AK5" s="8"/>
      <c r="AL5" s="8"/>
    </row>
    <row r="6" spans="1:38" ht="17.850000000000001" customHeight="1" x14ac:dyDescent="0.25">
      <c r="A6" s="6"/>
      <c r="B6" s="128" t="s">
        <v>45</v>
      </c>
      <c r="C6" s="107"/>
      <c r="D6" s="107"/>
      <c r="E6" s="107"/>
      <c r="F6" s="107"/>
      <c r="G6" s="107"/>
      <c r="H6" s="107"/>
      <c r="I6" s="9"/>
      <c r="J6" s="9"/>
      <c r="K6" s="9"/>
      <c r="L6" s="9"/>
      <c r="M6" s="9"/>
      <c r="N6" s="9"/>
      <c r="O6" s="6"/>
      <c r="P6" s="6"/>
      <c r="Q6" s="6"/>
      <c r="R6" s="115"/>
      <c r="S6" s="107"/>
      <c r="T6" s="107"/>
      <c r="U6" s="107"/>
      <c r="V6" s="107"/>
      <c r="W6" s="107"/>
      <c r="X6" s="176"/>
      <c r="Y6" s="107"/>
      <c r="Z6" s="8"/>
      <c r="AA6" s="7"/>
      <c r="AB6" s="172" t="s">
        <v>4</v>
      </c>
      <c r="AC6" s="107"/>
      <c r="AD6" s="107"/>
      <c r="AE6" s="107"/>
      <c r="AF6" s="62" t="e">
        <f>AF5+19</f>
        <v>#REF!</v>
      </c>
    </row>
    <row r="7" spans="1:38" ht="17.100000000000001" customHeight="1" x14ac:dyDescent="0.25">
      <c r="A7" s="6"/>
      <c r="B7" s="107"/>
      <c r="C7" s="107"/>
      <c r="D7" s="107"/>
      <c r="E7" s="107"/>
      <c r="F7" s="107"/>
      <c r="G7" s="107"/>
      <c r="H7" s="107"/>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07"/>
      <c r="C8" s="107"/>
      <c r="D8" s="107"/>
      <c r="E8" s="107"/>
      <c r="F8" s="107"/>
      <c r="G8" s="107"/>
      <c r="H8" s="107"/>
      <c r="I8" s="9"/>
      <c r="J8" s="9"/>
      <c r="K8" s="9"/>
      <c r="L8" s="9"/>
      <c r="M8" s="9"/>
      <c r="N8" s="9"/>
      <c r="O8" s="6"/>
      <c r="P8" s="6"/>
      <c r="Q8" s="133" t="s">
        <v>5</v>
      </c>
      <c r="R8" s="134"/>
      <c r="S8" s="134"/>
      <c r="T8" s="134"/>
      <c r="U8" s="134"/>
      <c r="V8" s="134"/>
      <c r="W8" s="134"/>
      <c r="X8" s="135"/>
      <c r="Y8" s="133" t="s">
        <v>6</v>
      </c>
      <c r="Z8" s="134"/>
      <c r="AA8" s="134"/>
      <c r="AB8" s="134"/>
      <c r="AC8" s="135"/>
      <c r="AD8" s="133" t="s">
        <v>7</v>
      </c>
      <c r="AE8" s="134"/>
      <c r="AF8" s="135"/>
    </row>
    <row r="9" spans="1:38" ht="14.1" customHeight="1" x14ac:dyDescent="0.25">
      <c r="A9" s="6"/>
      <c r="B9" s="107"/>
      <c r="C9" s="107"/>
      <c r="D9" s="107"/>
      <c r="E9" s="107"/>
      <c r="F9" s="107"/>
      <c r="G9" s="107"/>
      <c r="H9" s="107"/>
      <c r="I9" s="9"/>
      <c r="J9" s="9"/>
      <c r="K9" s="9"/>
      <c r="L9" s="9"/>
      <c r="M9" s="9"/>
      <c r="N9" s="9"/>
      <c r="O9" s="6"/>
      <c r="P9" s="4"/>
      <c r="Q9" s="136"/>
      <c r="R9" s="137"/>
      <c r="S9" s="137"/>
      <c r="T9" s="137"/>
      <c r="U9" s="137"/>
      <c r="V9" s="137"/>
      <c r="W9" s="137"/>
      <c r="X9" s="138"/>
      <c r="Y9" s="136"/>
      <c r="Z9" s="137"/>
      <c r="AA9" s="137"/>
      <c r="AB9" s="137"/>
      <c r="AC9" s="138"/>
      <c r="AD9" s="136"/>
      <c r="AE9" s="137"/>
      <c r="AF9" s="138"/>
    </row>
    <row r="10" spans="1:38" ht="9" customHeight="1" x14ac:dyDescent="0.25">
      <c r="A10" s="6"/>
      <c r="B10" s="6"/>
      <c r="C10" s="10"/>
      <c r="D10" s="10"/>
      <c r="E10" s="10"/>
      <c r="F10" s="10"/>
      <c r="G10" s="10"/>
      <c r="H10" s="10"/>
      <c r="I10" s="6"/>
      <c r="J10" s="6"/>
      <c r="K10" s="6"/>
      <c r="L10" s="6"/>
      <c r="M10" s="6"/>
      <c r="N10" s="6"/>
      <c r="O10" s="6"/>
      <c r="P10" s="4"/>
      <c r="Q10" s="157">
        <v>44986</v>
      </c>
      <c r="R10" s="134"/>
      <c r="S10" s="134"/>
      <c r="T10" s="134"/>
      <c r="U10" s="134"/>
      <c r="V10" s="134"/>
      <c r="W10" s="134"/>
      <c r="X10" s="135"/>
      <c r="Y10" s="160">
        <v>231662</v>
      </c>
      <c r="Z10" s="134"/>
      <c r="AA10" s="134"/>
      <c r="AB10" s="134"/>
      <c r="AC10" s="135"/>
      <c r="AD10" s="139" t="s">
        <v>47</v>
      </c>
      <c r="AE10" s="134"/>
      <c r="AF10" s="135"/>
    </row>
    <row r="11" spans="1:38" ht="18" customHeight="1" x14ac:dyDescent="0.25">
      <c r="A11" s="6"/>
      <c r="B11" s="173" t="s">
        <v>8</v>
      </c>
      <c r="C11" s="107"/>
      <c r="D11" s="11" t="s">
        <v>9</v>
      </c>
      <c r="E11" s="173" t="s">
        <v>46</v>
      </c>
      <c r="F11" s="107"/>
      <c r="G11" s="107"/>
      <c r="H11" s="107"/>
      <c r="I11" s="6"/>
      <c r="J11" s="6"/>
      <c r="K11" s="6"/>
      <c r="L11" s="6"/>
      <c r="M11" s="6"/>
      <c r="N11" s="6"/>
      <c r="O11" s="6"/>
      <c r="P11" s="4"/>
      <c r="Q11" s="136"/>
      <c r="R11" s="137"/>
      <c r="S11" s="137"/>
      <c r="T11" s="137"/>
      <c r="U11" s="137"/>
      <c r="V11" s="137"/>
      <c r="W11" s="137"/>
      <c r="X11" s="138"/>
      <c r="Y11" s="136"/>
      <c r="Z11" s="137"/>
      <c r="AA11" s="137"/>
      <c r="AB11" s="137"/>
      <c r="AC11" s="138"/>
      <c r="AD11" s="136"/>
      <c r="AE11" s="137"/>
      <c r="AF11" s="138"/>
    </row>
    <row r="12" spans="1:38" ht="6.9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54" t="s">
        <v>10</v>
      </c>
      <c r="C13" s="154"/>
      <c r="D13" s="154"/>
      <c r="E13" s="154"/>
      <c r="F13" s="154"/>
      <c r="G13" s="154"/>
      <c r="H13" s="154"/>
      <c r="I13" s="154"/>
      <c r="J13" s="154"/>
      <c r="K13" s="154"/>
      <c r="L13" s="154"/>
      <c r="M13" s="154"/>
      <c r="N13" s="154"/>
      <c r="O13" s="154"/>
      <c r="P13" s="154"/>
      <c r="Q13" s="154"/>
      <c r="R13" s="154"/>
      <c r="S13" s="154"/>
      <c r="T13" s="154"/>
      <c r="U13" s="154"/>
      <c r="V13" s="154"/>
      <c r="W13" s="154"/>
      <c r="X13" s="46"/>
      <c r="Y13" s="46"/>
      <c r="Z13" s="46"/>
      <c r="AA13" s="154" t="s">
        <v>42</v>
      </c>
      <c r="AB13" s="154"/>
      <c r="AC13" s="154"/>
      <c r="AD13" s="158" t="s">
        <v>11</v>
      </c>
      <c r="AE13" s="134"/>
      <c r="AF13" s="134"/>
    </row>
    <row r="14" spans="1:38" ht="10.5" customHeight="1" x14ac:dyDescent="0.25">
      <c r="A14" s="3"/>
      <c r="B14" s="155"/>
      <c r="C14" s="155"/>
      <c r="D14" s="155"/>
      <c r="E14" s="155"/>
      <c r="F14" s="155"/>
      <c r="G14" s="155"/>
      <c r="H14" s="155"/>
      <c r="I14" s="155"/>
      <c r="J14" s="155"/>
      <c r="K14" s="155"/>
      <c r="L14" s="155"/>
      <c r="M14" s="155"/>
      <c r="N14" s="155"/>
      <c r="O14" s="155"/>
      <c r="P14" s="155"/>
      <c r="Q14" s="155"/>
      <c r="R14" s="155"/>
      <c r="S14" s="155"/>
      <c r="T14" s="155"/>
      <c r="U14" s="155"/>
      <c r="V14" s="155"/>
      <c r="W14" s="155"/>
      <c r="X14" s="45"/>
      <c r="Y14" s="45"/>
      <c r="Z14" s="45"/>
      <c r="AA14" s="155"/>
      <c r="AB14" s="155"/>
      <c r="AC14" s="155"/>
      <c r="AD14" s="137"/>
      <c r="AE14" s="137"/>
      <c r="AF14" s="137"/>
    </row>
    <row r="15" spans="1:38" ht="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5" customHeight="1" x14ac:dyDescent="0.25">
      <c r="A16" s="106"/>
      <c r="B16" s="129" t="s">
        <v>12</v>
      </c>
      <c r="C16" s="117"/>
      <c r="D16" s="156" t="s">
        <v>13</v>
      </c>
      <c r="E16" s="109"/>
      <c r="F16" s="109"/>
      <c r="G16" s="109"/>
      <c r="H16" s="109"/>
      <c r="I16" s="109"/>
      <c r="J16" s="110"/>
      <c r="K16" s="16" t="s">
        <v>14</v>
      </c>
      <c r="L16" s="125">
        <v>44946</v>
      </c>
      <c r="M16" s="126"/>
      <c r="N16" s="126"/>
      <c r="O16" s="127"/>
      <c r="P16" s="177" t="s">
        <v>15</v>
      </c>
      <c r="Q16" s="175" t="s">
        <v>16</v>
      </c>
      <c r="R16" s="127"/>
      <c r="S16" s="125">
        <v>44977</v>
      </c>
      <c r="T16" s="126"/>
      <c r="U16" s="126"/>
      <c r="V16" s="126"/>
      <c r="W16" s="127"/>
      <c r="X16" s="44"/>
      <c r="Y16" s="44"/>
      <c r="Z16" s="44"/>
      <c r="AA16" s="113"/>
      <c r="AB16" s="113"/>
      <c r="AC16" s="44"/>
      <c r="AD16" s="49"/>
      <c r="AE16" s="161"/>
      <c r="AF16" s="102"/>
    </row>
    <row r="17" spans="1:35" ht="15" customHeight="1" x14ac:dyDescent="0.25">
      <c r="A17" s="107"/>
      <c r="B17" s="118"/>
      <c r="C17" s="119"/>
      <c r="D17" s="156" t="s">
        <v>17</v>
      </c>
      <c r="E17" s="109"/>
      <c r="F17" s="109"/>
      <c r="G17" s="109"/>
      <c r="H17" s="109"/>
      <c r="I17" s="109"/>
      <c r="J17" s="110"/>
      <c r="K17" s="174">
        <v>1269.0999999999999</v>
      </c>
      <c r="L17" s="134"/>
      <c r="M17" s="134"/>
      <c r="N17" s="134"/>
      <c r="O17" s="135"/>
      <c r="P17" s="178"/>
      <c r="Q17" s="159">
        <v>1269.0999999999999</v>
      </c>
      <c r="R17" s="134"/>
      <c r="S17" s="134"/>
      <c r="T17" s="134"/>
      <c r="U17" s="134"/>
      <c r="V17" s="134"/>
      <c r="W17" s="135"/>
      <c r="X17" s="44"/>
      <c r="Y17" s="44"/>
      <c r="Z17" s="44"/>
      <c r="AA17" s="113"/>
      <c r="AB17" s="113"/>
      <c r="AC17" s="44"/>
      <c r="AD17" s="49"/>
      <c r="AE17" s="161"/>
      <c r="AF17" s="102"/>
    </row>
    <row r="18" spans="1:35" ht="15" customHeight="1" x14ac:dyDescent="0.25">
      <c r="A18" s="1"/>
      <c r="B18" s="118"/>
      <c r="C18" s="119"/>
      <c r="D18" s="156" t="s">
        <v>20</v>
      </c>
      <c r="E18" s="109"/>
      <c r="F18" s="109"/>
      <c r="G18" s="109"/>
      <c r="H18" s="109"/>
      <c r="I18" s="109"/>
      <c r="J18" s="110"/>
      <c r="K18" s="183">
        <v>1</v>
      </c>
      <c r="L18" s="183"/>
      <c r="M18" s="183"/>
      <c r="N18" s="183"/>
      <c r="O18" s="183"/>
      <c r="P18" s="183"/>
      <c r="Q18" s="183"/>
      <c r="R18" s="183"/>
      <c r="S18" s="183"/>
      <c r="T18" s="183"/>
      <c r="U18" s="183"/>
      <c r="V18" s="183"/>
      <c r="W18" s="183"/>
      <c r="X18" s="47"/>
      <c r="Y18" s="47"/>
      <c r="Z18" s="47"/>
      <c r="AA18" s="47"/>
      <c r="AB18" s="47"/>
      <c r="AC18" s="47"/>
      <c r="AD18" s="47"/>
      <c r="AE18" s="47"/>
      <c r="AF18" s="47"/>
    </row>
    <row r="19" spans="1:35" ht="15" customHeight="1" x14ac:dyDescent="0.25">
      <c r="A19" s="1"/>
      <c r="B19" s="118"/>
      <c r="C19" s="119"/>
      <c r="D19" s="184" t="s">
        <v>50</v>
      </c>
      <c r="E19" s="185"/>
      <c r="F19" s="185"/>
      <c r="G19" s="185"/>
      <c r="H19" s="185"/>
      <c r="I19" s="185"/>
      <c r="J19" s="117"/>
      <c r="K19" s="122">
        <f>(Q17-K17)*K18</f>
        <v>0</v>
      </c>
      <c r="L19" s="123"/>
      <c r="M19" s="123"/>
      <c r="N19" s="123"/>
      <c r="O19" s="123"/>
      <c r="P19" s="123"/>
      <c r="Q19" s="123"/>
      <c r="R19" s="123"/>
      <c r="S19" s="123"/>
      <c r="T19" s="123"/>
      <c r="U19" s="123"/>
      <c r="V19" s="123"/>
      <c r="W19" s="124"/>
      <c r="X19" s="163" t="s">
        <v>38</v>
      </c>
      <c r="Y19" s="103"/>
      <c r="Z19" s="103"/>
      <c r="AA19" s="98">
        <v>1800</v>
      </c>
      <c r="AB19" s="98"/>
      <c r="AC19" s="98"/>
      <c r="AD19" s="49" t="s">
        <v>19</v>
      </c>
      <c r="AE19" s="100">
        <v>0</v>
      </c>
      <c r="AF19" s="100"/>
    </row>
    <row r="20" spans="1:35" ht="15" customHeight="1" x14ac:dyDescent="0.2">
      <c r="A20" s="1"/>
      <c r="B20" s="118"/>
      <c r="C20" s="130"/>
      <c r="D20" s="186" t="s">
        <v>39</v>
      </c>
      <c r="E20" s="111"/>
      <c r="F20" s="111"/>
      <c r="G20" s="111"/>
      <c r="H20" s="111" t="s">
        <v>59</v>
      </c>
      <c r="I20" s="111"/>
      <c r="J20" s="112"/>
      <c r="K20" s="166" t="s">
        <v>49</v>
      </c>
      <c r="L20" s="167"/>
      <c r="M20" s="167"/>
      <c r="N20" s="167"/>
      <c r="O20" s="167"/>
      <c r="P20" s="167"/>
      <c r="Q20" s="167"/>
      <c r="R20" s="167"/>
      <c r="S20" s="167"/>
      <c r="T20" s="167"/>
      <c r="U20" s="167"/>
      <c r="V20" s="167"/>
      <c r="W20" s="168"/>
      <c r="X20" s="163" t="s">
        <v>38</v>
      </c>
      <c r="Y20" s="103"/>
      <c r="Z20" s="103"/>
      <c r="AA20" s="98">
        <v>1800</v>
      </c>
      <c r="AB20" s="98"/>
      <c r="AC20" s="98"/>
      <c r="AD20" s="99" t="s">
        <v>19</v>
      </c>
      <c r="AE20" s="100" t="s">
        <v>51</v>
      </c>
      <c r="AF20" s="100"/>
    </row>
    <row r="21" spans="1:35" ht="15.95" customHeight="1" x14ac:dyDescent="0.2">
      <c r="A21" s="1"/>
      <c r="B21" s="118"/>
      <c r="C21" s="119"/>
      <c r="D21" s="95" t="s">
        <v>48</v>
      </c>
      <c r="E21" s="79"/>
      <c r="F21" s="79"/>
      <c r="G21" s="64"/>
      <c r="H21" s="79" t="s">
        <v>60</v>
      </c>
      <c r="I21" s="79"/>
      <c r="J21" s="80"/>
      <c r="K21" s="169"/>
      <c r="L21" s="170"/>
      <c r="M21" s="170"/>
      <c r="N21" s="170"/>
      <c r="O21" s="170"/>
      <c r="P21" s="170"/>
      <c r="Q21" s="170"/>
      <c r="R21" s="170"/>
      <c r="S21" s="170"/>
      <c r="T21" s="170"/>
      <c r="U21" s="170"/>
      <c r="V21" s="170"/>
      <c r="W21" s="171"/>
      <c r="X21" s="163"/>
      <c r="Y21" s="103"/>
      <c r="Z21" s="103"/>
      <c r="AA21" s="98"/>
      <c r="AB21" s="98"/>
      <c r="AC21" s="98"/>
      <c r="AD21" s="99"/>
      <c r="AE21" s="100"/>
      <c r="AF21" s="100"/>
    </row>
    <row r="22" spans="1:35" ht="15" customHeight="1" x14ac:dyDescent="0.25">
      <c r="A22" s="1"/>
      <c r="B22" s="118"/>
      <c r="C22" s="121"/>
      <c r="D22" s="131" t="s">
        <v>40</v>
      </c>
      <c r="E22" s="109"/>
      <c r="F22" s="109"/>
      <c r="G22" s="109"/>
      <c r="H22" s="109"/>
      <c r="I22" s="109"/>
      <c r="J22" s="110"/>
      <c r="K22" s="92">
        <v>0.03</v>
      </c>
      <c r="L22" s="93"/>
      <c r="M22" s="93"/>
      <c r="N22" s="93"/>
      <c r="O22" s="93"/>
      <c r="P22" s="93"/>
      <c r="Q22" s="93"/>
      <c r="R22" s="93"/>
      <c r="S22" s="93"/>
      <c r="T22" s="93"/>
      <c r="U22" s="93"/>
      <c r="V22" s="93"/>
      <c r="W22" s="94"/>
      <c r="X22" s="14"/>
      <c r="Y22" s="14"/>
      <c r="Z22" s="14"/>
      <c r="AA22" s="14"/>
      <c r="AB22" s="14"/>
      <c r="AC22" s="14"/>
      <c r="AD22" s="49" t="s">
        <v>19</v>
      </c>
      <c r="AE22" s="164" t="s">
        <v>52</v>
      </c>
      <c r="AF22" s="165"/>
    </row>
    <row r="23" spans="1:35" ht="15" customHeight="1" x14ac:dyDescent="0.25">
      <c r="A23" s="1"/>
      <c r="B23" s="61"/>
      <c r="C23" s="14"/>
      <c r="D23" s="18"/>
      <c r="E23" s="15"/>
      <c r="F23" s="15"/>
      <c r="G23" s="58"/>
      <c r="H23" s="18"/>
      <c r="I23" s="18"/>
      <c r="J23" s="18"/>
      <c r="K23" s="59"/>
      <c r="L23" s="60"/>
      <c r="M23" s="60"/>
      <c r="N23" s="60"/>
      <c r="O23" s="60"/>
      <c r="P23" s="60"/>
      <c r="Q23" s="60"/>
      <c r="R23" s="60"/>
      <c r="S23" s="60"/>
      <c r="T23" s="51"/>
      <c r="U23" s="51"/>
      <c r="V23" s="51"/>
      <c r="W23" s="51"/>
      <c r="X23" s="14"/>
      <c r="Y23" s="14"/>
      <c r="Z23" s="14"/>
      <c r="AA23" s="14"/>
      <c r="AB23" s="14"/>
      <c r="AC23" s="14"/>
      <c r="AD23" s="49" t="s">
        <v>19</v>
      </c>
      <c r="AE23" s="142" t="s">
        <v>53</v>
      </c>
      <c r="AF23" s="102"/>
      <c r="AI23" s="19"/>
    </row>
    <row r="24" spans="1:35" ht="15" customHeight="1" x14ac:dyDescent="0.25">
      <c r="A24" s="1"/>
      <c r="B24" s="116" t="s">
        <v>21</v>
      </c>
      <c r="C24" s="117"/>
      <c r="D24" s="108" t="s">
        <v>13</v>
      </c>
      <c r="E24" s="109"/>
      <c r="F24" s="109"/>
      <c r="G24" s="109"/>
      <c r="H24" s="109"/>
      <c r="I24" s="109"/>
      <c r="J24" s="110"/>
      <c r="K24" s="48" t="s">
        <v>22</v>
      </c>
      <c r="L24" s="125">
        <v>44946</v>
      </c>
      <c r="M24" s="126"/>
      <c r="N24" s="126"/>
      <c r="O24" s="127"/>
      <c r="P24" s="181" t="s">
        <v>15</v>
      </c>
      <c r="Q24" s="180" t="s">
        <v>16</v>
      </c>
      <c r="R24" s="127"/>
      <c r="S24" s="125">
        <v>44977</v>
      </c>
      <c r="T24" s="126"/>
      <c r="U24" s="126"/>
      <c r="V24" s="126"/>
      <c r="W24" s="127"/>
      <c r="X24" s="20"/>
      <c r="Y24" s="20"/>
      <c r="Z24" s="20"/>
      <c r="AA24" s="113"/>
      <c r="AB24" s="113"/>
      <c r="AC24" s="20"/>
      <c r="AD24" s="49"/>
      <c r="AE24" s="101"/>
      <c r="AF24" s="102"/>
    </row>
    <row r="25" spans="1:35" ht="15" customHeight="1" x14ac:dyDescent="0.25">
      <c r="A25" s="1"/>
      <c r="B25" s="118"/>
      <c r="C25" s="119"/>
      <c r="D25" s="108" t="s">
        <v>41</v>
      </c>
      <c r="E25" s="109"/>
      <c r="F25" s="109"/>
      <c r="G25" s="109"/>
      <c r="H25" s="109"/>
      <c r="I25" s="109"/>
      <c r="J25" s="110"/>
      <c r="K25" s="132" t="e">
        <f>VLOOKUP(E11,[1]!UT_Billings[#Data],13,FALSE)</f>
        <v>#REF!</v>
      </c>
      <c r="L25" s="126"/>
      <c r="M25" s="126"/>
      <c r="N25" s="126"/>
      <c r="O25" s="127"/>
      <c r="P25" s="182"/>
      <c r="Q25" s="132" t="e">
        <f>VLOOKUP(E11,[1]!UT_Billings[#Data],14,FALSE)</f>
        <v>#REF!</v>
      </c>
      <c r="R25" s="126"/>
      <c r="S25" s="126"/>
      <c r="T25" s="126"/>
      <c r="U25" s="126"/>
      <c r="V25" s="126"/>
      <c r="W25" s="127"/>
      <c r="X25" s="22"/>
      <c r="Y25" s="22"/>
      <c r="Z25" s="22"/>
      <c r="AA25" s="23"/>
      <c r="AB25" s="23"/>
      <c r="AC25" s="20"/>
      <c r="AD25" s="49"/>
      <c r="AE25" s="162"/>
      <c r="AF25" s="102"/>
    </row>
    <row r="26" spans="1:35" ht="15" customHeight="1" x14ac:dyDescent="0.25">
      <c r="A26" s="1"/>
      <c r="B26" s="118"/>
      <c r="C26" s="119"/>
      <c r="D26" s="143" t="s">
        <v>18</v>
      </c>
      <c r="E26" s="109"/>
      <c r="F26" s="109"/>
      <c r="G26" s="109"/>
      <c r="H26" s="109"/>
      <c r="I26" s="109"/>
      <c r="J26" s="110"/>
      <c r="K26" s="132" t="e">
        <f>Q25-K25</f>
        <v>#REF!</v>
      </c>
      <c r="L26" s="126"/>
      <c r="M26" s="126"/>
      <c r="N26" s="126"/>
      <c r="O26" s="126"/>
      <c r="P26" s="126"/>
      <c r="Q26" s="126"/>
      <c r="R26" s="126"/>
      <c r="S26" s="126"/>
      <c r="T26" s="126"/>
      <c r="U26" s="126"/>
      <c r="V26" s="126"/>
      <c r="W26" s="127"/>
      <c r="X26" s="103" t="s">
        <v>38</v>
      </c>
      <c r="Y26" s="102"/>
      <c r="Z26" s="102"/>
      <c r="AA26" s="153" t="e">
        <f>VLOOKUP(E11,[1]!UT_Billings[#Data],12,FALSE)</f>
        <v>#REF!</v>
      </c>
      <c r="AB26" s="153"/>
      <c r="AC26" s="153"/>
      <c r="AD26" s="49" t="s">
        <v>19</v>
      </c>
      <c r="AE26" s="142" t="e">
        <f>K26*AA26</f>
        <v>#REF!</v>
      </c>
      <c r="AF26" s="102"/>
    </row>
    <row r="27" spans="1:35" ht="15" customHeight="1" x14ac:dyDescent="0.25">
      <c r="A27" s="106"/>
      <c r="B27" s="118"/>
      <c r="C27" s="119"/>
      <c r="D27" s="108" t="s">
        <v>23</v>
      </c>
      <c r="E27" s="109"/>
      <c r="F27" s="109"/>
      <c r="G27" s="109"/>
      <c r="H27" s="109"/>
      <c r="I27" s="109"/>
      <c r="J27" s="110"/>
      <c r="K27" s="132" t="e">
        <f>VLOOKUP(E11,[1]!UT_Billings[#Data],15,FALSE)</f>
        <v>#REF!</v>
      </c>
      <c r="L27" s="126"/>
      <c r="M27" s="126"/>
      <c r="N27" s="126"/>
      <c r="O27" s="126"/>
      <c r="P27" s="126"/>
      <c r="Q27" s="126"/>
      <c r="R27" s="126"/>
      <c r="S27" s="126"/>
      <c r="T27" s="126"/>
      <c r="U27" s="126"/>
      <c r="V27" s="126"/>
      <c r="W27" s="127"/>
      <c r="X27" s="24"/>
      <c r="Y27" s="25"/>
      <c r="Z27" s="25"/>
      <c r="AA27" s="25"/>
      <c r="AB27" s="25"/>
      <c r="AC27" s="44"/>
      <c r="AD27" s="49" t="s">
        <v>19</v>
      </c>
      <c r="AE27" s="100" t="e">
        <f>K27</f>
        <v>#REF!</v>
      </c>
      <c r="AF27" s="102"/>
    </row>
    <row r="28" spans="1:35" ht="15" customHeight="1" x14ac:dyDescent="0.25">
      <c r="A28" s="107"/>
      <c r="B28" s="120"/>
      <c r="C28" s="121"/>
      <c r="D28" s="145" t="s">
        <v>24</v>
      </c>
      <c r="E28" s="109"/>
      <c r="F28" s="109"/>
      <c r="G28" s="109"/>
      <c r="H28" s="109"/>
      <c r="I28" s="109"/>
      <c r="J28" s="110"/>
      <c r="K28" s="141" t="e">
        <f>VLOOKUP(E11,[1]!UT_Billings[#Data],16,FALSE)</f>
        <v>#REF!</v>
      </c>
      <c r="L28" s="126"/>
      <c r="M28" s="126"/>
      <c r="N28" s="126"/>
      <c r="O28" s="126"/>
      <c r="P28" s="126"/>
      <c r="Q28" s="126"/>
      <c r="R28" s="126"/>
      <c r="S28" s="126"/>
      <c r="T28" s="126"/>
      <c r="U28" s="126"/>
      <c r="V28" s="126"/>
      <c r="W28" s="127"/>
      <c r="X28" s="27"/>
      <c r="Y28" s="28"/>
      <c r="Z28" s="28"/>
      <c r="AA28" s="28"/>
      <c r="AB28" s="28"/>
      <c r="AC28" s="44"/>
      <c r="AD28" s="49" t="s">
        <v>19</v>
      </c>
      <c r="AE28" s="146" t="e">
        <f>K28</f>
        <v>#REF!</v>
      </c>
      <c r="AF28" s="147"/>
    </row>
    <row r="29" spans="1:35" ht="15" customHeight="1" x14ac:dyDescent="0.2">
      <c r="A29" s="107"/>
      <c r="B29" s="9"/>
      <c r="C29" s="9"/>
      <c r="X29" s="28"/>
      <c r="Y29" s="28"/>
      <c r="Z29" s="28"/>
      <c r="AA29" s="28"/>
      <c r="AB29" s="28"/>
      <c r="AC29" s="20"/>
      <c r="AD29" s="49" t="s">
        <v>19</v>
      </c>
      <c r="AE29" s="142" t="e">
        <f>AE26+AE27+AE28</f>
        <v>#REF!</v>
      </c>
      <c r="AF29" s="102"/>
    </row>
    <row r="30" spans="1:35" ht="7.5" customHeight="1" x14ac:dyDescent="0.25">
      <c r="A30" s="107"/>
      <c r="B30" s="29"/>
      <c r="C30" s="29"/>
      <c r="D30" s="30"/>
      <c r="E30" s="30"/>
      <c r="F30" s="30"/>
      <c r="G30" s="30"/>
      <c r="H30" s="30"/>
      <c r="I30" s="30"/>
      <c r="J30" s="30"/>
      <c r="K30" s="30"/>
      <c r="L30" s="30"/>
      <c r="M30" s="30"/>
      <c r="N30" s="30"/>
      <c r="O30" s="30"/>
      <c r="P30" s="30"/>
      <c r="Q30" s="30"/>
      <c r="R30" s="30"/>
      <c r="S30" s="30"/>
      <c r="T30" s="30"/>
      <c r="U30" s="30"/>
      <c r="V30" s="30"/>
      <c r="W30" s="30"/>
      <c r="X30" s="53"/>
      <c r="Y30" s="53"/>
      <c r="Z30" s="53"/>
      <c r="AA30" s="53"/>
      <c r="AB30" s="53"/>
      <c r="AC30" s="54"/>
      <c r="AD30" s="31"/>
      <c r="AE30" s="55"/>
      <c r="AF30" s="55"/>
    </row>
    <row r="31" spans="1:35" ht="15" customHeight="1" x14ac:dyDescent="0.25">
      <c r="A31" s="107"/>
      <c r="B31" s="9"/>
      <c r="C31" s="9"/>
      <c r="I31" s="28"/>
      <c r="J31" s="28"/>
      <c r="T31" s="148" t="s">
        <v>25</v>
      </c>
      <c r="U31" s="102"/>
      <c r="V31" s="102"/>
      <c r="W31" s="102"/>
      <c r="X31" s="102"/>
      <c r="Y31" s="102"/>
      <c r="Z31" s="102"/>
      <c r="AA31" s="102"/>
      <c r="AB31" s="102"/>
      <c r="AC31" s="52"/>
      <c r="AD31" s="49" t="s">
        <v>19</v>
      </c>
      <c r="AE31" s="100" t="e">
        <f>VLOOKUP(E11,[1]!UT_Billings[#Data],17,FALSE)</f>
        <v>#REF!</v>
      </c>
      <c r="AF31" s="152"/>
    </row>
    <row r="32" spans="1:35" ht="15" customHeight="1" x14ac:dyDescent="0.25">
      <c r="A32" s="107"/>
      <c r="B32" s="9"/>
      <c r="C32" s="9"/>
      <c r="D32" s="9"/>
      <c r="E32" s="9"/>
      <c r="F32" s="9"/>
      <c r="G32" s="9"/>
      <c r="H32" s="9"/>
      <c r="I32" s="9"/>
      <c r="J32" s="9"/>
      <c r="K32" s="56"/>
      <c r="L32" s="56"/>
      <c r="M32" s="56"/>
      <c r="N32" s="56"/>
      <c r="O32" s="56"/>
      <c r="P32" s="56"/>
      <c r="Q32" s="56"/>
      <c r="R32" s="56"/>
      <c r="S32" s="56"/>
      <c r="T32" s="140" t="s">
        <v>26</v>
      </c>
      <c r="U32" s="102"/>
      <c r="V32" s="102"/>
      <c r="W32" s="102"/>
      <c r="X32" s="102"/>
      <c r="Y32" s="102"/>
      <c r="Z32" s="102"/>
      <c r="AA32" s="102"/>
      <c r="AB32" s="102"/>
      <c r="AC32" s="57"/>
      <c r="AD32" s="49" t="s">
        <v>19</v>
      </c>
      <c r="AE32" s="150" t="e">
        <f>VLOOKUP(E11,[1]!UT_Billings[#Data],18,FALSE)</f>
        <v>#REF!</v>
      </c>
      <c r="AF32" s="151"/>
    </row>
    <row r="33" spans="1:32" ht="15" customHeight="1" x14ac:dyDescent="0.25">
      <c r="A33" s="3"/>
      <c r="B33" s="3"/>
      <c r="C33" s="3"/>
      <c r="D33" s="3"/>
      <c r="E33" s="3"/>
      <c r="F33" s="3"/>
      <c r="G33" s="3"/>
      <c r="H33" s="3"/>
      <c r="I33" s="3"/>
      <c r="J33" s="3"/>
      <c r="K33" s="77"/>
      <c r="L33" s="77"/>
      <c r="M33" s="77"/>
      <c r="N33" s="77"/>
      <c r="O33" s="77"/>
      <c r="P33" s="77"/>
      <c r="Q33" s="77"/>
      <c r="R33" s="77"/>
      <c r="S33" s="77"/>
      <c r="T33" s="149" t="s">
        <v>27</v>
      </c>
      <c r="U33" s="102"/>
      <c r="V33" s="102"/>
      <c r="W33" s="102"/>
      <c r="X33" s="102"/>
      <c r="Y33" s="102"/>
      <c r="Z33" s="102"/>
      <c r="AA33" s="102"/>
      <c r="AB33" s="102"/>
      <c r="AC33" s="77"/>
      <c r="AD33" s="49" t="s">
        <v>19</v>
      </c>
      <c r="AE33" s="144" t="e">
        <f>AE23+AE29+AE31+AE32</f>
        <v>#VALUE!</v>
      </c>
      <c r="AF33" s="144"/>
    </row>
    <row r="34" spans="1:32" ht="7.5" customHeight="1" x14ac:dyDescent="0.25">
      <c r="A34" s="3"/>
      <c r="B34" s="3"/>
      <c r="C34" s="3"/>
      <c r="D34" s="3"/>
      <c r="E34" s="3"/>
      <c r="F34" s="3"/>
      <c r="G34" s="3"/>
      <c r="H34" s="3"/>
      <c r="I34" s="3"/>
      <c r="J34" s="3"/>
      <c r="K34" s="77"/>
      <c r="L34" s="77"/>
      <c r="M34" s="77"/>
      <c r="N34" s="77"/>
      <c r="O34" s="77"/>
      <c r="P34" s="77"/>
      <c r="Q34" s="77"/>
      <c r="R34" s="77"/>
      <c r="S34" s="77"/>
      <c r="T34" s="70"/>
      <c r="U34" s="47"/>
      <c r="V34" s="47"/>
      <c r="W34" s="47"/>
      <c r="X34" s="47"/>
      <c r="Y34" s="47"/>
      <c r="Z34" s="47"/>
      <c r="AA34" s="47"/>
      <c r="AB34" s="47"/>
      <c r="AC34" s="77"/>
      <c r="AD34" s="49"/>
      <c r="AE34" s="67"/>
      <c r="AF34" s="67"/>
    </row>
    <row r="35" spans="1:32" ht="3.75" customHeight="1" x14ac:dyDescent="0.25">
      <c r="A35" s="3"/>
      <c r="B35" s="74"/>
      <c r="C35" s="74"/>
      <c r="D35" s="74"/>
      <c r="E35" s="74"/>
      <c r="F35" s="74"/>
      <c r="G35" s="74"/>
      <c r="H35" s="74"/>
      <c r="I35" s="74"/>
      <c r="J35" s="74"/>
      <c r="K35" s="74"/>
      <c r="L35" s="74"/>
      <c r="M35" s="74"/>
      <c r="N35" s="74"/>
      <c r="O35" s="74"/>
      <c r="P35" s="74"/>
      <c r="Q35" s="74"/>
      <c r="R35" s="74"/>
      <c r="S35" s="74"/>
      <c r="T35" s="75"/>
      <c r="U35" s="75"/>
      <c r="V35" s="75"/>
      <c r="W35" s="75"/>
      <c r="X35" s="75"/>
      <c r="Y35" s="75"/>
      <c r="Z35" s="75"/>
      <c r="AA35" s="75"/>
      <c r="AB35" s="75"/>
      <c r="AC35" s="74"/>
      <c r="AD35" s="31"/>
      <c r="AE35" s="74"/>
      <c r="AF35" s="76"/>
    </row>
    <row r="36" spans="1:32" ht="17.100000000000001" customHeight="1" x14ac:dyDescent="0.2">
      <c r="A36" s="1"/>
      <c r="B36" s="90" t="s">
        <v>61</v>
      </c>
      <c r="C36" s="90"/>
      <c r="D36" s="90"/>
      <c r="E36" s="90"/>
      <c r="F36" s="90"/>
      <c r="G36" s="91" t="e">
        <f ca="1">_xlfn.CONCAT([2]!terbilang(AE33),"Rupiah")</f>
        <v>#NAME?</v>
      </c>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row>
    <row r="37" spans="1:32" ht="3.75" customHeight="1" x14ac:dyDescent="0.2">
      <c r="A37" s="3"/>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row>
    <row r="38" spans="1:32" ht="16.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33"/>
      <c r="C40" s="33"/>
      <c r="D40" s="33"/>
      <c r="E40" s="33"/>
      <c r="F40" s="33"/>
      <c r="G40" s="33"/>
      <c r="H40" s="33"/>
      <c r="I40" s="33"/>
      <c r="J40" s="33"/>
      <c r="K40" s="33"/>
      <c r="L40" s="33"/>
      <c r="M40" s="33"/>
      <c r="N40" s="33"/>
      <c r="O40" s="33"/>
      <c r="P40" s="33"/>
      <c r="Q40" s="33"/>
      <c r="R40" s="33"/>
      <c r="S40" s="33"/>
      <c r="T40" s="4"/>
      <c r="U40" s="6"/>
      <c r="V40" s="6"/>
      <c r="W40" s="6"/>
      <c r="X40" s="65"/>
      <c r="Y40" s="65"/>
      <c r="Z40" s="65"/>
      <c r="AA40" s="65"/>
      <c r="AB40" s="104" t="s">
        <v>54</v>
      </c>
      <c r="AC40" s="104"/>
      <c r="AD40" s="104"/>
      <c r="AE40" s="104"/>
      <c r="AF40" s="104"/>
    </row>
    <row r="41" spans="1:32" ht="5.85" customHeight="1" x14ac:dyDescent="0.25">
      <c r="A41" s="4"/>
      <c r="B41" s="81" t="s">
        <v>28</v>
      </c>
      <c r="C41" s="82"/>
      <c r="D41" s="82"/>
      <c r="E41" s="82"/>
      <c r="F41" s="82"/>
      <c r="G41" s="82"/>
      <c r="H41" s="82"/>
      <c r="I41" s="82"/>
      <c r="J41" s="82"/>
      <c r="K41" s="82"/>
      <c r="L41" s="82"/>
      <c r="M41" s="82"/>
      <c r="N41" s="82"/>
      <c r="O41" s="82"/>
      <c r="P41" s="82"/>
      <c r="Q41" s="82"/>
      <c r="R41" s="82"/>
      <c r="S41" s="82"/>
      <c r="T41" s="83"/>
      <c r="U41" s="34"/>
      <c r="V41" s="6"/>
      <c r="W41" s="6"/>
      <c r="X41" s="65"/>
      <c r="Y41" s="65"/>
      <c r="Z41" s="65"/>
      <c r="AA41" s="65"/>
      <c r="AB41" s="104"/>
      <c r="AC41" s="104"/>
      <c r="AD41" s="104"/>
      <c r="AE41" s="104"/>
      <c r="AF41" s="104"/>
    </row>
    <row r="42" spans="1:32" ht="18" customHeight="1" x14ac:dyDescent="0.25">
      <c r="A42" s="4"/>
      <c r="B42" s="84"/>
      <c r="C42" s="85"/>
      <c r="D42" s="85"/>
      <c r="E42" s="85"/>
      <c r="F42" s="85"/>
      <c r="G42" s="85"/>
      <c r="H42" s="85"/>
      <c r="I42" s="85"/>
      <c r="J42" s="85"/>
      <c r="K42" s="85"/>
      <c r="L42" s="85"/>
      <c r="M42" s="85"/>
      <c r="N42" s="85"/>
      <c r="O42" s="85"/>
      <c r="P42" s="85"/>
      <c r="Q42" s="85"/>
      <c r="R42" s="85"/>
      <c r="S42" s="85"/>
      <c r="T42" s="86"/>
      <c r="U42" s="34"/>
      <c r="V42" s="6"/>
      <c r="W42" s="6"/>
      <c r="X42" s="65"/>
      <c r="Y42" s="65"/>
      <c r="Z42" s="65"/>
      <c r="AA42" s="65"/>
      <c r="AB42" s="104"/>
      <c r="AC42" s="104"/>
      <c r="AD42" s="104"/>
      <c r="AE42" s="104"/>
      <c r="AF42" s="104"/>
    </row>
    <row r="43" spans="1:32" ht="18" customHeight="1" x14ac:dyDescent="0.25">
      <c r="A43" s="4"/>
      <c r="B43" s="84"/>
      <c r="C43" s="85"/>
      <c r="D43" s="85"/>
      <c r="E43" s="85"/>
      <c r="F43" s="85"/>
      <c r="G43" s="85"/>
      <c r="H43" s="85"/>
      <c r="I43" s="85"/>
      <c r="J43" s="85"/>
      <c r="K43" s="85"/>
      <c r="L43" s="85"/>
      <c r="M43" s="85"/>
      <c r="N43" s="85"/>
      <c r="O43" s="85"/>
      <c r="P43" s="85"/>
      <c r="Q43" s="85"/>
      <c r="R43" s="85"/>
      <c r="S43" s="85"/>
      <c r="T43" s="86"/>
      <c r="U43" s="34"/>
      <c r="V43" s="6"/>
      <c r="W43" s="6"/>
      <c r="X43" s="65"/>
      <c r="Y43" s="65"/>
      <c r="Z43" s="65"/>
      <c r="AA43" s="65"/>
      <c r="AB43" s="65"/>
      <c r="AC43" s="65"/>
      <c r="AD43" s="65"/>
      <c r="AE43" s="65"/>
      <c r="AF43" s="65"/>
    </row>
    <row r="44" spans="1:32" ht="18" customHeight="1" x14ac:dyDescent="0.25">
      <c r="A44" s="4"/>
      <c r="B44" s="84"/>
      <c r="C44" s="85"/>
      <c r="D44" s="85"/>
      <c r="E44" s="85"/>
      <c r="F44" s="85"/>
      <c r="G44" s="85"/>
      <c r="H44" s="85"/>
      <c r="I44" s="85"/>
      <c r="J44" s="85"/>
      <c r="K44" s="85"/>
      <c r="L44" s="85"/>
      <c r="M44" s="85"/>
      <c r="N44" s="85"/>
      <c r="O44" s="85"/>
      <c r="P44" s="85"/>
      <c r="Q44" s="85"/>
      <c r="R44" s="85"/>
      <c r="S44" s="85"/>
      <c r="T44" s="86"/>
      <c r="U44" s="34"/>
      <c r="V44" s="6"/>
      <c r="W44" s="6"/>
      <c r="X44" s="65"/>
      <c r="Y44" s="65"/>
      <c r="Z44" s="65"/>
      <c r="AA44" s="65"/>
      <c r="AB44" s="65"/>
      <c r="AC44" s="65"/>
      <c r="AD44" s="65"/>
      <c r="AE44" s="65"/>
      <c r="AF44" s="65"/>
    </row>
    <row r="45" spans="1:32" ht="18" customHeight="1" x14ac:dyDescent="0.25">
      <c r="A45" s="4"/>
      <c r="B45" s="84"/>
      <c r="C45" s="85"/>
      <c r="D45" s="85"/>
      <c r="E45" s="85"/>
      <c r="F45" s="85"/>
      <c r="G45" s="85"/>
      <c r="H45" s="85"/>
      <c r="I45" s="85"/>
      <c r="J45" s="85"/>
      <c r="K45" s="85"/>
      <c r="L45" s="85"/>
      <c r="M45" s="85"/>
      <c r="N45" s="85"/>
      <c r="O45" s="85"/>
      <c r="P45" s="85"/>
      <c r="Q45" s="85"/>
      <c r="R45" s="85"/>
      <c r="S45" s="85"/>
      <c r="T45" s="86"/>
      <c r="U45" s="34"/>
      <c r="V45" s="6"/>
      <c r="W45" s="6"/>
      <c r="X45" s="65"/>
      <c r="Y45" s="65"/>
      <c r="Z45" s="65"/>
      <c r="AA45" s="65"/>
      <c r="AB45" s="65"/>
      <c r="AC45" s="65"/>
      <c r="AD45" s="65"/>
      <c r="AE45" s="65"/>
      <c r="AF45" s="65"/>
    </row>
    <row r="46" spans="1:32" ht="13.5" customHeight="1" x14ac:dyDescent="0.25">
      <c r="A46" s="4"/>
      <c r="B46" s="84"/>
      <c r="C46" s="85"/>
      <c r="D46" s="85"/>
      <c r="E46" s="85"/>
      <c r="F46" s="85"/>
      <c r="G46" s="85"/>
      <c r="H46" s="85"/>
      <c r="I46" s="85"/>
      <c r="J46" s="85"/>
      <c r="K46" s="85"/>
      <c r="L46" s="85"/>
      <c r="M46" s="85"/>
      <c r="N46" s="85"/>
      <c r="O46" s="85"/>
      <c r="P46" s="85"/>
      <c r="Q46" s="85"/>
      <c r="R46" s="85"/>
      <c r="S46" s="85"/>
      <c r="T46" s="86"/>
      <c r="U46" s="34"/>
      <c r="V46" s="6"/>
      <c r="W46" s="6"/>
      <c r="X46" s="65"/>
      <c r="Y46" s="65"/>
      <c r="Z46" s="65"/>
      <c r="AA46" s="65"/>
      <c r="AB46" s="65"/>
      <c r="AC46" s="65"/>
      <c r="AD46" s="65"/>
      <c r="AE46" s="65"/>
      <c r="AF46" s="65"/>
    </row>
    <row r="47" spans="1:32" ht="26.1" customHeight="1" x14ac:dyDescent="0.25">
      <c r="A47" s="4"/>
      <c r="B47" s="87"/>
      <c r="C47" s="88"/>
      <c r="D47" s="88"/>
      <c r="E47" s="88"/>
      <c r="F47" s="88"/>
      <c r="G47" s="88"/>
      <c r="H47" s="88"/>
      <c r="I47" s="88"/>
      <c r="J47" s="88"/>
      <c r="K47" s="88"/>
      <c r="L47" s="88"/>
      <c r="M47" s="88"/>
      <c r="N47" s="88"/>
      <c r="O47" s="88"/>
      <c r="P47" s="88"/>
      <c r="Q47" s="88"/>
      <c r="R47" s="88"/>
      <c r="S47" s="88"/>
      <c r="T47" s="89"/>
      <c r="U47" s="34"/>
      <c r="V47" s="6"/>
      <c r="W47" s="6"/>
      <c r="X47" s="66"/>
      <c r="Y47" s="66"/>
      <c r="Z47" s="66"/>
      <c r="AA47" s="66"/>
      <c r="AB47" s="105" t="s">
        <v>55</v>
      </c>
      <c r="AC47" s="105"/>
      <c r="AD47" s="105"/>
      <c r="AE47" s="105"/>
      <c r="AF47" s="105"/>
    </row>
    <row r="48" spans="1:32" ht="3.75" customHeight="1" x14ac:dyDescent="0.25">
      <c r="A48" s="4"/>
      <c r="B48" s="33"/>
      <c r="C48" s="35"/>
      <c r="D48" s="35"/>
      <c r="E48" s="35"/>
      <c r="F48" s="35"/>
      <c r="G48" s="35"/>
      <c r="H48" s="35"/>
      <c r="I48" s="35"/>
      <c r="J48" s="35"/>
      <c r="K48" s="35"/>
      <c r="L48" s="35"/>
      <c r="M48" s="35"/>
      <c r="N48" s="35"/>
      <c r="O48" s="35"/>
      <c r="P48" s="35"/>
      <c r="Q48" s="35"/>
      <c r="R48" s="35"/>
      <c r="S48" s="35"/>
      <c r="T48" s="4"/>
      <c r="U48" s="6"/>
      <c r="V48" s="6"/>
      <c r="W48" s="6"/>
      <c r="X48" s="65"/>
      <c r="Y48" s="65"/>
      <c r="Z48" s="65"/>
      <c r="AA48" s="65"/>
      <c r="AB48" s="78"/>
      <c r="AC48" s="78"/>
      <c r="AD48" s="78"/>
      <c r="AE48" s="78"/>
      <c r="AF48" s="78"/>
    </row>
    <row r="49" spans="1:33" ht="15.75" customHeight="1" x14ac:dyDescent="0.25">
      <c r="A49" s="6"/>
      <c r="B49" s="33"/>
      <c r="C49" s="35"/>
      <c r="D49" s="35"/>
      <c r="E49" s="35"/>
      <c r="F49" s="35"/>
      <c r="G49" s="35"/>
      <c r="H49" s="35"/>
      <c r="I49" s="35"/>
      <c r="J49" s="35"/>
      <c r="K49" s="35"/>
      <c r="L49" s="35"/>
      <c r="M49" s="35"/>
      <c r="N49" s="35"/>
      <c r="O49" s="35"/>
      <c r="P49" s="35"/>
      <c r="Q49" s="35"/>
      <c r="R49" s="35"/>
      <c r="S49" s="35"/>
      <c r="T49" s="6"/>
      <c r="U49" s="6"/>
      <c r="V49" s="6"/>
      <c r="W49" s="6"/>
      <c r="X49" s="65"/>
      <c r="Y49" s="65"/>
      <c r="Z49" s="65"/>
      <c r="AA49" s="65"/>
      <c r="AB49" s="65"/>
      <c r="AC49" s="65"/>
      <c r="AD49" s="65"/>
      <c r="AE49" s="65"/>
      <c r="AF49" s="65"/>
    </row>
    <row r="50" spans="1:33" ht="15.75" customHeight="1" x14ac:dyDescent="0.25">
      <c r="A50" s="6"/>
      <c r="B50" s="33"/>
      <c r="C50" s="35"/>
      <c r="D50" s="35"/>
      <c r="E50" s="35"/>
      <c r="F50" s="35"/>
      <c r="G50" s="35"/>
      <c r="H50" s="35"/>
      <c r="I50" s="35"/>
      <c r="J50" s="35"/>
      <c r="K50" s="35"/>
      <c r="L50" s="35"/>
      <c r="M50" s="35"/>
      <c r="N50" s="35"/>
      <c r="O50" s="35"/>
      <c r="P50" s="35"/>
      <c r="Q50" s="35"/>
      <c r="R50" s="35"/>
      <c r="S50" s="35"/>
      <c r="T50" s="6"/>
      <c r="U50" s="6"/>
      <c r="V50" s="6"/>
      <c r="W50" s="6"/>
      <c r="X50" s="5"/>
      <c r="Y50" s="5"/>
      <c r="Z50" s="5"/>
      <c r="AA50" s="5"/>
      <c r="AB50" s="5"/>
      <c r="AC50" s="5"/>
      <c r="AD50" s="5"/>
      <c r="AE50" s="5"/>
      <c r="AF50" s="5"/>
    </row>
    <row r="51" spans="1:33" ht="15.75" customHeight="1" x14ac:dyDescent="0.2">
      <c r="A51" s="36"/>
    </row>
    <row r="52" spans="1:33" ht="15.75" customHeight="1" x14ac:dyDescent="0.2"/>
    <row r="53" spans="1:33" ht="15.75" customHeight="1" x14ac:dyDescent="0.2"/>
    <row r="54" spans="1:33" ht="15" customHeight="1" x14ac:dyDescent="0.2"/>
    <row r="55" spans="1:33" ht="15" customHeight="1" x14ac:dyDescent="0.2">
      <c r="A55" s="36"/>
      <c r="B55" s="36"/>
    </row>
    <row r="61" spans="1:33" ht="13.5" customHeight="1" x14ac:dyDescent="0.2"/>
    <row r="62" spans="1:33" ht="15" customHeight="1" x14ac:dyDescent="0.25">
      <c r="A62" s="96" t="s">
        <v>29</v>
      </c>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row>
    <row r="63" spans="1:33" ht="15" customHeight="1" x14ac:dyDescent="0.25">
      <c r="A63" s="97" t="s">
        <v>30</v>
      </c>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row>
    <row r="64" spans="1:33" ht="15.75" x14ac:dyDescent="0.25">
      <c r="A64" s="97" t="s">
        <v>31</v>
      </c>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row>
  </sheetData>
  <mergeCells count="93">
    <mergeCell ref="D27:J27"/>
    <mergeCell ref="P24:P25"/>
    <mergeCell ref="K25:O25"/>
    <mergeCell ref="Q25:W25"/>
    <mergeCell ref="D18:J18"/>
    <mergeCell ref="K18:W18"/>
    <mergeCell ref="D19:J19"/>
    <mergeCell ref="D20:G20"/>
    <mergeCell ref="AB6:AE6"/>
    <mergeCell ref="X20:Z21"/>
    <mergeCell ref="Q24:R24"/>
    <mergeCell ref="A16:A17"/>
    <mergeCell ref="D25:J25"/>
    <mergeCell ref="AA19:AC19"/>
    <mergeCell ref="K20:W21"/>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E29:AF29"/>
    <mergeCell ref="B13:W14"/>
    <mergeCell ref="D17:J17"/>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AA17:AB17"/>
    <mergeCell ref="AA16:AB16"/>
    <mergeCell ref="AA24:AB24"/>
    <mergeCell ref="B2:AF3"/>
    <mergeCell ref="R6:W6"/>
    <mergeCell ref="B24:C28"/>
    <mergeCell ref="K19:W19"/>
    <mergeCell ref="L16:O16"/>
    <mergeCell ref="L24:O24"/>
    <mergeCell ref="B6:H9"/>
    <mergeCell ref="B16:C22"/>
    <mergeCell ref="B4:AF4"/>
    <mergeCell ref="D22:J22"/>
    <mergeCell ref="K26:W26"/>
    <mergeCell ref="Q8:X9"/>
    <mergeCell ref="AD10:AF11"/>
    <mergeCell ref="A62:AG62"/>
    <mergeCell ref="A63:AG63"/>
    <mergeCell ref="A64:AG64"/>
    <mergeCell ref="AA20:AC21"/>
    <mergeCell ref="AD20:AD21"/>
    <mergeCell ref="AE20:AF21"/>
    <mergeCell ref="AE24:AF24"/>
    <mergeCell ref="X26:Z26"/>
    <mergeCell ref="AB40:AF42"/>
    <mergeCell ref="AB47:AF47"/>
    <mergeCell ref="A27:A32"/>
    <mergeCell ref="D24:J24"/>
    <mergeCell ref="H20:J20"/>
    <mergeCell ref="T32:AB32"/>
    <mergeCell ref="K28:W28"/>
    <mergeCell ref="AE26:AF26"/>
    <mergeCell ref="H21:J21"/>
    <mergeCell ref="B41:T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s>
  <dataValidations count="1">
    <dataValidation showInputMessage="1" showErrorMessage="1" sqref="E11:H11" xr:uid="{00000000-0002-0000-0000-000000000000}"/>
  </dataValidations>
  <printOptions horizontalCentered="1"/>
  <pageMargins left="0.27559055118110237" right="0.23622047244094491"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tabSelected="1" view="pageLayout" topLeftCell="A16" zoomScaleNormal="100" workbookViewId="0">
      <selection activeCell="K24" sqref="K24:AB24"/>
    </sheetView>
  </sheetViews>
  <sheetFormatPr defaultColWidth="9.140625" defaultRowHeight="12.75" x14ac:dyDescent="0.2"/>
  <cols>
    <col min="1" max="2" width="1" style="34" customWidth="1"/>
    <col min="3" max="3" width="10.42578125" style="34" customWidth="1"/>
    <col min="4" max="4" width="1" style="34" customWidth="1"/>
    <col min="5" max="5" width="3.28515625" style="34" customWidth="1"/>
    <col min="6" max="6" width="6.7109375" style="34" customWidth="1"/>
    <col min="7" max="7" width="5.85546875" style="34" customWidth="1"/>
    <col min="8" max="8" width="5.7109375" style="34" customWidth="1"/>
    <col min="9" max="9" width="4.85546875" style="34" customWidth="1"/>
    <col min="10" max="10" width="1" style="34" customWidth="1"/>
    <col min="11" max="11" width="8.7109375" style="34" customWidth="1"/>
    <col min="12" max="12" width="4.140625" style="34" customWidth="1"/>
    <col min="13" max="13" width="1" style="34" customWidth="1"/>
    <col min="14" max="14" width="4.42578125" style="34" customWidth="1"/>
    <col min="15" max="15" width="4.140625" style="34" customWidth="1"/>
    <col min="16" max="16" width="2.7109375" style="34" customWidth="1"/>
    <col min="17" max="17" width="2" style="34" customWidth="1"/>
    <col min="18" max="18" width="4.7109375" style="34" customWidth="1"/>
    <col min="19" max="19" width="10.140625" style="34" customWidth="1"/>
    <col min="20" max="26" width="1" style="34" customWidth="1"/>
    <col min="27" max="27" width="4" style="34" customWidth="1"/>
    <col min="28" max="28" width="9" style="34" customWidth="1"/>
    <col min="29" max="29" width="2.28515625" style="34" customWidth="1"/>
    <col min="30" max="30" width="8.140625" style="34" customWidth="1"/>
    <col min="31" max="31" width="5" style="34" customWidth="1"/>
    <col min="32" max="32" width="13.140625" style="34" customWidth="1"/>
    <col min="33" max="33" width="1" style="34" customWidth="1"/>
    <col min="34" max="34" width="9.140625" style="2" customWidth="1"/>
    <col min="35" max="16384" width="9.140625" style="2"/>
  </cols>
  <sheetData>
    <row r="1" spans="1:32" ht="11.25" customHeight="1" x14ac:dyDescent="0.2"/>
    <row r="2" spans="1:32" ht="29.25" customHeight="1" x14ac:dyDescent="0.2">
      <c r="A2" s="1"/>
      <c r="B2" s="114" t="s">
        <v>0</v>
      </c>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row>
    <row r="3" spans="1:32" ht="24" customHeight="1" x14ac:dyDescent="0.2">
      <c r="A3" s="3"/>
      <c r="B3" s="197"/>
      <c r="C3" s="197"/>
      <c r="D3" s="197"/>
      <c r="E3" s="19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row>
    <row r="4" spans="1:32" ht="22.5" customHeight="1" x14ac:dyDescent="0.2">
      <c r="A4" s="4"/>
      <c r="B4" s="104" t="e">
        <f>_xlfn.CONCAT(
"INV/",VLOOKUP(E11,[1]!SCSF_Billings[#Data],4,FALSE),
"/DRK/",
YEAR(VLOOKUP(E11,
[1]!SCSF_Billings[#Data],5,FALSE)),"/",TEXT(MONTH(VLOOKUP(E11,[1]!SCSF_Billings[#Data],5,FALSE)),"00"),"/",
TEXT(VLOOKUP(E11,[1]!SCSF_Billings[#Data],11,FALSE),"0000"))</f>
        <v>#REF!</v>
      </c>
      <c r="C4" s="197"/>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row>
    <row r="5" spans="1:32" ht="17.850000000000001" customHeight="1" x14ac:dyDescent="0.25">
      <c r="A5" s="6"/>
      <c r="B5" s="173" t="s">
        <v>1</v>
      </c>
      <c r="C5" s="197"/>
      <c r="D5" s="197"/>
      <c r="E5" s="197"/>
      <c r="F5" s="197"/>
      <c r="G5" s="197"/>
      <c r="H5" s="197"/>
      <c r="I5" s="179" t="s">
        <v>32</v>
      </c>
      <c r="J5" s="197"/>
      <c r="K5" s="197"/>
      <c r="L5" s="197"/>
      <c r="M5" s="197"/>
      <c r="N5" s="197"/>
      <c r="O5" s="197"/>
      <c r="P5" s="197"/>
      <c r="Q5" s="197"/>
      <c r="R5" s="197"/>
      <c r="S5" s="197"/>
      <c r="T5" s="197"/>
      <c r="U5" s="197"/>
      <c r="V5" s="197"/>
      <c r="W5" s="197"/>
      <c r="X5" s="197"/>
      <c r="Y5" s="197"/>
      <c r="Z5" s="197"/>
      <c r="AA5" s="7"/>
      <c r="AB5" s="228" t="s">
        <v>2</v>
      </c>
      <c r="AC5" s="161"/>
      <c r="AD5" s="161"/>
      <c r="AE5" s="161"/>
      <c r="AF5" s="62" t="e">
        <f>VLOOKUP(E11,[1]!SCSF_Billings[#Data],5,FALSE)</f>
        <v>#REF!</v>
      </c>
    </row>
    <row r="6" spans="1:32" ht="17.850000000000001" customHeight="1" x14ac:dyDescent="0.25">
      <c r="A6" s="6"/>
      <c r="B6" s="128" t="s">
        <v>3</v>
      </c>
      <c r="C6" s="197"/>
      <c r="D6" s="197"/>
      <c r="E6" s="197"/>
      <c r="F6" s="197"/>
      <c r="G6" s="197"/>
      <c r="H6" s="197"/>
      <c r="I6" s="9"/>
      <c r="J6" s="9"/>
      <c r="K6" s="9"/>
      <c r="L6" s="9"/>
      <c r="M6" s="9"/>
      <c r="N6" s="9"/>
      <c r="O6" s="6"/>
      <c r="P6" s="6"/>
      <c r="Q6" s="6"/>
      <c r="R6" s="115"/>
      <c r="S6" s="197"/>
      <c r="T6" s="197"/>
      <c r="U6" s="197"/>
      <c r="V6" s="197"/>
      <c r="W6" s="197"/>
      <c r="X6" s="176"/>
      <c r="Y6" s="197"/>
      <c r="Z6" s="8"/>
      <c r="AA6" s="7"/>
      <c r="AB6" s="172" t="s">
        <v>4</v>
      </c>
      <c r="AC6" s="197"/>
      <c r="AD6" s="197"/>
      <c r="AE6" s="197"/>
      <c r="AF6" s="62" t="e">
        <f>AF5+19</f>
        <v>#REF!</v>
      </c>
    </row>
    <row r="7" spans="1:32" ht="17.100000000000001" customHeight="1" x14ac:dyDescent="0.25">
      <c r="A7" s="6"/>
      <c r="B7" s="197"/>
      <c r="C7" s="197"/>
      <c r="D7" s="197"/>
      <c r="E7" s="197"/>
      <c r="F7" s="197"/>
      <c r="G7" s="197"/>
      <c r="H7" s="197"/>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97"/>
      <c r="C8" s="197"/>
      <c r="D8" s="197"/>
      <c r="E8" s="197"/>
      <c r="F8" s="197"/>
      <c r="G8" s="197"/>
      <c r="H8" s="197"/>
      <c r="I8" s="9"/>
      <c r="J8" s="9"/>
      <c r="K8" s="9"/>
      <c r="L8" s="9"/>
      <c r="M8" s="9"/>
      <c r="N8" s="9"/>
      <c r="O8" s="6"/>
      <c r="P8" s="6"/>
      <c r="Q8" s="133" t="s">
        <v>5</v>
      </c>
      <c r="R8" s="198"/>
      <c r="S8" s="198"/>
      <c r="T8" s="198"/>
      <c r="U8" s="198"/>
      <c r="V8" s="198"/>
      <c r="W8" s="198"/>
      <c r="X8" s="199"/>
      <c r="Y8" s="133" t="s">
        <v>6</v>
      </c>
      <c r="Z8" s="198"/>
      <c r="AA8" s="198"/>
      <c r="AB8" s="198"/>
      <c r="AC8" s="199"/>
      <c r="AD8" s="133" t="s">
        <v>7</v>
      </c>
      <c r="AE8" s="198"/>
      <c r="AF8" s="199"/>
    </row>
    <row r="9" spans="1:32" ht="14.1" customHeight="1" x14ac:dyDescent="0.25">
      <c r="A9" s="6"/>
      <c r="B9" s="197"/>
      <c r="C9" s="197"/>
      <c r="D9" s="197"/>
      <c r="E9" s="197"/>
      <c r="F9" s="197"/>
      <c r="G9" s="197"/>
      <c r="H9" s="197"/>
      <c r="I9" s="9"/>
      <c r="J9" s="9"/>
      <c r="K9" s="9"/>
      <c r="L9" s="9"/>
      <c r="M9" s="9"/>
      <c r="N9" s="9"/>
      <c r="O9" s="6"/>
      <c r="P9" s="4"/>
      <c r="Q9" s="204"/>
      <c r="R9" s="205"/>
      <c r="S9" s="205"/>
      <c r="T9" s="205"/>
      <c r="U9" s="205"/>
      <c r="V9" s="205"/>
      <c r="W9" s="205"/>
      <c r="X9" s="206"/>
      <c r="Y9" s="204"/>
      <c r="Z9" s="205"/>
      <c r="AA9" s="205"/>
      <c r="AB9" s="205"/>
      <c r="AC9" s="206"/>
      <c r="AD9" s="204"/>
      <c r="AE9" s="205"/>
      <c r="AF9" s="206"/>
    </row>
    <row r="10" spans="1:32" ht="9" customHeight="1" x14ac:dyDescent="0.25">
      <c r="A10" s="6"/>
      <c r="B10" s="6"/>
      <c r="C10" s="10"/>
      <c r="D10" s="10"/>
      <c r="E10" s="10"/>
      <c r="F10" s="10"/>
      <c r="G10" s="10"/>
      <c r="H10" s="10"/>
      <c r="I10" s="6"/>
      <c r="J10" s="6"/>
      <c r="K10" s="6"/>
      <c r="L10" s="6"/>
      <c r="M10" s="6"/>
      <c r="N10" s="6"/>
      <c r="O10" s="6"/>
      <c r="P10" s="4"/>
      <c r="Q10" s="157" t="e">
        <f>AF5</f>
        <v>#REF!</v>
      </c>
      <c r="R10" s="198"/>
      <c r="S10" s="198"/>
      <c r="T10" s="198"/>
      <c r="U10" s="198"/>
      <c r="V10" s="198"/>
      <c r="W10" s="198"/>
      <c r="X10" s="199"/>
      <c r="Y10" s="160" t="e">
        <f>AE29</f>
        <v>#REF!</v>
      </c>
      <c r="Z10" s="198"/>
      <c r="AA10" s="198"/>
      <c r="AB10" s="198"/>
      <c r="AC10" s="199"/>
      <c r="AD10" s="139" t="e">
        <f>VLOOKUP(E11,[1]!SCSF_Billings[#Data],10,FALSE)</f>
        <v>#REF!</v>
      </c>
      <c r="AE10" s="198"/>
      <c r="AF10" s="199"/>
    </row>
    <row r="11" spans="1:32" ht="18" customHeight="1" x14ac:dyDescent="0.25">
      <c r="A11" s="6"/>
      <c r="B11" s="173" t="s">
        <v>8</v>
      </c>
      <c r="C11" s="197"/>
      <c r="D11" s="11" t="s">
        <v>9</v>
      </c>
      <c r="E11" s="173" t="s">
        <v>33</v>
      </c>
      <c r="F11" s="197"/>
      <c r="G11" s="197"/>
      <c r="H11" s="197"/>
      <c r="I11" s="6"/>
      <c r="J11" s="6"/>
      <c r="K11" s="6"/>
      <c r="L11" s="6"/>
      <c r="M11" s="6"/>
      <c r="N11" s="6"/>
      <c r="O11" s="6"/>
      <c r="P11" s="4"/>
      <c r="Q11" s="204"/>
      <c r="R11" s="205"/>
      <c r="S11" s="205"/>
      <c r="T11" s="205"/>
      <c r="U11" s="205"/>
      <c r="V11" s="205"/>
      <c r="W11" s="205"/>
      <c r="X11" s="206"/>
      <c r="Y11" s="204"/>
      <c r="Z11" s="205"/>
      <c r="AA11" s="205"/>
      <c r="AB11" s="205"/>
      <c r="AC11" s="206"/>
      <c r="AD11" s="204"/>
      <c r="AE11" s="205"/>
      <c r="AF11" s="206"/>
    </row>
    <row r="12" spans="1:32" ht="6.9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8" t="s">
        <v>10</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37"/>
      <c r="AD13" s="158" t="s">
        <v>11</v>
      </c>
      <c r="AE13" s="198"/>
      <c r="AF13" s="198"/>
    </row>
    <row r="14" spans="1:32" ht="11.1" customHeight="1" x14ac:dyDescent="0.2">
      <c r="A14" s="3"/>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38"/>
      <c r="AD14" s="205"/>
      <c r="AE14" s="205"/>
      <c r="AF14" s="205"/>
    </row>
    <row r="15" spans="1:32" ht="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5" customHeight="1" x14ac:dyDescent="0.25">
      <c r="A16" s="106"/>
      <c r="B16" s="129" t="s">
        <v>34</v>
      </c>
      <c r="C16" s="198"/>
      <c r="D16" s="198"/>
      <c r="E16" s="199"/>
      <c r="F16" s="243" t="s">
        <v>13</v>
      </c>
      <c r="G16" s="195"/>
      <c r="H16" s="195"/>
      <c r="I16" s="195"/>
      <c r="J16" s="196"/>
      <c r="K16" s="194" t="s">
        <v>56</v>
      </c>
      <c r="L16" s="195"/>
      <c r="M16" s="195"/>
      <c r="N16" s="195"/>
      <c r="O16" s="195"/>
      <c r="P16" s="195"/>
      <c r="Q16" s="195"/>
      <c r="R16" s="195"/>
      <c r="S16" s="195"/>
      <c r="T16" s="195"/>
      <c r="U16" s="195"/>
      <c r="V16" s="195"/>
      <c r="W16" s="195"/>
      <c r="X16" s="195"/>
      <c r="Y16" s="195"/>
      <c r="Z16" s="195"/>
      <c r="AA16" s="195"/>
      <c r="AB16" s="196"/>
      <c r="AC16" s="6"/>
      <c r="AD16" s="17"/>
      <c r="AE16" s="239"/>
      <c r="AF16" s="197"/>
    </row>
    <row r="17" spans="1:32" ht="15" customHeight="1" x14ac:dyDescent="0.25">
      <c r="A17" s="106"/>
      <c r="B17" s="237"/>
      <c r="C17" s="201"/>
      <c r="D17" s="201"/>
      <c r="E17" s="202"/>
      <c r="F17" s="218" t="s">
        <v>35</v>
      </c>
      <c r="G17" s="219"/>
      <c r="H17" s="219"/>
      <c r="I17" s="219"/>
      <c r="J17" s="220"/>
      <c r="K17" s="224" t="s">
        <v>57</v>
      </c>
      <c r="L17" s="225"/>
      <c r="M17" s="225"/>
      <c r="N17" s="225"/>
      <c r="O17" s="225"/>
      <c r="P17" s="225"/>
      <c r="Q17" s="225"/>
      <c r="R17" s="73"/>
      <c r="S17" s="226" t="s">
        <v>58</v>
      </c>
      <c r="T17" s="226"/>
      <c r="U17" s="226"/>
      <c r="V17" s="226"/>
      <c r="W17" s="226"/>
      <c r="X17" s="226"/>
      <c r="Y17" s="226"/>
      <c r="Z17" s="226"/>
      <c r="AA17" s="226"/>
      <c r="AB17" s="227"/>
      <c r="AC17" s="6"/>
      <c r="AD17" s="17"/>
      <c r="AE17" s="6"/>
    </row>
    <row r="18" spans="1:32" ht="15" customHeight="1" x14ac:dyDescent="0.25">
      <c r="A18" s="197"/>
      <c r="B18" s="203"/>
      <c r="C18" s="197"/>
      <c r="D18" s="197"/>
      <c r="E18" s="202"/>
      <c r="F18" s="221"/>
      <c r="G18" s="222"/>
      <c r="H18" s="222"/>
      <c r="I18" s="222"/>
      <c r="J18" s="223"/>
      <c r="K18" s="230" t="e">
        <f>IF(VLOOKUP(E11,[1]!SCSF_Billings[#Data],4,FALSE)="SC-SF",VLOOKUP(E11,[1]!SCSF_Billings[#Data],6,FALSE),0)</f>
        <v>#REF!</v>
      </c>
      <c r="L18" s="216"/>
      <c r="M18" s="216"/>
      <c r="N18" s="216"/>
      <c r="O18" s="216"/>
      <c r="P18" s="216"/>
      <c r="Q18" s="217"/>
      <c r="R18" s="72" t="s">
        <v>38</v>
      </c>
      <c r="S18" s="215" t="e">
        <f>VLOOKUP(E11,[1]!SCSF_Billings[#Data],7,FALSE)</f>
        <v>#REF!</v>
      </c>
      <c r="T18" s="216"/>
      <c r="U18" s="216"/>
      <c r="V18" s="216"/>
      <c r="W18" s="216"/>
      <c r="X18" s="216"/>
      <c r="Y18" s="216"/>
      <c r="Z18" s="216"/>
      <c r="AA18" s="216"/>
      <c r="AB18" s="217"/>
      <c r="AC18" s="6"/>
      <c r="AD18" s="49" t="s">
        <v>19</v>
      </c>
      <c r="AE18" s="233" t="e">
        <f>K18*S18</f>
        <v>#REF!</v>
      </c>
      <c r="AF18" s="234"/>
    </row>
    <row r="19" spans="1:32" ht="15" customHeight="1" x14ac:dyDescent="0.25">
      <c r="A19" s="1"/>
      <c r="B19" s="204"/>
      <c r="C19" s="205"/>
      <c r="D19" s="205"/>
      <c r="E19" s="206"/>
      <c r="F19" s="156" t="s">
        <v>36</v>
      </c>
      <c r="G19" s="207"/>
      <c r="H19" s="207"/>
      <c r="I19" s="207"/>
      <c r="J19" s="208"/>
      <c r="K19" s="212" t="e">
        <f>ROUND(AE18*11%,0)</f>
        <v>#REF!</v>
      </c>
      <c r="L19" s="207"/>
      <c r="M19" s="207"/>
      <c r="N19" s="207"/>
      <c r="O19" s="207"/>
      <c r="P19" s="207"/>
      <c r="Q19" s="207"/>
      <c r="R19" s="207"/>
      <c r="S19" s="207"/>
      <c r="T19" s="207"/>
      <c r="U19" s="207"/>
      <c r="V19" s="207"/>
      <c r="W19" s="207"/>
      <c r="X19" s="207"/>
      <c r="Y19" s="207"/>
      <c r="Z19" s="207"/>
      <c r="AA19" s="207"/>
      <c r="AB19" s="208"/>
      <c r="AC19" s="6"/>
      <c r="AD19" s="49" t="s">
        <v>19</v>
      </c>
      <c r="AE19" s="213" t="e">
        <f>K19</f>
        <v>#REF!</v>
      </c>
      <c r="AF19" s="214"/>
    </row>
    <row r="20" spans="1:32" ht="18" customHeight="1" x14ac:dyDescent="0.25">
      <c r="A20" s="1"/>
      <c r="C20" s="10"/>
      <c r="D20" s="39"/>
      <c r="E20" s="6"/>
      <c r="F20" s="211"/>
      <c r="G20" s="210"/>
      <c r="H20" s="210"/>
      <c r="I20" s="210"/>
      <c r="J20" s="69"/>
      <c r="K20" s="244"/>
      <c r="L20" s="197"/>
      <c r="M20" s="197"/>
      <c r="N20" s="197"/>
      <c r="O20" s="189"/>
      <c r="P20" s="197"/>
      <c r="Q20" s="242"/>
      <c r="R20" s="197"/>
      <c r="S20" s="197"/>
      <c r="T20" s="197"/>
      <c r="U20" s="197"/>
      <c r="V20" s="197"/>
      <c r="W20" s="197"/>
      <c r="AC20" s="6"/>
      <c r="AD20" s="49" t="s">
        <v>19</v>
      </c>
      <c r="AE20" s="240" t="e">
        <f>AE18+AE19</f>
        <v>#REF!</v>
      </c>
      <c r="AF20" s="216"/>
    </row>
    <row r="21" spans="1:32" ht="15" customHeight="1" x14ac:dyDescent="0.2">
      <c r="A21" s="1"/>
      <c r="B21" s="116" t="s">
        <v>37</v>
      </c>
      <c r="C21" s="198"/>
      <c r="D21" s="198"/>
      <c r="E21" s="199"/>
      <c r="F21" s="235" t="s">
        <v>13</v>
      </c>
      <c r="G21" s="195"/>
      <c r="H21" s="195"/>
      <c r="I21" s="195"/>
      <c r="J21" s="196"/>
      <c r="K21" s="194" t="s">
        <v>56</v>
      </c>
      <c r="L21" s="195"/>
      <c r="M21" s="195"/>
      <c r="N21" s="195"/>
      <c r="O21" s="195"/>
      <c r="P21" s="195"/>
      <c r="Q21" s="195"/>
      <c r="R21" s="195"/>
      <c r="S21" s="195"/>
      <c r="T21" s="195"/>
      <c r="U21" s="195"/>
      <c r="V21" s="195"/>
      <c r="W21" s="195"/>
      <c r="X21" s="195"/>
      <c r="Y21" s="195"/>
      <c r="Z21" s="195"/>
      <c r="AA21" s="195"/>
      <c r="AB21" s="196"/>
      <c r="AC21" s="20"/>
      <c r="AD21" s="49"/>
      <c r="AE21" s="101"/>
      <c r="AF21" s="197"/>
    </row>
    <row r="22" spans="1:32" ht="15" customHeight="1" x14ac:dyDescent="0.2">
      <c r="A22" s="1"/>
      <c r="B22" s="200"/>
      <c r="C22" s="201"/>
      <c r="D22" s="201"/>
      <c r="E22" s="202"/>
      <c r="F22" s="245" t="s">
        <v>35</v>
      </c>
      <c r="G22" s="246"/>
      <c r="H22" s="246"/>
      <c r="I22" s="246"/>
      <c r="J22" s="247"/>
      <c r="K22" s="224" t="s">
        <v>57</v>
      </c>
      <c r="L22" s="225"/>
      <c r="M22" s="225"/>
      <c r="N22" s="225"/>
      <c r="O22" s="225"/>
      <c r="P22" s="225"/>
      <c r="Q22" s="225"/>
      <c r="R22" s="73"/>
      <c r="S22" s="226" t="s">
        <v>58</v>
      </c>
      <c r="T22" s="226"/>
      <c r="U22" s="226"/>
      <c r="V22" s="226"/>
      <c r="W22" s="226"/>
      <c r="X22" s="226"/>
      <c r="Y22" s="226"/>
      <c r="Z22" s="226"/>
      <c r="AA22" s="226"/>
      <c r="AB22" s="227"/>
      <c r="AC22" s="20"/>
      <c r="AD22" s="49"/>
      <c r="AE22" s="21"/>
    </row>
    <row r="23" spans="1:32" ht="15" customHeight="1" x14ac:dyDescent="0.25">
      <c r="A23" s="1"/>
      <c r="B23" s="203"/>
      <c r="C23" s="197"/>
      <c r="D23" s="197"/>
      <c r="E23" s="202"/>
      <c r="F23" s="248"/>
      <c r="G23" s="249"/>
      <c r="H23" s="249"/>
      <c r="I23" s="249"/>
      <c r="J23" s="250"/>
      <c r="K23" s="229" t="e">
        <f>IF(K18&lt;&gt;0,K18*10%,VLOOKUP(E11,[1]!SCSF_Billings[#Data],6,FALSE))</f>
        <v>#REF!</v>
      </c>
      <c r="L23" s="207"/>
      <c r="M23" s="207"/>
      <c r="N23" s="207"/>
      <c r="O23" s="207"/>
      <c r="P23" s="207"/>
      <c r="Q23" s="208"/>
      <c r="R23" s="72" t="s">
        <v>38</v>
      </c>
      <c r="S23" s="238" t="e">
        <f>S18</f>
        <v>#REF!</v>
      </c>
      <c r="T23" s="207"/>
      <c r="U23" s="207"/>
      <c r="V23" s="207"/>
      <c r="W23" s="207"/>
      <c r="X23" s="207"/>
      <c r="Y23" s="207"/>
      <c r="Z23" s="207"/>
      <c r="AA23" s="207"/>
      <c r="AB23" s="208"/>
      <c r="AC23" s="20"/>
      <c r="AD23" s="49" t="s">
        <v>19</v>
      </c>
      <c r="AE23" s="146" t="e">
        <f>K23*S23</f>
        <v>#REF!</v>
      </c>
      <c r="AF23" s="205"/>
    </row>
    <row r="24" spans="1:32" ht="15" customHeight="1" x14ac:dyDescent="0.25">
      <c r="A24" s="1"/>
      <c r="B24" s="204"/>
      <c r="C24" s="205"/>
      <c r="D24" s="205"/>
      <c r="E24" s="206"/>
      <c r="F24" s="231" t="s">
        <v>36</v>
      </c>
      <c r="G24" s="207"/>
      <c r="H24" s="207"/>
      <c r="I24" s="207"/>
      <c r="J24" s="208"/>
      <c r="K24" s="212" t="e">
        <f>ROUND(AE23*11%,0)</f>
        <v>#REF!</v>
      </c>
      <c r="L24" s="252"/>
      <c r="M24" s="252"/>
      <c r="N24" s="252"/>
      <c r="O24" s="252"/>
      <c r="P24" s="252"/>
      <c r="Q24" s="252"/>
      <c r="R24" s="252"/>
      <c r="S24" s="252"/>
      <c r="T24" s="252"/>
      <c r="U24" s="252"/>
      <c r="V24" s="252"/>
      <c r="W24" s="252"/>
      <c r="X24" s="252"/>
      <c r="Y24" s="252"/>
      <c r="Z24" s="252"/>
      <c r="AA24" s="252"/>
      <c r="AB24" s="253"/>
      <c r="AC24" s="20"/>
      <c r="AD24" s="49" t="s">
        <v>19</v>
      </c>
      <c r="AE24" s="146" t="e">
        <f>K24</f>
        <v>#REF!</v>
      </c>
      <c r="AF24" s="205"/>
    </row>
    <row r="25" spans="1:32" ht="18" customHeight="1" x14ac:dyDescent="0.25">
      <c r="A25" s="106"/>
      <c r="B25" s="40"/>
      <c r="C25" s="40"/>
      <c r="D25" s="40"/>
      <c r="E25" s="40"/>
      <c r="F25" s="209"/>
      <c r="G25" s="205"/>
      <c r="H25" s="205"/>
      <c r="I25" s="205"/>
      <c r="J25" s="43"/>
      <c r="K25" s="241"/>
      <c r="L25" s="205"/>
      <c r="M25" s="205"/>
      <c r="N25" s="205"/>
      <c r="O25" s="205"/>
      <c r="P25" s="205"/>
      <c r="Q25" s="205"/>
      <c r="R25" s="205"/>
      <c r="S25" s="205"/>
      <c r="T25" s="205"/>
      <c r="U25" s="205"/>
      <c r="V25" s="205"/>
      <c r="W25" s="205"/>
      <c r="X25" s="41"/>
      <c r="Y25" s="41"/>
      <c r="Z25" s="41"/>
      <c r="AA25" s="41"/>
      <c r="AB25" s="41"/>
      <c r="AC25" s="42"/>
      <c r="AD25" s="50" t="s">
        <v>19</v>
      </c>
      <c r="AE25" s="213" t="e">
        <f>AE23+AE24</f>
        <v>#REF!</v>
      </c>
      <c r="AF25" s="236"/>
    </row>
    <row r="26" spans="1:32" ht="7.5" customHeight="1" x14ac:dyDescent="0.25">
      <c r="A26" s="197"/>
      <c r="B26" s="21"/>
      <c r="C26" s="21"/>
      <c r="D26" s="21"/>
      <c r="E26" s="21"/>
      <c r="F26" s="21"/>
      <c r="G26" s="21"/>
      <c r="H26" s="21"/>
      <c r="I26" s="21"/>
      <c r="K26" s="18"/>
      <c r="L26" s="18"/>
      <c r="M26" s="18"/>
      <c r="N26" s="18"/>
      <c r="O26" s="18"/>
      <c r="P26" s="18"/>
      <c r="Q26" s="18"/>
      <c r="R26" s="18"/>
      <c r="S26" s="18"/>
      <c r="T26" s="18"/>
      <c r="U26" s="18"/>
      <c r="V26" s="18"/>
      <c r="W26" s="18"/>
      <c r="X26" s="25"/>
      <c r="Y26" s="25"/>
      <c r="Z26" s="25"/>
      <c r="AA26" s="25"/>
      <c r="AB26" s="25"/>
      <c r="AC26" s="6"/>
      <c r="AD26" s="17"/>
      <c r="AE26" s="26"/>
      <c r="AF26" s="26"/>
    </row>
    <row r="27" spans="1:32" ht="15.95" customHeight="1" x14ac:dyDescent="0.25">
      <c r="A27" s="197"/>
      <c r="B27" s="9"/>
      <c r="C27" s="9"/>
      <c r="I27" s="28"/>
      <c r="J27" s="28"/>
      <c r="T27" s="148" t="s">
        <v>25</v>
      </c>
      <c r="U27" s="210"/>
      <c r="V27" s="210"/>
      <c r="W27" s="210"/>
      <c r="X27" s="210"/>
      <c r="Y27" s="210"/>
      <c r="Z27" s="210"/>
      <c r="AA27" s="210"/>
      <c r="AB27" s="210"/>
      <c r="AC27" s="20"/>
      <c r="AD27" s="49" t="s">
        <v>19</v>
      </c>
      <c r="AE27" s="192" t="e">
        <f>VLOOKUP(E11,[1]!SCSF_Billings[#Data],8,FALSE)</f>
        <v>#REF!</v>
      </c>
      <c r="AF27" s="193"/>
    </row>
    <row r="28" spans="1:32" ht="15" customHeight="1" x14ac:dyDescent="0.2">
      <c r="A28" s="197"/>
      <c r="B28" s="9"/>
      <c r="C28" s="9"/>
      <c r="D28" s="9"/>
      <c r="E28" s="9"/>
      <c r="F28" s="9"/>
      <c r="G28" s="9"/>
      <c r="H28" s="9"/>
      <c r="I28" s="9"/>
      <c r="J28" s="9"/>
      <c r="K28" s="9"/>
      <c r="L28" s="9"/>
      <c r="M28" s="9"/>
      <c r="N28" s="9"/>
      <c r="O28" s="9"/>
      <c r="P28" s="9"/>
      <c r="Q28" s="9"/>
      <c r="R28" s="9"/>
      <c r="S28" s="9"/>
      <c r="T28" s="140" t="s">
        <v>26</v>
      </c>
      <c r="U28" s="210"/>
      <c r="V28" s="210"/>
      <c r="W28" s="210"/>
      <c r="X28" s="210"/>
      <c r="Y28" s="210"/>
      <c r="Z28" s="210"/>
      <c r="AA28" s="210"/>
      <c r="AB28" s="210"/>
      <c r="AC28" s="32"/>
      <c r="AD28" s="49" t="s">
        <v>19</v>
      </c>
      <c r="AE28" s="232" t="e">
        <f>VLOOKUP(E11,[1]!SCSF_Billings[#Data],9,FALSE)</f>
        <v>#REF!</v>
      </c>
      <c r="AF28" s="193"/>
    </row>
    <row r="29" spans="1:32" ht="15" customHeight="1" x14ac:dyDescent="0.2">
      <c r="A29" s="3"/>
      <c r="B29" s="3"/>
      <c r="C29" s="3"/>
      <c r="D29" s="3"/>
      <c r="E29" s="3"/>
      <c r="F29" s="3"/>
      <c r="G29" s="3"/>
      <c r="H29" s="3"/>
      <c r="I29" s="3"/>
      <c r="J29" s="3"/>
      <c r="K29" s="3"/>
      <c r="L29" s="3"/>
      <c r="M29" s="3"/>
      <c r="N29" s="3"/>
      <c r="O29" s="3"/>
      <c r="P29" s="3"/>
      <c r="Q29" s="3"/>
      <c r="R29" s="3"/>
      <c r="S29" s="3"/>
      <c r="T29" s="149" t="s">
        <v>27</v>
      </c>
      <c r="U29" s="210"/>
      <c r="V29" s="210"/>
      <c r="W29" s="210"/>
      <c r="X29" s="210"/>
      <c r="Y29" s="210"/>
      <c r="Z29" s="210"/>
      <c r="AA29" s="210"/>
      <c r="AB29" s="210"/>
      <c r="AC29" s="3"/>
      <c r="AD29" s="49" t="s">
        <v>19</v>
      </c>
      <c r="AE29" s="142" t="e">
        <f>AE20+AE25+AE27+AE28</f>
        <v>#REF!</v>
      </c>
      <c r="AF29" s="210"/>
    </row>
    <row r="30" spans="1:32" ht="7.5" customHeight="1" x14ac:dyDescent="0.2">
      <c r="A30" s="3"/>
      <c r="B30" s="3"/>
      <c r="C30" s="3"/>
      <c r="D30" s="3"/>
      <c r="E30" s="3"/>
      <c r="F30" s="3"/>
      <c r="G30" s="3"/>
      <c r="H30" s="3"/>
      <c r="I30" s="3"/>
      <c r="J30" s="3"/>
      <c r="K30" s="3"/>
      <c r="L30" s="3"/>
      <c r="M30" s="3"/>
      <c r="N30" s="3"/>
      <c r="O30" s="3"/>
      <c r="P30" s="3"/>
      <c r="Q30" s="3"/>
      <c r="R30" s="3"/>
      <c r="S30" s="3"/>
      <c r="T30" s="70"/>
      <c r="U30" s="69"/>
      <c r="V30" s="69"/>
      <c r="W30" s="69"/>
      <c r="X30" s="69"/>
      <c r="Y30" s="69"/>
      <c r="Z30" s="69"/>
      <c r="AA30" s="69"/>
      <c r="AB30" s="69"/>
      <c r="AC30" s="3"/>
      <c r="AD30" s="49"/>
      <c r="AE30" s="67"/>
      <c r="AF30" s="69"/>
    </row>
    <row r="31" spans="1:32" ht="3.75" customHeight="1" x14ac:dyDescent="0.25">
      <c r="A31" s="3"/>
      <c r="B31" s="74"/>
      <c r="C31" s="74"/>
      <c r="D31" s="74"/>
      <c r="E31" s="74"/>
      <c r="F31" s="74"/>
      <c r="G31" s="74"/>
      <c r="H31" s="74"/>
      <c r="I31" s="74"/>
      <c r="J31" s="74"/>
      <c r="K31" s="74"/>
      <c r="L31" s="74"/>
      <c r="M31" s="74"/>
      <c r="N31" s="74"/>
      <c r="O31" s="74"/>
      <c r="P31" s="74"/>
      <c r="Q31" s="74"/>
      <c r="R31" s="74"/>
      <c r="S31" s="74"/>
      <c r="T31" s="75"/>
      <c r="U31" s="75"/>
      <c r="V31" s="75"/>
      <c r="W31" s="75"/>
      <c r="X31" s="75"/>
      <c r="Y31" s="75"/>
      <c r="Z31" s="75"/>
      <c r="AA31" s="75"/>
      <c r="AB31" s="75"/>
      <c r="AC31" s="74"/>
      <c r="AD31" s="31"/>
      <c r="AE31" s="74"/>
      <c r="AF31" s="76"/>
    </row>
    <row r="32" spans="1:32" ht="17.100000000000001" customHeight="1" x14ac:dyDescent="0.2">
      <c r="A32" s="1"/>
      <c r="B32" s="90" t="s">
        <v>61</v>
      </c>
      <c r="C32" s="90"/>
      <c r="D32" s="90"/>
      <c r="E32" s="90"/>
      <c r="F32" s="90"/>
      <c r="G32" s="191" t="e">
        <f ca="1">_xlfn.CONCAT([2]!terbilang(AE29),"Rupiah")</f>
        <v>#NAME?</v>
      </c>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row>
    <row r="33" spans="1:32" ht="3.75" customHeight="1" x14ac:dyDescent="0.2">
      <c r="A33" s="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row>
    <row r="34" spans="1:32" ht="16.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33"/>
      <c r="C36" s="33"/>
      <c r="D36" s="33"/>
      <c r="E36" s="33"/>
      <c r="F36" s="33"/>
      <c r="G36" s="33"/>
      <c r="H36" s="33"/>
      <c r="I36" s="33"/>
      <c r="J36" s="33"/>
      <c r="K36" s="33"/>
      <c r="L36" s="33"/>
      <c r="M36" s="33"/>
      <c r="N36" s="33"/>
      <c r="O36" s="33"/>
      <c r="P36" s="33"/>
      <c r="Q36" s="33"/>
      <c r="R36" s="33"/>
      <c r="S36" s="33"/>
      <c r="T36" s="4"/>
      <c r="U36" s="6"/>
      <c r="V36" s="6"/>
      <c r="W36" s="6"/>
      <c r="X36" s="65"/>
      <c r="AB36" s="251" t="s">
        <v>54</v>
      </c>
      <c r="AC36" s="251"/>
      <c r="AD36" s="251"/>
      <c r="AE36" s="251"/>
      <c r="AF36" s="251"/>
    </row>
    <row r="37" spans="1:32" ht="5.85" customHeight="1" x14ac:dyDescent="0.25">
      <c r="A37" s="4"/>
      <c r="B37" s="81" t="s">
        <v>28</v>
      </c>
      <c r="C37" s="82"/>
      <c r="D37" s="82"/>
      <c r="E37" s="82"/>
      <c r="F37" s="82"/>
      <c r="G37" s="82"/>
      <c r="H37" s="82"/>
      <c r="I37" s="82"/>
      <c r="J37" s="82"/>
      <c r="K37" s="82"/>
      <c r="L37" s="82"/>
      <c r="M37" s="82"/>
      <c r="N37" s="82"/>
      <c r="O37" s="82"/>
      <c r="P37" s="82"/>
      <c r="Q37" s="82"/>
      <c r="R37" s="82"/>
      <c r="S37" s="82"/>
      <c r="T37" s="83"/>
      <c r="V37" s="6"/>
      <c r="W37" s="6"/>
      <c r="AB37" s="251"/>
      <c r="AC37" s="251"/>
      <c r="AD37" s="251"/>
      <c r="AE37" s="251"/>
      <c r="AF37" s="251"/>
    </row>
    <row r="38" spans="1:32" ht="18" customHeight="1" x14ac:dyDescent="0.25">
      <c r="A38" s="4"/>
      <c r="B38" s="84"/>
      <c r="C38" s="85"/>
      <c r="D38" s="85"/>
      <c r="E38" s="85"/>
      <c r="F38" s="85"/>
      <c r="G38" s="85"/>
      <c r="H38" s="85"/>
      <c r="I38" s="85"/>
      <c r="J38" s="85"/>
      <c r="K38" s="85"/>
      <c r="L38" s="85"/>
      <c r="M38" s="85"/>
      <c r="N38" s="85"/>
      <c r="O38" s="85"/>
      <c r="P38" s="85"/>
      <c r="Q38" s="85"/>
      <c r="R38" s="85"/>
      <c r="S38" s="85"/>
      <c r="T38" s="86"/>
      <c r="V38" s="6"/>
      <c r="W38" s="6"/>
      <c r="AB38" s="251"/>
      <c r="AC38" s="251"/>
      <c r="AD38" s="251"/>
      <c r="AE38" s="251"/>
      <c r="AF38" s="251"/>
    </row>
    <row r="39" spans="1:32" ht="18" customHeight="1" x14ac:dyDescent="0.25">
      <c r="A39" s="4"/>
      <c r="B39" s="84"/>
      <c r="C39" s="85"/>
      <c r="D39" s="85"/>
      <c r="E39" s="85"/>
      <c r="F39" s="85"/>
      <c r="G39" s="85"/>
      <c r="H39" s="85"/>
      <c r="I39" s="85"/>
      <c r="J39" s="85"/>
      <c r="K39" s="85"/>
      <c r="L39" s="85"/>
      <c r="M39" s="85"/>
      <c r="N39" s="85"/>
      <c r="O39" s="85"/>
      <c r="P39" s="85"/>
      <c r="Q39" s="85"/>
      <c r="R39" s="85"/>
      <c r="S39" s="85"/>
      <c r="T39" s="86"/>
      <c r="V39" s="6"/>
      <c r="W39" s="6"/>
    </row>
    <row r="40" spans="1:32" ht="18" customHeight="1" x14ac:dyDescent="0.25">
      <c r="A40" s="4"/>
      <c r="B40" s="84"/>
      <c r="C40" s="85"/>
      <c r="D40" s="85"/>
      <c r="E40" s="85"/>
      <c r="F40" s="85"/>
      <c r="G40" s="85"/>
      <c r="H40" s="85"/>
      <c r="I40" s="85"/>
      <c r="J40" s="85"/>
      <c r="K40" s="85"/>
      <c r="L40" s="85"/>
      <c r="M40" s="85"/>
      <c r="N40" s="85"/>
      <c r="O40" s="85"/>
      <c r="P40" s="85"/>
      <c r="Q40" s="85"/>
      <c r="R40" s="85"/>
      <c r="S40" s="85"/>
      <c r="T40" s="86"/>
      <c r="V40" s="6"/>
      <c r="W40" s="6"/>
    </row>
    <row r="41" spans="1:32" ht="18" customHeight="1" x14ac:dyDescent="0.25">
      <c r="A41" s="4"/>
      <c r="B41" s="84"/>
      <c r="C41" s="85"/>
      <c r="D41" s="85"/>
      <c r="E41" s="85"/>
      <c r="F41" s="85"/>
      <c r="G41" s="85"/>
      <c r="H41" s="85"/>
      <c r="I41" s="85"/>
      <c r="J41" s="85"/>
      <c r="K41" s="85"/>
      <c r="L41" s="85"/>
      <c r="M41" s="85"/>
      <c r="N41" s="85"/>
      <c r="O41" s="85"/>
      <c r="P41" s="85"/>
      <c r="Q41" s="85"/>
      <c r="R41" s="85"/>
      <c r="S41" s="85"/>
      <c r="T41" s="86"/>
      <c r="V41" s="6"/>
      <c r="W41" s="6"/>
    </row>
    <row r="42" spans="1:32" ht="13.5" customHeight="1" x14ac:dyDescent="0.25">
      <c r="A42" s="4"/>
      <c r="B42" s="84"/>
      <c r="C42" s="85"/>
      <c r="D42" s="85"/>
      <c r="E42" s="85"/>
      <c r="F42" s="85"/>
      <c r="G42" s="85"/>
      <c r="H42" s="85"/>
      <c r="I42" s="85"/>
      <c r="J42" s="85"/>
      <c r="K42" s="85"/>
      <c r="L42" s="85"/>
      <c r="M42" s="85"/>
      <c r="N42" s="85"/>
      <c r="O42" s="85"/>
      <c r="P42" s="85"/>
      <c r="Q42" s="85"/>
      <c r="R42" s="85"/>
      <c r="S42" s="85"/>
      <c r="T42" s="86"/>
      <c r="V42" s="6"/>
      <c r="W42" s="6"/>
    </row>
    <row r="43" spans="1:32" ht="26.1" customHeight="1" x14ac:dyDescent="0.25">
      <c r="A43" s="4"/>
      <c r="B43" s="87"/>
      <c r="C43" s="88"/>
      <c r="D43" s="88"/>
      <c r="E43" s="88"/>
      <c r="F43" s="88"/>
      <c r="G43" s="88"/>
      <c r="H43" s="88"/>
      <c r="I43" s="88"/>
      <c r="J43" s="88"/>
      <c r="K43" s="88"/>
      <c r="L43" s="88"/>
      <c r="M43" s="88"/>
      <c r="N43" s="88"/>
      <c r="O43" s="88"/>
      <c r="P43" s="88"/>
      <c r="Q43" s="88"/>
      <c r="R43" s="88"/>
      <c r="S43" s="88"/>
      <c r="T43" s="89"/>
      <c r="V43" s="6"/>
      <c r="W43" s="6"/>
      <c r="AB43" s="189" t="s">
        <v>55</v>
      </c>
      <c r="AC43" s="190"/>
      <c r="AD43" s="190"/>
      <c r="AE43" s="190"/>
      <c r="AF43" s="190"/>
    </row>
    <row r="44" spans="1:32" ht="3.75" customHeight="1" x14ac:dyDescent="0.25">
      <c r="A44" s="4"/>
      <c r="B44" s="33"/>
      <c r="C44" s="35"/>
      <c r="D44" s="35"/>
      <c r="E44" s="35"/>
      <c r="F44" s="35"/>
      <c r="G44" s="35"/>
      <c r="H44" s="35"/>
      <c r="I44" s="35"/>
      <c r="J44" s="35"/>
      <c r="K44" s="35"/>
      <c r="L44" s="35"/>
      <c r="M44" s="35"/>
      <c r="N44" s="35"/>
      <c r="O44" s="35"/>
      <c r="P44" s="35"/>
      <c r="Q44" s="35"/>
      <c r="R44" s="35"/>
      <c r="S44" s="35"/>
      <c r="T44" s="4"/>
      <c r="U44" s="6"/>
      <c r="V44" s="6"/>
      <c r="W44" s="6"/>
      <c r="AB44" s="187"/>
      <c r="AC44" s="188"/>
      <c r="AD44" s="188"/>
      <c r="AE44" s="188"/>
      <c r="AF44" s="188"/>
    </row>
    <row r="45" spans="1:32" ht="15.75" customHeight="1" x14ac:dyDescent="0.25">
      <c r="A45" s="6"/>
      <c r="B45" s="33"/>
      <c r="C45" s="35"/>
      <c r="D45" s="35"/>
      <c r="E45" s="35"/>
      <c r="F45" s="35"/>
      <c r="G45" s="35"/>
      <c r="H45" s="35"/>
      <c r="I45" s="35"/>
      <c r="J45" s="35"/>
      <c r="K45" s="35"/>
      <c r="L45" s="35"/>
      <c r="M45" s="35"/>
      <c r="N45" s="35"/>
      <c r="O45" s="35"/>
      <c r="P45" s="35"/>
      <c r="Q45" s="35"/>
      <c r="R45" s="35"/>
      <c r="S45" s="35"/>
      <c r="T45" s="6"/>
      <c r="U45" s="6"/>
      <c r="V45" s="6"/>
      <c r="W45" s="6"/>
      <c r="X45" s="71"/>
      <c r="Y45" s="71"/>
      <c r="Z45" s="71"/>
      <c r="AA45" s="71"/>
      <c r="AB45" s="71"/>
      <c r="AC45" s="71"/>
      <c r="AD45" s="71"/>
      <c r="AE45" s="71"/>
      <c r="AF45" s="71"/>
    </row>
    <row r="46" spans="1:32" ht="14.1" customHeight="1" x14ac:dyDescent="0.25">
      <c r="A46" s="6"/>
      <c r="B46" s="33"/>
      <c r="C46" s="35"/>
      <c r="D46" s="35"/>
      <c r="E46" s="35"/>
      <c r="F46" s="35"/>
      <c r="G46" s="35"/>
      <c r="H46" s="35"/>
      <c r="I46" s="35"/>
      <c r="J46" s="35"/>
      <c r="K46" s="35"/>
      <c r="L46" s="35"/>
      <c r="M46" s="35"/>
      <c r="N46" s="35"/>
      <c r="O46" s="35"/>
      <c r="P46" s="35"/>
      <c r="Q46" s="35"/>
      <c r="R46" s="35"/>
      <c r="S46" s="35"/>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96" t="s">
        <v>29</v>
      </c>
      <c r="C62" s="197"/>
      <c r="D62" s="197"/>
      <c r="E62" s="197"/>
      <c r="F62" s="197"/>
      <c r="G62" s="197"/>
      <c r="H62" s="197"/>
      <c r="I62" s="197"/>
      <c r="J62" s="197"/>
      <c r="K62" s="197"/>
      <c r="L62" s="197"/>
      <c r="M62" s="197"/>
      <c r="N62" s="197"/>
      <c r="O62" s="197"/>
      <c r="P62" s="197"/>
      <c r="Q62" s="197"/>
      <c r="R62" s="197"/>
      <c r="S62" s="197"/>
      <c r="T62" s="197"/>
      <c r="U62" s="197"/>
      <c r="V62" s="197"/>
      <c r="W62" s="197"/>
      <c r="X62" s="197"/>
      <c r="Y62" s="197"/>
      <c r="Z62" s="197"/>
      <c r="AA62" s="197"/>
      <c r="AB62" s="197"/>
      <c r="AC62" s="197"/>
      <c r="AD62" s="197"/>
      <c r="AE62" s="197"/>
      <c r="AF62" s="197"/>
    </row>
    <row r="63" spans="1:32" ht="15.75" x14ac:dyDescent="0.25">
      <c r="B63" s="97" t="s">
        <v>30</v>
      </c>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c r="AE63" s="197"/>
      <c r="AF63" s="197"/>
    </row>
    <row r="64" spans="1:32" ht="15.75" x14ac:dyDescent="0.25">
      <c r="B64" s="97" t="s">
        <v>31</v>
      </c>
      <c r="C64" s="197"/>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c r="AE64" s="197"/>
      <c r="AF64" s="197"/>
    </row>
  </sheetData>
  <mergeCells count="70">
    <mergeCell ref="K25:W25"/>
    <mergeCell ref="Q20:W20"/>
    <mergeCell ref="F16:J16"/>
    <mergeCell ref="K20:N20"/>
    <mergeCell ref="K22:Q22"/>
    <mergeCell ref="S22:AB22"/>
    <mergeCell ref="F22:J23"/>
    <mergeCell ref="Y8:AC9"/>
    <mergeCell ref="AE18:AF18"/>
    <mergeCell ref="Q10:X11"/>
    <mergeCell ref="F21:J21"/>
    <mergeCell ref="O20:P20"/>
    <mergeCell ref="AD10:AF11"/>
    <mergeCell ref="B6:H9"/>
    <mergeCell ref="AE16:AF16"/>
    <mergeCell ref="AE20:AF20"/>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AE29:AF29"/>
    <mergeCell ref="T28:AB28"/>
    <mergeCell ref="AE23:AF23"/>
    <mergeCell ref="AE24:AF24"/>
    <mergeCell ref="B4:AF4"/>
    <mergeCell ref="B11:C11"/>
    <mergeCell ref="K19:AB19"/>
    <mergeCell ref="AB6:AE6"/>
    <mergeCell ref="F19:J19"/>
    <mergeCell ref="AE19:AF19"/>
    <mergeCell ref="I5:Z5"/>
    <mergeCell ref="B13:AB14"/>
    <mergeCell ref="AD8:AF9"/>
    <mergeCell ref="AD13:AF14"/>
    <mergeCell ref="Q8:X9"/>
    <mergeCell ref="S18:AB18"/>
    <mergeCell ref="AE27:AF27"/>
    <mergeCell ref="K16:AB16"/>
    <mergeCell ref="A16:A18"/>
    <mergeCell ref="B21:E24"/>
    <mergeCell ref="K24:AB24"/>
    <mergeCell ref="F25:I25"/>
    <mergeCell ref="A25:A28"/>
    <mergeCell ref="T27:AB27"/>
    <mergeCell ref="F20:I20"/>
    <mergeCell ref="F17:J18"/>
    <mergeCell ref="K17:Q17"/>
    <mergeCell ref="S17:AB17"/>
    <mergeCell ref="AE28:AF28"/>
    <mergeCell ref="AE25:AF25"/>
    <mergeCell ref="B16:E19"/>
    <mergeCell ref="S23:AB23"/>
    <mergeCell ref="AB44:AF44"/>
    <mergeCell ref="B37:T43"/>
    <mergeCell ref="AB43:AF43"/>
    <mergeCell ref="B32:F32"/>
    <mergeCell ref="G32:AF32"/>
    <mergeCell ref="AB36:AF38"/>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7"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2023-03-05T13:28:54Z</cp:lastPrinted>
  <dcterms:created xsi:type="dcterms:W3CDTF">2023-03-01T16:15:09Z</dcterms:created>
  <dcterms:modified xsi:type="dcterms:W3CDTF">2023-03-05T16:17:20Z</dcterms:modified>
</cp:coreProperties>
</file>