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ghnesh\Desktop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  <sheet name="Sheet3" sheetId="3" r:id="rId3"/>
  </sheets>
  <definedNames>
    <definedName name="arrend">Sheet1!$E$3:$E$10</definedName>
    <definedName name="arrstart">Sheet1!$D$3:$D$10</definedName>
    <definedName name="arrtime">Sheet1!$A$3:$A$10</definedName>
    <definedName name="serend">Sheet1!$E$14:$E$19</definedName>
    <definedName name="serstart">Sheet1!$D$14:$D$19</definedName>
    <definedName name="sertime">Sheet1!$A$14:$A$19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2" l="1"/>
  <c r="J22" i="2"/>
  <c r="F22" i="2"/>
  <c r="D16" i="1"/>
  <c r="D17" i="1"/>
  <c r="D18" i="1"/>
  <c r="D19" i="1"/>
  <c r="D15" i="1"/>
  <c r="E15" i="1"/>
  <c r="E16" i="1"/>
  <c r="E17" i="1"/>
  <c r="E18" i="1"/>
  <c r="E14" i="1"/>
  <c r="C16" i="1"/>
  <c r="C17" i="1" s="1"/>
  <c r="C18" i="1" s="1"/>
  <c r="C19" i="1" s="1"/>
  <c r="C15" i="1"/>
  <c r="H2" i="2" l="1"/>
  <c r="E3" i="1"/>
  <c r="D4" i="1" s="1"/>
  <c r="C4" i="1"/>
  <c r="E4" i="1" s="1"/>
  <c r="D5" i="1" s="1"/>
  <c r="F12" i="2" l="1"/>
  <c r="C5" i="1"/>
  <c r="F19" i="2"/>
  <c r="F7" i="2"/>
  <c r="F3" i="2"/>
  <c r="F18" i="2"/>
  <c r="F21" i="2"/>
  <c r="C6" i="1" l="1"/>
  <c r="E5" i="1"/>
  <c r="D6" i="1" s="1"/>
  <c r="F11" i="2" l="1"/>
  <c r="F14" i="2"/>
  <c r="F10" i="2"/>
  <c r="F4" i="2"/>
  <c r="F15" i="2"/>
  <c r="F9" i="2"/>
  <c r="F16" i="2"/>
  <c r="C13" i="2"/>
  <c r="C4" i="2"/>
  <c r="C5" i="2"/>
  <c r="C16" i="2"/>
  <c r="C17" i="2"/>
  <c r="C12" i="2"/>
  <c r="C7" i="1"/>
  <c r="E6" i="1"/>
  <c r="D7" i="1" s="1"/>
  <c r="C8" i="1" l="1"/>
  <c r="E7" i="1"/>
  <c r="D8" i="1" s="1"/>
  <c r="F6" i="2"/>
  <c r="F20" i="2"/>
  <c r="F17" i="2"/>
  <c r="F13" i="2"/>
  <c r="F8" i="2"/>
  <c r="F2" i="2"/>
  <c r="I2" i="2" s="1"/>
  <c r="F5" i="2"/>
  <c r="C9" i="1" l="1"/>
  <c r="E8" i="1"/>
  <c r="D9" i="1" s="1"/>
  <c r="J2" i="2"/>
  <c r="C10" i="2"/>
  <c r="C9" i="2"/>
  <c r="C19" i="2"/>
  <c r="C18" i="2"/>
  <c r="C14" i="2"/>
  <c r="C15" i="2"/>
  <c r="C20" i="2"/>
  <c r="C3" i="2"/>
  <c r="D3" i="2" s="1"/>
  <c r="D4" i="2" s="1"/>
  <c r="D5" i="2" s="1"/>
  <c r="C8" i="2"/>
  <c r="G3" i="2" l="1"/>
  <c r="C10" i="1"/>
  <c r="E9" i="1"/>
  <c r="D10" i="1" s="1"/>
  <c r="C6" i="2" l="1"/>
  <c r="D6" i="2" s="1"/>
  <c r="C11" i="2"/>
  <c r="C7" i="2"/>
  <c r="C21" i="2"/>
  <c r="K2" i="2"/>
  <c r="H3" i="2"/>
  <c r="I3" i="2"/>
  <c r="J3" i="2" l="1"/>
  <c r="G4" i="2"/>
  <c r="D7" i="2"/>
  <c r="D8" i="2" s="1"/>
  <c r="D9" i="2" s="1"/>
  <c r="D10" i="2" s="1"/>
  <c r="D11" i="2" s="1"/>
  <c r="I4" i="2" l="1"/>
  <c r="H4" i="2"/>
  <c r="K3" i="2"/>
  <c r="D12" i="2"/>
  <c r="G5" i="2" l="1"/>
  <c r="J4" i="2"/>
  <c r="D13" i="2"/>
  <c r="H5" i="2" l="1"/>
  <c r="K4" i="2"/>
  <c r="I5" i="2"/>
  <c r="D14" i="2"/>
  <c r="G6" i="2" l="1"/>
  <c r="J5" i="2"/>
  <c r="D15" i="2"/>
  <c r="I6" i="2" l="1"/>
  <c r="H6" i="2"/>
  <c r="K5" i="2"/>
  <c r="D16" i="2"/>
  <c r="G7" i="2" l="1"/>
  <c r="J6" i="2"/>
  <c r="D17" i="2"/>
  <c r="H7" i="2" l="1"/>
  <c r="K6" i="2"/>
  <c r="I7" i="2"/>
  <c r="D18" i="2"/>
  <c r="G8" i="2" l="1"/>
  <c r="J7" i="2"/>
  <c r="D19" i="2"/>
  <c r="I8" i="2" l="1"/>
  <c r="K7" i="2"/>
  <c r="H8" i="2"/>
  <c r="D20" i="2"/>
  <c r="G9" i="2" l="1"/>
  <c r="J8" i="2"/>
  <c r="D21" i="2"/>
  <c r="I9" i="2" l="1"/>
  <c r="K8" i="2"/>
  <c r="H9" i="2"/>
  <c r="G10" i="2" l="1"/>
  <c r="J9" i="2"/>
  <c r="K9" i="2" l="1"/>
  <c r="I10" i="2"/>
  <c r="H10" i="2"/>
  <c r="G11" i="2" l="1"/>
  <c r="J10" i="2"/>
  <c r="H11" i="2" l="1"/>
  <c r="K10" i="2"/>
  <c r="I11" i="2"/>
  <c r="G12" i="2" l="1"/>
  <c r="J11" i="2"/>
  <c r="K11" i="2" l="1"/>
  <c r="I12" i="2"/>
  <c r="H12" i="2"/>
  <c r="G13" i="2" l="1"/>
  <c r="J12" i="2"/>
  <c r="K12" i="2" l="1"/>
  <c r="I13" i="2"/>
  <c r="H13" i="2"/>
  <c r="G14" i="2" l="1"/>
  <c r="J13" i="2"/>
  <c r="K13" i="2" l="1"/>
  <c r="H14" i="2"/>
  <c r="I14" i="2"/>
  <c r="J14" i="2" l="1"/>
  <c r="G15" i="2"/>
  <c r="K14" i="2" l="1"/>
  <c r="H15" i="2"/>
  <c r="I15" i="2"/>
  <c r="J15" i="2" l="1"/>
  <c r="G16" i="2"/>
  <c r="K15" i="2" l="1"/>
  <c r="H16" i="2"/>
  <c r="I16" i="2"/>
  <c r="G17" i="2" l="1"/>
  <c r="J16" i="2"/>
  <c r="K16" i="2" l="1"/>
  <c r="H17" i="2"/>
  <c r="I17" i="2"/>
  <c r="J17" i="2" l="1"/>
  <c r="G18" i="2"/>
  <c r="K17" i="2" l="1"/>
  <c r="H18" i="2"/>
  <c r="I18" i="2"/>
  <c r="G19" i="2" l="1"/>
  <c r="J18" i="2"/>
  <c r="K18" i="2" l="1"/>
  <c r="H19" i="2"/>
  <c r="I19" i="2"/>
  <c r="J19" i="2" l="1"/>
  <c r="G20" i="2"/>
  <c r="K19" i="2" l="1"/>
  <c r="H20" i="2"/>
  <c r="I20" i="2"/>
  <c r="G21" i="2" l="1"/>
  <c r="J20" i="2"/>
  <c r="K20" i="2" l="1"/>
  <c r="H21" i="2"/>
  <c r="I21" i="2"/>
  <c r="J21" i="2" s="1"/>
  <c r="H22" i="2" l="1"/>
</calcChain>
</file>

<file path=xl/sharedStrings.xml><?xml version="1.0" encoding="utf-8"?>
<sst xmlns="http://schemas.openxmlformats.org/spreadsheetml/2006/main" count="20" uniqueCount="17">
  <si>
    <t>time between arrivals</t>
  </si>
  <si>
    <t>prob</t>
  </si>
  <si>
    <t>cp</t>
  </si>
  <si>
    <t>r</t>
  </si>
  <si>
    <t>ser time</t>
  </si>
  <si>
    <t>customer</t>
  </si>
  <si>
    <t>rd arr</t>
  </si>
  <si>
    <t>arr time</t>
  </si>
  <si>
    <t>inter arr time</t>
  </si>
  <si>
    <t>rn ser time</t>
  </si>
  <si>
    <t>ser time begin</t>
  </si>
  <si>
    <t>w t</t>
  </si>
  <si>
    <t xml:space="preserve"> ser end</t>
  </si>
  <si>
    <t>time in sys</t>
  </si>
  <si>
    <t>idle time</t>
  </si>
  <si>
    <t>sum</t>
  </si>
  <si>
    <t>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</si>
</sst>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opLeftCell="A2" workbookViewId="0">
      <selection activeCell="D15" sqref="D15:D19"/>
    </sheetView>
  </sheetViews>
  <sheetFormatPr defaultRowHeight="15" x14ac:dyDescent="0.25"/>
  <cols>
    <col min="1" max="1" width="19.85546875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>
        <v>1</v>
      </c>
      <c r="B3">
        <v>0.125</v>
      </c>
      <c r="C3">
        <v>0.125</v>
      </c>
      <c r="D3">
        <v>1</v>
      </c>
      <c r="E3">
        <f>C3*1000</f>
        <v>125</v>
      </c>
    </row>
    <row r="4" spans="1:5" x14ac:dyDescent="0.25">
      <c r="A4">
        <v>2</v>
      </c>
      <c r="B4">
        <v>0.125</v>
      </c>
      <c r="C4">
        <f>C3+B4</f>
        <v>0.25</v>
      </c>
      <c r="D4">
        <f>E3+1</f>
        <v>126</v>
      </c>
      <c r="E4">
        <f t="shared" ref="E4:E9" si="0">C4*1000</f>
        <v>250</v>
      </c>
    </row>
    <row r="5" spans="1:5" x14ac:dyDescent="0.25">
      <c r="A5">
        <v>3</v>
      </c>
      <c r="B5">
        <v>0.125</v>
      </c>
      <c r="C5">
        <f t="shared" ref="C5:C10" si="1">C4+B5</f>
        <v>0.375</v>
      </c>
      <c r="D5">
        <f t="shared" ref="D5:D10" si="2">E4+1</f>
        <v>251</v>
      </c>
      <c r="E5">
        <f t="shared" si="0"/>
        <v>375</v>
      </c>
    </row>
    <row r="6" spans="1:5" x14ac:dyDescent="0.25">
      <c r="A6">
        <v>4</v>
      </c>
      <c r="B6">
        <v>0.125</v>
      </c>
      <c r="C6">
        <f t="shared" si="1"/>
        <v>0.5</v>
      </c>
      <c r="D6">
        <f t="shared" si="2"/>
        <v>376</v>
      </c>
      <c r="E6">
        <f t="shared" si="0"/>
        <v>500</v>
      </c>
    </row>
    <row r="7" spans="1:5" x14ac:dyDescent="0.25">
      <c r="A7">
        <v>5</v>
      </c>
      <c r="B7">
        <v>0.125</v>
      </c>
      <c r="C7">
        <f t="shared" si="1"/>
        <v>0.625</v>
      </c>
      <c r="D7">
        <f t="shared" si="2"/>
        <v>501</v>
      </c>
      <c r="E7">
        <f t="shared" si="0"/>
        <v>625</v>
      </c>
    </row>
    <row r="8" spans="1:5" x14ac:dyDescent="0.25">
      <c r="A8">
        <v>6</v>
      </c>
      <c r="B8">
        <v>0.125</v>
      </c>
      <c r="C8">
        <f t="shared" si="1"/>
        <v>0.75</v>
      </c>
      <c r="D8">
        <f t="shared" si="2"/>
        <v>626</v>
      </c>
      <c r="E8">
        <f t="shared" si="0"/>
        <v>750</v>
      </c>
    </row>
    <row r="9" spans="1:5" x14ac:dyDescent="0.25">
      <c r="A9">
        <v>7</v>
      </c>
      <c r="B9">
        <v>0.125</v>
      </c>
      <c r="C9">
        <f t="shared" si="1"/>
        <v>0.875</v>
      </c>
      <c r="D9">
        <f t="shared" si="2"/>
        <v>751</v>
      </c>
      <c r="E9">
        <f t="shared" si="0"/>
        <v>875</v>
      </c>
    </row>
    <row r="10" spans="1:5" x14ac:dyDescent="0.25">
      <c r="A10">
        <v>8</v>
      </c>
      <c r="B10">
        <v>0.125</v>
      </c>
      <c r="C10">
        <f t="shared" si="1"/>
        <v>1</v>
      </c>
      <c r="D10">
        <f t="shared" si="2"/>
        <v>876</v>
      </c>
      <c r="E10">
        <v>0</v>
      </c>
    </row>
    <row r="13" spans="1:5" x14ac:dyDescent="0.25">
      <c r="A13" t="s">
        <v>4</v>
      </c>
      <c r="B13" t="s">
        <v>1</v>
      </c>
      <c r="C13" t="s">
        <v>2</v>
      </c>
      <c r="D13" t="s">
        <v>16</v>
      </c>
    </row>
    <row r="14" spans="1:5" x14ac:dyDescent="0.25">
      <c r="A14">
        <v>1</v>
      </c>
      <c r="B14">
        <v>0.1</v>
      </c>
      <c r="C14">
        <v>0.1</v>
      </c>
      <c r="D14">
        <v>1</v>
      </c>
      <c r="E14">
        <f>C14*100</f>
        <v>10</v>
      </c>
    </row>
    <row r="15" spans="1:5" x14ac:dyDescent="0.25">
      <c r="A15">
        <v>2</v>
      </c>
      <c r="B15">
        <v>0.2</v>
      </c>
      <c r="C15">
        <f>C14+B15</f>
        <v>0.30000000000000004</v>
      </c>
      <c r="D15">
        <f>E14+1</f>
        <v>11</v>
      </c>
      <c r="E15">
        <f t="shared" ref="E15:E19" si="3">C15*100</f>
        <v>30.000000000000004</v>
      </c>
    </row>
    <row r="16" spans="1:5" x14ac:dyDescent="0.25">
      <c r="A16">
        <v>3</v>
      </c>
      <c r="B16">
        <v>0.3</v>
      </c>
      <c r="C16">
        <f t="shared" ref="C16:C19" si="4">C15+B16</f>
        <v>0.60000000000000009</v>
      </c>
      <c r="D16">
        <f t="shared" ref="D16:D19" si="5">E15+1</f>
        <v>31.000000000000004</v>
      </c>
      <c r="E16">
        <f t="shared" si="3"/>
        <v>60.000000000000007</v>
      </c>
    </row>
    <row r="17" spans="1:5" x14ac:dyDescent="0.25">
      <c r="A17">
        <v>4</v>
      </c>
      <c r="B17">
        <v>0.25</v>
      </c>
      <c r="C17">
        <f t="shared" si="4"/>
        <v>0.85000000000000009</v>
      </c>
      <c r="D17">
        <f t="shared" si="5"/>
        <v>61.000000000000007</v>
      </c>
      <c r="E17">
        <f t="shared" si="3"/>
        <v>85.000000000000014</v>
      </c>
    </row>
    <row r="18" spans="1:5" x14ac:dyDescent="0.25">
      <c r="A18">
        <v>5</v>
      </c>
      <c r="B18">
        <v>0.1</v>
      </c>
      <c r="C18">
        <f t="shared" si="4"/>
        <v>0.95000000000000007</v>
      </c>
      <c r="D18">
        <f t="shared" si="5"/>
        <v>86.000000000000014</v>
      </c>
      <c r="E18">
        <f t="shared" si="3"/>
        <v>95</v>
      </c>
    </row>
    <row r="19" spans="1:5" x14ac:dyDescent="0.25">
      <c r="A19">
        <v>6</v>
      </c>
      <c r="B19">
        <v>0.05</v>
      </c>
      <c r="C19">
        <f t="shared" si="4"/>
        <v>1</v>
      </c>
      <c r="D19">
        <f t="shared" si="5"/>
        <v>96</v>
      </c>
      <c r="E19">
        <v>0</v>
      </c>
    </row>
  </sheetData>
  <sortState ref="A14:B19">
    <sortCondition ref="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K22" sqref="A22:K22"/>
    </sheetView>
  </sheetViews>
  <sheetFormatPr defaultRowHeight="15" x14ac:dyDescent="0.25"/>
  <cols>
    <col min="3" max="3" width="12.140625" customWidth="1"/>
    <col min="7" max="7" width="13.85546875" customWidth="1"/>
    <col min="10" max="10" width="10.42578125" bestFit="1" customWidth="1"/>
    <col min="13" max="13" width="18.5703125" customWidth="1"/>
  </cols>
  <sheetData>
    <row r="1" spans="1:11" x14ac:dyDescent="0.25">
      <c r="A1" t="s">
        <v>5</v>
      </c>
      <c r="B1" t="s">
        <v>6</v>
      </c>
      <c r="C1" t="s">
        <v>8</v>
      </c>
      <c r="D1" t="s">
        <v>7</v>
      </c>
      <c r="E1" t="s">
        <v>9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5">
      <c r="A2">
        <v>1</v>
      </c>
      <c r="B2">
        <v>0</v>
      </c>
      <c r="C2">
        <v>0</v>
      </c>
      <c r="D2">
        <v>0</v>
      </c>
      <c r="E2">
        <v>84</v>
      </c>
      <c r="F2">
        <f>LOOKUP(E2,serstart:serend,sertime)</f>
        <v>4</v>
      </c>
      <c r="G2">
        <v>0</v>
      </c>
      <c r="H2">
        <f>G2-D2</f>
        <v>0</v>
      </c>
      <c r="I2">
        <f>G2+F2</f>
        <v>4</v>
      </c>
      <c r="J2">
        <f>I2-G2+H2</f>
        <v>4</v>
      </c>
      <c r="K2">
        <f>G3-I2</f>
        <v>4</v>
      </c>
    </row>
    <row r="3" spans="1:11" x14ac:dyDescent="0.25">
      <c r="A3">
        <v>2</v>
      </c>
      <c r="B3">
        <v>913</v>
      </c>
      <c r="C3">
        <f>LOOKUP(B3,arrstart:arrend,arrtime)</f>
        <v>8</v>
      </c>
      <c r="D3">
        <f>C3+D2</f>
        <v>8</v>
      </c>
      <c r="E3">
        <v>10</v>
      </c>
      <c r="F3">
        <f>LOOKUP(E3,serstart:serend,sertime)</f>
        <v>1</v>
      </c>
      <c r="G3">
        <f>MAX(I2,D3)</f>
        <v>8</v>
      </c>
      <c r="H3">
        <f t="shared" ref="H3:H21" si="0">G3-D3</f>
        <v>0</v>
      </c>
      <c r="I3">
        <f t="shared" ref="I3:I21" si="1">G3+F3</f>
        <v>9</v>
      </c>
      <c r="J3">
        <f t="shared" ref="J3:J21" si="2">I3-G3+H3</f>
        <v>1</v>
      </c>
      <c r="K3">
        <f t="shared" ref="K3:K20" si="3">G4-I3</f>
        <v>5</v>
      </c>
    </row>
    <row r="4" spans="1:11" x14ac:dyDescent="0.25">
      <c r="A4">
        <v>3</v>
      </c>
      <c r="B4">
        <v>727</v>
      </c>
      <c r="C4">
        <f>LOOKUP(B4,arrstart:arrend,arrtime)</f>
        <v>6</v>
      </c>
      <c r="D4">
        <f t="shared" ref="D4:D21" si="4">C4+D3</f>
        <v>14</v>
      </c>
      <c r="E4">
        <v>74</v>
      </c>
      <c r="F4">
        <f>LOOKUP(E4,serstart:serend,sertime)</f>
        <v>4</v>
      </c>
      <c r="G4">
        <f t="shared" ref="G4:G21" si="5">MAX(I3,D4)</f>
        <v>14</v>
      </c>
      <c r="H4">
        <f t="shared" si="0"/>
        <v>0</v>
      </c>
      <c r="I4">
        <f t="shared" si="1"/>
        <v>18</v>
      </c>
      <c r="J4">
        <f t="shared" si="2"/>
        <v>4</v>
      </c>
      <c r="K4">
        <f t="shared" si="3"/>
        <v>0</v>
      </c>
    </row>
    <row r="5" spans="1:11" x14ac:dyDescent="0.25">
      <c r="A5">
        <v>4</v>
      </c>
      <c r="B5">
        <v>15</v>
      </c>
      <c r="C5">
        <f>LOOKUP(B5,arrstart:arrend,arrtime)</f>
        <v>1</v>
      </c>
      <c r="D5">
        <f t="shared" si="4"/>
        <v>15</v>
      </c>
      <c r="E5">
        <v>53</v>
      </c>
      <c r="F5">
        <f>LOOKUP(E5,serstart:serend,sertime)</f>
        <v>3</v>
      </c>
      <c r="G5">
        <f t="shared" si="5"/>
        <v>18</v>
      </c>
      <c r="H5">
        <f t="shared" si="0"/>
        <v>3</v>
      </c>
      <c r="I5">
        <f t="shared" si="1"/>
        <v>21</v>
      </c>
      <c r="J5">
        <f t="shared" si="2"/>
        <v>6</v>
      </c>
      <c r="K5">
        <f t="shared" si="3"/>
        <v>2</v>
      </c>
    </row>
    <row r="6" spans="1:11" x14ac:dyDescent="0.25">
      <c r="A6">
        <v>5</v>
      </c>
      <c r="B6">
        <v>948</v>
      </c>
      <c r="C6">
        <f>LOOKUP(B6,arrstart:arrend,arrtime)</f>
        <v>8</v>
      </c>
      <c r="D6">
        <f t="shared" si="4"/>
        <v>23</v>
      </c>
      <c r="E6">
        <v>17</v>
      </c>
      <c r="F6">
        <f>LOOKUP(E6,serstart:serend,sertime)</f>
        <v>2</v>
      </c>
      <c r="G6">
        <f t="shared" si="5"/>
        <v>23</v>
      </c>
      <c r="H6">
        <f t="shared" si="0"/>
        <v>0</v>
      </c>
      <c r="I6">
        <f t="shared" si="1"/>
        <v>25</v>
      </c>
      <c r="J6">
        <f t="shared" si="2"/>
        <v>2</v>
      </c>
      <c r="K6">
        <f t="shared" si="3"/>
        <v>1</v>
      </c>
    </row>
    <row r="7" spans="1:11" x14ac:dyDescent="0.25">
      <c r="A7">
        <v>6</v>
      </c>
      <c r="B7">
        <v>309</v>
      </c>
      <c r="C7">
        <f>LOOKUP(B7,arrstart:arrend,arrtime)</f>
        <v>3</v>
      </c>
      <c r="D7">
        <f t="shared" si="4"/>
        <v>26</v>
      </c>
      <c r="E7">
        <v>79</v>
      </c>
      <c r="F7">
        <f>LOOKUP(E7,serstart:serend,sertime)</f>
        <v>4</v>
      </c>
      <c r="G7">
        <f t="shared" si="5"/>
        <v>26</v>
      </c>
      <c r="H7">
        <f t="shared" si="0"/>
        <v>0</v>
      </c>
      <c r="I7">
        <f t="shared" si="1"/>
        <v>30</v>
      </c>
      <c r="J7">
        <f t="shared" si="2"/>
        <v>4</v>
      </c>
      <c r="K7">
        <f t="shared" si="3"/>
        <v>4</v>
      </c>
    </row>
    <row r="8" spans="1:11" x14ac:dyDescent="0.25">
      <c r="A8">
        <v>7</v>
      </c>
      <c r="B8">
        <v>922</v>
      </c>
      <c r="C8">
        <f>LOOKUP(B8,arrstart:arrend,arrtime)</f>
        <v>8</v>
      </c>
      <c r="D8">
        <f t="shared" si="4"/>
        <v>34</v>
      </c>
      <c r="E8">
        <v>91</v>
      </c>
      <c r="F8">
        <f>LOOKUP(E8,serstart:serend,sertime)</f>
        <v>5</v>
      </c>
      <c r="G8">
        <f t="shared" si="5"/>
        <v>34</v>
      </c>
      <c r="H8">
        <f t="shared" si="0"/>
        <v>0</v>
      </c>
      <c r="I8">
        <f t="shared" si="1"/>
        <v>39</v>
      </c>
      <c r="J8">
        <f t="shared" si="2"/>
        <v>5</v>
      </c>
      <c r="K8">
        <f t="shared" si="3"/>
        <v>2</v>
      </c>
    </row>
    <row r="9" spans="1:11" x14ac:dyDescent="0.25">
      <c r="A9">
        <v>8</v>
      </c>
      <c r="B9">
        <v>753</v>
      </c>
      <c r="C9">
        <f>LOOKUP(B9,arrstart:arrend,arrtime)</f>
        <v>7</v>
      </c>
      <c r="D9">
        <f t="shared" si="4"/>
        <v>41</v>
      </c>
      <c r="E9">
        <v>67</v>
      </c>
      <c r="F9">
        <f>LOOKUP(E9,serstart:serend,sertime)</f>
        <v>4</v>
      </c>
      <c r="G9">
        <f t="shared" si="5"/>
        <v>41</v>
      </c>
      <c r="H9">
        <f t="shared" si="0"/>
        <v>0</v>
      </c>
      <c r="I9">
        <f t="shared" si="1"/>
        <v>45</v>
      </c>
      <c r="J9">
        <f t="shared" si="2"/>
        <v>4</v>
      </c>
      <c r="K9">
        <f t="shared" si="3"/>
        <v>0</v>
      </c>
    </row>
    <row r="10" spans="1:11" x14ac:dyDescent="0.25">
      <c r="A10">
        <v>9</v>
      </c>
      <c r="B10">
        <v>235</v>
      </c>
      <c r="C10">
        <f>LOOKUP(B10,arrstart:arrend,arrtime)</f>
        <v>2</v>
      </c>
      <c r="D10">
        <f t="shared" si="4"/>
        <v>43</v>
      </c>
      <c r="E10">
        <v>89</v>
      </c>
      <c r="F10">
        <f>LOOKUP(E10,serstart:serend,sertime)</f>
        <v>5</v>
      </c>
      <c r="G10">
        <f t="shared" si="5"/>
        <v>45</v>
      </c>
      <c r="H10">
        <f t="shared" si="0"/>
        <v>2</v>
      </c>
      <c r="I10">
        <f t="shared" si="1"/>
        <v>50</v>
      </c>
      <c r="J10">
        <f t="shared" si="2"/>
        <v>7</v>
      </c>
      <c r="K10">
        <f t="shared" si="3"/>
        <v>0</v>
      </c>
    </row>
    <row r="11" spans="1:11" x14ac:dyDescent="0.25">
      <c r="A11">
        <v>10</v>
      </c>
      <c r="B11">
        <v>302</v>
      </c>
      <c r="C11">
        <f>LOOKUP(B11,arrstart:arrend,arrtime)</f>
        <v>3</v>
      </c>
      <c r="D11">
        <f t="shared" si="4"/>
        <v>46</v>
      </c>
      <c r="E11">
        <v>38</v>
      </c>
      <c r="F11">
        <f>LOOKUP(E11,serstart:serend,sertime)</f>
        <v>3</v>
      </c>
      <c r="G11">
        <f t="shared" si="5"/>
        <v>50</v>
      </c>
      <c r="H11">
        <f t="shared" si="0"/>
        <v>4</v>
      </c>
      <c r="I11">
        <f t="shared" si="1"/>
        <v>53</v>
      </c>
      <c r="J11">
        <f t="shared" si="2"/>
        <v>7</v>
      </c>
      <c r="K11">
        <f t="shared" si="3"/>
        <v>0</v>
      </c>
    </row>
    <row r="12" spans="1:11" x14ac:dyDescent="0.25">
      <c r="A12">
        <v>11</v>
      </c>
      <c r="B12">
        <v>109</v>
      </c>
      <c r="C12">
        <f>LOOKUP(B12,arrstart:arrend,arrtime)</f>
        <v>1</v>
      </c>
      <c r="D12">
        <f t="shared" si="4"/>
        <v>47</v>
      </c>
      <c r="E12">
        <v>32</v>
      </c>
      <c r="F12">
        <f>LOOKUP(E12,serstart:serend,sertime)</f>
        <v>3</v>
      </c>
      <c r="G12">
        <f t="shared" si="5"/>
        <v>53</v>
      </c>
      <c r="H12">
        <f t="shared" si="0"/>
        <v>6</v>
      </c>
      <c r="I12">
        <f t="shared" si="1"/>
        <v>56</v>
      </c>
      <c r="J12">
        <f t="shared" si="2"/>
        <v>9</v>
      </c>
      <c r="K12">
        <f t="shared" si="3"/>
        <v>0</v>
      </c>
    </row>
    <row r="13" spans="1:11" x14ac:dyDescent="0.25">
      <c r="A13">
        <v>12</v>
      </c>
      <c r="B13">
        <v>93</v>
      </c>
      <c r="C13">
        <f>LOOKUP(B13,arrstart:arrend,arrtime)</f>
        <v>1</v>
      </c>
      <c r="D13">
        <f t="shared" si="4"/>
        <v>48</v>
      </c>
      <c r="E13">
        <v>94</v>
      </c>
      <c r="F13">
        <f>LOOKUP(E13,serstart:serend,sertime)</f>
        <v>5</v>
      </c>
      <c r="G13">
        <f t="shared" si="5"/>
        <v>56</v>
      </c>
      <c r="H13">
        <f t="shared" si="0"/>
        <v>8</v>
      </c>
      <c r="I13">
        <f t="shared" si="1"/>
        <v>61</v>
      </c>
      <c r="J13">
        <f t="shared" si="2"/>
        <v>13</v>
      </c>
      <c r="K13">
        <f t="shared" si="3"/>
        <v>0</v>
      </c>
    </row>
    <row r="14" spans="1:11" x14ac:dyDescent="0.25">
      <c r="A14">
        <v>13</v>
      </c>
      <c r="B14">
        <v>607</v>
      </c>
      <c r="C14">
        <f>LOOKUP(B14,arrstart:arrend,arrtime)</f>
        <v>5</v>
      </c>
      <c r="D14">
        <f t="shared" si="4"/>
        <v>53</v>
      </c>
      <c r="E14">
        <v>79</v>
      </c>
      <c r="F14">
        <f>LOOKUP(E14,serstart:serend,sertime)</f>
        <v>4</v>
      </c>
      <c r="G14">
        <f t="shared" si="5"/>
        <v>61</v>
      </c>
      <c r="H14">
        <f t="shared" si="0"/>
        <v>8</v>
      </c>
      <c r="I14">
        <f t="shared" si="1"/>
        <v>65</v>
      </c>
      <c r="J14">
        <f t="shared" si="2"/>
        <v>12</v>
      </c>
      <c r="K14">
        <f t="shared" si="3"/>
        <v>0</v>
      </c>
    </row>
    <row r="15" spans="1:11" x14ac:dyDescent="0.25">
      <c r="A15">
        <v>14</v>
      </c>
      <c r="B15">
        <v>738</v>
      </c>
      <c r="C15">
        <f>LOOKUP(B15,arrstart:arrend,arrtime)</f>
        <v>6</v>
      </c>
      <c r="D15">
        <f t="shared" si="4"/>
        <v>59</v>
      </c>
      <c r="E15">
        <v>5</v>
      </c>
      <c r="F15">
        <f>LOOKUP(E15,serstart:serend,sertime)</f>
        <v>1</v>
      </c>
      <c r="G15">
        <f t="shared" si="5"/>
        <v>65</v>
      </c>
      <c r="H15">
        <f t="shared" si="0"/>
        <v>6</v>
      </c>
      <c r="I15">
        <f t="shared" si="1"/>
        <v>66</v>
      </c>
      <c r="J15">
        <f t="shared" si="2"/>
        <v>7</v>
      </c>
      <c r="K15">
        <f t="shared" si="3"/>
        <v>0</v>
      </c>
    </row>
    <row r="16" spans="1:11" x14ac:dyDescent="0.25">
      <c r="A16">
        <v>15</v>
      </c>
      <c r="B16">
        <v>359</v>
      </c>
      <c r="C16">
        <f>LOOKUP(B16,arrstart:arrend,arrtime)</f>
        <v>3</v>
      </c>
      <c r="D16">
        <f t="shared" si="4"/>
        <v>62</v>
      </c>
      <c r="E16">
        <v>79</v>
      </c>
      <c r="F16">
        <f>LOOKUP(E16,serstart:serend,sertime)</f>
        <v>4</v>
      </c>
      <c r="G16">
        <f t="shared" si="5"/>
        <v>66</v>
      </c>
      <c r="H16">
        <f t="shared" si="0"/>
        <v>4</v>
      </c>
      <c r="I16">
        <f t="shared" si="1"/>
        <v>70</v>
      </c>
      <c r="J16">
        <f t="shared" si="2"/>
        <v>8</v>
      </c>
      <c r="K16">
        <f t="shared" si="3"/>
        <v>0</v>
      </c>
    </row>
    <row r="17" spans="1:11" x14ac:dyDescent="0.25">
      <c r="A17">
        <v>16</v>
      </c>
      <c r="B17">
        <v>888</v>
      </c>
      <c r="C17">
        <f>LOOKUP(B17,arrstart:arrend,arrtime)</f>
        <v>8</v>
      </c>
      <c r="D17">
        <f t="shared" si="4"/>
        <v>70</v>
      </c>
      <c r="E17">
        <v>84</v>
      </c>
      <c r="F17">
        <f>LOOKUP(E17,serstart:serend,sertime)</f>
        <v>4</v>
      </c>
      <c r="G17">
        <f t="shared" si="5"/>
        <v>70</v>
      </c>
      <c r="H17">
        <f t="shared" si="0"/>
        <v>0</v>
      </c>
      <c r="I17">
        <f t="shared" si="1"/>
        <v>74</v>
      </c>
      <c r="J17">
        <f t="shared" si="2"/>
        <v>4</v>
      </c>
      <c r="K17">
        <f t="shared" si="3"/>
        <v>0</v>
      </c>
    </row>
    <row r="18" spans="1:11" x14ac:dyDescent="0.25">
      <c r="A18">
        <v>17</v>
      </c>
      <c r="B18">
        <v>106</v>
      </c>
      <c r="C18">
        <f>LOOKUP(B18,arrstart:arrend,arrtime)</f>
        <v>1</v>
      </c>
      <c r="D18">
        <f t="shared" si="4"/>
        <v>71</v>
      </c>
      <c r="E18">
        <v>52</v>
      </c>
      <c r="F18">
        <f>LOOKUP(E18,serstart:serend,sertime)</f>
        <v>3</v>
      </c>
      <c r="G18">
        <f t="shared" si="5"/>
        <v>74</v>
      </c>
      <c r="H18">
        <f t="shared" si="0"/>
        <v>3</v>
      </c>
      <c r="I18">
        <f t="shared" si="1"/>
        <v>77</v>
      </c>
      <c r="J18">
        <f t="shared" si="2"/>
        <v>6</v>
      </c>
      <c r="K18">
        <f t="shared" si="3"/>
        <v>0</v>
      </c>
    </row>
    <row r="19" spans="1:11" x14ac:dyDescent="0.25">
      <c r="A19">
        <v>18</v>
      </c>
      <c r="B19">
        <v>212</v>
      </c>
      <c r="C19">
        <f>LOOKUP(B19,arrstart:arrend,arrtime)</f>
        <v>2</v>
      </c>
      <c r="D19">
        <f t="shared" si="4"/>
        <v>73</v>
      </c>
      <c r="E19">
        <v>55</v>
      </c>
      <c r="F19">
        <f>LOOKUP(E19,serstart:serend,sertime)</f>
        <v>3</v>
      </c>
      <c r="G19">
        <f t="shared" si="5"/>
        <v>77</v>
      </c>
      <c r="H19">
        <f t="shared" si="0"/>
        <v>4</v>
      </c>
      <c r="I19">
        <f t="shared" si="1"/>
        <v>80</v>
      </c>
      <c r="J19">
        <f t="shared" si="2"/>
        <v>7</v>
      </c>
      <c r="K19">
        <f t="shared" si="3"/>
        <v>0</v>
      </c>
    </row>
    <row r="20" spans="1:11" x14ac:dyDescent="0.25">
      <c r="A20">
        <v>19</v>
      </c>
      <c r="B20">
        <v>493</v>
      </c>
      <c r="C20">
        <f>LOOKUP(B20,arrstart:arrend,arrtime)</f>
        <v>4</v>
      </c>
      <c r="D20">
        <f t="shared" si="4"/>
        <v>77</v>
      </c>
      <c r="E20">
        <v>30</v>
      </c>
      <c r="F20">
        <f>LOOKUP(E20,serstart:serend,sertime)</f>
        <v>2</v>
      </c>
      <c r="G20">
        <f t="shared" si="5"/>
        <v>80</v>
      </c>
      <c r="H20">
        <f t="shared" si="0"/>
        <v>3</v>
      </c>
      <c r="I20">
        <f t="shared" si="1"/>
        <v>82</v>
      </c>
      <c r="J20">
        <f t="shared" si="2"/>
        <v>5</v>
      </c>
      <c r="K20">
        <f t="shared" si="3"/>
        <v>0</v>
      </c>
    </row>
    <row r="21" spans="1:11" x14ac:dyDescent="0.25">
      <c r="A21">
        <v>20</v>
      </c>
      <c r="B21">
        <v>535</v>
      </c>
      <c r="C21">
        <f>LOOKUP(B21,arrstart:arrend,arrtime)</f>
        <v>5</v>
      </c>
      <c r="D21">
        <f t="shared" si="4"/>
        <v>82</v>
      </c>
      <c r="E21">
        <v>50</v>
      </c>
      <c r="F21">
        <f>LOOKUP(E21,serstart:serend,sertime)</f>
        <v>3</v>
      </c>
      <c r="G21">
        <f t="shared" si="5"/>
        <v>82</v>
      </c>
      <c r="H21">
        <f t="shared" si="0"/>
        <v>0</v>
      </c>
      <c r="I21">
        <f t="shared" si="1"/>
        <v>85</v>
      </c>
      <c r="J21">
        <f t="shared" si="2"/>
        <v>3</v>
      </c>
      <c r="K21">
        <v>0</v>
      </c>
    </row>
    <row r="22" spans="1:11" x14ac:dyDescent="0.25">
      <c r="A22" s="1" t="s">
        <v>15</v>
      </c>
      <c r="B22" s="1"/>
      <c r="C22" s="1"/>
      <c r="D22" s="1"/>
      <c r="E22" s="1"/>
      <c r="F22" s="1">
        <f>SUM(F2:F21)</f>
        <v>67</v>
      </c>
      <c r="G22" s="1"/>
      <c r="H22" s="1">
        <f>SUM(H2,H21,H3:H20)</f>
        <v>51</v>
      </c>
      <c r="I22" s="1"/>
      <c r="J22" s="1">
        <f>SUM(J2:J21)</f>
        <v>118</v>
      </c>
      <c r="K22" s="1">
        <f>SUM(K2:K21)</f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7" sqref="F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arrend</vt:lpstr>
      <vt:lpstr>arrstart</vt:lpstr>
      <vt:lpstr>arrtime</vt:lpstr>
      <vt:lpstr>serend</vt:lpstr>
      <vt:lpstr>serstart</vt:lpstr>
      <vt:lpstr>sertime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Windows User</cp:lastModifiedBy>
  <dcterms:created xsi:type="dcterms:W3CDTF">2018-04-24T23:05:32Z</dcterms:created>
  <dcterms:modified xsi:type="dcterms:W3CDTF">2018-04-25T09:51:21Z</dcterms:modified>
</cp:coreProperties>
</file>