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hnesh\Desktop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definedNames>
    <definedName name="ablesertime">Sheet1!$A$10:$A$13</definedName>
    <definedName name="aend">Sheet1!$E$10:$E$13</definedName>
    <definedName name="arrend">Sheet1!$E$2:$E$6</definedName>
    <definedName name="arrstart">Sheet1!$D$2:$D$6</definedName>
    <definedName name="arrtime">Sheet1!$A$2:$A$6</definedName>
    <definedName name="astart">Sheet1!$D$10:$D$13</definedName>
    <definedName name="bakersertime">Sheet1!$A$17:$A$20</definedName>
    <definedName name="bend">Sheet1!$E$17:$E$20</definedName>
    <definedName name="bstart">Sheet1!$D$17:$D$20</definedName>
    <definedName name="Time_between_arrivals">Sheet1!$A$2:$A$6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2" l="1"/>
  <c r="L2" i="2"/>
  <c r="K2" i="2"/>
  <c r="J2" i="2"/>
  <c r="I2" i="2"/>
  <c r="H2" i="2"/>
  <c r="D12" i="2"/>
  <c r="D11" i="2"/>
  <c r="D10" i="2"/>
  <c r="D9" i="2"/>
  <c r="D8" i="2"/>
  <c r="D7" i="2"/>
  <c r="D6" i="2"/>
  <c r="D5" i="2"/>
  <c r="D4" i="2"/>
  <c r="D3" i="2"/>
  <c r="C12" i="2"/>
  <c r="C3" i="2"/>
  <c r="C4" i="2"/>
  <c r="C5" i="2"/>
  <c r="C6" i="2"/>
  <c r="C7" i="2"/>
  <c r="C8" i="2"/>
  <c r="C9" i="2"/>
  <c r="C10" i="2"/>
  <c r="C11" i="2"/>
  <c r="D20" i="1"/>
  <c r="D19" i="1"/>
  <c r="E19" i="1"/>
  <c r="E18" i="1"/>
  <c r="D18" i="1"/>
  <c r="E17" i="1"/>
  <c r="C20" i="1"/>
  <c r="C19" i="1"/>
  <c r="C18" i="1"/>
  <c r="D13" i="1"/>
  <c r="D12" i="1"/>
  <c r="E12" i="1"/>
  <c r="E11" i="1"/>
  <c r="D11" i="1"/>
  <c r="E10" i="1"/>
  <c r="C13" i="1"/>
  <c r="C12" i="1"/>
  <c r="C11" i="1"/>
  <c r="D4" i="1"/>
  <c r="D5" i="1"/>
  <c r="D6" i="1"/>
  <c r="E3" i="1"/>
  <c r="E4" i="1"/>
  <c r="E5" i="1"/>
  <c r="D3" i="1"/>
  <c r="E2" i="1"/>
  <c r="C4" i="1"/>
  <c r="C5" i="1" s="1"/>
  <c r="C6" i="1" s="1"/>
  <c r="C3" i="1"/>
  <c r="G3" i="2" l="1"/>
  <c r="M2" i="2"/>
  <c r="N2" i="2" l="1"/>
  <c r="F3" i="2"/>
  <c r="H3" i="2" s="1"/>
  <c r="J3" i="2" l="1"/>
  <c r="I3" i="2"/>
  <c r="M3" i="2"/>
  <c r="K3" i="2"/>
  <c r="F4" i="2" s="1"/>
  <c r="G4" i="2" l="1"/>
  <c r="H4" i="2" s="1"/>
  <c r="J4" i="2" l="1"/>
  <c r="M4" i="2" s="1"/>
  <c r="L4" i="2"/>
  <c r="G5" i="2" s="1"/>
  <c r="I4" i="2"/>
  <c r="N3" i="2"/>
  <c r="K4" i="2" l="1"/>
  <c r="N4" i="2" s="1"/>
  <c r="F5" i="2" l="1"/>
  <c r="H5" i="2" s="1"/>
  <c r="J5" i="2" l="1"/>
  <c r="M5" i="2" s="1"/>
  <c r="L5" i="2"/>
  <c r="G6" i="2" s="1"/>
  <c r="I5" i="2"/>
  <c r="K5" i="2" s="1"/>
  <c r="N5" i="2" l="1"/>
  <c r="F6" i="2"/>
  <c r="H6" i="2" s="1"/>
  <c r="J6" i="2" l="1"/>
  <c r="M6" i="2" s="1"/>
  <c r="L6" i="2"/>
  <c r="I6" i="2"/>
  <c r="G7" i="2" l="1"/>
  <c r="K6" i="2"/>
  <c r="N6" i="2" l="1"/>
  <c r="F7" i="2"/>
  <c r="H7" i="2" s="1"/>
  <c r="J7" i="2" l="1"/>
  <c r="M7" i="2" s="1"/>
  <c r="L7" i="2"/>
  <c r="I7" i="2"/>
  <c r="G8" i="2" l="1"/>
  <c r="K7" i="2"/>
  <c r="F8" i="2" l="1"/>
  <c r="H8" i="2" s="1"/>
  <c r="N7" i="2"/>
  <c r="J8" i="2" l="1"/>
  <c r="L8" i="2"/>
  <c r="I8" i="2"/>
  <c r="M8" i="2"/>
  <c r="G9" i="2" l="1"/>
  <c r="K8" i="2"/>
  <c r="F9" i="2" l="1"/>
  <c r="H9" i="2" s="1"/>
  <c r="N8" i="2"/>
  <c r="J9" i="2" l="1"/>
  <c r="M9" i="2" s="1"/>
  <c r="K9" i="2"/>
  <c r="I9" i="2"/>
  <c r="L9" i="2" s="1"/>
  <c r="G10" i="2" l="1"/>
  <c r="F10" i="2"/>
  <c r="N9" i="2"/>
  <c r="H10" i="2" l="1"/>
  <c r="J10" i="2" l="1"/>
  <c r="M10" i="2" s="1"/>
  <c r="L10" i="2"/>
  <c r="I10" i="2"/>
  <c r="K10" i="2" s="1"/>
  <c r="G11" i="2"/>
  <c r="F11" i="2" l="1"/>
  <c r="H11" i="2" s="1"/>
  <c r="N10" i="2"/>
  <c r="J11" i="2" l="1"/>
  <c r="M11" i="2" s="1"/>
  <c r="L11" i="2"/>
  <c r="I11" i="2"/>
  <c r="I12" i="2" s="1"/>
  <c r="K11" i="2" l="1"/>
  <c r="N11" i="2" s="1"/>
</calcChain>
</file>

<file path=xl/sharedStrings.xml><?xml version="1.0" encoding="utf-8"?>
<sst xmlns="http://schemas.openxmlformats.org/spreadsheetml/2006/main" count="29" uniqueCount="21">
  <si>
    <t>Time between arrivals</t>
  </si>
  <si>
    <t>Probability</t>
  </si>
  <si>
    <t>Cumulative probability</t>
  </si>
  <si>
    <t>Random Digit Assignment</t>
  </si>
  <si>
    <t>Distribution of Able's Service Time:</t>
  </si>
  <si>
    <t>Service Time</t>
  </si>
  <si>
    <t>customer</t>
  </si>
  <si>
    <t xml:space="preserve">rand int </t>
  </si>
  <si>
    <t>int arr tim</t>
  </si>
  <si>
    <t>sum</t>
  </si>
  <si>
    <t>arr time</t>
  </si>
  <si>
    <t>rand ser</t>
  </si>
  <si>
    <t>when able avail</t>
  </si>
  <si>
    <t>when baker avail</t>
  </si>
  <si>
    <t>ser chosen</t>
  </si>
  <si>
    <t>service time</t>
  </si>
  <si>
    <t>ser time begins</t>
  </si>
  <si>
    <t>ser completion time (able)</t>
  </si>
  <si>
    <t>ser completion time (baker)</t>
  </si>
  <si>
    <t>delay</t>
  </si>
  <si>
    <t>time in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</si>
</sst>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" sqref="D2"/>
    </sheetView>
  </sheetViews>
  <sheetFormatPr defaultRowHeight="15" x14ac:dyDescent="0.25"/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>
        <v>2</v>
      </c>
      <c r="B2" s="2">
        <v>0.18</v>
      </c>
      <c r="C2" s="2">
        <v>0.18</v>
      </c>
      <c r="D2" s="7">
        <v>1</v>
      </c>
      <c r="E2">
        <f>C2*100</f>
        <v>18</v>
      </c>
    </row>
    <row r="3" spans="1:5" x14ac:dyDescent="0.25">
      <c r="A3" s="2">
        <v>3</v>
      </c>
      <c r="B3" s="2">
        <v>0.25</v>
      </c>
      <c r="C3" s="2">
        <f>B3+C2</f>
        <v>0.43</v>
      </c>
      <c r="D3" s="7">
        <f>E2+1</f>
        <v>19</v>
      </c>
      <c r="E3">
        <f t="shared" ref="E3:E6" si="0">C3*100</f>
        <v>43</v>
      </c>
    </row>
    <row r="4" spans="1:5" x14ac:dyDescent="0.25">
      <c r="A4" s="2">
        <v>4</v>
      </c>
      <c r="B4" s="2">
        <v>0.27</v>
      </c>
      <c r="C4" s="2">
        <f t="shared" ref="C4:C6" si="1">B4+C3</f>
        <v>0.7</v>
      </c>
      <c r="D4" s="7">
        <f t="shared" ref="D4:D6" si="2">E3+1</f>
        <v>44</v>
      </c>
      <c r="E4">
        <f t="shared" si="0"/>
        <v>70</v>
      </c>
    </row>
    <row r="5" spans="1:5" x14ac:dyDescent="0.25">
      <c r="A5" s="2">
        <v>5</v>
      </c>
      <c r="B5" s="2">
        <v>0.17</v>
      </c>
      <c r="C5" s="2">
        <f t="shared" si="1"/>
        <v>0.87</v>
      </c>
      <c r="D5" s="7">
        <f t="shared" si="2"/>
        <v>71</v>
      </c>
      <c r="E5">
        <f t="shared" si="0"/>
        <v>87</v>
      </c>
    </row>
    <row r="6" spans="1:5" x14ac:dyDescent="0.25">
      <c r="A6" s="2">
        <v>6</v>
      </c>
      <c r="B6" s="2">
        <v>0.13</v>
      </c>
      <c r="C6" s="2">
        <f t="shared" si="1"/>
        <v>1</v>
      </c>
      <c r="D6" s="7">
        <f t="shared" si="2"/>
        <v>88</v>
      </c>
      <c r="E6">
        <v>0</v>
      </c>
    </row>
    <row r="7" spans="1:5" x14ac:dyDescent="0.25">
      <c r="A7" s="3"/>
      <c r="B7" s="3"/>
      <c r="C7" s="3"/>
      <c r="D7" s="3"/>
    </row>
    <row r="8" spans="1:5" x14ac:dyDescent="0.25">
      <c r="A8" s="4" t="s">
        <v>4</v>
      </c>
      <c r="B8" s="4"/>
      <c r="C8" s="4"/>
      <c r="D8" s="5"/>
    </row>
    <row r="9" spans="1:5" ht="60" x14ac:dyDescent="0.25">
      <c r="A9" s="1" t="s">
        <v>5</v>
      </c>
      <c r="B9" s="1" t="s">
        <v>1</v>
      </c>
      <c r="C9" s="1" t="s">
        <v>2</v>
      </c>
      <c r="D9" s="1" t="s">
        <v>3</v>
      </c>
    </row>
    <row r="10" spans="1:5" x14ac:dyDescent="0.25">
      <c r="A10" s="6">
        <v>2</v>
      </c>
      <c r="B10" s="6">
        <v>0.17</v>
      </c>
      <c r="C10" s="6">
        <v>0.17</v>
      </c>
      <c r="D10" s="7">
        <v>1</v>
      </c>
      <c r="E10">
        <f>C10*100</f>
        <v>17</v>
      </c>
    </row>
    <row r="11" spans="1:5" x14ac:dyDescent="0.25">
      <c r="A11" s="6">
        <v>3</v>
      </c>
      <c r="B11" s="6">
        <v>0.24</v>
      </c>
      <c r="C11" s="2">
        <f>B11+C10</f>
        <v>0.41000000000000003</v>
      </c>
      <c r="D11" s="7">
        <f>E10+1</f>
        <v>18</v>
      </c>
      <c r="E11">
        <f>C11*100</f>
        <v>41</v>
      </c>
    </row>
    <row r="12" spans="1:5" x14ac:dyDescent="0.25">
      <c r="A12" s="6">
        <v>4</v>
      </c>
      <c r="B12" s="6">
        <v>0.28999999999999998</v>
      </c>
      <c r="C12" s="2">
        <f>B12+C11</f>
        <v>0.7</v>
      </c>
      <c r="D12" s="7">
        <f>E11+1</f>
        <v>42</v>
      </c>
      <c r="E12">
        <f>C12*100</f>
        <v>70</v>
      </c>
    </row>
    <row r="13" spans="1:5" x14ac:dyDescent="0.25">
      <c r="A13" s="6">
        <v>5</v>
      </c>
      <c r="B13" s="6">
        <v>0.3</v>
      </c>
      <c r="C13" s="2">
        <f>B13+C12</f>
        <v>1</v>
      </c>
      <c r="D13" s="7">
        <f>E12+1</f>
        <v>71</v>
      </c>
      <c r="E13">
        <v>0</v>
      </c>
    </row>
    <row r="14" spans="1:5" x14ac:dyDescent="0.25">
      <c r="A14" s="3"/>
      <c r="B14" s="3"/>
      <c r="C14" s="3"/>
      <c r="D14" s="3"/>
    </row>
    <row r="15" spans="1:5" x14ac:dyDescent="0.25">
      <c r="A15" s="4" t="s">
        <v>4</v>
      </c>
      <c r="B15" s="4"/>
      <c r="C15" s="4"/>
      <c r="D15" s="5"/>
    </row>
    <row r="16" spans="1:5" ht="60" x14ac:dyDescent="0.25">
      <c r="A16" s="1" t="s">
        <v>5</v>
      </c>
      <c r="B16" s="1" t="s">
        <v>1</v>
      </c>
      <c r="C16" s="1" t="s">
        <v>2</v>
      </c>
      <c r="D16" s="1" t="s">
        <v>3</v>
      </c>
    </row>
    <row r="17" spans="1:5" x14ac:dyDescent="0.25">
      <c r="A17" s="6">
        <v>3</v>
      </c>
      <c r="B17" s="6">
        <v>0.18</v>
      </c>
      <c r="C17" s="6">
        <v>0.18</v>
      </c>
      <c r="D17" s="7">
        <v>1</v>
      </c>
      <c r="E17">
        <f>C17*100</f>
        <v>18</v>
      </c>
    </row>
    <row r="18" spans="1:5" x14ac:dyDescent="0.25">
      <c r="A18" s="6">
        <v>4</v>
      </c>
      <c r="B18" s="6">
        <v>0.22</v>
      </c>
      <c r="C18" s="2">
        <f>C17+B18</f>
        <v>0.4</v>
      </c>
      <c r="D18" s="7">
        <f>E17+1</f>
        <v>19</v>
      </c>
      <c r="E18">
        <f>C18*100</f>
        <v>40</v>
      </c>
    </row>
    <row r="19" spans="1:5" x14ac:dyDescent="0.25">
      <c r="A19" s="6">
        <v>5</v>
      </c>
      <c r="B19" s="6">
        <v>0.3</v>
      </c>
      <c r="C19" s="2">
        <f>C18+B19</f>
        <v>0.7</v>
      </c>
      <c r="D19" s="7">
        <f>E18+1</f>
        <v>41</v>
      </c>
      <c r="E19">
        <f>C19*100</f>
        <v>70</v>
      </c>
    </row>
    <row r="20" spans="1:5" x14ac:dyDescent="0.25">
      <c r="A20" s="6">
        <v>6</v>
      </c>
      <c r="B20" s="6">
        <v>0.3</v>
      </c>
      <c r="C20" s="2">
        <f>C19+B20</f>
        <v>1</v>
      </c>
      <c r="D20" s="7">
        <f>E19+1</f>
        <v>71</v>
      </c>
      <c r="E20">
        <v>0</v>
      </c>
    </row>
    <row r="21" spans="1:5" x14ac:dyDescent="0.25">
      <c r="A21" s="3"/>
      <c r="B21" s="3"/>
      <c r="C21" s="3"/>
      <c r="D21" s="3"/>
    </row>
  </sheetData>
  <mergeCells count="2">
    <mergeCell ref="A8:C8"/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N2" sqref="N2"/>
    </sheetView>
  </sheetViews>
  <sheetFormatPr defaultRowHeight="15" x14ac:dyDescent="0.25"/>
  <cols>
    <col min="1" max="1" width="9.28515625" bestFit="1" customWidth="1"/>
    <col min="2" max="2" width="10.42578125" customWidth="1"/>
    <col min="3" max="3" width="9.7109375" bestFit="1" customWidth="1"/>
    <col min="4" max="4" width="8" bestFit="1" customWidth="1"/>
    <col min="5" max="5" width="8.140625" bestFit="1" customWidth="1"/>
    <col min="6" max="6" width="9.28515625" customWidth="1"/>
    <col min="7" max="7" width="11.42578125" customWidth="1"/>
    <col min="8" max="8" width="10.42578125" bestFit="1" customWidth="1"/>
    <col min="9" max="9" width="11.85546875" bestFit="1" customWidth="1"/>
  </cols>
  <sheetData>
    <row r="1" spans="1:14" ht="60" x14ac:dyDescent="0.25">
      <c r="A1" s="8" t="s">
        <v>6</v>
      </c>
      <c r="B1" s="8" t="s">
        <v>7</v>
      </c>
      <c r="C1" s="8" t="s">
        <v>8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49</v>
      </c>
      <c r="F2">
        <v>0</v>
      </c>
      <c r="G2">
        <v>0</v>
      </c>
      <c r="H2" t="str">
        <f>IF(OR(F2&lt;=D2,F2&lt;=G2),"Able","Baker")</f>
        <v>Able</v>
      </c>
      <c r="I2">
        <f>IF(H2="Able",LOOKUP(E2,astart:aend,ablesertime),LOOKUP(E2,bstart:bend,bakersertime))</f>
        <v>4</v>
      </c>
      <c r="J2">
        <f>IF(H2="Able",MAX(F2,D2),MAX(D2,G2))</f>
        <v>0</v>
      </c>
      <c r="K2">
        <f>IF(H2="Able",SUM(J2,I2),0)</f>
        <v>4</v>
      </c>
      <c r="L2">
        <f>IF(H2="Baker",SUM(I2,J2),0)</f>
        <v>0</v>
      </c>
      <c r="M2">
        <f>J2-D2</f>
        <v>0</v>
      </c>
      <c r="N2">
        <f>MAX(K2,L2) - D2</f>
        <v>4</v>
      </c>
    </row>
    <row r="3" spans="1:14" x14ac:dyDescent="0.25">
      <c r="A3">
        <v>2</v>
      </c>
      <c r="B3">
        <v>32</v>
      </c>
      <c r="C3">
        <f>LOOKUP(B3,arrstart:arrend,arrtime)</f>
        <v>3</v>
      </c>
      <c r="D3">
        <f>D2+C3</f>
        <v>3</v>
      </c>
      <c r="E3">
        <v>53</v>
      </c>
      <c r="F3">
        <f>MAX(K$2:K2)</f>
        <v>4</v>
      </c>
      <c r="G3">
        <f>MAX(L$2:L2)</f>
        <v>0</v>
      </c>
      <c r="H3" t="str">
        <f t="shared" ref="H3:H11" si="0">IF(OR(F3&lt;=D3,F3&lt;=G3),"Able","Baker")</f>
        <v>Baker</v>
      </c>
      <c r="I3">
        <f>IF(H3="Able",LOOKUP(E3,astart:aend,ablesertime),LOOKUP(E3,bstart:bend,bakersertime))</f>
        <v>5</v>
      </c>
      <c r="J3">
        <f t="shared" ref="J3:J11" si="1">IF(H3="Able",MAX(F3,D3),MAX(D3,G3))</f>
        <v>3</v>
      </c>
      <c r="K3">
        <f>IF(H3="Able",SUM(J3,I3),0)</f>
        <v>0</v>
      </c>
      <c r="L3">
        <f t="shared" ref="L3:L11" si="2">IF(H3="Baker",SUM(I3,J3),0)</f>
        <v>8</v>
      </c>
      <c r="M3">
        <f t="shared" ref="M3:M11" si="3">J3-D3</f>
        <v>0</v>
      </c>
      <c r="N3">
        <f t="shared" ref="N3:N11" si="4">MAX(K3,L3) - D3</f>
        <v>5</v>
      </c>
    </row>
    <row r="4" spans="1:14" x14ac:dyDescent="0.25">
      <c r="A4">
        <v>3</v>
      </c>
      <c r="B4">
        <v>66</v>
      </c>
      <c r="C4">
        <f>LOOKUP(B4,arrstart:arrend,arrtime)</f>
        <v>4</v>
      </c>
      <c r="D4">
        <f>D3+C4</f>
        <v>7</v>
      </c>
      <c r="E4">
        <v>34</v>
      </c>
      <c r="F4">
        <f>MAX(K$2:K3)</f>
        <v>4</v>
      </c>
      <c r="G4">
        <f>MAX(L$2:L3)</f>
        <v>8</v>
      </c>
      <c r="H4" t="str">
        <f t="shared" si="0"/>
        <v>Able</v>
      </c>
      <c r="I4">
        <f>IF(H4="Able",LOOKUP(E4,astart:aend,ablesertime),LOOKUP(E4,bstart:bend,bakersertime))</f>
        <v>3</v>
      </c>
      <c r="J4">
        <f t="shared" si="1"/>
        <v>7</v>
      </c>
      <c r="K4">
        <f t="shared" ref="K3:K11" si="5">IF(H4="Able",SUM(J4,I4),0)</f>
        <v>10</v>
      </c>
      <c r="L4">
        <f t="shared" si="2"/>
        <v>0</v>
      </c>
      <c r="M4">
        <f t="shared" si="3"/>
        <v>0</v>
      </c>
      <c r="N4">
        <f t="shared" si="4"/>
        <v>3</v>
      </c>
    </row>
    <row r="5" spans="1:14" x14ac:dyDescent="0.25">
      <c r="A5">
        <v>4</v>
      </c>
      <c r="B5">
        <v>41</v>
      </c>
      <c r="C5">
        <f>LOOKUP(B5,arrstart:arrend,arrtime)</f>
        <v>3</v>
      </c>
      <c r="D5">
        <f>D4+C5</f>
        <v>10</v>
      </c>
      <c r="E5">
        <v>17</v>
      </c>
      <c r="F5">
        <f>MAX(K$2:K4)</f>
        <v>10</v>
      </c>
      <c r="G5">
        <f>MAX(L$2:L4)</f>
        <v>8</v>
      </c>
      <c r="H5" t="str">
        <f t="shared" si="0"/>
        <v>Able</v>
      </c>
      <c r="I5">
        <f>IF(H5="Able",LOOKUP(E5,astart:aend,ablesertime),LOOKUP(E5,bstart:bend,bakersertime))</f>
        <v>2</v>
      </c>
      <c r="J5">
        <f t="shared" si="1"/>
        <v>10</v>
      </c>
      <c r="K5">
        <f t="shared" si="5"/>
        <v>12</v>
      </c>
      <c r="L5">
        <f t="shared" si="2"/>
        <v>0</v>
      </c>
      <c r="M5">
        <f t="shared" si="3"/>
        <v>0</v>
      </c>
      <c r="N5">
        <f t="shared" si="4"/>
        <v>2</v>
      </c>
    </row>
    <row r="6" spans="1:14" x14ac:dyDescent="0.25">
      <c r="A6">
        <v>5</v>
      </c>
      <c r="B6">
        <v>21</v>
      </c>
      <c r="C6">
        <f>LOOKUP(B6,arrstart:arrend,arrtime)</f>
        <v>3</v>
      </c>
      <c r="D6">
        <f>D5+C6</f>
        <v>13</v>
      </c>
      <c r="E6">
        <v>30</v>
      </c>
      <c r="F6">
        <f>MAX(K$2:K5)</f>
        <v>12</v>
      </c>
      <c r="G6">
        <f>MAX(L$2:L5)</f>
        <v>8</v>
      </c>
      <c r="H6" t="str">
        <f t="shared" si="0"/>
        <v>Able</v>
      </c>
      <c r="I6">
        <f>IF(H6="Able",LOOKUP(E6,astart:aend,ablesertime),LOOKUP(E6,bstart:bend,bakersertime))</f>
        <v>3</v>
      </c>
      <c r="J6">
        <f t="shared" si="1"/>
        <v>13</v>
      </c>
      <c r="K6">
        <f t="shared" si="5"/>
        <v>16</v>
      </c>
      <c r="L6">
        <f t="shared" si="2"/>
        <v>0</v>
      </c>
      <c r="M6">
        <f t="shared" si="3"/>
        <v>0</v>
      </c>
      <c r="N6">
        <f t="shared" si="4"/>
        <v>3</v>
      </c>
    </row>
    <row r="7" spans="1:14" x14ac:dyDescent="0.25">
      <c r="A7">
        <v>6</v>
      </c>
      <c r="B7">
        <v>37</v>
      </c>
      <c r="C7">
        <f>LOOKUP(B7,arrstart:arrend,arrtime)</f>
        <v>3</v>
      </c>
      <c r="D7">
        <f>D6+C7</f>
        <v>16</v>
      </c>
      <c r="E7">
        <v>52</v>
      </c>
      <c r="F7">
        <f>MAX(K$2:K6)</f>
        <v>16</v>
      </c>
      <c r="G7">
        <f>MAX(L$2:L6)</f>
        <v>8</v>
      </c>
      <c r="H7" t="str">
        <f t="shared" si="0"/>
        <v>Able</v>
      </c>
      <c r="I7">
        <f>IF(H7="Able",LOOKUP(E7,astart:aend,ablesertime),LOOKUP(E7,bstart:bend,bakersertime))</f>
        <v>4</v>
      </c>
      <c r="J7">
        <f t="shared" si="1"/>
        <v>16</v>
      </c>
      <c r="K7">
        <f t="shared" si="5"/>
        <v>20</v>
      </c>
      <c r="L7">
        <f t="shared" si="2"/>
        <v>0</v>
      </c>
      <c r="M7">
        <f t="shared" si="3"/>
        <v>0</v>
      </c>
      <c r="N7">
        <f t="shared" si="4"/>
        <v>4</v>
      </c>
    </row>
    <row r="8" spans="1:14" x14ac:dyDescent="0.25">
      <c r="A8">
        <v>7</v>
      </c>
      <c r="B8">
        <v>79</v>
      </c>
      <c r="C8">
        <f>LOOKUP(B8,arrstart:arrend,arrtime)</f>
        <v>5</v>
      </c>
      <c r="D8">
        <f>D7+C8</f>
        <v>21</v>
      </c>
      <c r="E8">
        <v>22</v>
      </c>
      <c r="F8">
        <f>MAX(K$2:K7)</f>
        <v>20</v>
      </c>
      <c r="G8">
        <f>MAX(L$2:L7)</f>
        <v>8</v>
      </c>
      <c r="H8" t="str">
        <f t="shared" si="0"/>
        <v>Able</v>
      </c>
      <c r="I8">
        <f>IF(H8="Able",LOOKUP(E8,astart:aend,ablesertime),LOOKUP(E8,bstart:bend,bakersertime))</f>
        <v>3</v>
      </c>
      <c r="J8">
        <f t="shared" si="1"/>
        <v>21</v>
      </c>
      <c r="K8">
        <f t="shared" si="5"/>
        <v>24</v>
      </c>
      <c r="L8">
        <f t="shared" si="2"/>
        <v>0</v>
      </c>
      <c r="M8">
        <f t="shared" si="3"/>
        <v>0</v>
      </c>
      <c r="N8">
        <f t="shared" si="4"/>
        <v>3</v>
      </c>
    </row>
    <row r="9" spans="1:14" x14ac:dyDescent="0.25">
      <c r="A9">
        <v>8</v>
      </c>
      <c r="B9">
        <v>18</v>
      </c>
      <c r="C9">
        <f>LOOKUP(B9,arrstart:arrend,arrtime)</f>
        <v>2</v>
      </c>
      <c r="D9">
        <f>D8+C9</f>
        <v>23</v>
      </c>
      <c r="E9">
        <v>62</v>
      </c>
      <c r="F9">
        <f>MAX(K$2:K8)</f>
        <v>24</v>
      </c>
      <c r="G9">
        <f>MAX(L$2:L8)</f>
        <v>8</v>
      </c>
      <c r="H9" t="str">
        <f t="shared" si="0"/>
        <v>Baker</v>
      </c>
      <c r="I9">
        <f>IF(H9="Able",LOOKUP(E9,astart:aend,ablesertime),LOOKUP(E9,bstart:bend,bakersertime))</f>
        <v>5</v>
      </c>
      <c r="J9">
        <f t="shared" si="1"/>
        <v>23</v>
      </c>
      <c r="K9">
        <f t="shared" si="5"/>
        <v>0</v>
      </c>
      <c r="L9">
        <f t="shared" si="2"/>
        <v>28</v>
      </c>
      <c r="M9">
        <f t="shared" si="3"/>
        <v>0</v>
      </c>
      <c r="N9">
        <f t="shared" si="4"/>
        <v>5</v>
      </c>
    </row>
    <row r="10" spans="1:14" x14ac:dyDescent="0.25">
      <c r="A10">
        <v>9</v>
      </c>
      <c r="B10">
        <v>60</v>
      </c>
      <c r="C10">
        <f>LOOKUP(B10,arrstart:arrend,arrtime)</f>
        <v>4</v>
      </c>
      <c r="D10">
        <f>D9+C10</f>
        <v>27</v>
      </c>
      <c r="E10">
        <v>56</v>
      </c>
      <c r="F10">
        <f>MAX(K$2:K9)</f>
        <v>24</v>
      </c>
      <c r="G10">
        <f>MAX(L$2:L9)</f>
        <v>28</v>
      </c>
      <c r="H10" t="str">
        <f t="shared" si="0"/>
        <v>Able</v>
      </c>
      <c r="I10">
        <f>IF(H10="Able",LOOKUP(E10,astart:aend,ablesertime),LOOKUP(E10,bstart:bend,bakersertime))</f>
        <v>4</v>
      </c>
      <c r="J10">
        <f t="shared" si="1"/>
        <v>27</v>
      </c>
      <c r="K10">
        <f t="shared" si="5"/>
        <v>31</v>
      </c>
      <c r="L10">
        <f t="shared" si="2"/>
        <v>0</v>
      </c>
      <c r="M10">
        <f t="shared" si="3"/>
        <v>0</v>
      </c>
      <c r="N10">
        <f t="shared" si="4"/>
        <v>4</v>
      </c>
    </row>
    <row r="11" spans="1:14" x14ac:dyDescent="0.25">
      <c r="A11">
        <v>10</v>
      </c>
      <c r="B11">
        <v>98</v>
      </c>
      <c r="C11">
        <f>LOOKUP(B11,arrstart:arrend,arrtime)</f>
        <v>6</v>
      </c>
      <c r="D11">
        <f>D10+C11</f>
        <v>33</v>
      </c>
      <c r="E11">
        <v>73</v>
      </c>
      <c r="F11">
        <f>MAX(K$2:K10)</f>
        <v>31</v>
      </c>
      <c r="G11">
        <f>MAX(L$2:L10)</f>
        <v>28</v>
      </c>
      <c r="H11" t="str">
        <f t="shared" si="0"/>
        <v>Able</v>
      </c>
      <c r="I11">
        <f>IF(H11="Able",LOOKUP(E11,astart:aend,ablesertime),LOOKUP(E11,bstart:bend,bakersertime))</f>
        <v>5</v>
      </c>
      <c r="J11">
        <f t="shared" si="1"/>
        <v>33</v>
      </c>
      <c r="K11">
        <f t="shared" si="5"/>
        <v>38</v>
      </c>
      <c r="L11">
        <f t="shared" si="2"/>
        <v>0</v>
      </c>
      <c r="M11">
        <f t="shared" si="3"/>
        <v>0</v>
      </c>
      <c r="N11">
        <f t="shared" si="4"/>
        <v>5</v>
      </c>
    </row>
    <row r="12" spans="1:14" x14ac:dyDescent="0.25">
      <c r="A12" t="s">
        <v>9</v>
      </c>
      <c r="C12">
        <f>SUM(C2:C11)</f>
        <v>33</v>
      </c>
      <c r="D12">
        <f>SUM(D2:D11)</f>
        <v>153</v>
      </c>
      <c r="I12">
        <f>SUM(I2:I11)</f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Sheet2</vt:lpstr>
      <vt:lpstr>ablesertime</vt:lpstr>
      <vt:lpstr>aend</vt:lpstr>
      <vt:lpstr>arrend</vt:lpstr>
      <vt:lpstr>arrstart</vt:lpstr>
      <vt:lpstr>arrtime</vt:lpstr>
      <vt:lpstr>astart</vt:lpstr>
      <vt:lpstr>bakersertime</vt:lpstr>
      <vt:lpstr>bend</vt:lpstr>
      <vt:lpstr>bstart</vt:lpstr>
      <vt:lpstr>Time_between_arrivals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2018-04-25T11:03:23Z</dcterms:created>
  <dcterms:modified xsi:type="dcterms:W3CDTF">2018-04-25T11:51:14Z</dcterms:modified>
</cp:coreProperties>
</file>