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1191825\Documents\CiLog 2019\"/>
    </mc:Choice>
  </mc:AlternateContent>
  <xr:revisionPtr revIDLastSave="0" documentId="13_ncr:1_{3BA7F971-0AA8-42A3-BEFD-54CC5CF3D411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Aplicación iPads" sheetId="9" r:id="rId1"/>
    <sheet name="Aplicación BioBaby" sheetId="5" r:id="rId2"/>
    <sheet name="Modelo de Bass" sheetId="1" r:id="rId3"/>
  </sheets>
  <calcPr calcId="191029" concurrentCalc="0"/>
</workbook>
</file>

<file path=xl/calcChain.xml><?xml version="1.0" encoding="utf-8"?>
<calcChain xmlns="http://schemas.openxmlformats.org/spreadsheetml/2006/main">
  <c r="H10" i="9" l="1"/>
  <c r="H11" i="9"/>
  <c r="H12" i="9"/>
  <c r="H13" i="9"/>
  <c r="I13" i="9"/>
  <c r="H14" i="9"/>
  <c r="H15" i="9"/>
  <c r="H16" i="9"/>
  <c r="H17" i="9"/>
  <c r="H18" i="9"/>
  <c r="I18" i="9"/>
  <c r="H19" i="9"/>
  <c r="H20" i="9"/>
  <c r="H21" i="9"/>
  <c r="I21" i="9"/>
  <c r="H22" i="9"/>
  <c r="I22" i="9"/>
  <c r="I16" i="9"/>
  <c r="I11" i="9"/>
  <c r="I15" i="9"/>
  <c r="I17" i="9"/>
  <c r="I20" i="9"/>
  <c r="I19" i="9"/>
  <c r="I12" i="9"/>
  <c r="I14" i="9"/>
  <c r="H9" i="9"/>
  <c r="I10" i="9"/>
  <c r="C9" i="9"/>
  <c r="H8" i="9"/>
  <c r="C8" i="9"/>
  <c r="H7" i="9"/>
  <c r="H6" i="9"/>
  <c r="H5" i="9"/>
  <c r="H4" i="9"/>
  <c r="I4" i="9"/>
  <c r="F8" i="1"/>
  <c r="F9" i="1"/>
  <c r="F10" i="1"/>
  <c r="F11" i="1"/>
  <c r="F12" i="1"/>
  <c r="F13" i="1"/>
  <c r="F14" i="1"/>
  <c r="F15" i="1"/>
  <c r="F16" i="1"/>
  <c r="F7" i="1"/>
  <c r="F6" i="1"/>
  <c r="F5" i="1"/>
  <c r="F4" i="1"/>
  <c r="C9" i="1"/>
  <c r="G13" i="5"/>
  <c r="G14" i="5"/>
  <c r="G15" i="5"/>
  <c r="G16" i="5"/>
  <c r="G17" i="5"/>
  <c r="G18" i="5"/>
  <c r="G19" i="5"/>
  <c r="G20" i="5"/>
  <c r="G21" i="5"/>
  <c r="G22" i="5"/>
  <c r="G23" i="5"/>
  <c r="G12" i="5"/>
  <c r="G11" i="5"/>
  <c r="G10" i="5"/>
  <c r="G9" i="5"/>
  <c r="C9" i="5"/>
  <c r="G8" i="5"/>
  <c r="C8" i="5"/>
  <c r="G7" i="5"/>
  <c r="G6" i="5"/>
  <c r="G5" i="5"/>
  <c r="G4" i="5"/>
  <c r="C8" i="1"/>
  <c r="C11" i="9"/>
  <c r="I7" i="9"/>
  <c r="I9" i="9"/>
  <c r="I5" i="9"/>
  <c r="I8" i="9"/>
  <c r="I6" i="9"/>
  <c r="C10" i="9"/>
  <c r="C11" i="5"/>
  <c r="C10" i="5"/>
  <c r="G13" i="1"/>
  <c r="G14" i="1"/>
  <c r="G15" i="1"/>
  <c r="G16" i="1"/>
  <c r="G11" i="1"/>
  <c r="G12" i="1"/>
  <c r="G8" i="1"/>
  <c r="G9" i="1"/>
  <c r="G10" i="1"/>
  <c r="G5" i="1"/>
  <c r="G6" i="1"/>
  <c r="G7" i="1"/>
  <c r="G4" i="1"/>
  <c r="C10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 Rodriguez Marin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Mauro Rodriguez Marin:</t>
        </r>
        <r>
          <rPr>
            <sz val="9"/>
            <color indexed="81"/>
            <rFont val="Tahoma"/>
            <family val="2"/>
          </rPr>
          <t xml:space="preserve">
Celdas formuladas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 Rodriguez Marin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Mauro Rodriguez Marin:</t>
        </r>
        <r>
          <rPr>
            <sz val="9"/>
            <color indexed="81"/>
            <rFont val="Tahoma"/>
            <family val="2"/>
          </rPr>
          <t xml:space="preserve">
Celdas formuladas</t>
        </r>
      </text>
    </comment>
  </commentList>
</comments>
</file>

<file path=xl/sharedStrings.xml><?xml version="1.0" encoding="utf-8"?>
<sst xmlns="http://schemas.openxmlformats.org/spreadsheetml/2006/main" count="129" uniqueCount="85">
  <si>
    <t>N(t)=</t>
  </si>
  <si>
    <t>p=</t>
  </si>
  <si>
    <t>q=</t>
  </si>
  <si>
    <t>m=</t>
  </si>
  <si>
    <t>Numerador=</t>
  </si>
  <si>
    <t>Denominador</t>
  </si>
  <si>
    <t>t0=</t>
  </si>
  <si>
    <t>t1=</t>
  </si>
  <si>
    <t>Num/Den</t>
  </si>
  <si>
    <t>Periodo</t>
  </si>
  <si>
    <t>Pronóstico acumulado</t>
  </si>
  <si>
    <t>Modelo de Bass</t>
  </si>
  <si>
    <t>Pronóstico</t>
  </si>
  <si>
    <t xml:space="preserve"> </t>
  </si>
  <si>
    <t>2002'</t>
  </si>
  <si>
    <t>2003'</t>
  </si>
  <si>
    <t>2004'</t>
  </si>
  <si>
    <t>2005'</t>
  </si>
  <si>
    <t>2006'</t>
  </si>
  <si>
    <t>2007'</t>
  </si>
  <si>
    <t>2008'</t>
  </si>
  <si>
    <t>2009'</t>
  </si>
  <si>
    <t>2010'</t>
  </si>
  <si>
    <t>2011'</t>
  </si>
  <si>
    <t>2012'</t>
  </si>
  <si>
    <t>2013'</t>
  </si>
  <si>
    <t>2014'</t>
  </si>
  <si>
    <t>2015'</t>
  </si>
  <si>
    <t>2016'</t>
  </si>
  <si>
    <t>2017'</t>
  </si>
  <si>
    <t>2018'</t>
  </si>
  <si>
    <t>2019'</t>
  </si>
  <si>
    <t>2020'</t>
  </si>
  <si>
    <t>2021'</t>
  </si>
  <si>
    <t>2022'</t>
  </si>
  <si>
    <t>Año</t>
  </si>
  <si>
    <t>Mes</t>
  </si>
  <si>
    <t>Unidades</t>
  </si>
  <si>
    <t>Datos reales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</si>
  <si>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</si>
  <si>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</si>
  <si>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</si>
  <si>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</si>
  <si>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</si>
  <si>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</si>
  <si>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</si>
  <si>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</si>
  <si>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</si>
  <si>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</si>
  <si>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</si>
  <si>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</si>
  <si>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</si>
  <si>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</si>
  <si>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</si>
  <si>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</si>
  <si>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</si>
  <si>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</si>
  <si>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</si>
  <si>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</si>
  <si>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Q4-2011</t>
  </si>
  <si>
    <t>Q1-2012</t>
  </si>
  <si>
    <t>Q2-2012</t>
  </si>
  <si>
    <t>Q3-2012</t>
  </si>
  <si>
    <t>Q4-2012</t>
  </si>
  <si>
    <t>Q1-2013</t>
  </si>
  <si>
    <t>Q3-2013</t>
  </si>
  <si>
    <t>Q2-2013</t>
  </si>
  <si>
    <t>Q4-2014</t>
  </si>
  <si>
    <t>Q4-2013</t>
  </si>
  <si>
    <t>Q1-2014</t>
  </si>
  <si>
    <t>Q2-2014</t>
  </si>
  <si>
    <t>Q3-2014</t>
  </si>
  <si>
    <t>Q1-2015</t>
  </si>
  <si>
    <t>Q2-2015</t>
  </si>
  <si>
    <t>Q3-2015</t>
  </si>
  <si>
    <t>Q4-2015</t>
  </si>
  <si>
    <t>Trimestre</t>
  </si>
  <si>
    <t>Venta</t>
  </si>
  <si>
    <t>Q1-2016</t>
  </si>
  <si>
    <t>Q2-2016</t>
  </si>
  <si>
    <t>100 Miles de millones de cajas</t>
  </si>
  <si>
    <t>000,000,000</t>
  </si>
  <si>
    <t>https://www3.nd.edu/~busiforc/handouts/Other%20Articles/Bass%20model.pdf</t>
  </si>
  <si>
    <t>Venta Real Q4 2011-Q3-2014</t>
  </si>
  <si>
    <t>Q1-2011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</si>
</sst>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right"/>
    </xf>
    <xf numFmtId="2" fontId="1" fillId="3" borderId="0" xfId="0" applyNumberFormat="1" applyFont="1" applyFill="1"/>
    <xf numFmtId="49" fontId="0" fillId="0" borderId="0" xfId="0" applyNumberFormat="1"/>
    <xf numFmtId="0" fontId="1" fillId="3" borderId="0" xfId="0" applyFon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1" xfId="0" quotePrefix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0" xfId="0" quotePrefix="1"/>
    <xf numFmtId="0" fontId="4" fillId="0" borderId="0" xfId="1"/>
    <xf numFmtId="165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iPads'!$H$2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cat>
            <c:strRef>
              <c:f>'Aplicación iPads'!$F$4:$F$22</c:f>
              <c:strCache>
                <c:ptCount val="19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iPads'!$H$4:$H$22</c:f>
              <c:numCache>
                <c:formatCode>0.0</c:formatCode>
                <c:ptCount val="19"/>
                <c:pt idx="0" formatCode="0.00">
                  <c:v>9.7274900081954101</c:v>
                </c:pt>
                <c:pt idx="1">
                  <c:v>22.219530808070097</c:v>
                </c:pt>
                <c:pt idx="2">
                  <c:v>37.854592644572357</c:v>
                </c:pt>
                <c:pt idx="3">
                  <c:v>56.805698877499225</c:v>
                </c:pt>
                <c:pt idx="4">
                  <c:v>78.903048114214258</c:v>
                </c:pt>
                <c:pt idx="5">
                  <c:v>103.53418770248636</c:v>
                </c:pt>
                <c:pt idx="6">
                  <c:v>129.6485746047293</c:v>
                </c:pt>
                <c:pt idx="7">
                  <c:v>155.9059071649948</c:v>
                </c:pt>
                <c:pt idx="8">
                  <c:v>180.93666995382495</c:v>
                </c:pt>
                <c:pt idx="9">
                  <c:v>203.61465846002804</c:v>
                </c:pt>
                <c:pt idx="10">
                  <c:v>223.23341073763945</c:v>
                </c:pt>
                <c:pt idx="11">
                  <c:v>239.53867040925459</c:v>
                </c:pt>
                <c:pt idx="12">
                  <c:v>252.64453025559078</c:v>
                </c:pt>
                <c:pt idx="13">
                  <c:v>262.89858373018546</c:v>
                </c:pt>
                <c:pt idx="14">
                  <c:v>270.7534490655496</c:v>
                </c:pt>
                <c:pt idx="15">
                  <c:v>276.67352349096922</c:v>
                </c:pt>
                <c:pt idx="16">
                  <c:v>281.0809790797793</c:v>
                </c:pt>
                <c:pt idx="17">
                  <c:v>284.33242192347979</c:v>
                </c:pt>
                <c:pt idx="18">
                  <c:v>286.7149067846816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294-A48B-A34CDAECD8B2}"/>
            </c:ext>
          </c:extLst>
        </c:ser>
        <c:ser>
          <c:idx val="1"/>
          <c:order val="1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iPads'!$F$4:$F$22</c:f>
              <c:strCache>
                <c:ptCount val="19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iPads'!$I$4:$I$22</c:f>
              <c:numCache>
                <c:formatCode>0.0</c:formatCode>
                <c:ptCount val="19"/>
                <c:pt idx="0">
                  <c:v>9.7274900081954101</c:v>
                </c:pt>
                <c:pt idx="1">
                  <c:v>12.492040799874687</c:v>
                </c:pt>
                <c:pt idx="2">
                  <c:v>15.63506183650226</c:v>
                </c:pt>
                <c:pt idx="3">
                  <c:v>18.951106232926868</c:v>
                </c:pt>
                <c:pt idx="4">
                  <c:v>22.097349236715033</c:v>
                </c:pt>
                <c:pt idx="5">
                  <c:v>24.631139588272106</c:v>
                </c:pt>
                <c:pt idx="6">
                  <c:v>26.114386902242941</c:v>
                </c:pt>
                <c:pt idx="7">
                  <c:v>26.257332560265496</c:v>
                </c:pt>
                <c:pt idx="8">
                  <c:v>25.030762788830145</c:v>
                </c:pt>
                <c:pt idx="9">
                  <c:v>22.677988506203093</c:v>
                </c:pt>
                <c:pt idx="10">
                  <c:v>19.618752277611406</c:v>
                </c:pt>
                <c:pt idx="11">
                  <c:v>16.305259671615147</c:v>
                </c:pt>
                <c:pt idx="12">
                  <c:v>13.105859846336188</c:v>
                </c:pt>
                <c:pt idx="13">
                  <c:v>10.254053474594684</c:v>
                </c:pt>
                <c:pt idx="14">
                  <c:v>7.8548653353641384</c:v>
                </c:pt>
                <c:pt idx="15">
                  <c:v>5.9200744254196138</c:v>
                </c:pt>
                <c:pt idx="16">
                  <c:v>4.4074555888100804</c:v>
                </c:pt>
                <c:pt idx="17">
                  <c:v>3.2514428437004881</c:v>
                </c:pt>
                <c:pt idx="18">
                  <c:v>2.3824848612018172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294-A48B-A34CDAEC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2656"/>
        <c:axId val="419349712"/>
      </c:lineChart>
      <c:catAx>
        <c:axId val="4193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349712"/>
        <c:crosses val="autoZero"/>
        <c:auto val="1"/>
        <c:lblAlgn val="ctr"/>
        <c:lblOffset val="100"/>
        <c:noMultiLvlLbl val="0"/>
      </c:catAx>
      <c:valAx>
        <c:axId val="419349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934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Pronóstico de ventas de iPads</a:t>
            </a:r>
          </a:p>
          <a:p>
            <a:pPr>
              <a:defRPr/>
            </a:pPr>
            <a:r>
              <a:rPr lang="en-US" sz="1200"/>
              <a:t>Millones de unidades por trimestre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'Aplicación iPads'!$F$4:$F$20</c:f>
              <c:strCache>
                <c:ptCount val="17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</c:strCache>
            </c:strRef>
          </c:cat>
          <c:val>
            <c:numRef>
              <c:f>'Aplicación iPads'!$I$4:$I$20</c:f>
              <c:numCache>
                <c:formatCode>0.0</c:formatCode>
                <c:ptCount val="17"/>
                <c:pt idx="0">
                  <c:v>9.7274900081954101</c:v>
                </c:pt>
                <c:pt idx="1">
                  <c:v>12.492040799874687</c:v>
                </c:pt>
                <c:pt idx="2">
                  <c:v>15.63506183650226</c:v>
                </c:pt>
                <c:pt idx="3">
                  <c:v>18.951106232926868</c:v>
                </c:pt>
                <c:pt idx="4">
                  <c:v>22.097349236715033</c:v>
                </c:pt>
                <c:pt idx="5">
                  <c:v>24.631139588272106</c:v>
                </c:pt>
                <c:pt idx="6">
                  <c:v>26.114386902242941</c:v>
                </c:pt>
                <c:pt idx="7">
                  <c:v>26.257332560265496</c:v>
                </c:pt>
                <c:pt idx="8">
                  <c:v>25.030762788830145</c:v>
                </c:pt>
                <c:pt idx="9">
                  <c:v>22.677988506203093</c:v>
                </c:pt>
                <c:pt idx="10">
                  <c:v>19.618752277611406</c:v>
                </c:pt>
                <c:pt idx="11">
                  <c:v>16.305259671615147</c:v>
                </c:pt>
                <c:pt idx="12">
                  <c:v>13.105859846336188</c:v>
                </c:pt>
                <c:pt idx="13">
                  <c:v>10.254053474594684</c:v>
                </c:pt>
                <c:pt idx="14">
                  <c:v>7.8548653353641384</c:v>
                </c:pt>
                <c:pt idx="15">
                  <c:v>5.9200744254196138</c:v>
                </c:pt>
                <c:pt idx="16">
                  <c:v>4.4074555888100804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8-4C2D-8675-71A269E3D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346184"/>
        <c:axId val="419344616"/>
      </c:lineChart>
      <c:catAx>
        <c:axId val="419346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9344616"/>
        <c:crosses val="autoZero"/>
        <c:auto val="1"/>
        <c:lblAlgn val="ctr"/>
        <c:lblOffset val="100"/>
        <c:noMultiLvlLbl val="0"/>
      </c:catAx>
      <c:valAx>
        <c:axId val="41934461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19346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iPads'!$O$39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iPads'!$N$40:$N$51</c:f>
              <c:strCache>
                <c:ptCount val="12"/>
                <c:pt idx="0">
                  <c:v>Q4-2011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</c:strCache>
            </c:strRef>
          </c:cat>
          <c:val>
            <c:numRef>
              <c:f>'Aplicación iPads'!$O$40:$O$51</c:f>
              <c:numCache>
                <c:formatCode>0.0</c:formatCode>
                <c:ptCount val="12"/>
                <c:pt idx="0">
                  <c:v>9.7604133249651515</c:v>
                </c:pt>
                <c:pt idx="1">
                  <c:v>12.532191505802876</c:v>
                </c:pt>
                <c:pt idx="2">
                  <c:v>15.681366080619554</c:v>
                </c:pt>
                <c:pt idx="3">
                  <c:v>19.000663493449608</c:v>
                </c:pt>
                <c:pt idx="4">
                  <c:v>22.145268230576178</c:v>
                </c:pt>
                <c:pt idx="5">
                  <c:v>24.671193005005279</c:v>
                </c:pt>
                <c:pt idx="6">
                  <c:v>26.140604945500584</c:v>
                </c:pt>
                <c:pt idx="7">
                  <c:v>26.265991586822395</c:v>
                </c:pt>
                <c:pt idx="8">
                  <c:v>25.021710675718111</c:v>
                </c:pt>
                <c:pt idx="9">
                  <c:v>22.65451230326687</c:v>
                </c:pt>
                <c:pt idx="10">
                  <c:v>19.586143285521302</c:v>
                </c:pt>
                <c:pt idx="11">
                  <c:v>16.26899787694083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D-4A36-97F8-BED742AF29F8}"/>
            </c:ext>
          </c:extLst>
        </c:ser>
        <c:ser>
          <c:idx val="1"/>
          <c:order val="1"/>
          <c:tx>
            <c:strRef>
              <c:f>'Aplicación iPads'!$P$39</c:f>
              <c:strCache>
                <c:ptCount val="1"/>
                <c:pt idx="0">
                  <c:v>Venta</c:v>
                </c:pt>
              </c:strCache>
            </c:strRef>
          </c:tx>
          <c:marker>
            <c:symbol val="none"/>
          </c:marker>
          <c:cat>
            <c:strRef>
              <c:f>'Aplicación iPads'!$N$40:$N$51</c:f>
              <c:strCache>
                <c:ptCount val="12"/>
                <c:pt idx="0">
                  <c:v>Q4-2011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</c:strCache>
            </c:strRef>
          </c:cat>
          <c:val>
            <c:numRef>
              <c:f>'Aplicación iPads'!$P$40:$P$51</c:f>
              <c:numCache>
                <c:formatCode>General</c:formatCode>
                <c:ptCount val="12"/>
                <c:pt idx="0">
                  <c:v>11.1</c:v>
                </c:pt>
                <c:pt idx="1">
                  <c:v>15.4</c:v>
                </c:pt>
                <c:pt idx="2">
                  <c:v>11.8</c:v>
                </c:pt>
                <c:pt idx="3">
                  <c:v>17</c:v>
                </c:pt>
                <c:pt idx="4">
                  <c:v>14</c:v>
                </c:pt>
                <c:pt idx="5">
                  <c:v>22</c:v>
                </c:pt>
                <c:pt idx="6">
                  <c:v>19.5</c:v>
                </c:pt>
                <c:pt idx="7">
                  <c:v>14.6</c:v>
                </c:pt>
                <c:pt idx="8">
                  <c:v>14.1</c:v>
                </c:pt>
                <c:pt idx="9">
                  <c:v>26</c:v>
                </c:pt>
                <c:pt idx="10">
                  <c:v>16.399999999999999</c:v>
                </c:pt>
                <c:pt idx="11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D-4A36-97F8-BED742AF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8928"/>
        <c:axId val="419345008"/>
      </c:lineChart>
      <c:catAx>
        <c:axId val="4193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345008"/>
        <c:crosses val="autoZero"/>
        <c:auto val="1"/>
        <c:lblAlgn val="ctr"/>
        <c:lblOffset val="100"/>
        <c:noMultiLvlLbl val="0"/>
      </c:catAx>
      <c:valAx>
        <c:axId val="419345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93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BioBaby'!$F$2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cat>
            <c:strRef>
              <c:f>'Aplicación BioBaby'!$E$3:$E$23</c:f>
              <c:strCache>
                <c:ptCount val="21"/>
                <c:pt idx="0">
                  <c:v>2002'</c:v>
                </c:pt>
                <c:pt idx="1">
                  <c:v>2003'</c:v>
                </c:pt>
                <c:pt idx="2">
                  <c:v>2004'</c:v>
                </c:pt>
                <c:pt idx="3">
                  <c:v>2005'</c:v>
                </c:pt>
                <c:pt idx="4">
                  <c:v>2006'</c:v>
                </c:pt>
                <c:pt idx="5">
                  <c:v>2007'</c:v>
                </c:pt>
                <c:pt idx="6">
                  <c:v>2008'</c:v>
                </c:pt>
                <c:pt idx="7">
                  <c:v>2009'</c:v>
                </c:pt>
                <c:pt idx="8">
                  <c:v>2010'</c:v>
                </c:pt>
                <c:pt idx="9">
                  <c:v>2011'</c:v>
                </c:pt>
                <c:pt idx="10">
                  <c:v>2012'</c:v>
                </c:pt>
                <c:pt idx="11">
                  <c:v>2013'</c:v>
                </c:pt>
                <c:pt idx="12">
                  <c:v>2014'</c:v>
                </c:pt>
                <c:pt idx="13">
                  <c:v>2015'</c:v>
                </c:pt>
                <c:pt idx="14">
                  <c:v>2016'</c:v>
                </c:pt>
                <c:pt idx="15">
                  <c:v>2017'</c:v>
                </c:pt>
                <c:pt idx="16">
                  <c:v>2018'</c:v>
                </c:pt>
                <c:pt idx="17">
                  <c:v>2019'</c:v>
                </c:pt>
                <c:pt idx="18">
                  <c:v>2020'</c:v>
                </c:pt>
                <c:pt idx="19">
                  <c:v>2021'</c:v>
                </c:pt>
                <c:pt idx="20">
                  <c:v>2022'</c:v>
                </c:pt>
              </c:strCache>
            </c:strRef>
          </c:cat>
          <c:val>
            <c:numRef>
              <c:f>'Aplicación BioBaby'!$F$3:$F$23</c:f>
              <c:numCache>
                <c:formatCode>0.0</c:formatCode>
                <c:ptCount val="21"/>
                <c:pt idx="0">
                  <c:v>0</c:v>
                </c:pt>
                <c:pt idx="1">
                  <c:v>4.2135450625789401</c:v>
                </c:pt>
                <c:pt idx="2">
                  <c:v>10.100984404424972</c:v>
                </c:pt>
                <c:pt idx="3">
                  <c:v>17.94026685104026</c:v>
                </c:pt>
                <c:pt idx="4">
                  <c:v>27.734615515514754</c:v>
                </c:pt>
                <c:pt idx="5">
                  <c:v>39.042831875380649</c:v>
                </c:pt>
                <c:pt idx="6">
                  <c:v>50.968060868869159</c:v>
                </c:pt>
                <c:pt idx="7">
                  <c:v>62.400681332446176</c:v>
                </c:pt>
                <c:pt idx="8">
                  <c:v>72.402184729415296</c:v>
                </c:pt>
                <c:pt idx="9">
                  <c:v>80.474673938973567</c:v>
                </c:pt>
                <c:pt idx="10">
                  <c:v>86.577104492095017</c:v>
                </c:pt>
                <c:pt idx="11">
                  <c:v>90.965682119255519</c:v>
                </c:pt>
                <c:pt idx="12">
                  <c:v>94.00971308511852</c:v>
                </c:pt>
                <c:pt idx="13">
                  <c:v>96.068576057856689</c:v>
                </c:pt>
                <c:pt idx="14">
                  <c:v>97.437475839749027</c:v>
                </c:pt>
                <c:pt idx="15">
                  <c:v>98.337302540402661</c:v>
                </c:pt>
                <c:pt idx="16">
                  <c:v>98.924360967872715</c:v>
                </c:pt>
                <c:pt idx="17">
                  <c:v>99.305489111285993</c:v>
                </c:pt>
                <c:pt idx="18">
                  <c:v>99.552135577241572</c:v>
                </c:pt>
                <c:pt idx="19">
                  <c:v>99.711422984225138</c:v>
                </c:pt>
                <c:pt idx="20">
                  <c:v>99.814155581321813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D-4EA2-A514-BB7F5888FA1C}"/>
            </c:ext>
          </c:extLst>
        </c:ser>
        <c:ser>
          <c:idx val="1"/>
          <c:order val="1"/>
          <c:tx>
            <c:strRef>
              <c:f>'Aplicación BioBaby'!$G$2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BioBaby'!$E$3:$E$23</c:f>
              <c:strCache>
                <c:ptCount val="21"/>
                <c:pt idx="0">
                  <c:v>2002'</c:v>
                </c:pt>
                <c:pt idx="1">
                  <c:v>2003'</c:v>
                </c:pt>
                <c:pt idx="2">
                  <c:v>2004'</c:v>
                </c:pt>
                <c:pt idx="3">
                  <c:v>2005'</c:v>
                </c:pt>
                <c:pt idx="4">
                  <c:v>2006'</c:v>
                </c:pt>
                <c:pt idx="5">
                  <c:v>2007'</c:v>
                </c:pt>
                <c:pt idx="6">
                  <c:v>2008'</c:v>
                </c:pt>
                <c:pt idx="7">
                  <c:v>2009'</c:v>
                </c:pt>
                <c:pt idx="8">
                  <c:v>2010'</c:v>
                </c:pt>
                <c:pt idx="9">
                  <c:v>2011'</c:v>
                </c:pt>
                <c:pt idx="10">
                  <c:v>2012'</c:v>
                </c:pt>
                <c:pt idx="11">
                  <c:v>2013'</c:v>
                </c:pt>
                <c:pt idx="12">
                  <c:v>2014'</c:v>
                </c:pt>
                <c:pt idx="13">
                  <c:v>2015'</c:v>
                </c:pt>
                <c:pt idx="14">
                  <c:v>2016'</c:v>
                </c:pt>
                <c:pt idx="15">
                  <c:v>2017'</c:v>
                </c:pt>
                <c:pt idx="16">
                  <c:v>2018'</c:v>
                </c:pt>
                <c:pt idx="17">
                  <c:v>2019'</c:v>
                </c:pt>
                <c:pt idx="18">
                  <c:v>2020'</c:v>
                </c:pt>
                <c:pt idx="19">
                  <c:v>2021'</c:v>
                </c:pt>
                <c:pt idx="20">
                  <c:v>2022'</c:v>
                </c:pt>
              </c:strCache>
            </c:strRef>
          </c:cat>
          <c:val>
            <c:numRef>
              <c:f>'Aplicación BioBaby'!$G$3:$G$23</c:f>
              <c:numCache>
                <c:formatCode>0.0</c:formatCode>
                <c:ptCount val="21"/>
                <c:pt idx="0">
                  <c:v>0</c:v>
                </c:pt>
                <c:pt idx="1">
                  <c:v>4.2135450625789401</c:v>
                </c:pt>
                <c:pt idx="2">
                  <c:v>5.887439341846032</c:v>
                </c:pt>
                <c:pt idx="3">
                  <c:v>7.8392824466152877</c:v>
                </c:pt>
                <c:pt idx="4">
                  <c:v>9.7943486644744944</c:v>
                </c:pt>
                <c:pt idx="5">
                  <c:v>11.308216359865895</c:v>
                </c:pt>
                <c:pt idx="6">
                  <c:v>11.92522899348851</c:v>
                </c:pt>
                <c:pt idx="7">
                  <c:v>11.432620463577017</c:v>
                </c:pt>
                <c:pt idx="8">
                  <c:v>10.00150339696912</c:v>
                </c:pt>
                <c:pt idx="9">
                  <c:v>8.0724892095582703</c:v>
                </c:pt>
                <c:pt idx="10">
                  <c:v>6.1024305531214509</c:v>
                </c:pt>
                <c:pt idx="11">
                  <c:v>4.388577627160501</c:v>
                </c:pt>
                <c:pt idx="12">
                  <c:v>3.0440309658630014</c:v>
                </c:pt>
                <c:pt idx="13">
                  <c:v>2.0588629727381687</c:v>
                </c:pt>
                <c:pt idx="14">
                  <c:v>1.3688997818923383</c:v>
                </c:pt>
                <c:pt idx="15">
                  <c:v>0.89982670065363379</c:v>
                </c:pt>
                <c:pt idx="16">
                  <c:v>0.58705842747005477</c:v>
                </c:pt>
                <c:pt idx="17">
                  <c:v>0.38112814341327805</c:v>
                </c:pt>
                <c:pt idx="18">
                  <c:v>0.24664646595557826</c:v>
                </c:pt>
                <c:pt idx="19">
                  <c:v>0.15928740698356592</c:v>
                </c:pt>
                <c:pt idx="20">
                  <c:v>0.1027325970966757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D-4EA2-A514-BB7F5888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2080"/>
        <c:axId val="219871296"/>
      </c:lineChart>
      <c:catAx>
        <c:axId val="21987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71296"/>
        <c:crosses val="autoZero"/>
        <c:auto val="1"/>
        <c:lblAlgn val="ctr"/>
        <c:lblOffset val="100"/>
        <c:noMultiLvlLbl val="0"/>
      </c:catAx>
      <c:valAx>
        <c:axId val="219871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987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de Bass'!$E$2</c:f>
              <c:strCache>
                <c:ptCount val="1"/>
                <c:pt idx="0">
                  <c:v>Periodo</c:v>
                </c:pt>
              </c:strCache>
            </c:strRef>
          </c:tx>
          <c:marker>
            <c:symbol val="none"/>
          </c:marker>
          <c:val>
            <c:numRef>
              <c:f>'Modelo de Bass'!$E$3:$E$16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456D-859D-82A654484C67}"/>
            </c:ext>
          </c:extLst>
        </c:ser>
        <c:ser>
          <c:idx val="1"/>
          <c:order val="1"/>
          <c:tx>
            <c:strRef>
              <c:f>'Modelo de Bass'!$F$2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val>
            <c:numRef>
              <c:f>'Modelo de Bass'!$F$3:$F$16</c:f>
              <c:numCache>
                <c:formatCode>0.00</c:formatCode>
                <c:ptCount val="14"/>
                <c:pt idx="0" formatCode="0">
                  <c:v>0</c:v>
                </c:pt>
                <c:pt idx="1">
                  <c:v>318.3435245630256</c:v>
                </c:pt>
                <c:pt idx="2">
                  <c:v>837.77707066047685</c:v>
                </c:pt>
                <c:pt idx="3">
                  <c:v>1600.5598867206722</c:v>
                </c:pt>
                <c:pt idx="4">
                  <c:v>2563.5514108768525</c:v>
                </c:pt>
                <c:pt idx="5">
                  <c:v>3571.6201436805682</c:v>
                </c:pt>
                <c:pt idx="6">
                  <c:v>4439.6707075546619</c:v>
                </c:pt>
                <c:pt idx="7">
                  <c:v>5070.0798722768441</c:v>
                </c:pt>
                <c:pt idx="8">
                  <c:v>5473.497653255703</c:v>
                </c:pt>
                <c:pt idx="9">
                  <c:v>5711.1464338858495</c:v>
                </c:pt>
                <c:pt idx="10">
                  <c:v>5844.3693405864633</c:v>
                </c:pt>
                <c:pt idx="11">
                  <c:v>5916.9828529381657</c:v>
                </c:pt>
                <c:pt idx="12">
                  <c:v>5955.9556206821208</c:v>
                </c:pt>
                <c:pt idx="13">
                  <c:v>5976.699934029939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456D-859D-82A654484C67}"/>
            </c:ext>
          </c:extLst>
        </c:ser>
        <c:ser>
          <c:idx val="2"/>
          <c:order val="2"/>
          <c:tx>
            <c:strRef>
              <c:f>'Modelo de Bass'!$G$2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val>
            <c:numRef>
              <c:f>'Modelo de Bass'!$G$3:$G$16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318.3435245630256</c:v>
                </c:pt>
                <c:pt idx="2">
                  <c:v>519.4335460974512</c:v>
                </c:pt>
                <c:pt idx="3">
                  <c:v>762.78281606019539</c:v>
                </c:pt>
                <c:pt idx="4">
                  <c:v>962.99152415618028</c:v>
                </c:pt>
                <c:pt idx="5">
                  <c:v>1008.0687328037156</c:v>
                </c:pt>
                <c:pt idx="6">
                  <c:v>868.05056387409377</c:v>
                </c:pt>
                <c:pt idx="7">
                  <c:v>630.40916472218214</c:v>
                </c:pt>
                <c:pt idx="8">
                  <c:v>403.4177809788589</c:v>
                </c:pt>
                <c:pt idx="9">
                  <c:v>237.64878063014658</c:v>
                </c:pt>
                <c:pt idx="10">
                  <c:v>133.22290670061375</c:v>
                </c:pt>
                <c:pt idx="11">
                  <c:v>72.613512351702411</c:v>
                </c:pt>
                <c:pt idx="12">
                  <c:v>38.972767743955046</c:v>
                </c:pt>
                <c:pt idx="13">
                  <c:v>20.744313347818206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4-456D-859D-82A6544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3648"/>
        <c:axId val="219874040"/>
      </c:lineChart>
      <c:catAx>
        <c:axId val="21987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74040"/>
        <c:crosses val="autoZero"/>
        <c:auto val="1"/>
        <c:lblAlgn val="ctr"/>
        <c:lblOffset val="100"/>
        <c:noMultiLvlLbl val="0"/>
      </c:catAx>
      <c:valAx>
        <c:axId val="2198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73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88113</xdr:colOff>
      <xdr:row>26</xdr:row>
      <xdr:rowOff>25849</xdr:rowOff>
    </xdr:from>
    <xdr:to>
      <xdr:col>11</xdr:col>
      <xdr:colOff>637442</xdr:colOff>
      <xdr:row>34</xdr:row>
      <xdr:rowOff>179616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1 CuadroTexto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7" name="1 CuadroTexto"/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11</xdr:col>
      <xdr:colOff>188598</xdr:colOff>
      <xdr:row>29</xdr:row>
      <xdr:rowOff>137503</xdr:rowOff>
    </xdr:from>
    <xdr:to>
      <xdr:col>12</xdr:col>
      <xdr:colOff>170712</xdr:colOff>
      <xdr:row>31</xdr:row>
      <xdr:rowOff>125835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175846</xdr:rowOff>
    </xdr:from>
    <xdr:to>
      <xdr:col>11</xdr:col>
      <xdr:colOff>464615</xdr:colOff>
      <xdr:row>50</xdr:row>
      <xdr:rowOff>12160</xdr:rowOff>
    </xdr:to>
    <xdr:sp macro="" textlink="">
      <xdr:nvSpPr>
        <xdr:cNvPr id="9" name="2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19808" y="7033846"/>
          <a:ext cx="6238230" cy="25033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Parámetros:</a:t>
          </a:r>
        </a:p>
        <a:p>
          <a:endParaRPr lang="es-MX"/>
        </a:p>
        <a:p>
          <a:r>
            <a:rPr lang="es-MX"/>
            <a:t>p= coeficiente de innovación</a:t>
          </a:r>
        </a:p>
        <a:p>
          <a:r>
            <a:rPr lang="es-MX"/>
            <a:t>q= coeficiente de imitación</a:t>
          </a:r>
        </a:p>
        <a:p>
          <a:r>
            <a:rPr lang="es-MX"/>
            <a:t>m= dimensión del mercado</a:t>
          </a:r>
        </a:p>
        <a:p>
          <a:r>
            <a:rPr lang="es-MX"/>
            <a:t>t = periodo (condición inicial 0)</a:t>
          </a:r>
        </a:p>
        <a:p>
          <a:endParaRPr lang="es-MX"/>
        </a:p>
        <a:p>
          <a:r>
            <a:rPr lang="es-MX" sz="1400" b="1"/>
            <a:t>Nota: existe una tabla con valores para los parámetros p y q aplicados a productos </a:t>
          </a:r>
        </a:p>
        <a:p>
          <a:r>
            <a:rPr lang="es-MX" sz="1400" b="1"/>
            <a:t>de consumo masivo.</a:t>
          </a:r>
        </a:p>
      </xdr:txBody>
    </xdr:sp>
    <xdr:clientData/>
  </xdr:twoCellAnchor>
  <xdr:twoCellAnchor>
    <xdr:from>
      <xdr:col>9</xdr:col>
      <xdr:colOff>457200</xdr:colOff>
      <xdr:row>1</xdr:row>
      <xdr:rowOff>321652</xdr:rowOff>
    </xdr:from>
    <xdr:to>
      <xdr:col>16</xdr:col>
      <xdr:colOff>254000</xdr:colOff>
      <xdr:row>14</xdr:row>
      <xdr:rowOff>124802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15</xdr:row>
      <xdr:rowOff>48600</xdr:rowOff>
    </xdr:from>
    <xdr:to>
      <xdr:col>21</xdr:col>
      <xdr:colOff>203688</xdr:colOff>
      <xdr:row>33</xdr:row>
      <xdr:rowOff>126998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204177</xdr:colOff>
      <xdr:row>38</xdr:row>
      <xdr:rowOff>83283</xdr:rowOff>
    </xdr:from>
    <xdr:to>
      <xdr:col>23</xdr:col>
      <xdr:colOff>761023</xdr:colOff>
      <xdr:row>52</xdr:row>
      <xdr:rowOff>153133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219240</xdr:colOff>
      <xdr:row>24</xdr:row>
      <xdr:rowOff>116805</xdr:rowOff>
    </xdr:from>
    <xdr:to>
      <xdr:col>8</xdr:col>
      <xdr:colOff>647864</xdr:colOff>
      <xdr:row>33</xdr:row>
      <xdr:rowOff>80072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36016" y="4688805"/>
              <a:ext cx="5913710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436016" y="4688805"/>
              <a:ext cx="5913710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9</xdr:col>
      <xdr:colOff>1197</xdr:colOff>
      <xdr:row>27</xdr:row>
      <xdr:rowOff>97449</xdr:rowOff>
    </xdr:from>
    <xdr:to>
      <xdr:col>9</xdr:col>
      <xdr:colOff>745311</xdr:colOff>
      <xdr:row>29</xdr:row>
      <xdr:rowOff>85781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465059" y="5240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6465059" y="5240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7</xdr:col>
      <xdr:colOff>584636</xdr:colOff>
      <xdr:row>3</xdr:row>
      <xdr:rowOff>52551</xdr:rowOff>
    </xdr:from>
    <xdr:to>
      <xdr:col>14</xdr:col>
      <xdr:colOff>591207</xdr:colOff>
      <xdr:row>20</xdr:row>
      <xdr:rowOff>113642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115957</xdr:colOff>
      <xdr:row>12</xdr:row>
      <xdr:rowOff>110432</xdr:rowOff>
    </xdr:from>
    <xdr:to>
      <xdr:col>3</xdr:col>
      <xdr:colOff>483249</xdr:colOff>
      <xdr:row>21</xdr:row>
      <xdr:rowOff>33129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57" y="2297041"/>
          <a:ext cx="2189466" cy="15626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35514</xdr:colOff>
      <xdr:row>0</xdr:row>
      <xdr:rowOff>88866</xdr:rowOff>
    </xdr:from>
    <xdr:to>
      <xdr:col>14</xdr:col>
      <xdr:colOff>35514</xdr:colOff>
      <xdr:row>14</xdr:row>
      <xdr:rowOff>165066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212671</xdr:colOff>
      <xdr:row>17</xdr:row>
      <xdr:rowOff>143081</xdr:rowOff>
    </xdr:from>
    <xdr:to>
      <xdr:col>8</xdr:col>
      <xdr:colOff>641295</xdr:colOff>
      <xdr:row>26</xdr:row>
      <xdr:rowOff>106348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9447" y="3381581"/>
              <a:ext cx="5519572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4" name="1 CuadroTexto"/>
            <xdr:cNvSpPr txBox="1"/>
          </xdr:nvSpPr>
          <xdr:spPr>
            <a:xfrm>
              <a:off x="429447" y="3381581"/>
              <a:ext cx="5519572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8</xdr:col>
      <xdr:colOff>743490</xdr:colOff>
      <xdr:row>21</xdr:row>
      <xdr:rowOff>97449</xdr:rowOff>
    </xdr:from>
    <xdr:to>
      <xdr:col>9</xdr:col>
      <xdr:colOff>725604</xdr:colOff>
      <xdr:row>23</xdr:row>
      <xdr:rowOff>85781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3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051214" y="4097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5" name="3 CuadroTexto"/>
            <xdr:cNvSpPr txBox="1"/>
          </xdr:nvSpPr>
          <xdr:spPr>
            <a:xfrm>
              <a:off x="6051214" y="4097949"/>
              <a:ext cx="74411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28</xdr:row>
      <xdr:rowOff>0</xdr:rowOff>
    </xdr:from>
    <xdr:to>
      <xdr:col>9</xdr:col>
      <xdr:colOff>464615</xdr:colOff>
      <xdr:row>41</xdr:row>
      <xdr:rowOff>26814</xdr:rowOff>
    </xdr:to>
    <xdr:sp macro="" textlink="">
      <xdr:nvSpPr>
        <xdr:cNvPr id="6" name="2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9808" y="5334000"/>
          <a:ext cx="6333480" cy="25033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Parámetros:</a:t>
          </a:r>
        </a:p>
        <a:p>
          <a:endParaRPr lang="es-MX"/>
        </a:p>
        <a:p>
          <a:r>
            <a:rPr lang="es-MX"/>
            <a:t>p= coeficiente de innovación</a:t>
          </a:r>
        </a:p>
        <a:p>
          <a:r>
            <a:rPr lang="es-MX"/>
            <a:t>q= coeficiente de imitación</a:t>
          </a:r>
        </a:p>
        <a:p>
          <a:r>
            <a:rPr lang="es-MX"/>
            <a:t>m= dimensión del mercado</a:t>
          </a:r>
        </a:p>
        <a:p>
          <a:r>
            <a:rPr lang="es-MX"/>
            <a:t>t = periodo (condición inicial 0)</a:t>
          </a:r>
        </a:p>
        <a:p>
          <a:endParaRPr lang="es-MX"/>
        </a:p>
        <a:p>
          <a:r>
            <a:rPr lang="es-MX" sz="1400" b="1"/>
            <a:t>Nota: existe una tabla con valores para los parámetros p y q aplicados a productos </a:t>
          </a:r>
        </a:p>
        <a:p>
          <a:r>
            <a:rPr lang="es-MX" sz="1400" b="1"/>
            <a:t>de consumo masivo.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3.nd.edu/~busiforc/handouts/Other%20Articles/Bass%20model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3"/>
  <sheetViews>
    <sheetView tabSelected="1" topLeftCell="A7" zoomScaleNormal="100" workbookViewId="0">
      <selection activeCell="C5" sqref="C5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2.453125" customWidth="1"/>
    <col min="5" max="5" width="3.1796875" customWidth="1"/>
    <col min="6" max="6" width="9.54296875" bestFit="1" customWidth="1"/>
    <col min="7" max="7" width="8" hidden="1" customWidth="1"/>
    <col min="8" max="8" width="10.7265625" bestFit="1" customWidth="1"/>
    <col min="9" max="9" width="10.453125" bestFit="1" customWidth="1"/>
    <col min="10" max="10" width="8.54296875" customWidth="1"/>
    <col min="17" max="17" width="6.26953125" customWidth="1"/>
    <col min="18" max="18" width="12" customWidth="1"/>
    <col min="19" max="19" width="5.453125" bestFit="1" customWidth="1"/>
    <col min="20" max="20" width="4.81640625" bestFit="1" customWidth="1"/>
    <col min="21" max="21" width="8.81640625" customWidth="1"/>
  </cols>
  <sheetData>
    <row r="2" spans="2:21" ht="31.5" customHeight="1" x14ac:dyDescent="0.35">
      <c r="B2" s="6" t="s">
        <v>11</v>
      </c>
      <c r="F2" s="16" t="s">
        <v>76</v>
      </c>
      <c r="G2" s="16" t="s">
        <v>9</v>
      </c>
      <c r="H2" s="16" t="s">
        <v>10</v>
      </c>
      <c r="I2" s="16" t="s">
        <v>12</v>
      </c>
      <c r="S2" s="23" t="s">
        <v>38</v>
      </c>
      <c r="T2" s="23"/>
      <c r="U2" s="23"/>
    </row>
    <row r="3" spans="2:21" x14ac:dyDescent="0.35">
      <c r="B3" s="1" t="s">
        <v>1</v>
      </c>
      <c r="C3" s="2">
        <v>2.9000000000000001E-2</v>
      </c>
      <c r="D3" s="2"/>
      <c r="E3" s="2"/>
      <c r="F3" s="14">
        <v>0</v>
      </c>
      <c r="G3" s="17" t="s">
        <v>39</v>
      </c>
      <c r="H3" s="18">
        <v>0</v>
      </c>
      <c r="I3" s="18">
        <v>0</v>
      </c>
      <c r="S3" s="13" t="s">
        <v>35</v>
      </c>
      <c r="T3" s="13" t="s">
        <v>36</v>
      </c>
      <c r="U3" s="13" t="s">
        <v>37</v>
      </c>
    </row>
    <row r="4" spans="2:21" x14ac:dyDescent="0.35">
      <c r="B4" s="1" t="s">
        <v>2</v>
      </c>
      <c r="C4">
        <v>0.3</v>
      </c>
      <c r="E4">
        <v>1</v>
      </c>
      <c r="F4" s="14" t="s">
        <v>84</v>
      </c>
      <c r="G4" s="17" t="s">
        <v>40</v>
      </c>
      <c r="H4" s="19">
        <f>C5*(1- (EXP(1)^(-(C3+C4)*(G4))))/(1+(C4/C3)*((EXP(1)^-((C3+C4)*(G4)))))</f>
        <v>9.7274900081954101</v>
      </c>
      <c r="I4" s="22">
        <f>H4-H3</f>
        <v>9.7274900081954101</v>
      </c>
      <c r="R4" s="4"/>
      <c r="S4" s="14">
        <v>2014</v>
      </c>
      <c r="T4" s="14">
        <v>10</v>
      </c>
      <c r="U4" s="14">
        <v>6904</v>
      </c>
    </row>
    <row r="5" spans="2:21" x14ac:dyDescent="0.35">
      <c r="B5" s="1" t="s">
        <v>3</v>
      </c>
      <c r="C5">
        <v>293</v>
      </c>
      <c r="E5">
        <v>2</v>
      </c>
      <c r="F5" s="14" t="s">
        <v>60</v>
      </c>
      <c r="G5" s="17" t="s">
        <v>41</v>
      </c>
      <c r="H5" s="18">
        <f>$C$5*(1- (EXP(1)^(-($C$3+$C$4)*(G5))))/(1+($C$4/$C$3)*((EXP(1)^-(($C$3+$C$4)*(G5)))))</f>
        <v>22.219530808070097</v>
      </c>
      <c r="I5" s="22">
        <f t="shared" ref="I5:I12" si="0">H5-H4</f>
        <v>12.492040799874687</v>
      </c>
      <c r="R5" s="4"/>
      <c r="S5" s="14">
        <v>2014</v>
      </c>
      <c r="T5" s="14">
        <v>11</v>
      </c>
      <c r="U5" s="14">
        <v>14156</v>
      </c>
    </row>
    <row r="6" spans="2:21" x14ac:dyDescent="0.35">
      <c r="B6" s="1" t="s">
        <v>6</v>
      </c>
      <c r="C6">
        <v>0</v>
      </c>
      <c r="E6">
        <v>3</v>
      </c>
      <c r="F6" s="14" t="s">
        <v>61</v>
      </c>
      <c r="G6" s="17" t="s">
        <v>42</v>
      </c>
      <c r="H6" s="18">
        <f>$C$5*(1- (EXP(1)^(-($C$3+$C$4)*(G6))))/(1+($C$4/$C$3)*((EXP(1)^-(($C$3+$C$4)*(G6)))))</f>
        <v>37.854592644572357</v>
      </c>
      <c r="I6" s="22">
        <f t="shared" si="0"/>
        <v>15.63506183650226</v>
      </c>
      <c r="R6" s="4"/>
      <c r="S6" s="14">
        <v>2014</v>
      </c>
      <c r="T6" s="14">
        <v>12</v>
      </c>
      <c r="U6" s="14">
        <v>17529</v>
      </c>
    </row>
    <row r="7" spans="2:21" x14ac:dyDescent="0.35">
      <c r="B7" s="1" t="s">
        <v>7</v>
      </c>
      <c r="C7">
        <v>1</v>
      </c>
      <c r="E7">
        <v>4</v>
      </c>
      <c r="F7" s="14" t="s">
        <v>62</v>
      </c>
      <c r="G7" s="17" t="s">
        <v>43</v>
      </c>
      <c r="H7" s="18">
        <f>$C$5*(1- (EXP(1)^(-($C$3+$C$4)*(G7))))/(1+($C$4/$C$3)*((EXP(1)^-(($C$3+$C$4)*(G7)))))</f>
        <v>56.805698877499225</v>
      </c>
      <c r="I7" s="22">
        <f t="shared" si="0"/>
        <v>18.951106232926868</v>
      </c>
      <c r="R7" s="4"/>
      <c r="S7" s="14">
        <v>2015</v>
      </c>
      <c r="T7" s="14">
        <v>1</v>
      </c>
      <c r="U7" s="14">
        <v>16606</v>
      </c>
    </row>
    <row r="8" spans="2:21" x14ac:dyDescent="0.35">
      <c r="B8" s="1" t="s">
        <v>4</v>
      </c>
      <c r="C8" s="3">
        <f>1- (EXP(1)^(-(C3+C4)*(C7)))</f>
        <v>0.28035698325292457</v>
      </c>
      <c r="D8" s="3"/>
      <c r="E8">
        <v>5</v>
      </c>
      <c r="F8" s="14" t="s">
        <v>63</v>
      </c>
      <c r="G8" s="17" t="s">
        <v>44</v>
      </c>
      <c r="H8" s="18">
        <f t="shared" ref="H8:H12" si="1">$C$5*(1- (EXP(1)^(-($C$3+$C$4)*(G8))))/(1+($C$4/$C$3)*((EXP(1)^-(($C$3+$C$4)*(G8)))))</f>
        <v>78.903048114214258</v>
      </c>
      <c r="I8" s="22">
        <f t="shared" si="0"/>
        <v>22.097349236715033</v>
      </c>
      <c r="R8" s="4"/>
      <c r="S8" s="14">
        <v>2015</v>
      </c>
      <c r="T8" s="14">
        <v>2</v>
      </c>
      <c r="U8" s="14">
        <v>15887</v>
      </c>
    </row>
    <row r="9" spans="2:21" x14ac:dyDescent="0.35">
      <c r="B9" s="1" t="s">
        <v>5</v>
      </c>
      <c r="C9" s="3">
        <f>1+(C4/C3)*((EXP(1)^-((C3+C4)*(C7))))</f>
        <v>8.4445829318662966</v>
      </c>
      <c r="D9" s="3"/>
      <c r="E9">
        <v>6</v>
      </c>
      <c r="F9" s="14" t="s">
        <v>64</v>
      </c>
      <c r="G9" s="17" t="s">
        <v>45</v>
      </c>
      <c r="H9" s="18">
        <f t="shared" si="1"/>
        <v>103.53418770248636</v>
      </c>
      <c r="I9" s="22">
        <f t="shared" si="0"/>
        <v>24.631139588272106</v>
      </c>
      <c r="R9" s="4"/>
      <c r="S9" s="14">
        <v>2015</v>
      </c>
      <c r="T9" s="14">
        <v>3</v>
      </c>
      <c r="U9" s="14">
        <v>18304</v>
      </c>
    </row>
    <row r="10" spans="2:21" x14ac:dyDescent="0.35">
      <c r="B10" s="1" t="s">
        <v>8</v>
      </c>
      <c r="C10" s="3">
        <f>C8/C9</f>
        <v>3.3199624601349523E-2</v>
      </c>
      <c r="D10" s="3"/>
      <c r="E10">
        <v>7</v>
      </c>
      <c r="F10" s="14" t="s">
        <v>66</v>
      </c>
      <c r="G10" s="17" t="s">
        <v>46</v>
      </c>
      <c r="H10" s="18">
        <f t="shared" si="1"/>
        <v>129.6485746047293</v>
      </c>
      <c r="I10" s="22">
        <f t="shared" si="0"/>
        <v>26.114386902242941</v>
      </c>
      <c r="R10" s="4"/>
    </row>
    <row r="11" spans="2:21" x14ac:dyDescent="0.35">
      <c r="B11" s="8" t="s">
        <v>0</v>
      </c>
      <c r="C11" s="9">
        <f>C5*(C8/C9)</f>
        <v>9.7274900081954101</v>
      </c>
      <c r="D11" s="9"/>
      <c r="E11">
        <v>8</v>
      </c>
      <c r="F11" s="14" t="s">
        <v>65</v>
      </c>
      <c r="G11" s="17" t="s">
        <v>47</v>
      </c>
      <c r="H11" s="18">
        <f t="shared" si="1"/>
        <v>155.9059071649948</v>
      </c>
      <c r="I11" s="22">
        <f t="shared" si="0"/>
        <v>26.257332560265496</v>
      </c>
      <c r="R11" s="4"/>
    </row>
    <row r="12" spans="2:21" x14ac:dyDescent="0.35">
      <c r="E12">
        <v>9</v>
      </c>
      <c r="F12" s="14" t="s">
        <v>68</v>
      </c>
      <c r="G12" s="17" t="s">
        <v>48</v>
      </c>
      <c r="H12" s="18">
        <f t="shared" si="1"/>
        <v>180.93666995382495</v>
      </c>
      <c r="I12" s="22">
        <f t="shared" si="0"/>
        <v>25.030762788830145</v>
      </c>
      <c r="R12" s="4"/>
    </row>
    <row r="13" spans="2:21" x14ac:dyDescent="0.35">
      <c r="E13">
        <v>10</v>
      </c>
      <c r="F13" s="14" t="s">
        <v>69</v>
      </c>
      <c r="G13" s="17" t="s">
        <v>49</v>
      </c>
      <c r="H13" s="18">
        <f t="shared" ref="H13:H16" si="2">$C$5*(1- (EXP(1)^(-($C$3+$C$4)*(G13))))/(1+($C$4/$C$3)*((EXP(1)^-(($C$3+$C$4)*(G13)))))</f>
        <v>203.61465846002804</v>
      </c>
      <c r="I13" s="22">
        <f t="shared" ref="I13:I16" si="3">H13-H12</f>
        <v>22.677988506203093</v>
      </c>
      <c r="R13" s="4"/>
    </row>
    <row r="14" spans="2:21" x14ac:dyDescent="0.35">
      <c r="E14">
        <v>11</v>
      </c>
      <c r="F14" s="14" t="s">
        <v>70</v>
      </c>
      <c r="G14" s="17" t="s">
        <v>50</v>
      </c>
      <c r="H14" s="18">
        <f t="shared" si="2"/>
        <v>223.23341073763945</v>
      </c>
      <c r="I14" s="22">
        <f t="shared" si="3"/>
        <v>19.618752277611406</v>
      </c>
      <c r="P14" s="4"/>
    </row>
    <row r="15" spans="2:21" x14ac:dyDescent="0.35">
      <c r="E15">
        <v>12</v>
      </c>
      <c r="F15" s="14" t="s">
        <v>71</v>
      </c>
      <c r="G15" s="17" t="s">
        <v>51</v>
      </c>
      <c r="H15" s="18">
        <f t="shared" si="2"/>
        <v>239.53867040925459</v>
      </c>
      <c r="I15" s="22">
        <f t="shared" si="3"/>
        <v>16.305259671615147</v>
      </c>
      <c r="R15" s="4"/>
    </row>
    <row r="16" spans="2:21" x14ac:dyDescent="0.35">
      <c r="E16">
        <v>13</v>
      </c>
      <c r="F16" s="14" t="s">
        <v>67</v>
      </c>
      <c r="G16" s="17" t="s">
        <v>52</v>
      </c>
      <c r="H16" s="18">
        <f t="shared" si="2"/>
        <v>252.64453025559078</v>
      </c>
      <c r="I16" s="18">
        <f t="shared" si="3"/>
        <v>13.105859846336188</v>
      </c>
      <c r="R16" s="4"/>
    </row>
    <row r="17" spans="3:9" x14ac:dyDescent="0.35">
      <c r="E17">
        <v>14</v>
      </c>
      <c r="F17" s="14" t="s">
        <v>72</v>
      </c>
      <c r="G17" s="17" t="s">
        <v>53</v>
      </c>
      <c r="H17" s="18">
        <f t="shared" ref="H17:H18" si="4">$C$5*(1- (EXP(1)^(-($C$3+$C$4)*(G17))))/(1+($C$4/$C$3)*((EXP(1)^-(($C$3+$C$4)*(G17)))))</f>
        <v>262.89858373018546</v>
      </c>
      <c r="I17" s="18">
        <f t="shared" ref="I17:I18" si="5">H17-H16</f>
        <v>10.254053474594684</v>
      </c>
    </row>
    <row r="18" spans="3:9" x14ac:dyDescent="0.35">
      <c r="E18">
        <v>15</v>
      </c>
      <c r="F18" s="14" t="s">
        <v>73</v>
      </c>
      <c r="G18" s="17" t="s">
        <v>54</v>
      </c>
      <c r="H18" s="18">
        <f t="shared" si="4"/>
        <v>270.7534490655496</v>
      </c>
      <c r="I18" s="18">
        <f t="shared" si="5"/>
        <v>7.8548653353641384</v>
      </c>
    </row>
    <row r="19" spans="3:9" x14ac:dyDescent="0.35">
      <c r="E19">
        <v>16</v>
      </c>
      <c r="F19" s="14" t="s">
        <v>74</v>
      </c>
      <c r="G19" s="17" t="s">
        <v>55</v>
      </c>
      <c r="H19" s="18">
        <f t="shared" ref="H19" si="6">$C$5*(1- (EXP(1)^(-($C$3+$C$4)*(G19))))/(1+($C$4/$C$3)*((EXP(1)^-(($C$3+$C$4)*(G19)))))</f>
        <v>276.67352349096922</v>
      </c>
      <c r="I19" s="18">
        <f t="shared" ref="I19" si="7">H19-H18</f>
        <v>5.9200744254196138</v>
      </c>
    </row>
    <row r="20" spans="3:9" x14ac:dyDescent="0.35">
      <c r="E20">
        <v>17</v>
      </c>
      <c r="F20" s="14" t="s">
        <v>75</v>
      </c>
      <c r="G20" s="17" t="s">
        <v>56</v>
      </c>
      <c r="H20" s="18">
        <f t="shared" ref="H20:H21" si="8">$C$5*(1- (EXP(1)^(-($C$3+$C$4)*(G20))))/(1+($C$4/$C$3)*((EXP(1)^-(($C$3+$C$4)*(G20)))))</f>
        <v>281.0809790797793</v>
      </c>
      <c r="I20" s="18">
        <f t="shared" ref="I20:I21" si="9">H20-H19</f>
        <v>4.4074555888100804</v>
      </c>
    </row>
    <row r="21" spans="3:9" x14ac:dyDescent="0.35">
      <c r="E21">
        <v>18</v>
      </c>
      <c r="F21" s="14" t="s">
        <v>78</v>
      </c>
      <c r="G21" s="17" t="s">
        <v>57</v>
      </c>
      <c r="H21" s="18">
        <f t="shared" si="8"/>
        <v>284.33242192347979</v>
      </c>
      <c r="I21" s="18">
        <f t="shared" si="9"/>
        <v>3.2514428437004881</v>
      </c>
    </row>
    <row r="22" spans="3:9" x14ac:dyDescent="0.35">
      <c r="C22" t="s">
        <v>13</v>
      </c>
      <c r="E22">
        <v>19</v>
      </c>
      <c r="F22" s="14" t="s">
        <v>79</v>
      </c>
      <c r="G22" s="17" t="s">
        <v>58</v>
      </c>
      <c r="H22" s="18">
        <f t="shared" ref="H22" si="10">$C$5*(1- (EXP(1)^(-($C$3+$C$4)*(G22))))/(1+($C$4/$C$3)*((EXP(1)^-(($C$3+$C$4)*(G22)))))</f>
        <v>286.7149067846816</v>
      </c>
      <c r="I22" s="18">
        <f t="shared" ref="I22" si="11">H22-H21</f>
        <v>2.3824848612018172</v>
      </c>
    </row>
    <row r="33" spans="10:16" x14ac:dyDescent="0.35">
      <c r="J33" t="s">
        <v>13</v>
      </c>
    </row>
    <row r="34" spans="10:16" x14ac:dyDescent="0.35">
      <c r="O34" s="3"/>
    </row>
    <row r="35" spans="10:16" x14ac:dyDescent="0.35">
      <c r="O35" s="3"/>
    </row>
    <row r="38" spans="10:16" x14ac:dyDescent="0.35">
      <c r="P38" t="s">
        <v>83</v>
      </c>
    </row>
    <row r="39" spans="10:16" x14ac:dyDescent="0.35">
      <c r="N39" s="15" t="s">
        <v>76</v>
      </c>
      <c r="O39" s="15" t="s">
        <v>12</v>
      </c>
      <c r="P39" s="15" t="s">
        <v>77</v>
      </c>
    </row>
    <row r="40" spans="10:16" x14ac:dyDescent="0.35">
      <c r="N40" t="s">
        <v>59</v>
      </c>
      <c r="O40" s="4">
        <v>9.7604133249651515</v>
      </c>
      <c r="P40">
        <v>11.1</v>
      </c>
    </row>
    <row r="41" spans="10:16" x14ac:dyDescent="0.35">
      <c r="N41" t="s">
        <v>60</v>
      </c>
      <c r="O41" s="4">
        <v>12.532191505802876</v>
      </c>
      <c r="P41">
        <v>15.4</v>
      </c>
    </row>
    <row r="42" spans="10:16" x14ac:dyDescent="0.35">
      <c r="N42" t="s">
        <v>61</v>
      </c>
      <c r="O42" s="4">
        <v>15.681366080619554</v>
      </c>
      <c r="P42">
        <v>11.8</v>
      </c>
    </row>
    <row r="43" spans="10:16" x14ac:dyDescent="0.35">
      <c r="N43" t="s">
        <v>62</v>
      </c>
      <c r="O43" s="4">
        <v>19.000663493449608</v>
      </c>
      <c r="P43">
        <v>17</v>
      </c>
    </row>
    <row r="44" spans="10:16" x14ac:dyDescent="0.35">
      <c r="N44" t="s">
        <v>63</v>
      </c>
      <c r="O44" s="4">
        <v>22.145268230576178</v>
      </c>
      <c r="P44">
        <v>14</v>
      </c>
    </row>
    <row r="45" spans="10:16" x14ac:dyDescent="0.35">
      <c r="N45" t="s">
        <v>64</v>
      </c>
      <c r="O45" s="4">
        <v>24.671193005005279</v>
      </c>
      <c r="P45">
        <v>22</v>
      </c>
    </row>
    <row r="46" spans="10:16" x14ac:dyDescent="0.35">
      <c r="N46" t="s">
        <v>66</v>
      </c>
      <c r="O46" s="12">
        <v>26.140604945500584</v>
      </c>
      <c r="P46">
        <v>19.5</v>
      </c>
    </row>
    <row r="47" spans="10:16" x14ac:dyDescent="0.35">
      <c r="N47" t="s">
        <v>65</v>
      </c>
      <c r="O47" s="12">
        <v>26.265991586822395</v>
      </c>
      <c r="P47">
        <v>14.6</v>
      </c>
    </row>
    <row r="48" spans="10:16" x14ac:dyDescent="0.35">
      <c r="N48" t="s">
        <v>68</v>
      </c>
      <c r="O48" s="12">
        <v>25.021710675718111</v>
      </c>
      <c r="P48">
        <v>14.1</v>
      </c>
    </row>
    <row r="49" spans="2:16" x14ac:dyDescent="0.35">
      <c r="N49" t="s">
        <v>69</v>
      </c>
      <c r="O49" s="12">
        <v>22.65451230326687</v>
      </c>
      <c r="P49">
        <v>26</v>
      </c>
    </row>
    <row r="50" spans="2:16" x14ac:dyDescent="0.35">
      <c r="N50" t="s">
        <v>70</v>
      </c>
      <c r="O50" s="12">
        <v>19.586143285521302</v>
      </c>
      <c r="P50">
        <v>16.399999999999999</v>
      </c>
    </row>
    <row r="51" spans="2:16" x14ac:dyDescent="0.35">
      <c r="N51" t="s">
        <v>71</v>
      </c>
      <c r="O51" s="12">
        <v>16.26899787694083</v>
      </c>
      <c r="P51">
        <v>13.3</v>
      </c>
    </row>
    <row r="53" spans="2:16" x14ac:dyDescent="0.35">
      <c r="B53" s="21" t="s">
        <v>82</v>
      </c>
    </row>
  </sheetData>
  <mergeCells count="1">
    <mergeCell ref="S2:U2"/>
  </mergeCells>
  <hyperlinks>
    <hyperlink ref="B53" r:id="rId1" display="https://www3.nd.edu/~busiforc/handouts/Other Articles/Bass model.pdf" xr:uid="{3ACA5E61-0BC7-48B5-9022-C09514DCFCFD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7"/>
  <sheetViews>
    <sheetView topLeftCell="A4" zoomScale="115" zoomScaleNormal="115" workbookViewId="0">
      <selection activeCell="F19" sqref="F19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8.81640625" customWidth="1"/>
    <col min="5" max="5" width="8" bestFit="1" customWidth="1"/>
    <col min="6" max="6" width="20.7265625" bestFit="1" customWidth="1"/>
    <col min="7" max="7" width="10.453125" bestFit="1" customWidth="1"/>
  </cols>
  <sheetData>
    <row r="2" spans="2:7" x14ac:dyDescent="0.35">
      <c r="B2" s="6" t="s">
        <v>11</v>
      </c>
      <c r="E2" s="7" t="s">
        <v>9</v>
      </c>
      <c r="F2" s="7" t="s">
        <v>10</v>
      </c>
      <c r="G2" s="7" t="s">
        <v>12</v>
      </c>
    </row>
    <row r="3" spans="2:7" x14ac:dyDescent="0.35">
      <c r="B3" s="1" t="s">
        <v>1</v>
      </c>
      <c r="C3">
        <v>3.5000000000000003E-2</v>
      </c>
      <c r="D3">
        <v>0</v>
      </c>
      <c r="E3" s="10" t="s">
        <v>14</v>
      </c>
      <c r="F3" s="4">
        <v>0</v>
      </c>
      <c r="G3" s="4">
        <v>0</v>
      </c>
    </row>
    <row r="4" spans="2:7" x14ac:dyDescent="0.35">
      <c r="B4" s="1" t="s">
        <v>2</v>
      </c>
      <c r="C4">
        <v>0.40600000000000003</v>
      </c>
      <c r="D4">
        <v>1</v>
      </c>
      <c r="E4" s="10" t="s">
        <v>15</v>
      </c>
      <c r="F4" s="4">
        <v>4.2135450625789401</v>
      </c>
      <c r="G4" s="4">
        <f>F4-F3</f>
        <v>4.2135450625789401</v>
      </c>
    </row>
    <row r="5" spans="2:7" x14ac:dyDescent="0.35">
      <c r="B5" s="1" t="s">
        <v>3</v>
      </c>
      <c r="C5">
        <v>100</v>
      </c>
      <c r="D5">
        <v>2</v>
      </c>
      <c r="E5" s="10" t="s">
        <v>16</v>
      </c>
      <c r="F5" s="4">
        <v>10.100984404424972</v>
      </c>
      <c r="G5" s="4">
        <f t="shared" ref="G5:G23" si="0">F5-F4</f>
        <v>5.887439341846032</v>
      </c>
    </row>
    <row r="6" spans="2:7" x14ac:dyDescent="0.35">
      <c r="B6" s="1" t="s">
        <v>6</v>
      </c>
      <c r="C6">
        <v>0</v>
      </c>
      <c r="D6">
        <v>3</v>
      </c>
      <c r="E6" s="10" t="s">
        <v>17</v>
      </c>
      <c r="F6" s="4">
        <v>17.94026685104026</v>
      </c>
      <c r="G6" s="4">
        <f t="shared" si="0"/>
        <v>7.8392824466152877</v>
      </c>
    </row>
    <row r="7" spans="2:7" x14ac:dyDescent="0.35">
      <c r="B7" s="1" t="s">
        <v>7</v>
      </c>
      <c r="C7">
        <v>20</v>
      </c>
      <c r="D7">
        <v>4</v>
      </c>
      <c r="E7" s="10" t="s">
        <v>18</v>
      </c>
      <c r="F7" s="4">
        <v>27.734615515514754</v>
      </c>
      <c r="G7" s="4">
        <f t="shared" si="0"/>
        <v>9.7943486644744944</v>
      </c>
    </row>
    <row r="8" spans="2:7" x14ac:dyDescent="0.35">
      <c r="B8" s="1" t="s">
        <v>4</v>
      </c>
      <c r="C8" s="3">
        <f>1- (EXP(1)^(-(C3+C4)*(C7)))</f>
        <v>0.99985225163976799</v>
      </c>
      <c r="D8">
        <v>5</v>
      </c>
      <c r="E8" s="10" t="s">
        <v>19</v>
      </c>
      <c r="F8" s="4">
        <v>39.042831875380649</v>
      </c>
      <c r="G8" s="4">
        <f t="shared" si="0"/>
        <v>11.308216359865895</v>
      </c>
    </row>
    <row r="9" spans="2:7" x14ac:dyDescent="0.35">
      <c r="B9" s="1" t="s">
        <v>5</v>
      </c>
      <c r="C9" s="3">
        <f>1+(C4/C3)*((EXP(1)^-((C3+C4)*(C7))))</f>
        <v>1.0017138809786916</v>
      </c>
      <c r="D9">
        <v>6</v>
      </c>
      <c r="E9" s="10" t="s">
        <v>20</v>
      </c>
      <c r="F9" s="4">
        <v>50.968060868869159</v>
      </c>
      <c r="G9" s="4">
        <f t="shared" si="0"/>
        <v>11.92522899348851</v>
      </c>
    </row>
    <row r="10" spans="2:7" x14ac:dyDescent="0.35">
      <c r="B10" s="1" t="s">
        <v>8</v>
      </c>
      <c r="C10" s="3">
        <f>C8/C9</f>
        <v>0.99814155581321806</v>
      </c>
      <c r="D10">
        <v>7</v>
      </c>
      <c r="E10" s="10" t="s">
        <v>21</v>
      </c>
      <c r="F10" s="4">
        <v>62.400681332446176</v>
      </c>
      <c r="G10" s="4">
        <f t="shared" si="0"/>
        <v>11.432620463577017</v>
      </c>
    </row>
    <row r="11" spans="2:7" x14ac:dyDescent="0.35">
      <c r="B11" s="8" t="s">
        <v>0</v>
      </c>
      <c r="C11" s="9">
        <f>C5*(C8/C9)</f>
        <v>99.814155581321813</v>
      </c>
      <c r="D11">
        <v>8</v>
      </c>
      <c r="E11" s="10" t="s">
        <v>22</v>
      </c>
      <c r="F11" s="4">
        <v>72.402184729415296</v>
      </c>
      <c r="G11" s="4">
        <f t="shared" si="0"/>
        <v>10.00150339696912</v>
      </c>
    </row>
    <row r="12" spans="2:7" x14ac:dyDescent="0.35">
      <c r="D12">
        <v>9</v>
      </c>
      <c r="E12" s="10" t="s">
        <v>23</v>
      </c>
      <c r="F12" s="4">
        <v>80.474673938973567</v>
      </c>
      <c r="G12" s="4">
        <f t="shared" si="0"/>
        <v>8.0724892095582703</v>
      </c>
    </row>
    <row r="13" spans="2:7" x14ac:dyDescent="0.35">
      <c r="D13">
        <v>10</v>
      </c>
      <c r="E13" s="10" t="s">
        <v>24</v>
      </c>
      <c r="F13" s="4">
        <v>86.577104492095017</v>
      </c>
      <c r="G13" s="4">
        <f t="shared" si="0"/>
        <v>6.1024305531214509</v>
      </c>
    </row>
    <row r="14" spans="2:7" x14ac:dyDescent="0.35">
      <c r="D14">
        <v>11</v>
      </c>
      <c r="E14" s="10" t="s">
        <v>25</v>
      </c>
      <c r="F14" s="4">
        <v>90.965682119255519</v>
      </c>
      <c r="G14" s="4">
        <f t="shared" si="0"/>
        <v>4.388577627160501</v>
      </c>
    </row>
    <row r="15" spans="2:7" x14ac:dyDescent="0.35">
      <c r="C15" t="s">
        <v>13</v>
      </c>
      <c r="D15">
        <v>12</v>
      </c>
      <c r="E15" s="10" t="s">
        <v>26</v>
      </c>
      <c r="F15" s="4">
        <v>94.00971308511852</v>
      </c>
      <c r="G15" s="4">
        <f t="shared" si="0"/>
        <v>3.0440309658630014</v>
      </c>
    </row>
    <row r="16" spans="2:7" x14ac:dyDescent="0.35">
      <c r="D16">
        <v>13</v>
      </c>
      <c r="E16" s="10" t="s">
        <v>27</v>
      </c>
      <c r="F16" s="4">
        <v>96.068576057856689</v>
      </c>
      <c r="G16" s="4">
        <f t="shared" si="0"/>
        <v>2.0588629727381687</v>
      </c>
    </row>
    <row r="17" spans="2:8" x14ac:dyDescent="0.35">
      <c r="D17">
        <v>14</v>
      </c>
      <c r="E17" s="10" t="s">
        <v>28</v>
      </c>
      <c r="F17" s="4">
        <v>97.437475839749027</v>
      </c>
      <c r="G17" s="4">
        <f t="shared" si="0"/>
        <v>1.3688997818923383</v>
      </c>
    </row>
    <row r="18" spans="2:8" x14ac:dyDescent="0.35">
      <c r="D18">
        <v>15</v>
      </c>
      <c r="E18" s="10" t="s">
        <v>29</v>
      </c>
      <c r="F18" s="4">
        <v>98.337302540402661</v>
      </c>
      <c r="G18" s="4">
        <f t="shared" si="0"/>
        <v>0.89982670065363379</v>
      </c>
    </row>
    <row r="19" spans="2:8" x14ac:dyDescent="0.35">
      <c r="D19">
        <v>16</v>
      </c>
      <c r="E19" s="10" t="s">
        <v>30</v>
      </c>
      <c r="F19" s="4">
        <v>98.924360967872715</v>
      </c>
      <c r="G19" s="4">
        <f t="shared" si="0"/>
        <v>0.58705842747005477</v>
      </c>
    </row>
    <row r="20" spans="2:8" x14ac:dyDescent="0.35">
      <c r="D20">
        <v>17</v>
      </c>
      <c r="E20" s="10" t="s">
        <v>31</v>
      </c>
      <c r="F20" s="4">
        <v>99.305489111285993</v>
      </c>
      <c r="G20" s="4">
        <f t="shared" si="0"/>
        <v>0.38112814341327805</v>
      </c>
    </row>
    <row r="21" spans="2:8" x14ac:dyDescent="0.35">
      <c r="D21">
        <v>18</v>
      </c>
      <c r="E21" s="10" t="s">
        <v>32</v>
      </c>
      <c r="F21" s="4">
        <v>99.552135577241572</v>
      </c>
      <c r="G21" s="4">
        <f t="shared" si="0"/>
        <v>0.24664646595557826</v>
      </c>
    </row>
    <row r="22" spans="2:8" x14ac:dyDescent="0.35">
      <c r="D22">
        <v>19</v>
      </c>
      <c r="E22" s="10" t="s">
        <v>33</v>
      </c>
      <c r="F22" s="4">
        <v>99.711422984225138</v>
      </c>
      <c r="G22" s="4">
        <f t="shared" si="0"/>
        <v>0.15928740698356592</v>
      </c>
    </row>
    <row r="23" spans="2:8" x14ac:dyDescent="0.35">
      <c r="D23">
        <v>20</v>
      </c>
      <c r="E23" s="10" t="s">
        <v>34</v>
      </c>
      <c r="F23" s="4">
        <v>99.814155581321813</v>
      </c>
      <c r="G23" s="4">
        <f t="shared" si="0"/>
        <v>0.1027325970966757</v>
      </c>
    </row>
    <row r="24" spans="2:8" x14ac:dyDescent="0.35">
      <c r="B24" t="s">
        <v>80</v>
      </c>
    </row>
    <row r="25" spans="2:8" x14ac:dyDescent="0.35">
      <c r="B25" s="20" t="s">
        <v>81</v>
      </c>
    </row>
    <row r="27" spans="2:8" x14ac:dyDescent="0.35">
      <c r="H27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0"/>
  <sheetViews>
    <sheetView zoomScale="130" zoomScaleNormal="130" workbookViewId="0">
      <selection activeCell="C15" sqref="C15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3" customWidth="1"/>
    <col min="5" max="5" width="8" bestFit="1" customWidth="1"/>
    <col min="6" max="6" width="20.7265625" bestFit="1" customWidth="1"/>
    <col min="7" max="7" width="11.81640625" bestFit="1" customWidth="1"/>
    <col min="15" max="15" width="6.26953125" customWidth="1"/>
    <col min="16" max="16" width="16.26953125" customWidth="1"/>
  </cols>
  <sheetData>
    <row r="2" spans="2:16" x14ac:dyDescent="0.35">
      <c r="B2" s="6" t="s">
        <v>11</v>
      </c>
      <c r="E2" s="11" t="s">
        <v>9</v>
      </c>
      <c r="F2" s="11" t="s">
        <v>10</v>
      </c>
      <c r="G2" s="11" t="s">
        <v>12</v>
      </c>
    </row>
    <row r="3" spans="2:16" x14ac:dyDescent="0.35">
      <c r="B3" s="1" t="s">
        <v>1</v>
      </c>
      <c r="C3">
        <v>0.04</v>
      </c>
      <c r="E3">
        <v>0</v>
      </c>
      <c r="F3" s="5">
        <v>0</v>
      </c>
      <c r="G3">
        <v>0</v>
      </c>
      <c r="O3">
        <v>0</v>
      </c>
      <c r="P3">
        <v>0</v>
      </c>
    </row>
    <row r="4" spans="2:16" x14ac:dyDescent="0.35">
      <c r="B4" s="1" t="s">
        <v>2</v>
      </c>
      <c r="C4">
        <v>0.6</v>
      </c>
      <c r="E4">
        <v>1</v>
      </c>
      <c r="F4" s="3">
        <f>C5*(1- (EXP(1)^(-(C3+C4)*(E4))))/(1+(C4/C3)*((EXP(1)^-((C3+C4)*(E4)))))</f>
        <v>318.3435245630256</v>
      </c>
      <c r="G4" s="5">
        <f>F4-F3</f>
        <v>318.3435245630256</v>
      </c>
      <c r="O4">
        <v>1</v>
      </c>
      <c r="P4" s="4">
        <v>318.3435245630256</v>
      </c>
    </row>
    <row r="5" spans="2:16" x14ac:dyDescent="0.35">
      <c r="B5" s="1" t="s">
        <v>3</v>
      </c>
      <c r="C5">
        <v>6000</v>
      </c>
      <c r="E5">
        <v>2</v>
      </c>
      <c r="F5" s="3">
        <f>$C$5*(1- (EXP(1)^(-($C$3+$C$4)*(E5))))/(1+($C$4/$C$3)*((EXP(1)^-(($C$3+$C$4)*(E5)))))</f>
        <v>837.77707066047685</v>
      </c>
      <c r="G5" s="5">
        <f t="shared" ref="G5:G15" si="0">F5-F4</f>
        <v>519.4335460974512</v>
      </c>
      <c r="O5">
        <v>2</v>
      </c>
      <c r="P5" s="4">
        <v>837.77707066047685</v>
      </c>
    </row>
    <row r="6" spans="2:16" x14ac:dyDescent="0.35">
      <c r="B6" s="1" t="s">
        <v>6</v>
      </c>
      <c r="C6">
        <v>0</v>
      </c>
      <c r="E6">
        <v>3</v>
      </c>
      <c r="F6" s="3">
        <f>$C$5*(1- (EXP(1)^(-($C$3+$C$4)*(E6))))/(1+($C$4/$C$3)*((EXP(1)^-(($C$3+$C$4)*(E6)))))</f>
        <v>1600.5598867206722</v>
      </c>
      <c r="G6" s="5">
        <f t="shared" si="0"/>
        <v>762.78281606019539</v>
      </c>
      <c r="O6">
        <v>3</v>
      </c>
      <c r="P6" s="4">
        <v>1600.56</v>
      </c>
    </row>
    <row r="7" spans="2:16" x14ac:dyDescent="0.35">
      <c r="B7" s="1" t="s">
        <v>7</v>
      </c>
      <c r="C7">
        <v>1</v>
      </c>
      <c r="E7">
        <v>4</v>
      </c>
      <c r="F7" s="3">
        <f>$C$5*(1- (EXP(1)^(-($C$3+$C$4)*(E7))))/(1+($C$4/$C$3)*((EXP(1)^-(($C$3+$C$4)*(E7)))))</f>
        <v>2563.5514108768525</v>
      </c>
      <c r="G7" s="5">
        <f t="shared" si="0"/>
        <v>962.99152415618028</v>
      </c>
      <c r="O7">
        <v>4</v>
      </c>
      <c r="P7" s="4">
        <v>2563.5500000000002</v>
      </c>
    </row>
    <row r="8" spans="2:16" x14ac:dyDescent="0.35">
      <c r="B8" s="1" t="s">
        <v>4</v>
      </c>
      <c r="C8" s="3">
        <f>1- (EXP(1)^(-(C3+C4)*(C7)))</f>
        <v>0.47270757595695145</v>
      </c>
      <c r="E8">
        <v>5</v>
      </c>
      <c r="F8" s="3">
        <f t="shared" ref="F8:F16" si="1">$C$5*(1- (EXP(1)^(-($C$3+$C$4)*(E8))))/(1+($C$4/$C$3)*((EXP(1)^-(($C$3+$C$4)*(E8)))))</f>
        <v>3571.6201436805682</v>
      </c>
      <c r="G8" s="5">
        <f t="shared" si="0"/>
        <v>1008.0687328037156</v>
      </c>
      <c r="O8">
        <v>5</v>
      </c>
      <c r="P8" s="4">
        <v>3571.62</v>
      </c>
    </row>
    <row r="9" spans="2:16" x14ac:dyDescent="0.35">
      <c r="B9" s="1" t="s">
        <v>5</v>
      </c>
      <c r="C9" s="3">
        <f>1+(C4/C3)*((EXP(1)^-((C3+C4)*(C7))))</f>
        <v>8.909386360645728</v>
      </c>
      <c r="E9">
        <v>6</v>
      </c>
      <c r="F9" s="3">
        <f t="shared" si="1"/>
        <v>4439.6707075546619</v>
      </c>
      <c r="G9" s="5">
        <f t="shared" si="0"/>
        <v>868.05056387409377</v>
      </c>
      <c r="O9">
        <v>6</v>
      </c>
      <c r="P9" s="4">
        <v>4439.67</v>
      </c>
    </row>
    <row r="10" spans="2:16" x14ac:dyDescent="0.35">
      <c r="B10" s="1" t="s">
        <v>8</v>
      </c>
      <c r="C10" s="3">
        <f>C8/C9</f>
        <v>5.3057254093837602E-2</v>
      </c>
      <c r="E10">
        <v>7</v>
      </c>
      <c r="F10" s="3">
        <f t="shared" si="1"/>
        <v>5070.0798722768441</v>
      </c>
      <c r="G10" s="5">
        <f t="shared" si="0"/>
        <v>630.40916472218214</v>
      </c>
      <c r="O10">
        <v>7</v>
      </c>
      <c r="P10" s="4">
        <v>5070.08</v>
      </c>
    </row>
    <row r="11" spans="2:16" x14ac:dyDescent="0.35">
      <c r="B11" s="8" t="s">
        <v>0</v>
      </c>
      <c r="C11" s="9">
        <f>C5*(C8/C9)</f>
        <v>318.3435245630256</v>
      </c>
      <c r="E11">
        <v>8</v>
      </c>
      <c r="F11" s="3">
        <f t="shared" si="1"/>
        <v>5473.497653255703</v>
      </c>
      <c r="G11" s="5">
        <f t="shared" si="0"/>
        <v>403.4177809788589</v>
      </c>
      <c r="O11">
        <v>8</v>
      </c>
      <c r="P11" s="4">
        <v>5473.5</v>
      </c>
    </row>
    <row r="12" spans="2:16" x14ac:dyDescent="0.35">
      <c r="E12">
        <v>9</v>
      </c>
      <c r="F12" s="3">
        <f t="shared" si="1"/>
        <v>5711.1464338858495</v>
      </c>
      <c r="G12" s="5">
        <f t="shared" si="0"/>
        <v>237.64878063014658</v>
      </c>
      <c r="O12">
        <v>9</v>
      </c>
      <c r="P12" s="4">
        <v>5711.15</v>
      </c>
    </row>
    <row r="13" spans="2:16" x14ac:dyDescent="0.35">
      <c r="E13">
        <v>10</v>
      </c>
      <c r="F13" s="3">
        <f t="shared" si="1"/>
        <v>5844.3693405864633</v>
      </c>
      <c r="G13" s="5">
        <f t="shared" si="0"/>
        <v>133.22290670061375</v>
      </c>
      <c r="O13">
        <v>10</v>
      </c>
      <c r="P13" s="4">
        <v>5844.37</v>
      </c>
    </row>
    <row r="14" spans="2:16" x14ac:dyDescent="0.35">
      <c r="E14">
        <v>11</v>
      </c>
      <c r="F14" s="3">
        <f t="shared" si="1"/>
        <v>5916.9828529381657</v>
      </c>
      <c r="G14" s="5">
        <f t="shared" si="0"/>
        <v>72.613512351702411</v>
      </c>
      <c r="O14">
        <v>11</v>
      </c>
      <c r="P14" s="4">
        <v>5916.98</v>
      </c>
    </row>
    <row r="15" spans="2:16" x14ac:dyDescent="0.35">
      <c r="E15">
        <v>12</v>
      </c>
      <c r="F15" s="3">
        <f t="shared" si="1"/>
        <v>5955.9556206821208</v>
      </c>
      <c r="G15" s="5">
        <f t="shared" si="0"/>
        <v>38.972767743955046</v>
      </c>
      <c r="O15">
        <v>12</v>
      </c>
      <c r="P15" s="4">
        <v>5955.96</v>
      </c>
    </row>
    <row r="16" spans="2:16" x14ac:dyDescent="0.35">
      <c r="E16">
        <v>13</v>
      </c>
      <c r="F16" s="3">
        <f t="shared" si="1"/>
        <v>5976.699934029939</v>
      </c>
      <c r="G16" s="5">
        <f>F16-F15</f>
        <v>20.744313347818206</v>
      </c>
      <c r="O16">
        <v>13</v>
      </c>
      <c r="P16" s="4">
        <v>5976.7</v>
      </c>
    </row>
    <row r="19" spans="3:8" x14ac:dyDescent="0.35">
      <c r="C19" t="s">
        <v>13</v>
      </c>
    </row>
    <row r="30" spans="3:8" x14ac:dyDescent="0.35">
      <c r="H30" t="s">
        <v>13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Aplicación iPads</vt:lpstr>
      <vt:lpstr>Aplicación BioBaby</vt:lpstr>
      <vt:lpstr>Modelo de Bass</vt:lpstr>
    </vt:vector>
  </TitlesOfParts>
  <Company>Corporativo FRAGUA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Rodriguez Marin</dc:creator>
  <cp:lastModifiedBy>Mauro Rodríguez Marín</cp:lastModifiedBy>
  <dcterms:created xsi:type="dcterms:W3CDTF">2015-12-02T16:17:21Z</dcterms:created>
  <dcterms:modified xsi:type="dcterms:W3CDTF">2019-10-09T14:28:59Z</dcterms:modified>
</cp:coreProperties>
</file>