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ginamic\2. Cours\27. Dossier De Planification\D08b_Projet_Pilotage_Et_Management_Des_Equipes_Projet\"/>
    </mc:Choice>
  </mc:AlternateContent>
  <xr:revisionPtr revIDLastSave="0" documentId="13_ncr:1_{6488664E-431D-4188-814F-56F9D1CE75DC}" xr6:coauthVersionLast="47" xr6:coauthVersionMax="47" xr10:uidLastSave="{00000000-0000-0000-0000-000000000000}"/>
  <bookViews>
    <workbookView xWindow="-120" yWindow="-120" windowWidth="29040" windowHeight="15720" activeTab="3" xr2:uid="{27248545-0240-4138-B9CD-61F8F3A1B516}"/>
  </bookViews>
  <sheets>
    <sheet name="Budget" sheetId="1" r:id="rId1"/>
    <sheet name="Gantt" sheetId="2" r:id="rId2"/>
    <sheet name="New Budget" sheetId="4" r:id="rId3"/>
    <sheet name="Gantt (2)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" i="4" l="1"/>
  <c r="O18" i="4" s="1"/>
  <c r="N15" i="4"/>
  <c r="N18" i="4" s="1"/>
  <c r="M15" i="4"/>
  <c r="M18" i="4" s="1"/>
  <c r="L15" i="4"/>
  <c r="L18" i="4" s="1"/>
  <c r="K15" i="4"/>
  <c r="K18" i="4" s="1"/>
  <c r="J15" i="4"/>
  <c r="J18" i="4" s="1"/>
  <c r="H15" i="4"/>
  <c r="Q14" i="4"/>
  <c r="Q13" i="4"/>
  <c r="L33" i="3" s="1"/>
  <c r="Q12" i="4"/>
  <c r="L28" i="3" s="1"/>
  <c r="Q11" i="4"/>
  <c r="Q10" i="4"/>
  <c r="L23" i="3" s="1"/>
  <c r="Q9" i="4"/>
  <c r="L33" i="2"/>
  <c r="Q10" i="1"/>
  <c r="L23" i="2" s="1"/>
  <c r="Q11" i="1"/>
  <c r="L28" i="2" s="1"/>
  <c r="Q12" i="1"/>
  <c r="Q13" i="1"/>
  <c r="L38" i="2" s="1"/>
  <c r="Q14" i="1"/>
  <c r="Q9" i="1"/>
  <c r="L18" i="2" s="1"/>
  <c r="H15" i="1"/>
  <c r="K15" i="1"/>
  <c r="K18" i="1" s="1"/>
  <c r="L15" i="1"/>
  <c r="L18" i="1" s="1"/>
  <c r="M15" i="1"/>
  <c r="M18" i="1" s="1"/>
  <c r="N15" i="1"/>
  <c r="N18" i="1" s="1"/>
  <c r="O15" i="1"/>
  <c r="O18" i="1" s="1"/>
  <c r="J15" i="1"/>
  <c r="J18" i="1" s="1"/>
  <c r="Q21" i="4" l="1"/>
  <c r="L18" i="3"/>
  <c r="L39" i="3" s="1"/>
  <c r="J21" i="4"/>
  <c r="L44" i="2"/>
  <c r="Q21" i="1"/>
  <c r="J21" i="1"/>
</calcChain>
</file>

<file path=xl/sharedStrings.xml><?xml version="1.0" encoding="utf-8"?>
<sst xmlns="http://schemas.openxmlformats.org/spreadsheetml/2006/main" count="119" uniqueCount="51">
  <si>
    <t>Sprint 1</t>
  </si>
  <si>
    <t>Sprint 2</t>
  </si>
  <si>
    <t>Sprint 3</t>
  </si>
  <si>
    <t>Sprint 4</t>
  </si>
  <si>
    <t>Sprint 5</t>
  </si>
  <si>
    <t>Sprint 6</t>
  </si>
  <si>
    <t>Développement du module Administration</t>
  </si>
  <si>
    <t>Développement du module Gestion des Colis</t>
  </si>
  <si>
    <t>Développement du module Gestion des Stocks</t>
  </si>
  <si>
    <t>Intégration Front-end</t>
  </si>
  <si>
    <t>Tests et Déploiement</t>
  </si>
  <si>
    <t>Maintenance et Améliorations</t>
  </si>
  <si>
    <t>Directeur DigiDev</t>
  </si>
  <si>
    <t>Product Owner</t>
  </si>
  <si>
    <t>Développeur Frontend sénior</t>
  </si>
  <si>
    <t>Développeur backend sénior</t>
  </si>
  <si>
    <t>Développeur Full-Stack sénior</t>
  </si>
  <si>
    <t xml:space="preserve">Ingénieur Tests sénior </t>
  </si>
  <si>
    <t>Equipe QA et Tests</t>
  </si>
  <si>
    <t>Jours</t>
  </si>
  <si>
    <t>Taux d'intervention par sprint</t>
  </si>
  <si>
    <t>Equipe du dévelopement</t>
  </si>
  <si>
    <t>Somme par jours</t>
  </si>
  <si>
    <t>Estimation TJM (€)</t>
  </si>
  <si>
    <t>Coût total des jours (€)</t>
  </si>
  <si>
    <t>Budget total  (€)</t>
  </si>
  <si>
    <t>Développement du CRUD pour les utilisateurs</t>
  </si>
  <si>
    <t>Gestion des paramètres métiers</t>
  </si>
  <si>
    <t>Mise en place de l'authentification et des rôles</t>
  </si>
  <si>
    <t>TMA</t>
  </si>
  <si>
    <t>Test unitaires et intégration continue</t>
  </si>
  <si>
    <t>Développement des fonctionnalitées CRUD</t>
  </si>
  <si>
    <t>Calcul des frais d'affranchissement et du conditionnement</t>
  </si>
  <si>
    <t>Mise en place de l'historisation des mouvements de colis</t>
  </si>
  <si>
    <t xml:space="preserve">Implémentation des statiques </t>
  </si>
  <si>
    <t>Implémentation de l'inventaire</t>
  </si>
  <si>
    <t>Génération des rapports d'inventaire</t>
  </si>
  <si>
    <t>Développement de l'interface utilisateur</t>
  </si>
  <si>
    <t>Intégration des écrans</t>
  </si>
  <si>
    <t>Tests d'interface et validation UX/UI</t>
  </si>
  <si>
    <t>Correction et ajustement après les tests</t>
  </si>
  <si>
    <t>Tests fontionnels de performance et de sécurite</t>
  </si>
  <si>
    <t>Rédaction de la documentation</t>
  </si>
  <si>
    <t>Mise en production de l'application</t>
  </si>
  <si>
    <t>Formation des utilisateurs</t>
  </si>
  <si>
    <t xml:space="preserve">Date début </t>
  </si>
  <si>
    <t>Date fin</t>
  </si>
  <si>
    <t>Coût (€)</t>
  </si>
  <si>
    <t>Budget total</t>
  </si>
  <si>
    <t>Coût par sprint</t>
  </si>
  <si>
    <t>aout-25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</si>
</sst>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&quot;€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7030A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9" fontId="0" fillId="5" borderId="1" xfId="0" applyNumberFormat="1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center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14" fontId="3" fillId="7" borderId="1" xfId="0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 vertical="center"/>
    </xf>
    <xf numFmtId="164" fontId="4" fillId="7" borderId="4" xfId="0" applyNumberFormat="1" applyFont="1" applyFill="1" applyBorder="1" applyAlignment="1">
      <alignment horizontal="center" vertical="center"/>
    </xf>
    <xf numFmtId="14" fontId="3" fillId="7" borderId="6" xfId="0" applyNumberFormat="1" applyFont="1" applyFill="1" applyBorder="1" applyAlignment="1">
      <alignment horizontal="center" vertical="center"/>
    </xf>
    <xf numFmtId="0" fontId="3" fillId="7" borderId="3" xfId="0" applyFont="1" applyFill="1" applyBorder="1"/>
    <xf numFmtId="0" fontId="3" fillId="7" borderId="5" xfId="0" applyFont="1" applyFill="1" applyBorder="1" applyAlignment="1">
      <alignment horizontal="left" vertical="center"/>
    </xf>
    <xf numFmtId="0" fontId="3" fillId="7" borderId="4" xfId="0" applyFont="1" applyFill="1" applyBorder="1" applyAlignment="1">
      <alignment horizontal="left" vertical="center"/>
    </xf>
    <xf numFmtId="0" fontId="0" fillId="7" borderId="7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5" xfId="0" applyFill="1" applyBorder="1"/>
    <xf numFmtId="0" fontId="3" fillId="7" borderId="7" xfId="0" applyFont="1" applyFill="1" applyBorder="1"/>
    <xf numFmtId="0" fontId="3" fillId="7" borderId="4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0" fillId="7" borderId="11" xfId="0" applyFill="1" applyBorder="1"/>
    <xf numFmtId="0" fontId="0" fillId="7" borderId="10" xfId="0" applyFill="1" applyBorder="1"/>
    <xf numFmtId="0" fontId="0" fillId="7" borderId="4" xfId="0" applyFill="1" applyBorder="1"/>
    <xf numFmtId="164" fontId="4" fillId="7" borderId="7" xfId="0" applyNumberFormat="1" applyFont="1" applyFill="1" applyBorder="1" applyAlignment="1">
      <alignment horizontal="center" vertical="center"/>
    </xf>
    <xf numFmtId="164" fontId="4" fillId="7" borderId="8" xfId="0" applyNumberFormat="1" applyFont="1" applyFill="1" applyBorder="1" applyAlignment="1">
      <alignment horizontal="center" vertical="center"/>
    </xf>
    <xf numFmtId="164" fontId="4" fillId="7" borderId="11" xfId="0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5" fillId="6" borderId="12" xfId="0" applyFont="1" applyFill="1" applyBorder="1"/>
    <xf numFmtId="0" fontId="5" fillId="6" borderId="7" xfId="0" applyFont="1" applyFill="1" applyBorder="1"/>
    <xf numFmtId="0" fontId="5" fillId="6" borderId="13" xfId="0" applyFont="1" applyFill="1" applyBorder="1"/>
    <xf numFmtId="0" fontId="5" fillId="6" borderId="8" xfId="0" applyFont="1" applyFill="1" applyBorder="1"/>
    <xf numFmtId="0" fontId="0" fillId="6" borderId="9" xfId="0" applyFill="1" applyBorder="1"/>
    <xf numFmtId="0" fontId="0" fillId="6" borderId="11" xfId="0" applyFill="1" applyBorder="1"/>
    <xf numFmtId="0" fontId="5" fillId="6" borderId="9" xfId="0" applyFont="1" applyFill="1" applyBorder="1"/>
    <xf numFmtId="0" fontId="5" fillId="6" borderId="11" xfId="0" applyFont="1" applyFill="1" applyBorder="1"/>
    <xf numFmtId="0" fontId="0" fillId="6" borderId="3" xfId="0" applyFill="1" applyBorder="1"/>
    <xf numFmtId="0" fontId="0" fillId="6" borderId="5" xfId="0" applyFill="1" applyBorder="1"/>
    <xf numFmtId="0" fontId="0" fillId="6" borderId="4" xfId="0" applyFill="1" applyBorder="1"/>
    <xf numFmtId="0" fontId="0" fillId="6" borderId="12" xfId="0" applyFill="1" applyBorder="1"/>
    <xf numFmtId="0" fontId="0" fillId="6" borderId="7" xfId="0" applyFill="1" applyBorder="1"/>
    <xf numFmtId="0" fontId="0" fillId="6" borderId="13" xfId="0" applyFill="1" applyBorder="1"/>
    <xf numFmtId="0" fontId="0" fillId="6" borderId="8" xfId="0" applyFill="1" applyBorder="1"/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7" fontId="1" fillId="7" borderId="1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0" fillId="7" borderId="13" xfId="0" applyFill="1" applyBorder="1"/>
    <xf numFmtId="0" fontId="0" fillId="7" borderId="0" xfId="0" applyFill="1" applyBorder="1"/>
    <xf numFmtId="0" fontId="0" fillId="7" borderId="14" xfId="0" applyFill="1" applyBorder="1"/>
    <xf numFmtId="17" fontId="1" fillId="7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25</xdr:row>
      <xdr:rowOff>24765</xdr:rowOff>
    </xdr:from>
    <xdr:to>
      <xdr:col>12</xdr:col>
      <xdr:colOff>19659</xdr:colOff>
      <xdr:row>54</xdr:row>
      <xdr:rowOff>55705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9C37572-C97D-0793-4DAB-E7722D6D3D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63565" y="4977765"/>
          <a:ext cx="7049109" cy="5292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54330</xdr:colOff>
      <xdr:row>49</xdr:row>
      <xdr:rowOff>3612</xdr:rowOff>
    </xdr:from>
    <xdr:to>
      <xdr:col>25</xdr:col>
      <xdr:colOff>587583</xdr:colOff>
      <xdr:row>91</xdr:row>
      <xdr:rowOff>109921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5952A3F-92DB-C4C2-7BED-957D697A8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25544" y="10603576"/>
          <a:ext cx="16113431" cy="810730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15240</xdr:colOff>
      <xdr:row>25</xdr:row>
      <xdr:rowOff>24765</xdr:rowOff>
    </xdr:from>
    <xdr:to>
      <xdr:col>12</xdr:col>
      <xdr:colOff>19659</xdr:colOff>
      <xdr:row>54</xdr:row>
      <xdr:rowOff>55705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9BED96D-6389-4E35-8F21-C5A2CBE22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3065" y="5130165"/>
          <a:ext cx="6871944" cy="555544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54330</xdr:colOff>
      <xdr:row>44</xdr:row>
      <xdr:rowOff>3612</xdr:rowOff>
    </xdr:from>
    <xdr:to>
      <xdr:col>28</xdr:col>
      <xdr:colOff>119992</xdr:colOff>
      <xdr:row>86</xdr:row>
      <xdr:rowOff>109921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27677307-FA14-44C0-B52C-646EA84F6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41280" y="10509687"/>
          <a:ext cx="16116153" cy="81073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4B4D7-8ABC-4917-A76C-89A49F727DA1}">
  <dimension ref="F6:Q21"/>
  <sheetViews>
    <sheetView topLeftCell="D1" workbookViewId="0">
      <selection activeCell="H12" sqref="H12"/>
    </sheetView>
  </sheetViews>
  <sheetFormatPr baseColWidth="10" defaultRowHeight="15" x14ac:dyDescent="0.25"/>
  <cols>
    <col min="7" max="7" width="7.7109375" bestFit="1" customWidth="1"/>
    <col min="8" max="8" width="5.5703125" bestFit="1" customWidth="1"/>
    <col min="9" max="9" width="43.7109375" customWidth="1"/>
    <col min="10" max="10" width="17" customWidth="1"/>
    <col min="11" max="11" width="15.140625" customWidth="1"/>
    <col min="12" max="12" width="27.140625" bestFit="1" customWidth="1"/>
    <col min="13" max="13" width="26.5703125" bestFit="1" customWidth="1"/>
    <col min="14" max="14" width="27.7109375" bestFit="1" customWidth="1"/>
    <col min="15" max="15" width="21.140625" bestFit="1" customWidth="1"/>
    <col min="17" max="17" width="13.7109375" style="11" customWidth="1"/>
  </cols>
  <sheetData>
    <row r="6" spans="6:17" ht="18" customHeight="1" x14ac:dyDescent="0.25">
      <c r="J6" s="5"/>
      <c r="K6" s="5"/>
      <c r="L6" s="57" t="s">
        <v>21</v>
      </c>
      <c r="M6" s="57"/>
      <c r="N6" s="57"/>
      <c r="O6" s="3" t="s">
        <v>18</v>
      </c>
    </row>
    <row r="7" spans="6:17" ht="18" customHeight="1" x14ac:dyDescent="0.25"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O7" s="3" t="s">
        <v>17</v>
      </c>
      <c r="Q7" s="3" t="s">
        <v>49</v>
      </c>
    </row>
    <row r="8" spans="6:17" ht="18" customHeight="1" x14ac:dyDescent="0.25">
      <c r="G8" s="6"/>
      <c r="H8" s="3" t="s">
        <v>19</v>
      </c>
      <c r="I8" s="6"/>
      <c r="J8" s="57" t="s">
        <v>20</v>
      </c>
      <c r="K8" s="57"/>
      <c r="L8" s="57"/>
      <c r="M8" s="57"/>
      <c r="N8" s="57"/>
      <c r="O8" s="57"/>
    </row>
    <row r="9" spans="6:17" ht="18" customHeight="1" x14ac:dyDescent="0.25">
      <c r="G9" s="4" t="s">
        <v>0</v>
      </c>
      <c r="H9" s="3">
        <v>20</v>
      </c>
      <c r="I9" s="4" t="s">
        <v>6</v>
      </c>
      <c r="J9" s="10">
        <v>0</v>
      </c>
      <c r="K9" s="2">
        <v>0.1</v>
      </c>
      <c r="L9" s="10">
        <v>0</v>
      </c>
      <c r="M9" s="13">
        <v>1</v>
      </c>
      <c r="N9" s="10">
        <v>0</v>
      </c>
      <c r="O9" s="10">
        <v>0</v>
      </c>
      <c r="Q9" s="9">
        <f>J9*H9*$J$17+K9*H9*$K$17+L9*H9*$L$17+M9*H9*$M$17+N9*H9*$N$17+O9*H9*$O$17</f>
        <v>11400</v>
      </c>
    </row>
    <row r="10" spans="6:17" ht="18" customHeight="1" x14ac:dyDescent="0.25">
      <c r="G10" s="4" t="s">
        <v>1</v>
      </c>
      <c r="H10" s="3">
        <v>12</v>
      </c>
      <c r="I10" s="4" t="s">
        <v>7</v>
      </c>
      <c r="J10" s="10">
        <v>0</v>
      </c>
      <c r="K10" s="2">
        <v>0.1</v>
      </c>
      <c r="L10" s="10">
        <v>0</v>
      </c>
      <c r="M10" s="13">
        <v>1</v>
      </c>
      <c r="N10" s="10">
        <v>0</v>
      </c>
      <c r="O10" s="2">
        <v>0.05</v>
      </c>
      <c r="Q10" s="9">
        <f t="shared" ref="Q10:Q14" si="0">J10*H10*$J$17+K10*H10*$K$17+L10*H10*$L$17+M10*H10*$M$17+N10*H10*$N$17+O10*H10*$O$17</f>
        <v>7140</v>
      </c>
    </row>
    <row r="11" spans="6:17" ht="18" customHeight="1" x14ac:dyDescent="0.25">
      <c r="G11" s="4" t="s">
        <v>2</v>
      </c>
      <c r="H11" s="3">
        <v>8</v>
      </c>
      <c r="I11" s="4" t="s">
        <v>8</v>
      </c>
      <c r="J11" s="10">
        <v>0</v>
      </c>
      <c r="K11" s="2">
        <v>0.1</v>
      </c>
      <c r="L11" s="10">
        <v>0</v>
      </c>
      <c r="M11" s="13">
        <v>1</v>
      </c>
      <c r="N11" s="10">
        <v>0</v>
      </c>
      <c r="O11" s="2">
        <v>0.1</v>
      </c>
      <c r="Q11" s="9">
        <f t="shared" si="0"/>
        <v>4960</v>
      </c>
    </row>
    <row r="12" spans="6:17" ht="18" customHeight="1" x14ac:dyDescent="0.25">
      <c r="G12" s="4" t="s">
        <v>3</v>
      </c>
      <c r="H12" s="3">
        <v>15</v>
      </c>
      <c r="I12" s="4" t="s">
        <v>9</v>
      </c>
      <c r="J12" s="10">
        <v>0</v>
      </c>
      <c r="K12" s="2">
        <v>0.1</v>
      </c>
      <c r="L12" s="13">
        <v>1</v>
      </c>
      <c r="M12" s="2">
        <v>0.1</v>
      </c>
      <c r="N12" s="13">
        <v>1</v>
      </c>
      <c r="O12" s="2">
        <v>0.2</v>
      </c>
      <c r="Q12" s="9">
        <f t="shared" si="0"/>
        <v>18300</v>
      </c>
    </row>
    <row r="13" spans="6:17" ht="18" customHeight="1" x14ac:dyDescent="0.25">
      <c r="G13" s="4" t="s">
        <v>4</v>
      </c>
      <c r="H13" s="3">
        <v>20</v>
      </c>
      <c r="I13" s="4" t="s">
        <v>10</v>
      </c>
      <c r="J13" s="10">
        <v>0</v>
      </c>
      <c r="K13" s="2">
        <v>0.1</v>
      </c>
      <c r="L13" s="10">
        <v>0</v>
      </c>
      <c r="M13" s="10">
        <v>0</v>
      </c>
      <c r="N13" s="2">
        <v>0.2</v>
      </c>
      <c r="O13" s="2">
        <v>0.5</v>
      </c>
      <c r="Q13" s="9">
        <f t="shared" si="0"/>
        <v>8400</v>
      </c>
    </row>
    <row r="14" spans="6:17" ht="18" customHeight="1" x14ac:dyDescent="0.25">
      <c r="F14" s="5" t="s">
        <v>29</v>
      </c>
      <c r="G14" s="4" t="s">
        <v>5</v>
      </c>
      <c r="H14" s="3">
        <v>0</v>
      </c>
      <c r="I14" s="4" t="s">
        <v>11</v>
      </c>
      <c r="J14" s="10">
        <v>0</v>
      </c>
      <c r="K14" s="2">
        <v>0.02</v>
      </c>
      <c r="L14" s="2">
        <v>0.05</v>
      </c>
      <c r="M14" s="2">
        <v>0.05</v>
      </c>
      <c r="N14" s="2">
        <v>0.05</v>
      </c>
      <c r="O14" s="2">
        <v>0.1</v>
      </c>
      <c r="Q14" s="9">
        <f t="shared" si="0"/>
        <v>0</v>
      </c>
    </row>
    <row r="15" spans="6:17" x14ac:dyDescent="0.25">
      <c r="H15" s="1">
        <f>SUM(H9:H14)</f>
        <v>75</v>
      </c>
      <c r="I15" s="8" t="s">
        <v>22</v>
      </c>
      <c r="J15" s="7">
        <f>J9*$H$9+J10*$H$10+J11*$H$11+J12*$H$12+J13*$H$13+J14*$H$14</f>
        <v>0</v>
      </c>
      <c r="K15" s="7">
        <f t="shared" ref="K15:O15" si="1">K9*$H$9+K10*$H$10+K11*$H$11+K12*$H$12+K13*$H$13+K14*$H$14</f>
        <v>7.5</v>
      </c>
      <c r="L15" s="7">
        <f t="shared" si="1"/>
        <v>15</v>
      </c>
      <c r="M15" s="7">
        <f t="shared" si="1"/>
        <v>41.5</v>
      </c>
      <c r="N15" s="7">
        <f t="shared" si="1"/>
        <v>19</v>
      </c>
      <c r="O15" s="7">
        <f t="shared" si="1"/>
        <v>14.4</v>
      </c>
      <c r="Q15" s="9"/>
    </row>
    <row r="17" spans="9:17" x14ac:dyDescent="0.25">
      <c r="I17" s="8" t="s">
        <v>23</v>
      </c>
      <c r="J17" s="9">
        <v>800</v>
      </c>
      <c r="K17" s="9">
        <v>700</v>
      </c>
      <c r="L17" s="9">
        <v>500</v>
      </c>
      <c r="M17" s="9">
        <v>500</v>
      </c>
      <c r="N17" s="9">
        <v>500</v>
      </c>
      <c r="O17" s="9">
        <v>500</v>
      </c>
    </row>
    <row r="18" spans="9:17" x14ac:dyDescent="0.25">
      <c r="I18" s="8" t="s">
        <v>24</v>
      </c>
      <c r="J18" s="9">
        <f>J17*J15</f>
        <v>0</v>
      </c>
      <c r="K18" s="9">
        <f t="shared" ref="K18:O18" si="2">K17*K15</f>
        <v>5250</v>
      </c>
      <c r="L18" s="9">
        <f t="shared" si="2"/>
        <v>7500</v>
      </c>
      <c r="M18" s="9">
        <f t="shared" si="2"/>
        <v>20750</v>
      </c>
      <c r="N18" s="9">
        <f t="shared" si="2"/>
        <v>9500</v>
      </c>
      <c r="O18" s="9">
        <f t="shared" si="2"/>
        <v>7200</v>
      </c>
    </row>
    <row r="21" spans="9:17" x14ac:dyDescent="0.25">
      <c r="I21" s="8" t="s">
        <v>25</v>
      </c>
      <c r="J21" s="9">
        <f>SUM(J18:O18)</f>
        <v>50200</v>
      </c>
      <c r="Q21" s="9">
        <f>SUM(Q9:Q14)</f>
        <v>50200</v>
      </c>
    </row>
  </sheetData>
  <mergeCells count="2">
    <mergeCell ref="L6:N6"/>
    <mergeCell ref="J8:O8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FCBC1-EA1C-4EEE-9BE9-A5E4EA7E1324}">
  <dimension ref="I2:V44"/>
  <sheetViews>
    <sheetView topLeftCell="I14" zoomScale="70" zoomScaleNormal="70" workbookViewId="0">
      <selection activeCell="J18" sqref="J18"/>
    </sheetView>
  </sheetViews>
  <sheetFormatPr baseColWidth="10" defaultRowHeight="15" x14ac:dyDescent="0.25"/>
  <cols>
    <col min="1" max="6" width="11.42578125" style="14"/>
    <col min="7" max="7" width="7.7109375" style="14" bestFit="1" customWidth="1"/>
    <col min="8" max="8" width="5.5703125" style="14" bestFit="1" customWidth="1"/>
    <col min="9" max="9" width="66.42578125" style="14" bestFit="1" customWidth="1"/>
    <col min="10" max="10" width="17" style="15" customWidth="1"/>
    <col min="11" max="11" width="15.140625" style="15" customWidth="1"/>
    <col min="12" max="12" width="20.28515625" style="15" customWidth="1"/>
    <col min="13" max="13" width="8.42578125" style="14" customWidth="1"/>
    <col min="14" max="14" width="27.7109375" style="14" bestFit="1" customWidth="1"/>
    <col min="15" max="16" width="21.140625" style="14" bestFit="1" customWidth="1"/>
    <col min="17" max="16384" width="11.42578125" style="14"/>
  </cols>
  <sheetData>
    <row r="2" spans="9:22" x14ac:dyDescent="0.25">
      <c r="J2" s="14"/>
      <c r="K2" s="14"/>
      <c r="L2" s="14"/>
    </row>
    <row r="3" spans="9:22" x14ac:dyDescent="0.25">
      <c r="J3" s="14"/>
      <c r="K3" s="14"/>
      <c r="L3" s="14"/>
    </row>
    <row r="4" spans="9:22" ht="18" customHeight="1" x14ac:dyDescent="0.25">
      <c r="J4" s="14"/>
      <c r="K4" s="14"/>
      <c r="L4" s="14"/>
    </row>
    <row r="5" spans="9:22" x14ac:dyDescent="0.25">
      <c r="J5" s="14"/>
      <c r="K5" s="14"/>
      <c r="L5" s="14"/>
    </row>
    <row r="6" spans="9:22" x14ac:dyDescent="0.25">
      <c r="J6" s="14"/>
      <c r="K6" s="14"/>
      <c r="L6" s="14"/>
    </row>
    <row r="7" spans="9:22" x14ac:dyDescent="0.25">
      <c r="J7" s="14"/>
      <c r="K7" s="14"/>
      <c r="L7" s="14"/>
    </row>
    <row r="8" spans="9:22" x14ac:dyDescent="0.25">
      <c r="J8" s="14"/>
      <c r="K8" s="14"/>
      <c r="L8" s="14"/>
    </row>
    <row r="9" spans="9:22" x14ac:dyDescent="0.25">
      <c r="J9" s="14"/>
      <c r="K9" s="14"/>
      <c r="L9" s="14"/>
    </row>
    <row r="10" spans="9:22" x14ac:dyDescent="0.25">
      <c r="J10" s="14"/>
      <c r="K10" s="14"/>
      <c r="L10" s="14"/>
    </row>
    <row r="11" spans="9:22" x14ac:dyDescent="0.25">
      <c r="J11" s="14"/>
      <c r="K11" s="14"/>
      <c r="L11" s="14"/>
    </row>
    <row r="14" spans="9:22" ht="2.25" customHeight="1" x14ac:dyDescent="0.25"/>
    <row r="15" spans="9:22" ht="27.75" customHeight="1" x14ac:dyDescent="0.25">
      <c r="M15" s="59">
        <v>45627</v>
      </c>
      <c r="N15" s="58"/>
      <c r="O15" s="59">
        <v>45658</v>
      </c>
      <c r="P15" s="58"/>
      <c r="Q15" s="59">
        <v>45689</v>
      </c>
      <c r="R15" s="59"/>
      <c r="S15" s="59"/>
      <c r="T15" s="59">
        <v>45717</v>
      </c>
      <c r="U15" s="59"/>
      <c r="V15" s="59"/>
    </row>
    <row r="16" spans="9:22" ht="18.75" x14ac:dyDescent="0.3">
      <c r="I16" s="16"/>
      <c r="J16" s="17"/>
      <c r="K16" s="17"/>
      <c r="L16" s="17"/>
      <c r="M16" s="56"/>
      <c r="N16" s="58" t="s">
        <v>0</v>
      </c>
      <c r="O16" s="58"/>
      <c r="P16" s="58" t="s">
        <v>1</v>
      </c>
      <c r="Q16" s="58"/>
      <c r="R16" s="56" t="s">
        <v>2</v>
      </c>
      <c r="S16" s="58" t="s">
        <v>3</v>
      </c>
      <c r="T16" s="58"/>
      <c r="U16" s="58" t="s">
        <v>4</v>
      </c>
      <c r="V16" s="58"/>
    </row>
    <row r="17" spans="9:22" ht="18" customHeight="1" x14ac:dyDescent="0.3">
      <c r="I17" s="16"/>
      <c r="J17" s="40" t="s">
        <v>45</v>
      </c>
      <c r="K17" s="40" t="s">
        <v>46</v>
      </c>
      <c r="L17" s="40" t="s">
        <v>47</v>
      </c>
      <c r="M17" s="25"/>
      <c r="O17" s="25"/>
      <c r="Q17" s="25"/>
      <c r="R17" s="27"/>
      <c r="T17" s="25"/>
      <c r="V17" s="25"/>
    </row>
    <row r="18" spans="9:22" ht="18" customHeight="1" x14ac:dyDescent="0.25">
      <c r="I18" s="39" t="s">
        <v>6</v>
      </c>
      <c r="J18" s="18">
        <v>45646</v>
      </c>
      <c r="K18" s="18">
        <v>45673</v>
      </c>
      <c r="L18" s="19">
        <f>Budget!Q9</f>
        <v>11400</v>
      </c>
      <c r="M18" s="26"/>
      <c r="O18" s="26"/>
      <c r="Q18" s="26"/>
      <c r="R18" s="28"/>
      <c r="T18" s="26"/>
      <c r="V18" s="26"/>
    </row>
    <row r="19" spans="9:22" ht="18" customHeight="1" x14ac:dyDescent="0.3">
      <c r="I19" s="22" t="s">
        <v>26</v>
      </c>
      <c r="J19" s="17"/>
      <c r="K19" s="17"/>
      <c r="L19" s="36"/>
      <c r="M19" s="26"/>
      <c r="N19" s="41"/>
      <c r="O19" s="42"/>
      <c r="Q19" s="26"/>
      <c r="R19" s="28"/>
      <c r="T19" s="26"/>
      <c r="V19" s="26"/>
    </row>
    <row r="20" spans="9:22" ht="18" customHeight="1" x14ac:dyDescent="0.25">
      <c r="I20" s="23" t="s">
        <v>27</v>
      </c>
      <c r="J20" s="17"/>
      <c r="K20" s="17"/>
      <c r="L20" s="37"/>
      <c r="M20" s="26"/>
      <c r="N20" s="43"/>
      <c r="O20" s="44"/>
      <c r="Q20" s="26"/>
      <c r="R20" s="28"/>
      <c r="T20" s="26"/>
      <c r="V20" s="26"/>
    </row>
    <row r="21" spans="9:22" ht="18" customHeight="1" x14ac:dyDescent="0.25">
      <c r="I21" s="23" t="s">
        <v>28</v>
      </c>
      <c r="J21" s="17"/>
      <c r="K21" s="17"/>
      <c r="L21" s="37"/>
      <c r="M21" s="26"/>
      <c r="N21" s="43"/>
      <c r="O21" s="44"/>
      <c r="Q21" s="26"/>
      <c r="R21" s="28"/>
      <c r="T21" s="26"/>
      <c r="V21" s="26"/>
    </row>
    <row r="22" spans="9:22" ht="18" customHeight="1" x14ac:dyDescent="0.25">
      <c r="I22" s="23" t="s">
        <v>30</v>
      </c>
      <c r="J22" s="17"/>
      <c r="K22" s="17"/>
      <c r="L22" s="37"/>
      <c r="M22" s="26"/>
      <c r="N22" s="45"/>
      <c r="O22" s="46"/>
      <c r="Q22" s="26"/>
      <c r="R22" s="28"/>
      <c r="T22" s="26"/>
      <c r="V22" s="26"/>
    </row>
    <row r="23" spans="9:22" ht="18" customHeight="1" x14ac:dyDescent="0.25">
      <c r="I23" s="12" t="s">
        <v>7</v>
      </c>
      <c r="J23" s="21">
        <v>45674</v>
      </c>
      <c r="K23" s="18">
        <v>45691</v>
      </c>
      <c r="L23" s="19">
        <f>Budget!Q10</f>
        <v>7140</v>
      </c>
      <c r="M23" s="26"/>
      <c r="O23" s="26"/>
      <c r="Q23" s="26"/>
      <c r="R23" s="28"/>
      <c r="T23" s="26"/>
      <c r="V23" s="26"/>
    </row>
    <row r="24" spans="9:22" ht="18" customHeight="1" x14ac:dyDescent="0.25">
      <c r="I24" s="23" t="s">
        <v>31</v>
      </c>
      <c r="J24" s="17"/>
      <c r="K24" s="17"/>
      <c r="L24" s="37"/>
      <c r="M24" s="26"/>
      <c r="O24" s="26"/>
      <c r="P24" s="41"/>
      <c r="Q24" s="42"/>
      <c r="R24" s="28"/>
      <c r="T24" s="26"/>
      <c r="V24" s="26"/>
    </row>
    <row r="25" spans="9:22" ht="18" customHeight="1" x14ac:dyDescent="0.25">
      <c r="I25" s="23" t="s">
        <v>32</v>
      </c>
      <c r="J25" s="17"/>
      <c r="K25" s="17"/>
      <c r="L25" s="37"/>
      <c r="M25" s="26"/>
      <c r="O25" s="26"/>
      <c r="P25" s="43"/>
      <c r="Q25" s="44"/>
      <c r="R25" s="28"/>
      <c r="T25" s="26"/>
      <c r="V25" s="26"/>
    </row>
    <row r="26" spans="9:22" ht="18" customHeight="1" x14ac:dyDescent="0.25">
      <c r="I26" s="23" t="s">
        <v>33</v>
      </c>
      <c r="J26" s="17"/>
      <c r="K26" s="17"/>
      <c r="L26" s="37"/>
      <c r="M26" s="26"/>
      <c r="O26" s="26"/>
      <c r="P26" s="43"/>
      <c r="Q26" s="44"/>
      <c r="R26" s="28"/>
      <c r="T26" s="26"/>
      <c r="V26" s="26"/>
    </row>
    <row r="27" spans="9:22" ht="18" customHeight="1" x14ac:dyDescent="0.25">
      <c r="I27" s="23" t="s">
        <v>34</v>
      </c>
      <c r="J27" s="17"/>
      <c r="K27" s="17"/>
      <c r="L27" s="37"/>
      <c r="M27" s="26"/>
      <c r="O27" s="26"/>
      <c r="P27" s="47"/>
      <c r="Q27" s="48"/>
      <c r="R27" s="28"/>
      <c r="T27" s="26"/>
      <c r="V27" s="26"/>
    </row>
    <row r="28" spans="9:22" ht="18" customHeight="1" x14ac:dyDescent="0.25">
      <c r="I28" s="12" t="s">
        <v>8</v>
      </c>
      <c r="J28" s="21">
        <v>45692</v>
      </c>
      <c r="K28" s="18">
        <v>45701</v>
      </c>
      <c r="L28" s="19">
        <f>Budget!Q11</f>
        <v>4960</v>
      </c>
      <c r="M28" s="26"/>
      <c r="O28" s="26"/>
      <c r="Q28" s="26"/>
      <c r="R28" s="28"/>
      <c r="T28" s="26"/>
      <c r="V28" s="26"/>
    </row>
    <row r="29" spans="9:22" ht="18" customHeight="1" x14ac:dyDescent="0.25">
      <c r="I29" s="23" t="s">
        <v>31</v>
      </c>
      <c r="J29" s="17"/>
      <c r="K29" s="17"/>
      <c r="L29" s="37"/>
      <c r="M29" s="26"/>
      <c r="O29" s="26"/>
      <c r="Q29" s="26"/>
      <c r="R29" s="49"/>
      <c r="T29" s="26"/>
      <c r="V29" s="26"/>
    </row>
    <row r="30" spans="9:22" ht="18" customHeight="1" x14ac:dyDescent="0.25">
      <c r="I30" s="23" t="s">
        <v>35</v>
      </c>
      <c r="J30" s="17"/>
      <c r="K30" s="17"/>
      <c r="L30" s="37"/>
      <c r="M30" s="26"/>
      <c r="O30" s="26"/>
      <c r="Q30" s="26"/>
      <c r="R30" s="50"/>
      <c r="T30" s="26"/>
      <c r="V30" s="26"/>
    </row>
    <row r="31" spans="9:22" ht="18" customHeight="1" x14ac:dyDescent="0.25">
      <c r="I31" s="23" t="s">
        <v>36</v>
      </c>
      <c r="J31" s="17"/>
      <c r="K31" s="17"/>
      <c r="L31" s="37"/>
      <c r="M31" s="26"/>
      <c r="O31" s="26"/>
      <c r="Q31" s="26"/>
      <c r="R31" s="50"/>
      <c r="T31" s="26"/>
      <c r="V31" s="26"/>
    </row>
    <row r="32" spans="9:22" ht="18" customHeight="1" x14ac:dyDescent="0.25">
      <c r="I32" s="23" t="s">
        <v>30</v>
      </c>
      <c r="J32" s="17"/>
      <c r="K32" s="17"/>
      <c r="L32" s="37"/>
      <c r="M32" s="26"/>
      <c r="O32" s="26"/>
      <c r="Q32" s="26"/>
      <c r="R32" s="51"/>
      <c r="T32" s="26"/>
      <c r="V32" s="26"/>
    </row>
    <row r="33" spans="9:22" ht="18" customHeight="1" x14ac:dyDescent="0.25">
      <c r="I33" s="12" t="s">
        <v>9</v>
      </c>
      <c r="J33" s="21">
        <v>45702</v>
      </c>
      <c r="K33" s="18">
        <v>45722</v>
      </c>
      <c r="L33" s="19">
        <f>Budget!Q12</f>
        <v>18300</v>
      </c>
      <c r="M33" s="26"/>
      <c r="O33" s="26"/>
      <c r="Q33" s="26"/>
      <c r="R33" s="28"/>
      <c r="T33" s="26"/>
      <c r="V33" s="26"/>
    </row>
    <row r="34" spans="9:22" ht="18" customHeight="1" x14ac:dyDescent="0.25">
      <c r="I34" s="23" t="s">
        <v>37</v>
      </c>
      <c r="J34" s="17"/>
      <c r="K34" s="17"/>
      <c r="L34" s="37"/>
      <c r="M34" s="26"/>
      <c r="O34" s="26"/>
      <c r="Q34" s="26"/>
      <c r="R34" s="28"/>
      <c r="S34" s="52"/>
      <c r="T34" s="53"/>
      <c r="V34" s="26"/>
    </row>
    <row r="35" spans="9:22" ht="18" customHeight="1" x14ac:dyDescent="0.25">
      <c r="I35" s="23" t="s">
        <v>38</v>
      </c>
      <c r="J35" s="17"/>
      <c r="K35" s="17"/>
      <c r="L35" s="37"/>
      <c r="M35" s="26"/>
      <c r="O35" s="26"/>
      <c r="Q35" s="26"/>
      <c r="R35" s="28"/>
      <c r="S35" s="54"/>
      <c r="T35" s="55"/>
      <c r="V35" s="26"/>
    </row>
    <row r="36" spans="9:22" ht="18" customHeight="1" x14ac:dyDescent="0.25">
      <c r="I36" s="23" t="s">
        <v>39</v>
      </c>
      <c r="J36" s="17"/>
      <c r="K36" s="17"/>
      <c r="L36" s="37"/>
      <c r="M36" s="26"/>
      <c r="O36" s="26"/>
      <c r="Q36" s="26"/>
      <c r="R36" s="28"/>
      <c r="S36" s="54"/>
      <c r="T36" s="55"/>
      <c r="V36" s="26"/>
    </row>
    <row r="37" spans="9:22" ht="18" customHeight="1" x14ac:dyDescent="0.25">
      <c r="I37" s="23" t="s">
        <v>40</v>
      </c>
      <c r="J37" s="17"/>
      <c r="K37" s="17"/>
      <c r="L37" s="37"/>
      <c r="M37" s="26"/>
      <c r="O37" s="26"/>
      <c r="Q37" s="26"/>
      <c r="R37" s="28"/>
      <c r="S37" s="45"/>
      <c r="T37" s="46"/>
      <c r="V37" s="26"/>
    </row>
    <row r="38" spans="9:22" ht="18" customHeight="1" x14ac:dyDescent="0.25">
      <c r="I38" s="12" t="s">
        <v>10</v>
      </c>
      <c r="J38" s="21">
        <v>45723</v>
      </c>
      <c r="K38" s="18">
        <v>45743</v>
      </c>
      <c r="L38" s="19">
        <f>Budget!Q13</f>
        <v>8400</v>
      </c>
      <c r="M38" s="26"/>
      <c r="O38" s="26"/>
      <c r="Q38" s="26"/>
      <c r="R38" s="28"/>
      <c r="T38" s="26"/>
      <c r="V38" s="26"/>
    </row>
    <row r="39" spans="9:22" ht="18" customHeight="1" x14ac:dyDescent="0.25">
      <c r="I39" s="23" t="s">
        <v>41</v>
      </c>
      <c r="J39" s="17"/>
      <c r="K39" s="17"/>
      <c r="L39" s="37"/>
      <c r="M39" s="26"/>
      <c r="O39" s="26"/>
      <c r="Q39" s="26"/>
      <c r="R39" s="28"/>
      <c r="T39" s="26"/>
      <c r="U39" s="52"/>
      <c r="V39" s="53"/>
    </row>
    <row r="40" spans="9:22" ht="18" customHeight="1" x14ac:dyDescent="0.25">
      <c r="I40" s="23" t="s">
        <v>42</v>
      </c>
      <c r="J40" s="17"/>
      <c r="K40" s="17"/>
      <c r="L40" s="37"/>
      <c r="M40" s="26"/>
      <c r="O40" s="26"/>
      <c r="Q40" s="26"/>
      <c r="R40" s="28"/>
      <c r="T40" s="26"/>
      <c r="U40" s="54"/>
      <c r="V40" s="55"/>
    </row>
    <row r="41" spans="9:22" ht="18" customHeight="1" x14ac:dyDescent="0.25">
      <c r="I41" s="23" t="s">
        <v>43</v>
      </c>
      <c r="J41" s="17"/>
      <c r="K41" s="17"/>
      <c r="L41" s="37"/>
      <c r="M41" s="26"/>
      <c r="O41" s="26"/>
      <c r="Q41" s="26"/>
      <c r="R41" s="28"/>
      <c r="T41" s="26"/>
      <c r="U41" s="54"/>
      <c r="V41" s="55"/>
    </row>
    <row r="42" spans="9:22" ht="18" customHeight="1" x14ac:dyDescent="0.25">
      <c r="I42" s="24" t="s">
        <v>44</v>
      </c>
      <c r="J42" s="17"/>
      <c r="K42" s="17"/>
      <c r="L42" s="37"/>
      <c r="M42" s="26"/>
      <c r="O42" s="26"/>
      <c r="Q42" s="26"/>
      <c r="R42" s="28"/>
      <c r="T42" s="26"/>
      <c r="U42" s="45"/>
      <c r="V42" s="46"/>
    </row>
    <row r="43" spans="9:22" ht="18.75" x14ac:dyDescent="0.3">
      <c r="I43" s="29"/>
      <c r="J43" s="31"/>
      <c r="K43" s="32"/>
      <c r="L43" s="38"/>
      <c r="M43" s="33"/>
      <c r="N43" s="34"/>
      <c r="O43" s="33"/>
      <c r="P43" s="34"/>
      <c r="Q43" s="33"/>
      <c r="R43" s="35"/>
      <c r="S43" s="34"/>
      <c r="T43" s="33"/>
      <c r="U43" s="34"/>
      <c r="V43" s="33"/>
    </row>
    <row r="44" spans="9:22" ht="18.75" x14ac:dyDescent="0.3">
      <c r="I44" s="16"/>
      <c r="J44" s="17"/>
      <c r="K44" s="30" t="s">
        <v>48</v>
      </c>
      <c r="L44" s="20">
        <f>SUM(L18:L42)</f>
        <v>50200</v>
      </c>
    </row>
  </sheetData>
  <mergeCells count="8">
    <mergeCell ref="N16:O16"/>
    <mergeCell ref="Q15:S15"/>
    <mergeCell ref="T15:V15"/>
    <mergeCell ref="P16:Q16"/>
    <mergeCell ref="S16:T16"/>
    <mergeCell ref="U16:V16"/>
    <mergeCell ref="M15:N15"/>
    <mergeCell ref="O15:P15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DD737-01E7-41F6-920C-35C6720F4094}">
  <dimension ref="F6:Q21"/>
  <sheetViews>
    <sheetView topLeftCell="D1" zoomScale="115" zoomScaleNormal="115" workbookViewId="0">
      <selection activeCell="H11" sqref="H11"/>
    </sheetView>
  </sheetViews>
  <sheetFormatPr baseColWidth="10" defaultRowHeight="15" x14ac:dyDescent="0.25"/>
  <cols>
    <col min="7" max="7" width="7.7109375" bestFit="1" customWidth="1"/>
    <col min="8" max="8" width="5.5703125" bestFit="1" customWidth="1"/>
    <col min="9" max="9" width="43.7109375" customWidth="1"/>
    <col min="10" max="10" width="17" customWidth="1"/>
    <col min="11" max="11" width="15.140625" customWidth="1"/>
    <col min="12" max="12" width="27.140625" bestFit="1" customWidth="1"/>
    <col min="13" max="13" width="26.5703125" bestFit="1" customWidth="1"/>
    <col min="14" max="14" width="27.7109375" bestFit="1" customWidth="1"/>
    <col min="15" max="15" width="21.140625" bestFit="1" customWidth="1"/>
    <col min="17" max="17" width="13.7109375" style="11" customWidth="1"/>
  </cols>
  <sheetData>
    <row r="6" spans="6:17" ht="18" customHeight="1" x14ac:dyDescent="0.25">
      <c r="J6" s="5"/>
      <c r="K6" s="5"/>
      <c r="L6" s="57" t="s">
        <v>21</v>
      </c>
      <c r="M6" s="57"/>
      <c r="N6" s="57"/>
      <c r="O6" s="3" t="s">
        <v>18</v>
      </c>
    </row>
    <row r="7" spans="6:17" ht="18" customHeight="1" x14ac:dyDescent="0.25">
      <c r="J7" s="3" t="s">
        <v>12</v>
      </c>
      <c r="K7" s="3" t="s">
        <v>13</v>
      </c>
      <c r="L7" s="3" t="s">
        <v>14</v>
      </c>
      <c r="M7" s="3" t="s">
        <v>15</v>
      </c>
      <c r="N7" s="3" t="s">
        <v>16</v>
      </c>
      <c r="O7" s="3" t="s">
        <v>17</v>
      </c>
      <c r="Q7" s="3" t="s">
        <v>49</v>
      </c>
    </row>
    <row r="8" spans="6:17" ht="18" customHeight="1" x14ac:dyDescent="0.25">
      <c r="G8" s="6"/>
      <c r="H8" s="3" t="s">
        <v>19</v>
      </c>
      <c r="I8" s="6"/>
      <c r="J8" s="57" t="s">
        <v>20</v>
      </c>
      <c r="K8" s="57"/>
      <c r="L8" s="57"/>
      <c r="M8" s="57"/>
      <c r="N8" s="57"/>
      <c r="O8" s="57"/>
    </row>
    <row r="9" spans="6:17" ht="18" customHeight="1" x14ac:dyDescent="0.25">
      <c r="G9" s="4" t="s">
        <v>0</v>
      </c>
      <c r="H9" s="3">
        <v>18</v>
      </c>
      <c r="I9" s="4" t="s">
        <v>6</v>
      </c>
      <c r="J9" s="10">
        <v>0</v>
      </c>
      <c r="K9" s="2">
        <v>0.1</v>
      </c>
      <c r="L9" s="10">
        <v>0</v>
      </c>
      <c r="M9" s="13">
        <v>1</v>
      </c>
      <c r="N9" s="10">
        <v>0</v>
      </c>
      <c r="O9" s="10">
        <v>0</v>
      </c>
      <c r="Q9" s="9">
        <f>J9*H9*$J$17+K9*H9*$K$17+L9*H9*$L$17+M9*H9*$M$17+N9*H9*$N$17+O9*H9*$O$17</f>
        <v>10260</v>
      </c>
    </row>
    <row r="10" spans="6:17" ht="18" customHeight="1" x14ac:dyDescent="0.25">
      <c r="G10" s="4" t="s">
        <v>1</v>
      </c>
      <c r="H10" s="3">
        <v>13</v>
      </c>
      <c r="I10" s="4" t="s">
        <v>7</v>
      </c>
      <c r="J10" s="10">
        <v>0</v>
      </c>
      <c r="K10" s="2">
        <v>0.1</v>
      </c>
      <c r="L10" s="10">
        <v>0</v>
      </c>
      <c r="M10" s="13">
        <v>1</v>
      </c>
      <c r="N10" s="10">
        <v>0</v>
      </c>
      <c r="O10" s="2">
        <v>0.05</v>
      </c>
      <c r="Q10" s="9">
        <f t="shared" ref="Q10:Q14" si="0">J10*H10*$J$17+K10*H10*$K$17+L10*H10*$L$17+M10*H10*$M$17+N10*H10*$N$17+O10*H10*$O$17</f>
        <v>7735</v>
      </c>
    </row>
    <row r="11" spans="6:17" ht="18" customHeight="1" x14ac:dyDescent="0.25">
      <c r="G11" s="4" t="s">
        <v>2</v>
      </c>
      <c r="H11" s="3">
        <v>0</v>
      </c>
      <c r="I11" s="4" t="s">
        <v>8</v>
      </c>
      <c r="J11" s="10">
        <v>0</v>
      </c>
      <c r="K11" s="2">
        <v>0.1</v>
      </c>
      <c r="L11" s="10">
        <v>0</v>
      </c>
      <c r="M11" s="13">
        <v>1</v>
      </c>
      <c r="N11" s="10">
        <v>0</v>
      </c>
      <c r="O11" s="2">
        <v>0.1</v>
      </c>
      <c r="Q11" s="9">
        <f t="shared" si="0"/>
        <v>0</v>
      </c>
    </row>
    <row r="12" spans="6:17" ht="18" customHeight="1" x14ac:dyDescent="0.25">
      <c r="G12" s="4" t="s">
        <v>3</v>
      </c>
      <c r="H12" s="3">
        <v>15</v>
      </c>
      <c r="I12" s="4" t="s">
        <v>9</v>
      </c>
      <c r="J12" s="10">
        <v>0</v>
      </c>
      <c r="K12" s="2">
        <v>0.1</v>
      </c>
      <c r="L12" s="13">
        <v>1</v>
      </c>
      <c r="M12" s="2">
        <v>0.1</v>
      </c>
      <c r="N12" s="13">
        <v>1</v>
      </c>
      <c r="O12" s="2">
        <v>0.2</v>
      </c>
      <c r="Q12" s="9">
        <f t="shared" si="0"/>
        <v>18300</v>
      </c>
    </row>
    <row r="13" spans="6:17" ht="18" customHeight="1" x14ac:dyDescent="0.25">
      <c r="G13" s="4" t="s">
        <v>4</v>
      </c>
      <c r="H13" s="3">
        <v>20</v>
      </c>
      <c r="I13" s="4" t="s">
        <v>10</v>
      </c>
      <c r="J13" s="10">
        <v>0</v>
      </c>
      <c r="K13" s="2">
        <v>0.1</v>
      </c>
      <c r="L13" s="10">
        <v>0</v>
      </c>
      <c r="M13" s="10">
        <v>0</v>
      </c>
      <c r="N13" s="2">
        <v>0.2</v>
      </c>
      <c r="O13" s="2">
        <v>0.5</v>
      </c>
      <c r="Q13" s="9">
        <f t="shared" si="0"/>
        <v>8400</v>
      </c>
    </row>
    <row r="14" spans="6:17" ht="18" customHeight="1" x14ac:dyDescent="0.25">
      <c r="F14" s="5" t="s">
        <v>29</v>
      </c>
      <c r="G14" s="4" t="s">
        <v>5</v>
      </c>
      <c r="H14" s="3">
        <v>0</v>
      </c>
      <c r="I14" s="4" t="s">
        <v>11</v>
      </c>
      <c r="J14" s="10">
        <v>0</v>
      </c>
      <c r="K14" s="2">
        <v>0.02</v>
      </c>
      <c r="L14" s="2">
        <v>0.05</v>
      </c>
      <c r="M14" s="2">
        <v>0.05</v>
      </c>
      <c r="N14" s="2">
        <v>0.05</v>
      </c>
      <c r="O14" s="2">
        <v>0.1</v>
      </c>
      <c r="Q14" s="9">
        <f t="shared" si="0"/>
        <v>0</v>
      </c>
    </row>
    <row r="15" spans="6:17" x14ac:dyDescent="0.25">
      <c r="H15" s="1">
        <f>SUM(H9:H14)</f>
        <v>66</v>
      </c>
      <c r="I15" s="8" t="s">
        <v>22</v>
      </c>
      <c r="J15" s="7">
        <f>J9*$H$9+J10*$H$10+J11*$H$11+J12*$H$12+J13*$H$13+J14*$H$14</f>
        <v>0</v>
      </c>
      <c r="K15" s="7">
        <f t="shared" ref="K15:O15" si="1">K9*$H$9+K10*$H$10+K11*$H$11+K12*$H$12+K13*$H$13+K14*$H$14</f>
        <v>6.6</v>
      </c>
      <c r="L15" s="7">
        <f t="shared" si="1"/>
        <v>15</v>
      </c>
      <c r="M15" s="7">
        <f t="shared" si="1"/>
        <v>32.5</v>
      </c>
      <c r="N15" s="7">
        <f t="shared" si="1"/>
        <v>19</v>
      </c>
      <c r="O15" s="7">
        <f t="shared" si="1"/>
        <v>13.65</v>
      </c>
      <c r="Q15" s="9"/>
    </row>
    <row r="17" spans="9:17" x14ac:dyDescent="0.25">
      <c r="I17" s="8" t="s">
        <v>23</v>
      </c>
      <c r="J17" s="9">
        <v>800</v>
      </c>
      <c r="K17" s="9">
        <v>700</v>
      </c>
      <c r="L17" s="9">
        <v>500</v>
      </c>
      <c r="M17" s="9">
        <v>500</v>
      </c>
      <c r="N17" s="9">
        <v>500</v>
      </c>
      <c r="O17" s="9">
        <v>500</v>
      </c>
    </row>
    <row r="18" spans="9:17" x14ac:dyDescent="0.25">
      <c r="I18" s="8" t="s">
        <v>24</v>
      </c>
      <c r="J18" s="9">
        <f>J17*J15</f>
        <v>0</v>
      </c>
      <c r="K18" s="9">
        <f t="shared" ref="K18:O18" si="2">K17*K15</f>
        <v>4620</v>
      </c>
      <c r="L18" s="9">
        <f t="shared" si="2"/>
        <v>7500</v>
      </c>
      <c r="M18" s="9">
        <f t="shared" si="2"/>
        <v>16250</v>
      </c>
      <c r="N18" s="9">
        <f t="shared" si="2"/>
        <v>9500</v>
      </c>
      <c r="O18" s="9">
        <f t="shared" si="2"/>
        <v>6825</v>
      </c>
    </row>
    <row r="21" spans="9:17" x14ac:dyDescent="0.25">
      <c r="I21" s="8" t="s">
        <v>25</v>
      </c>
      <c r="J21" s="9">
        <f>SUM(J18:O18)</f>
        <v>44695</v>
      </c>
      <c r="Q21" s="9">
        <f>SUM(Q9:Q14)</f>
        <v>44695</v>
      </c>
    </row>
  </sheetData>
  <mergeCells count="2">
    <mergeCell ref="L6:N6"/>
    <mergeCell ref="J8:O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B0953-547A-468C-A6AA-D6655CD09BC8}">
  <dimension ref="I2:V42"/>
  <sheetViews>
    <sheetView tabSelected="1" topLeftCell="D10" zoomScale="85" zoomScaleNormal="85" workbookViewId="0">
      <selection activeCell="V26" sqref="V26"/>
    </sheetView>
  </sheetViews>
  <sheetFormatPr baseColWidth="10" defaultRowHeight="15" x14ac:dyDescent="0.25"/>
  <cols>
    <col min="1" max="6" width="11.42578125" style="14"/>
    <col min="7" max="7" width="7.7109375" style="14" bestFit="1" customWidth="1"/>
    <col min="8" max="8" width="5.5703125" style="14" bestFit="1" customWidth="1"/>
    <col min="9" max="9" width="66.42578125" style="14" bestFit="1" customWidth="1"/>
    <col min="10" max="10" width="17" style="15" customWidth="1"/>
    <col min="11" max="11" width="16.28515625" style="15" bestFit="1" customWidth="1"/>
    <col min="12" max="12" width="20.28515625" style="15" customWidth="1"/>
    <col min="13" max="13" width="5.140625" style="14" customWidth="1"/>
    <col min="14" max="14" width="20.42578125" style="14" customWidth="1"/>
    <col min="15" max="16" width="21.140625" style="14" bestFit="1" customWidth="1"/>
    <col min="17" max="17" width="1" style="14" customWidth="1"/>
    <col min="18" max="18" width="16.85546875" style="14" customWidth="1"/>
    <col min="19" max="19" width="6.140625" style="14" customWidth="1"/>
    <col min="20" max="21" width="11.42578125" style="14"/>
    <col min="22" max="22" width="3.5703125" style="14" customWidth="1"/>
    <col min="23" max="16384" width="11.42578125" style="14"/>
  </cols>
  <sheetData>
    <row r="2" spans="9:22" x14ac:dyDescent="0.25">
      <c r="J2" s="14"/>
      <c r="K2" s="14"/>
      <c r="L2" s="14"/>
    </row>
    <row r="3" spans="9:22" x14ac:dyDescent="0.25">
      <c r="J3" s="14"/>
      <c r="K3" s="14"/>
      <c r="L3" s="14"/>
    </row>
    <row r="4" spans="9:22" ht="18" customHeight="1" x14ac:dyDescent="0.25">
      <c r="J4" s="14"/>
      <c r="K4" s="14"/>
      <c r="L4" s="14"/>
    </row>
    <row r="5" spans="9:22" x14ac:dyDescent="0.25">
      <c r="J5" s="14"/>
      <c r="K5" s="14"/>
      <c r="L5" s="14"/>
    </row>
    <row r="6" spans="9:22" x14ac:dyDescent="0.25">
      <c r="J6" s="14"/>
      <c r="K6" s="14"/>
      <c r="L6" s="14"/>
    </row>
    <row r="7" spans="9:22" x14ac:dyDescent="0.25">
      <c r="J7" s="14"/>
      <c r="K7" s="14"/>
      <c r="L7" s="14"/>
    </row>
    <row r="8" spans="9:22" x14ac:dyDescent="0.25">
      <c r="J8" s="14"/>
      <c r="K8" s="14"/>
      <c r="L8" s="14"/>
    </row>
    <row r="9" spans="9:22" x14ac:dyDescent="0.25">
      <c r="J9" s="14"/>
      <c r="K9" s="14"/>
      <c r="L9" s="14"/>
    </row>
    <row r="10" spans="9:22" x14ac:dyDescent="0.25">
      <c r="J10" s="14"/>
      <c r="K10" s="14"/>
      <c r="L10" s="14"/>
    </row>
    <row r="11" spans="9:22" x14ac:dyDescent="0.25">
      <c r="J11" s="14"/>
      <c r="K11" s="14"/>
      <c r="L11" s="14"/>
    </row>
    <row r="14" spans="9:22" ht="2.25" customHeight="1" x14ac:dyDescent="0.25"/>
    <row r="15" spans="9:22" ht="27.75" customHeight="1" x14ac:dyDescent="0.25">
      <c r="M15" s="59">
        <v>45809</v>
      </c>
      <c r="N15" s="58"/>
      <c r="O15" s="59">
        <v>45839</v>
      </c>
      <c r="P15" s="58"/>
      <c r="Q15" s="59" t="s">
        <v>50</v>
      </c>
      <c r="R15" s="59"/>
      <c r="S15" s="59"/>
      <c r="T15" s="59">
        <v>45901</v>
      </c>
      <c r="U15" s="64"/>
      <c r="V15" s="64"/>
    </row>
    <row r="16" spans="9:22" ht="18.75" x14ac:dyDescent="0.3">
      <c r="I16" s="16"/>
      <c r="J16" s="17"/>
      <c r="K16" s="17"/>
      <c r="L16" s="17"/>
      <c r="M16" s="56"/>
      <c r="N16" s="58" t="s">
        <v>0</v>
      </c>
      <c r="O16" s="58"/>
      <c r="P16" s="58" t="s">
        <v>1</v>
      </c>
      <c r="Q16" s="58"/>
      <c r="R16" s="56" t="s">
        <v>2</v>
      </c>
      <c r="S16" s="60" t="s">
        <v>3</v>
      </c>
      <c r="T16" s="58"/>
      <c r="U16" s="63"/>
      <c r="V16" s="63"/>
    </row>
    <row r="17" spans="9:22" ht="18" customHeight="1" x14ac:dyDescent="0.3">
      <c r="I17" s="16"/>
      <c r="J17" s="40" t="s">
        <v>45</v>
      </c>
      <c r="K17" s="40" t="s">
        <v>46</v>
      </c>
      <c r="L17" s="40" t="s">
        <v>47</v>
      </c>
      <c r="M17" s="25"/>
      <c r="O17" s="25"/>
      <c r="Q17" s="25"/>
      <c r="R17" s="27"/>
      <c r="T17" s="25"/>
      <c r="U17" s="62"/>
      <c r="V17" s="62"/>
    </row>
    <row r="18" spans="9:22" ht="18" customHeight="1" x14ac:dyDescent="0.25">
      <c r="I18" s="39" t="s">
        <v>6</v>
      </c>
      <c r="J18" s="18">
        <v>45463</v>
      </c>
      <c r="K18" s="18">
        <v>45852</v>
      </c>
      <c r="L18" s="19">
        <f>'New Budget'!Q9</f>
        <v>10260</v>
      </c>
      <c r="M18" s="26"/>
      <c r="O18" s="26"/>
      <c r="Q18" s="26"/>
      <c r="R18" s="28"/>
      <c r="T18" s="26"/>
      <c r="U18" s="62"/>
      <c r="V18" s="62"/>
    </row>
    <row r="19" spans="9:22" ht="18" customHeight="1" x14ac:dyDescent="0.3">
      <c r="I19" s="22" t="s">
        <v>26</v>
      </c>
      <c r="J19" s="17"/>
      <c r="K19" s="17"/>
      <c r="L19" s="36"/>
      <c r="M19" s="26"/>
      <c r="N19" s="41"/>
      <c r="O19" s="42"/>
      <c r="Q19" s="26"/>
      <c r="R19" s="28"/>
      <c r="T19" s="26"/>
      <c r="U19" s="62"/>
      <c r="V19" s="62"/>
    </row>
    <row r="20" spans="9:22" ht="18" customHeight="1" x14ac:dyDescent="0.25">
      <c r="I20" s="23" t="s">
        <v>27</v>
      </c>
      <c r="J20" s="17"/>
      <c r="K20" s="17"/>
      <c r="L20" s="37"/>
      <c r="M20" s="26"/>
      <c r="N20" s="43"/>
      <c r="O20" s="44"/>
      <c r="Q20" s="26"/>
      <c r="R20" s="28"/>
      <c r="T20" s="26"/>
      <c r="U20" s="62"/>
      <c r="V20" s="62"/>
    </row>
    <row r="21" spans="9:22" ht="18" customHeight="1" x14ac:dyDescent="0.25">
      <c r="I21" s="23" t="s">
        <v>28</v>
      </c>
      <c r="J21" s="17"/>
      <c r="K21" s="17"/>
      <c r="L21" s="37"/>
      <c r="M21" s="26"/>
      <c r="N21" s="43"/>
      <c r="O21" s="44"/>
      <c r="Q21" s="26"/>
      <c r="R21" s="28"/>
      <c r="T21" s="26"/>
      <c r="U21" s="62"/>
      <c r="V21" s="62"/>
    </row>
    <row r="22" spans="9:22" ht="18" customHeight="1" x14ac:dyDescent="0.25">
      <c r="I22" s="23" t="s">
        <v>30</v>
      </c>
      <c r="J22" s="17"/>
      <c r="K22" s="17"/>
      <c r="L22" s="37"/>
      <c r="M22" s="26"/>
      <c r="N22" s="45"/>
      <c r="O22" s="46"/>
      <c r="Q22" s="26"/>
      <c r="R22" s="28"/>
      <c r="T22" s="26"/>
      <c r="U22" s="62"/>
      <c r="V22" s="62"/>
    </row>
    <row r="23" spans="9:22" ht="18" customHeight="1" x14ac:dyDescent="0.25">
      <c r="I23" s="12" t="s">
        <v>7</v>
      </c>
      <c r="J23" s="21">
        <v>45852</v>
      </c>
      <c r="K23" s="18">
        <v>45870</v>
      </c>
      <c r="L23" s="19">
        <f>'New Budget'!Q10</f>
        <v>7735</v>
      </c>
      <c r="M23" s="26"/>
      <c r="O23" s="26"/>
      <c r="Q23" s="26"/>
      <c r="R23" s="28"/>
      <c r="T23" s="26"/>
      <c r="U23" s="62"/>
      <c r="V23" s="62"/>
    </row>
    <row r="24" spans="9:22" ht="18" customHeight="1" x14ac:dyDescent="0.25">
      <c r="I24" s="23" t="s">
        <v>31</v>
      </c>
      <c r="J24" s="17"/>
      <c r="K24" s="17"/>
      <c r="L24" s="37"/>
      <c r="M24" s="26"/>
      <c r="O24" s="26"/>
      <c r="P24" s="41"/>
      <c r="Q24" s="42"/>
      <c r="R24" s="28"/>
      <c r="T24" s="26"/>
      <c r="U24" s="62"/>
      <c r="V24" s="62"/>
    </row>
    <row r="25" spans="9:22" ht="18" customHeight="1" x14ac:dyDescent="0.25">
      <c r="I25" s="23" t="s">
        <v>32</v>
      </c>
      <c r="J25" s="17"/>
      <c r="K25" s="17"/>
      <c r="L25" s="37"/>
      <c r="M25" s="26"/>
      <c r="O25" s="26"/>
      <c r="P25" s="43"/>
      <c r="Q25" s="44"/>
      <c r="R25" s="28"/>
      <c r="T25" s="26"/>
      <c r="U25" s="62"/>
      <c r="V25" s="62"/>
    </row>
    <row r="26" spans="9:22" ht="18" customHeight="1" x14ac:dyDescent="0.25">
      <c r="I26" s="23" t="s">
        <v>33</v>
      </c>
      <c r="J26" s="17"/>
      <c r="K26" s="17"/>
      <c r="L26" s="37"/>
      <c r="M26" s="26"/>
      <c r="O26" s="26"/>
      <c r="P26" s="43"/>
      <c r="Q26" s="44"/>
      <c r="R26" s="28"/>
      <c r="T26" s="26"/>
      <c r="U26" s="62"/>
      <c r="V26" s="62"/>
    </row>
    <row r="27" spans="9:22" ht="18" customHeight="1" x14ac:dyDescent="0.25">
      <c r="I27" s="23" t="s">
        <v>34</v>
      </c>
      <c r="J27" s="17"/>
      <c r="K27" s="17"/>
      <c r="L27" s="37"/>
      <c r="M27" s="26"/>
      <c r="O27" s="26"/>
      <c r="P27" s="47"/>
      <c r="Q27" s="48"/>
      <c r="R27" s="28"/>
      <c r="T27" s="26"/>
      <c r="U27" s="62"/>
      <c r="V27" s="62"/>
    </row>
    <row r="28" spans="9:22" ht="18" customHeight="1" x14ac:dyDescent="0.25">
      <c r="I28" s="12" t="s">
        <v>9</v>
      </c>
      <c r="J28" s="21">
        <v>45871</v>
      </c>
      <c r="K28" s="18">
        <v>45886</v>
      </c>
      <c r="L28" s="19">
        <f>'New Budget'!Q12</f>
        <v>18300</v>
      </c>
      <c r="M28" s="26"/>
      <c r="O28" s="26"/>
      <c r="Q28" s="26"/>
      <c r="R28" s="28"/>
      <c r="T28" s="26"/>
      <c r="U28" s="62"/>
      <c r="V28" s="62"/>
    </row>
    <row r="29" spans="9:22" ht="18" customHeight="1" x14ac:dyDescent="0.25">
      <c r="I29" s="23" t="s">
        <v>37</v>
      </c>
      <c r="J29" s="17"/>
      <c r="K29" s="17"/>
      <c r="L29" s="37"/>
      <c r="M29" s="26"/>
      <c r="O29" s="26"/>
      <c r="Q29" s="26"/>
      <c r="R29" s="49"/>
      <c r="S29" s="62"/>
      <c r="T29" s="26"/>
      <c r="U29" s="62"/>
      <c r="V29" s="62"/>
    </row>
    <row r="30" spans="9:22" ht="18" customHeight="1" x14ac:dyDescent="0.25">
      <c r="I30" s="23" t="s">
        <v>38</v>
      </c>
      <c r="J30" s="17"/>
      <c r="K30" s="17"/>
      <c r="L30" s="37"/>
      <c r="M30" s="26"/>
      <c r="O30" s="26"/>
      <c r="Q30" s="26"/>
      <c r="R30" s="50"/>
      <c r="S30" s="62"/>
      <c r="T30" s="26"/>
      <c r="U30" s="62"/>
      <c r="V30" s="62"/>
    </row>
    <row r="31" spans="9:22" ht="18" customHeight="1" x14ac:dyDescent="0.25">
      <c r="I31" s="23" t="s">
        <v>39</v>
      </c>
      <c r="J31" s="17"/>
      <c r="K31" s="17"/>
      <c r="L31" s="37"/>
      <c r="M31" s="26"/>
      <c r="O31" s="26"/>
      <c r="Q31" s="26"/>
      <c r="R31" s="50"/>
      <c r="S31" s="62"/>
      <c r="T31" s="26"/>
      <c r="U31" s="62"/>
      <c r="V31" s="62"/>
    </row>
    <row r="32" spans="9:22" ht="18" customHeight="1" x14ac:dyDescent="0.25">
      <c r="I32" s="23" t="s">
        <v>40</v>
      </c>
      <c r="J32" s="17"/>
      <c r="K32" s="17"/>
      <c r="L32" s="37"/>
      <c r="M32" s="26"/>
      <c r="O32" s="26"/>
      <c r="Q32" s="26"/>
      <c r="R32" s="51"/>
      <c r="S32" s="61"/>
      <c r="T32" s="26"/>
      <c r="U32" s="62"/>
      <c r="V32" s="62"/>
    </row>
    <row r="33" spans="9:22" ht="18" customHeight="1" x14ac:dyDescent="0.25">
      <c r="I33" s="12" t="s">
        <v>10</v>
      </c>
      <c r="J33" s="21">
        <v>45887</v>
      </c>
      <c r="K33" s="18">
        <v>45910</v>
      </c>
      <c r="L33" s="19">
        <f>'New Budget'!Q13</f>
        <v>8400</v>
      </c>
      <c r="M33" s="26"/>
      <c r="O33" s="26"/>
      <c r="Q33" s="26"/>
      <c r="R33" s="28"/>
      <c r="T33" s="26"/>
      <c r="U33" s="62"/>
      <c r="V33" s="62"/>
    </row>
    <row r="34" spans="9:22" ht="18" customHeight="1" x14ac:dyDescent="0.25">
      <c r="I34" s="23" t="s">
        <v>41</v>
      </c>
      <c r="J34" s="17"/>
      <c r="K34" s="17"/>
      <c r="L34" s="37"/>
      <c r="M34" s="26"/>
      <c r="O34" s="26"/>
      <c r="Q34" s="26"/>
      <c r="R34" s="28"/>
      <c r="S34" s="52"/>
      <c r="T34" s="53"/>
      <c r="U34" s="62"/>
      <c r="V34" s="62"/>
    </row>
    <row r="35" spans="9:22" ht="18" customHeight="1" x14ac:dyDescent="0.25">
      <c r="I35" s="23" t="s">
        <v>42</v>
      </c>
      <c r="J35" s="17"/>
      <c r="K35" s="17"/>
      <c r="L35" s="37"/>
      <c r="M35" s="26"/>
      <c r="O35" s="26"/>
      <c r="Q35" s="26"/>
      <c r="R35" s="28"/>
      <c r="S35" s="54"/>
      <c r="T35" s="55"/>
      <c r="U35" s="62"/>
      <c r="V35" s="62"/>
    </row>
    <row r="36" spans="9:22" ht="18" customHeight="1" x14ac:dyDescent="0.25">
      <c r="I36" s="23" t="s">
        <v>43</v>
      </c>
      <c r="J36" s="17"/>
      <c r="K36" s="17"/>
      <c r="L36" s="37"/>
      <c r="M36" s="26"/>
      <c r="O36" s="26"/>
      <c r="Q36" s="26"/>
      <c r="R36" s="28"/>
      <c r="S36" s="54"/>
      <c r="T36" s="55"/>
      <c r="U36" s="62"/>
      <c r="V36" s="62"/>
    </row>
    <row r="37" spans="9:22" ht="18" customHeight="1" x14ac:dyDescent="0.25">
      <c r="I37" s="24" t="s">
        <v>44</v>
      </c>
      <c r="J37" s="17"/>
      <c r="K37" s="17"/>
      <c r="L37" s="37"/>
      <c r="M37" s="26"/>
      <c r="O37" s="26"/>
      <c r="Q37" s="26"/>
      <c r="R37" s="28"/>
      <c r="S37" s="45"/>
      <c r="T37" s="46"/>
      <c r="U37" s="62"/>
      <c r="V37" s="62"/>
    </row>
    <row r="38" spans="9:22" ht="18" customHeight="1" x14ac:dyDescent="0.3">
      <c r="I38" s="29"/>
      <c r="J38" s="31"/>
      <c r="K38" s="32"/>
      <c r="L38" s="38"/>
      <c r="M38" s="33"/>
      <c r="N38" s="34"/>
      <c r="O38" s="33"/>
      <c r="P38" s="34"/>
      <c r="Q38" s="33"/>
      <c r="R38" s="35"/>
      <c r="S38" s="34"/>
      <c r="T38" s="33"/>
      <c r="U38" s="62"/>
      <c r="V38" s="62"/>
    </row>
    <row r="39" spans="9:22" ht="18" customHeight="1" x14ac:dyDescent="0.3">
      <c r="I39" s="16"/>
      <c r="J39" s="17"/>
      <c r="K39" s="30" t="s">
        <v>48</v>
      </c>
      <c r="L39" s="20">
        <f>SUM(L18:L37)</f>
        <v>44695</v>
      </c>
      <c r="U39" s="62"/>
      <c r="V39" s="62"/>
    </row>
    <row r="40" spans="9:22" ht="18" customHeight="1" x14ac:dyDescent="0.25"/>
    <row r="41" spans="9:22" ht="18" customHeight="1" x14ac:dyDescent="0.25"/>
    <row r="42" spans="9:22" ht="18" customHeight="1" x14ac:dyDescent="0.25"/>
  </sheetData>
  <mergeCells count="7">
    <mergeCell ref="M15:N15"/>
    <mergeCell ref="O15:P15"/>
    <mergeCell ref="Q15:S15"/>
    <mergeCell ref="T15:V15"/>
    <mergeCell ref="N16:O16"/>
    <mergeCell ref="P16:Q16"/>
    <mergeCell ref="S16:T1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Budget</vt:lpstr>
      <vt:lpstr>Gantt</vt:lpstr>
      <vt:lpstr>New Budget</vt:lpstr>
      <vt:lpstr>Gantt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Berhayla</dc:creator>
  <cp:lastModifiedBy>Matthieu Roignant</cp:lastModifiedBy>
  <dcterms:created xsi:type="dcterms:W3CDTF">2025-01-16T13:29:43Z</dcterms:created>
  <dcterms:modified xsi:type="dcterms:W3CDTF">2025-01-21T08:49:45Z</dcterms:modified>
</cp:coreProperties>
</file>