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3B8E14A2-7561-43F9-8DB1-5C8B2DF0E254}" xr6:coauthVersionLast="36" xr6:coauthVersionMax="36" xr10:uidLastSave="{00000000-0000-0000-0000-000000000000}"/>
  <bookViews>
    <workbookView xWindow="0" yWindow="0" windowWidth="27330" windowHeight="5790" firstSheet="1" activeTab="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8" i="7" l="1"/>
  <c r="A260" i="7" s="1"/>
  <c r="A260" i="6"/>
  <c r="A256" i="7"/>
  <c r="A257" i="7"/>
  <c r="F366" i="7" l="1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H288" i="7" l="1"/>
  <c r="K7" i="7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<sst xmlns="http://schemas.openxmlformats.org/spreadsheetml/2006/main" count="5387" uniqueCount="644">
  <si>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</si>
  <si>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</si>
  <si>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</si>
  <si>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</si>
  <si>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</si>
  <si>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</si>
  <si>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</si>
  <si>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</si>
  <si>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</si>
  <si>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</si>
  <si>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</si>
  <si>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</si>
  <si>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</si>
  <si>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</si>
  <si>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</si>
  <si>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</si>
  <si>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</si>
  <si>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</si>
  <si>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</si>
  <si>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</si>
  <si>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</si>
  <si>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</si>
  <si>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</si>
  <si>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</si>
  <si>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</si>
  <si>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</si>
  <si>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</si>
  <si>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</si>
  <si>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</si>
  <si>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</si>
  <si>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</si>
  <si>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</si>
  <si>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</si>
  <si>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</si>
  <si>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</si>
  <si>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</si>
  <si>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</si>
  <si>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</si>
  <si>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</si>
  <si>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</si>
  <si>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</si>
  <si>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</si>
  <si>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</si>
  <si>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</si>
  <si>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</si>
  <si>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</si>
  <si>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</si>
  <si>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</si>
  <si>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</si>
  <si>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</si>
  <si>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</si>
  <si>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</si>
  <si>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</si>
  <si>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</si>
  <si>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</si>
  <si>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</si>
  <si>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</si>
  <si>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</si>
  <si>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</si>
  <si>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</si>
  <si>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</si>
  <si>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</si>
  <si>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</si>
  <si>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</si>
  <si>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</si>
  <si>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</si>
  <si>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</si>
  <si>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</si>
  <si>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</si>
  <si>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</si>
  <si>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</si>
  <si>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</si>
  <si>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</si>
  <si>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</si>
  <si>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</si>
  <si>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</si>
  <si>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</si>
  <si>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</si>
  <si>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</si>
  <si>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</si>
  <si>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</si>
  <si>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</si>
  <si>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</si>
  <si>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</si>
  <si>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</si>
  <si>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</si>
  <si>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</si>
  <si>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</si>
  <si>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</si>
  <si>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</si>
  <si>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</si>
  <si>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</si>
  <si>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</si>
  <si>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</si>
  <si>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</si>
  <si>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</si>
  <si>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</si>
  <si>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</si>
  <si>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</si>
  <si>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</si>
  <si>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</si>
  <si>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</si>
  <si>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</si>
  <si>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</si>
  <si>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</si>
  <si>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</si>
  <si>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</si>
  <si>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</si>
  <si>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</si>
  <si>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</si>
  <si>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</si>
  <si>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</si>
  <si>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</si>
  <si>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</si>
  <si>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</si>
  <si>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</si>
  <si>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</si>
  <si>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</si>
  <si>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</si>
  <si>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</si>
  <si>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</si>
  <si>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</si>
  <si>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</si>
  <si>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</si>
  <si>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</si>
  <si>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</si>
  <si>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</si>
  <si>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</si>
  <si>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</si>
  <si>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</si>
  <si>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</si>
  <si>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</si>
  <si>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</si>
  <si>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</si>
  <si>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</si>
  <si>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</si>
  <si>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</si>
  <si>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</si>
  <si>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</si>
  <si>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</si>
  <si>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</si>
  <si>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</si>
  <si>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</si>
  <si>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</si>
  <si>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</si>
  <si>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</si>
  <si>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</si>
  <si>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</si>
  <si>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</si>
  <si>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</si>
  <si>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</si>
  <si>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</si>
  <si>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</si>
  <si>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</si>
  <si>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</si>
  <si>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</si>
  <si>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</si>
  <si>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</si>
  <si>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</si>
  <si>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</si>
  <si>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</si>
  <si>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</si>
  <si>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</si>
  <si>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</si>
  <si>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</si>
  <si>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</si>
  <si>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</si>
  <si>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</si>
  <si>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</si>
  <si>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</si>
  <si>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</si>
  <si>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</si>
  <si>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</si>
  <si>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</si>
  <si>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</si>
  <si>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</si>
  <si>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</si>
  <si>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</si>
  <si>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</si>
  <si>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</si>
  <si>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</si>
  <si>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</si>
  <si>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</si>
  <si>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</si>
  <si>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</si>
  <si>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</si>
  <si>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</si>
  <si>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</si>
  <si>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</si>
  <si>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</si>
  <si>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</si>
  <si>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</si>
  <si>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</si>
  <si>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</si>
  <si>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</si>
  <si>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</si>
  <si>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</si>
  <si>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</si>
  <si>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</si>
  <si>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</si>
  <si>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</si>
  <si>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</si>
  <si>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</si>
  <si>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</si>
  <si>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</si>
  <si>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</si>
  <si>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</si>
  <si>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</si>
  <si>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</si>
  <si>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</si>
  <si>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</si>
  <si>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</si>
  <si>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</si>
  <si>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</si>
  <si>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</si>
  <si>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</si>
  <si>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</si>
  <si>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</si>
  <si>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</si>
  <si>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</si>
  <si>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</si>
  <si>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</si>
  <si>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</si>
  <si>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</si>
  <si>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</si>
  <si>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</si>
  <si>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</si>
  <si>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</si>
  <si>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</si>
  <si>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</si>
  <si>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</si>
  <si>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</si>
  <si>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</si>
  <si>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</si>
  <si>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</si>
  <si>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</si>
  <si>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</si>
  <si>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</si>
  <si>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</si>
  <si>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</si>
  <si>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</si>
  <si>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</si>
  <si>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</si>
  <si>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</si>
  <si>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</si>
  <si>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</si>
  <si>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</si>
  <si>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</si>
  <si>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</si>
  <si>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</si>
  <si>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</si>
  <si>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</si>
  <si>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</si>
  <si>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</si>
  <si>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</si>
  <si>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</si>
  <si>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</si>
  <si>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</si>
  <si>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</si>
  <si>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</si>
  <si>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</si>
  <si>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</si>
  <si>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</si>
  <si>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</si>
  <si>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</si>
  <si>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</si>
  <si>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</si>
  <si>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</si>
  <si>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</si>
  <si>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</si>
  <si>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</si>
  <si>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</si>
  <si>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</si>
  <si>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</si>
  <si>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</si>
  <si>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</si>
  <si>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</si>
  <si>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</si>
  <si>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</si>
  <si>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</si>
  <si>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</si>
  <si>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</si>
  <si>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</si>
  <si>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</si>
  <si>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</si>
  <si>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</si>
  <si>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</si>
  <si>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</si>
  <si>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</si>
  <si>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</si>
  <si>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</si>
  <si>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</si>
  <si>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</si>
  <si>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</si>
  <si>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</si>
  <si>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</si>
  <si>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</si>
  <si>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</si>
  <si>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</si>
  <si>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</si>
  <si>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</si>
  <si>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</si>
  <si>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</si>
  <si>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</si>
  <si>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</si>
  <si>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</si>
  <si>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</si>
  <si>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</si>
  <si>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</si>
  <si>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</si>
  <si>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</si>
  <si>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</si>
  <si>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</si>
  <si>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</si>
  <si>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</si>
  <si>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</si>
  <si>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</si>
  <si>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</si>
  <si>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</si>
  <si>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</si>
  <si>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</si>
  <si>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</si>
  <si>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</si>
  <si>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</si>
  <si>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</si>
  <si>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</si>
  <si>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</si>
  <si>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</si>
  <si>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</si>
  <si>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</si>
  <si>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</si>
  <si>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</si>
  <si>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</si>
  <si>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</si>
  <si>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</si>
  <si>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</si>
  <si>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</si>
  <si>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</si>
  <si>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</si>
  <si>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</si>
  <si>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</si>
  <si>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</si>
  <si>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</si>
  <si>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</si>
  <si>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</si>
  <si>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</si>
  <si>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</si>
  <si>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</si>
  <si>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</si>
  <si>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</si>
  <si>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</si>
  <si>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</si>
  <si>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</si>
  <si>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</si>
  <si>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</si>
  <si>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</si>
  <si>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</si>
  <si>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</si>
  <si>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</si>
  <si>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</si>
  <si>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</si>
  <si>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</si>
  <si>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</si>
  <si>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</si>
  <si>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</si>
  <si>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</si>
  <si>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</si>
  <si>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</si>
  <si>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</si>
  <si>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</si>
  <si>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</si>
  <si>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</si>
  <si>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</si>
  <si>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</si>
  <si>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</si>
  <si>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</si>
  <si>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</si>
  <si>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</si>
  <si>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</si>
  <si>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</si>
  <si>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</si>
  <si>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</si>
  <si>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</si>
  <si>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</si>
  <si>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</si>
  <si>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</si>
  <si>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</si>
  <si>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</si>
  <si>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</si>
  <si>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</si>
  <si>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</si>
  <si>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</si>
  <si>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</si>
  <si>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</si>
  <si>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</si>
  <si>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</si>
  <si>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</si>
  <si>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</si>
  <si>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</si>
  <si>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</si>
  <si>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</si>
  <si>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</si>
  <si>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</si>
  <si>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</si>
  <si>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</si>
  <si>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</si>
  <si>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</si>
  <si>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</si>
  <si>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</si>
  <si>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</si>
  <si>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</si>
  <si>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</si>
  <si>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</si>
  <si>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</si>
  <si>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</si>
  <si>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</si>
  <si>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</si>
  <si>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</si>
  <si>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</si>
  <si>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</si>
  <si>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</si>
  <si>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</si>
  <si>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</si>
  <si>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</si>
  <si>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</si>
  <si>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</si>
  <si>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</si>
  <si>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</si>
  <si>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</si>
  <si>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</si>
  <si>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</si>
  <si>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</si>
  <si>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</si>
  <si>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</si>
  <si>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</si>
  <si>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</si>
  <si>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</si>
  <si>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</si>
  <si>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</si>
  <si>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</si>
  <si>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</si>
  <si>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</si>
  <si>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</si>
  <si>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</si>
  <si>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</si>
  <si>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</si>
  <si>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</si>
  <si>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</si>
  <si>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</si>
  <si>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</si>
  <si>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</si>
  <si>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</si>
  <si>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</si>
  <si>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</si>
  <si>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</si>
  <si>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</si>
  <si>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</si>
  <si>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</si>
  <si>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</si>
  <si>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</si>
  <si>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</si>
  <si>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</si>
  <si>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</si>
  <si>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</si>
  <si>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</si>
  <si>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</si>
  <si>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</si>
  <si>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</si>
  <si>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</si>
  <si>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</si>
  <si>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</si>
  <si>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</si>
  <si>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</si>
  <si>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</si>
  <si>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</si>
  <si>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</si>
  <si>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</si>
  <si>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</si>
  <si>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</si>
  <si>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</si>
  <si>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</si>
  <si>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</si>
  <si>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</si>
  <si>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</si>
  <si>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</si>
  <si>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</si>
  <si>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</si>
  <si>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</si>
  <si>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</si>
  <si>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</si>
  <si>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</si>
  <si>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</si>
  <si>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</si>
  <si>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</si>
  <si>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</si>
  <si>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</si>
  <si>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</si>
  <si>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</si>
  <si>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</si>
  <si>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</si>
  <si>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</si>
  <si>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</si>
  <si>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</si>
  <si>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</si>
  <si>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</si>
  <si>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</si>
  <si>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</si>
  <si>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</si>
  <si>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</si>
  <si>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</si>
  <si>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</si>
  <si>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</si>
  <si>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</si>
  <si>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</si>
  <si>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</si>
  <si>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</si>
  <si>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</si>
  <si>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</si>
  <si>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</si>
  <si>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</si>
  <si>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</si>
  <si>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</si>
  <si>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</si>
  <si>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</si>
  <si>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</si>
  <si>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</si>
  <si>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</si>
  <si>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</si>
  <si>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</si>
  <si>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</si>
  <si>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</si>
  <si>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</si>
  <si>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</si>
  <si>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</si>
  <si>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</si>
  <si>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</si>
  <si>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</si>
  <si>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</si>
  <si>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</si>
  <si>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</si>
  <si>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</si>
  <si>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</si>
  <si>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</si>
  <si>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</si>
  <si>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</si>
  <si>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</si>
  <si>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</si>
  <si>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</si>
  <si>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</si>
  <si>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</si>
  <si>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</si>
  <si>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</si>
  <si>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</si>
  <si>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</si>
  <si>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</si>
  <si>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</si>
  <si>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</si>
  <si>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</si>
  <si>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</si>
  <si>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</si>
  <si>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</si>
  <si>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</si>
  <si>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</si>
  <si>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</si>
  <si>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</si>
  <si>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</si>
  <si>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</si>
  <si>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</si>
  <si>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</si>
  <si>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</si>
  <si>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</si>
  <si>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</si>
  <si>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</si>
  <si>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</si>
  <si>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</si>
  <si>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</si>
  <si>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</si>
  <si>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</si>
  <si>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</si>
  <si>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</si>
  <si>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</si>
  <si>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</si>
  <si>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</si>
  <si>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</si>
  <si>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</si>
  <si>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</si>
  <si>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</si>
  <si>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</si>
  <si>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</si>
  <si>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</si>
  <si>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</si>
  <si>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</si>
  <si>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</si>
  <si>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</si>
  <si>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</si>
  <si>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</si>
  <si>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</si>
  <si>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</si>
  <si>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</si>
  <si>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</si>
  <si>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</si>
  <si>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</si>
  <si>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</si>
  <si>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</si>
  <si>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</si>
  <si>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</si>
  <si>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</si>
  <si>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</si>
  <si>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</si>
  <si>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</si>
  <si>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</si>
  <si>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</si>
  <si>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</si>
  <si>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</si>
  <si>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</si>
  <si>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</si>
  <si>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</si>
  <si>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</si>
  <si>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</si>
  <si>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</si>
  <si>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</si>
  <si>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</si>
  <si>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</si>
  <si>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&lt;310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</si>
  <si>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</si>
  <si>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</si>
  <si>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</si>
  <si>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</si>
  <si>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</si>
  <si>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</si>
  <si>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</si>
  <si>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</si>
  <si>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</si>
  <si>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</si>
  <si>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</si>
  <si>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</si>
  <si>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</si>
  <si>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</si>
  <si>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</si>
  <si>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</si>
  <si>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</si>
  <si>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</si>
  <si>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</si>
  <si>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06/06 Amazon 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</si>
</sst>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R1" activePane="topRight" state="frozen"/>
      <selection pane="topRight" activeCell="W32" sqref="W3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29615.1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0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465.41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3483.41</v>
      </c>
      <c r="BA9" s="112">
        <f t="shared" ca="1" si="0"/>
        <v>580.56833333333327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0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1117.04</v>
      </c>
      <c r="BA12" s="112">
        <f t="shared" ca="1" si="0"/>
        <v>186.17333333333332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1072.95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28591.820000000003</v>
      </c>
      <c r="BA17" s="112">
        <f ca="1">AZ17/BC$17</f>
        <v>4765.3033333333342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57183.640000000014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46.98</v>
      </c>
      <c r="Z20" s="145">
        <f t="shared" ref="Z20:Z45" si="7">V20+X20-Y20</f>
        <v>736.43999999999983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1280.4399999999998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1824.4399999999998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2368.4399999999996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2912.4399999999996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3456.4399999999996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4000.4399999999996</v>
      </c>
      <c r="AZ20" s="123">
        <f t="shared" ref="AZ20:AZ27" si="14">E20+I20+M20+Q20+U20+Y20+AC20+AG20+AK20+AO20+AS20+AW20</f>
        <v>3176.26</v>
      </c>
      <c r="BA20" s="21">
        <f t="shared" ref="BA20:BA45" si="15">AZ20/AZ$46</f>
        <v>0.12299100798679115</v>
      </c>
      <c r="BB20" s="22">
        <f>_xlfn.RANK.EQ(BA20,$BA$20:$BA$45,)</f>
        <v>3</v>
      </c>
      <c r="BC20" s="22">
        <f t="shared" ref="BC20:BC45" ca="1" si="16">AZ20/BC$17</f>
        <v>529.37666666666667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0.12115073472062987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287.6600000000002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2588.0299999999997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3716.0299999999997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4844.03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7100.03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8228.0299999999988</v>
      </c>
      <c r="AZ21" s="152">
        <f t="shared" si="14"/>
        <v>6125.83</v>
      </c>
      <c r="BA21" s="21">
        <f t="shared" si="15"/>
        <v>0.23720413519539482</v>
      </c>
      <c r="BB21" s="22">
        <f t="shared" ref="BB21:BB45" si="20">_xlfn.RANK.EQ(BA21,$BA$20:$BA$45,)</f>
        <v>1</v>
      </c>
      <c r="BC21" s="22">
        <f t="shared" ca="1" si="16"/>
        <v>1020.9716666666667</v>
      </c>
      <c r="BE21" s="224">
        <f t="shared" ca="1" si="17"/>
        <v>6913</v>
      </c>
      <c r="BF21" s="21">
        <f t="shared" ca="1" si="18"/>
        <v>0.24178243987266285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787.16999999999985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29.01</v>
      </c>
      <c r="Z22" s="156">
        <f t="shared" si="7"/>
        <v>813.89000000000021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1113.8900000000003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1603.8900000000003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2093.8900000000003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2583.8900000000003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3073.8900000000003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3563.8900000000003</v>
      </c>
      <c r="AZ22" s="157">
        <f t="shared" si="14"/>
        <v>1646.18</v>
      </c>
      <c r="BA22" s="21">
        <f t="shared" si="15"/>
        <v>6.374331368581157E-2</v>
      </c>
      <c r="BB22" s="22">
        <f t="shared" si="20"/>
        <v>6</v>
      </c>
      <c r="BC22" s="22">
        <f t="shared" ca="1" si="16"/>
        <v>274.36333333333334</v>
      </c>
      <c r="BE22" s="225">
        <f t="shared" ca="1" si="17"/>
        <v>2214</v>
      </c>
      <c r="BF22" s="21">
        <f t="shared" ca="1" si="18"/>
        <v>7.7434734829751994E-2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567.82000000000005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0</v>
      </c>
      <c r="Z23" s="151">
        <f t="shared" si="7"/>
        <v>234.33000000000007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404.33000000000004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554.33000000000004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704.33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854.33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1004.33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1154.33</v>
      </c>
      <c r="AZ23" s="152">
        <f t="shared" si="14"/>
        <v>862.8</v>
      </c>
      <c r="BA23" s="21">
        <f t="shared" si="15"/>
        <v>3.3409305815960716E-2</v>
      </c>
      <c r="BB23" s="22">
        <f t="shared" si="20"/>
        <v>8</v>
      </c>
      <c r="BC23" s="22">
        <f t="shared" ca="1" si="16"/>
        <v>143.79999999999998</v>
      </c>
      <c r="BE23" s="224">
        <f t="shared" ca="1" si="17"/>
        <v>1055</v>
      </c>
      <c r="BF23" s="21">
        <f t="shared" ca="1" si="18"/>
        <v>3.6898665422487965E-2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192.20000000000005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48.61</v>
      </c>
      <c r="Z24" s="156">
        <f t="shared" si="7"/>
        <v>234.26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394.26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554.26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714.26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874.26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1034.26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1194.26</v>
      </c>
      <c r="AZ24" s="157">
        <f t="shared" si="14"/>
        <v>735.74</v>
      </c>
      <c r="BA24" s="21">
        <f t="shared" si="15"/>
        <v>2.8489293765687228E-2</v>
      </c>
      <c r="BB24" s="22">
        <f t="shared" si="20"/>
        <v>10</v>
      </c>
      <c r="BC24" s="22">
        <f t="shared" ca="1" si="16"/>
        <v>122.62333333333333</v>
      </c>
      <c r="BE24" s="225">
        <f t="shared" ca="1" si="17"/>
        <v>970</v>
      </c>
      <c r="BF24" s="21">
        <f t="shared" ca="1" si="18"/>
        <v>3.3925787165699835E-2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234.26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258.47000000000003</v>
      </c>
      <c r="Z25" s="151">
        <f t="shared" si="7"/>
        <v>3041.5299999999979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3486.5299999999979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3891.5299999999979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4296.5299999999979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4701.5299999999979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5106.5299999999979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5511.5299999999979</v>
      </c>
      <c r="AZ25" s="152">
        <f t="shared" si="14"/>
        <v>1959.3700000000001</v>
      </c>
      <c r="BA25" s="21">
        <f t="shared" si="15"/>
        <v>7.5870643876470745E-2</v>
      </c>
      <c r="BB25" s="22">
        <f t="shared" si="20"/>
        <v>5</v>
      </c>
      <c r="BC25" s="22">
        <f t="shared" ca="1" si="16"/>
        <v>326.56166666666667</v>
      </c>
      <c r="BE25" s="224">
        <f t="shared" ca="1" si="17"/>
        <v>1838.35</v>
      </c>
      <c r="BF25" s="21">
        <f t="shared" ca="1" si="18"/>
        <v>6.4296361686664222E-2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-121.02000000000044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128.51999999999998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176.51999999999998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224.51999999999998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272.52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320.52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368.52</v>
      </c>
      <c r="AZ26" s="157">
        <f t="shared" si="14"/>
        <v>257.47000000000003</v>
      </c>
      <c r="BA26" s="21">
        <f t="shared" si="15"/>
        <v>9.969742661608029E-3</v>
      </c>
      <c r="BB26" s="22">
        <f t="shared" si="20"/>
        <v>17</v>
      </c>
      <c r="BC26" s="22">
        <f t="shared" ca="1" si="16"/>
        <v>42.911666666666669</v>
      </c>
      <c r="BE26" s="225">
        <f t="shared" ca="1" si="17"/>
        <v>313.45</v>
      </c>
      <c r="BF26" s="21">
        <f t="shared" ca="1" si="18"/>
        <v>1.0962925759885169E-2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55.980000000000047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1.0890550835348808E-2</v>
      </c>
      <c r="BB27" s="22">
        <f t="shared" si="20"/>
        <v>16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8.3940091956370734E-3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7.7165506169569631E-2</v>
      </c>
      <c r="BB28" s="22">
        <f t="shared" si="20"/>
        <v>4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0.10072950934917747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172.80000000000007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242.80000000000007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312.80000000000007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382.80000000000007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452.80000000000007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522.80000000000007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592.80000000000007</v>
      </c>
      <c r="AZ29" s="152">
        <f t="shared" si="23"/>
        <v>174.53</v>
      </c>
      <c r="BA29" s="21">
        <f t="shared" si="15"/>
        <v>6.7581434214877426E-3</v>
      </c>
      <c r="BB29" s="22">
        <f t="shared" si="20"/>
        <v>18</v>
      </c>
      <c r="BC29" s="22">
        <f t="shared" ca="1" si="16"/>
        <v>29.088333333333335</v>
      </c>
      <c r="BE29" s="224">
        <f t="shared" ca="1" si="17"/>
        <v>394</v>
      </c>
      <c r="BF29" s="21">
        <f t="shared" ca="1" si="18"/>
        <v>1.3780165096170862E-2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219.47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5.0756743235467437E-3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8.743759578788618E-3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4.4685140138640087E-3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4.1970045978185367E-3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1018.6099999999999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1118.6099999999999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1168.6099999999999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1218.6099999999999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1268.6099999999999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1318.61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1368.61</v>
      </c>
      <c r="AZ32" s="157">
        <f t="shared" si="23"/>
        <v>290.27</v>
      </c>
      <c r="BA32" s="21">
        <f t="shared" si="15"/>
        <v>1.1239822901250484E-2</v>
      </c>
      <c r="BB32" s="22">
        <f t="shared" si="20"/>
        <v>15</v>
      </c>
      <c r="BC32" s="22">
        <f t="shared" ca="1" si="16"/>
        <v>48.37833333333333</v>
      </c>
      <c r="BE32" s="225">
        <f t="shared" ca="1" si="17"/>
        <v>1323.13</v>
      </c>
      <c r="BF32" s="21">
        <f t="shared" ca="1" si="18"/>
        <v>4.6276522445930335E-2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1032.8599999999999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84</v>
      </c>
      <c r="Z33" s="160">
        <f t="shared" si="7"/>
        <v>453.59000000000026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503.59000000000026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553.59000000000026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603.59000000000026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653.59000000000026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703.59000000000026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753.59000000000026</v>
      </c>
      <c r="AZ33" s="152">
        <f t="shared" si="23"/>
        <v>4288.3500000000004</v>
      </c>
      <c r="BA33" s="21">
        <f t="shared" si="15"/>
        <v>0.16605331084361979</v>
      </c>
      <c r="BB33" s="22">
        <f t="shared" si="20"/>
        <v>2</v>
      </c>
      <c r="BC33" s="22">
        <f t="shared" ca="1" si="16"/>
        <v>714.72500000000002</v>
      </c>
      <c r="BE33" s="224">
        <f t="shared" ca="1" si="17"/>
        <v>4321.9400000000005</v>
      </c>
      <c r="BF33" s="21">
        <f t="shared" ca="1" si="18"/>
        <v>0.15116001709579874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33.590000000000259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90</v>
      </c>
      <c r="Y34" s="155">
        <f>SUM('06'!D300:F300)</f>
        <v>228.66000000000003</v>
      </c>
      <c r="Z34" s="161">
        <f t="shared" si="7"/>
        <v>-155.75000000000017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-65.750000000000171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24.249999999999829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114.24999999999983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204.24999999999983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294.24999999999983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384.24999999999983</v>
      </c>
      <c r="AZ34" s="152">
        <f t="shared" si="23"/>
        <v>969.35000000000014</v>
      </c>
      <c r="BA34" s="21">
        <f t="shared" si="15"/>
        <v>3.7535130496872425E-2</v>
      </c>
      <c r="BB34" s="22">
        <f t="shared" si="20"/>
        <v>7</v>
      </c>
      <c r="BC34" s="22">
        <f t="shared" ca="1" si="16"/>
        <v>161.55833333333337</v>
      </c>
      <c r="BE34" s="225">
        <f t="shared" ca="1" si="17"/>
        <v>712</v>
      </c>
      <c r="BF34" s="21">
        <f t="shared" ca="1" si="18"/>
        <v>2.4902227280389981E-2</v>
      </c>
      <c r="BG34" s="22">
        <f t="shared" ca="1" si="21"/>
        <v>12</v>
      </c>
      <c r="BH34" s="22">
        <f t="shared" ca="1" si="19"/>
        <v>118.66666666666667</v>
      </c>
      <c r="BJ34" s="225">
        <f t="shared" ca="1" si="22"/>
        <v>-257.35000000000008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3.156226839428556E-2</v>
      </c>
      <c r="BB35" s="22">
        <f t="shared" si="20"/>
        <v>9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3.6932940960036818E-2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2.056484495340586E-2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2.2734474405616708E-2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1.4236128051967962E-2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1.119201226084943E-2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3.5</v>
      </c>
      <c r="Z38" s="156">
        <f t="shared" si="7"/>
        <v>107.23000000000005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177.23000000000005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247.23000000000005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317.23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387.23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457.23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527.23</v>
      </c>
      <c r="AZ38" s="157">
        <f t="shared" si="23"/>
        <v>381.97</v>
      </c>
      <c r="BA38" s="21">
        <f t="shared" si="15"/>
        <v>1.4790626498055768E-2</v>
      </c>
      <c r="BB38" s="22">
        <f t="shared" si="20"/>
        <v>13</v>
      </c>
      <c r="BC38" s="22">
        <f t="shared" ca="1" si="16"/>
        <v>63.661666666666669</v>
      </c>
      <c r="BE38" s="225">
        <f t="shared" ca="1" si="17"/>
        <v>450</v>
      </c>
      <c r="BF38" s="21">
        <f t="shared" ca="1" si="18"/>
        <v>1.5738767241819513E-2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68.030000000000015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-4.035210070572632E-2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6.1203927645697162E-3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-1.9707384839440092E-2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-2788.79</v>
      </c>
      <c r="Y41" s="165">
        <f>SUM('06'!D440:F440)</f>
        <v>0</v>
      </c>
      <c r="Z41" s="151">
        <f t="shared" si="7"/>
        <v>5212.33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1312.33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-2587.67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-6487.67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-10387.67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-14287.67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-18187.669999999998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-3337.6699999999983</v>
      </c>
      <c r="BF41" s="21">
        <f t="shared" ca="1" si="18"/>
        <v>-0.11673513613334156</v>
      </c>
      <c r="BG41" s="22">
        <f t="shared" ca="1" si="21"/>
        <v>26</v>
      </c>
      <c r="BH41" s="22">
        <f t="shared" ca="1" si="19"/>
        <v>-556.27833333333308</v>
      </c>
      <c r="BJ41" s="224">
        <f t="shared" ca="1" si="22"/>
        <v>-3337.6699999999983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0.14151739903231064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1.9360979262842325E-2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4.0441636803813128E-3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2.5006640815887146E-3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1072.9499999999998</v>
      </c>
      <c r="Y46" s="219">
        <f>SUM(Y20:Y45)</f>
        <v>936.81000000000006</v>
      </c>
      <c r="Z46" s="220">
        <f>SUM(Z20:Z45)</f>
        <v>29150.22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29150.22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29150.22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29150.22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29150.22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29150.22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29150.220000000008</v>
      </c>
      <c r="AZ46" s="227">
        <f>SUM(AZ20:AZ45)</f>
        <v>25825.140000000007</v>
      </c>
      <c r="BA46" s="1"/>
      <c r="BB46" s="1"/>
      <c r="BC46" s="124">
        <f ca="1">SUM(BC20:BC45)</f>
        <v>4304.1899999999987</v>
      </c>
      <c r="BE46" s="227">
        <f ca="1">SUM(BE20:BE45)</f>
        <v>28591.820000000003</v>
      </c>
      <c r="BF46" s="1"/>
      <c r="BG46" s="1"/>
      <c r="BH46" s="124">
        <f ca="1">SUM(BH20:BH45)</f>
        <v>4765.3033333333333</v>
      </c>
      <c r="BJ46" s="227">
        <f ca="1">SUM(BJ20:BJ45)</f>
        <v>2766.6800000000039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136.13999999999999</v>
      </c>
      <c r="Z47" s="125"/>
      <c r="AA47" s="125">
        <f>AA5-Z46</f>
        <v>464.87999999999738</v>
      </c>
      <c r="AB47" s="125">
        <f>AA17-AB46</f>
        <v>0</v>
      </c>
      <c r="AC47" s="125">
        <f>AA17-AC46</f>
        <v>0</v>
      </c>
      <c r="AD47" s="125"/>
      <c r="AE47" s="125">
        <f>AE5-AD46</f>
        <v>-14048.33</v>
      </c>
      <c r="AF47" s="125">
        <f>AE17-AF46</f>
        <v>0</v>
      </c>
      <c r="AG47" s="125">
        <f>AE17-AG46</f>
        <v>0</v>
      </c>
      <c r="AH47" s="125"/>
      <c r="AI47" s="125">
        <f>AI5-AH46</f>
        <v>-14048.33</v>
      </c>
      <c r="AJ47" s="125">
        <f>AI17-AJ46</f>
        <v>0</v>
      </c>
      <c r="AK47" s="125">
        <f>AI17-AK46</f>
        <v>0</v>
      </c>
      <c r="AL47" s="125"/>
      <c r="AM47" s="125">
        <f>AM5-AL46</f>
        <v>-14048.33</v>
      </c>
      <c r="AN47" s="125">
        <f>AM17-AN46</f>
        <v>0</v>
      </c>
      <c r="AO47" s="125">
        <f>AM17-AO46</f>
        <v>0</v>
      </c>
      <c r="AP47" s="125"/>
      <c r="AQ47" s="125">
        <f>AQ5-AP46</f>
        <v>-14048.33</v>
      </c>
      <c r="AR47" s="125">
        <f>AQ17-AR46</f>
        <v>0</v>
      </c>
      <c r="AS47" s="125">
        <f>AQ17-AS46</f>
        <v>0</v>
      </c>
      <c r="AT47" s="140"/>
      <c r="AU47" s="125">
        <f>AU5-AT46</f>
        <v>-14048.33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51650.279999999984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35.81</v>
      </c>
      <c r="Z50" s="119" t="s">
        <v>623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/>
      <c r="X55" s="394"/>
      <c r="Y55" s="395"/>
      <c r="Z55" s="100"/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12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5</v>
      </c>
      <c r="D75">
        <f>C75*D74</f>
        <v>16.666666666666668</v>
      </c>
      <c r="Z75" s="111"/>
    </row>
    <row r="76" spans="1:50">
      <c r="D76">
        <f>D75-D73</f>
        <v>4.6666666666666679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2380.44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4844.0300000000007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1640.35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2924.44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2019.8200000000002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3468.44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2399.29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4012.44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8228.0300000000007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2778.76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J18" sqref="J1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I19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1413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43622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17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43622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468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43622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4.0051679586563305E-2</v>
      </c>
      <c r="X13" s="119">
        <f ca="1">W13*E13</f>
        <v>160.97847215762275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3.55297157622739E-2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9.0439276485788107E-3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0.56136950904392768</v>
      </c>
      <c r="X19" s="119">
        <f t="shared" ca="1" si="2"/>
        <v>2483.1618413953493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0.40826873385012918</v>
      </c>
      <c r="X20" s="119">
        <f t="shared" ca="1" si="2"/>
        <v>245.20620155038759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0.18604651162790697</v>
      </c>
      <c r="X25" s="119">
        <f t="shared" ca="1" si="2"/>
        <v>113.10943739534883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468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43622</v>
      </c>
      <c r="L28" s="302">
        <v>24.92</v>
      </c>
      <c r="M28" s="264">
        <f>(H28*L28)</f>
        <v>4884.3200000000006</v>
      </c>
      <c r="N28" s="264">
        <f>-(IF((M28*0.0075)&lt;30,30,(M28*0.0075)) + (M28*0.0035))</f>
        <v>-53.727520000000005</v>
      </c>
      <c r="O28" s="272">
        <f>J28+N28</f>
        <v>-109.74039999999999</v>
      </c>
      <c r="P28" s="273">
        <f ca="1">IF(K28=0,0,M28-E28+N28)</f>
        <v>-317.50039999999956</v>
      </c>
      <c r="Q28" s="274">
        <f ca="1">P28/E28</f>
        <v>-6.1673401665589128E-2</v>
      </c>
      <c r="R28" s="275" t="s">
        <v>519</v>
      </c>
      <c r="S28" s="59">
        <f ca="1">Q28+Q29+Q30+Q34</f>
        <v>-3.7268247576760796E-2</v>
      </c>
      <c r="W28" s="39">
        <f t="shared" ca="1" si="1"/>
        <v>0.30232558139534882</v>
      </c>
      <c r="X28" s="119">
        <f t="shared" ca="1" si="2"/>
        <v>1556.4001730232558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1.4211886304909561E-2</v>
      </c>
      <c r="X33" s="119">
        <f t="shared" ca="1" si="2"/>
        <v>58.68267209302325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17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43622</v>
      </c>
      <c r="L35" s="302">
        <v>62.24</v>
      </c>
      <c r="M35" s="264">
        <f>(H35*L35)</f>
        <v>3858.88</v>
      </c>
      <c r="N35" s="264">
        <f>-(IF((M35*0.0075)&lt;30,30,(M35*0.0075)) + (M35*0.0035))</f>
        <v>-43.506079999999997</v>
      </c>
      <c r="O35" s="272">
        <f>J35+N35</f>
        <v>-87.992940000000004</v>
      </c>
      <c r="P35" s="273">
        <f ca="1">IF(K35=0,0,M35-E35+N35)</f>
        <v>-273.37294000000009</v>
      </c>
      <c r="Q35" s="274">
        <f ca="1">P35/E35</f>
        <v>-6.6859834898167325E-2</v>
      </c>
      <c r="R35" s="275" t="s">
        <v>413</v>
      </c>
      <c r="W35" s="39">
        <f t="shared" ca="1" si="1"/>
        <v>1.0981912144702842E-2</v>
      </c>
      <c r="X35" s="119">
        <f t="shared" ca="1" si="2"/>
        <v>44.902258798449608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2427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-367.81485900000001</v>
      </c>
      <c r="O42" s="315">
        <f>SUM(O13:O41)</f>
        <v>-554.01299700000004</v>
      </c>
      <c r="P42" s="315">
        <f ca="1">SUM(P13:P41)</f>
        <v>3067.0053830000006</v>
      </c>
      <c r="Q42" s="326">
        <f ca="1">SUM(Q13:Q41)</f>
        <v>3.7948324695973135</v>
      </c>
      <c r="R42" s="317"/>
      <c r="W42" s="327">
        <f ca="1">SUM(W13:W41)</f>
        <v>1.5678294573643412</v>
      </c>
      <c r="X42" s="328">
        <f ca="1">SUM(X13:X41)</f>
        <v>4662.4410564134378</v>
      </c>
      <c r="Y42" s="329">
        <f ca="1">P42/X42</f>
        <v>0.65781107919448556</v>
      </c>
      <c r="Z42" s="329">
        <f ca="1">Y42/(D$43/365)</f>
        <v>0.1551040335309995</v>
      </c>
    </row>
    <row r="43" spans="1:26">
      <c r="C43" s="119" t="s">
        <v>570</v>
      </c>
      <c r="D43" s="46">
        <f ca="1">_xlfn.DAYS(TODAY(),F13)</f>
        <v>1548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-73.966825407960926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-91.253645660763681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-37.177411195125941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-70.975057736149537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-273.37294000000009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38" workbookViewId="0">
      <selection activeCell="A258" sqref="A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abSelected="1" topLeftCell="A275" workbookViewId="0">
      <selection activeCell="H342" sqref="H34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748.44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46.98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629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642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29.01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630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</f>
        <v>134.33000000000001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631</v>
      </c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214.33</v>
      </c>
      <c r="B80" s="233">
        <f>SUM(B66:B79)</f>
        <v>135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625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48.61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503.93999999999994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1018.61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84</v>
      </c>
      <c r="E266" s="138"/>
      <c r="F266" s="138"/>
      <c r="G266" s="16" t="s">
        <v>635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84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638</v>
      </c>
      <c r="H286" s="89">
        <v>272.11</v>
      </c>
    </row>
    <row r="287" spans="2:9">
      <c r="B287" s="134"/>
      <c r="C287" s="16"/>
      <c r="D287" s="137"/>
      <c r="E287" s="138">
        <v>21.08</v>
      </c>
      <c r="F287" s="138"/>
      <c r="G287" s="16" t="s">
        <v>643</v>
      </c>
      <c r="H287" s="92">
        <v>30.7</v>
      </c>
    </row>
    <row r="288" spans="2:9">
      <c r="B288" s="134"/>
      <c r="C288" s="16"/>
      <c r="D288" s="137"/>
      <c r="E288" s="138"/>
      <c r="F288" s="138"/>
      <c r="G288" s="16"/>
      <c r="H288" s="113">
        <f>H286-H287</f>
        <v>241.41000000000003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228.66000000000003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640</v>
      </c>
    </row>
    <row r="308" spans="2:7">
      <c r="B308" s="134"/>
      <c r="C308" s="27"/>
      <c r="D308" s="137"/>
      <c r="E308" s="138"/>
      <c r="F308" s="138">
        <v>50</v>
      </c>
      <c r="G308" s="16" t="s">
        <v>641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632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</f>
        <v>3.5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1072.95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-2788.79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-2788.79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626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41" workbookViewId="0">
      <selection activeCell="B422" sqref="B422:G44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2156.9299999999998</v>
      </c>
      <c r="L5" s="433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29615.1</v>
      </c>
      <c r="L19" s="442"/>
      <c r="M19" s="1"/>
      <c r="N19" s="1"/>
      <c r="R19" s="3"/>
    </row>
    <row r="20" spans="1:18" ht="16.5" thickBot="1">
      <c r="A20" s="112">
        <f>SUM(A6:A15)</f>
        <v>1292.4399999999998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2588.0299999999997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139.84000000000003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881.41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02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1836.44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210.84000000000003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1260.8800000000001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2019-06-06T15:56:14Z</dcterms:modified>
</cp:coreProperties>
</file>