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6CA74C6-FDB7-440D-ACC2-AC8D4B13DEC2}" xr6:coauthVersionLast="31" xr6:coauthVersionMax="31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3" i="6" l="1"/>
  <c r="B4" i="6"/>
  <c r="P20" i="3" l="1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R27" i="3" s="1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S27" i="3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<sst xmlns="http://schemas.openxmlformats.org/spreadsheetml/2006/main" count="219" uniqueCount="117">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</sst>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opLeftCell="G10" zoomScaleNormal="100" workbookViewId="0">
      <selection activeCell="M31" sqref="M31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 t="shared" ref="H23:O23" si="0">SUM(H3:H22)</f>
        <v>17571.839999999997</v>
      </c>
      <c r="I23" s="15">
        <f t="shared" si="0"/>
        <v>42.26</v>
      </c>
      <c r="J23" s="15">
        <f t="shared" si="0"/>
        <v>13.75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15">
        <f t="shared" si="0"/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1">O25-K25</f>
        <v>1822.2493470000009</v>
      </c>
      <c r="S25" s="10">
        <f>R25/K25</f>
        <v>0.32770949929404947</v>
      </c>
      <c r="T25" t="s">
        <v>111</v>
      </c>
      <c r="U25" t="s">
        <v>114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2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3">SUM(H26:J26)</f>
        <v>2032.99352</v>
      </c>
      <c r="L26" s="9">
        <f t="shared" ref="L26:L27" si="4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5">SUM(L26:N26)</f>
        <v>2243.8440000000001</v>
      </c>
      <c r="P26" s="9">
        <f t="shared" ref="P26:P27" si="6">I26-M26</f>
        <v>60</v>
      </c>
      <c r="Q26" s="9">
        <f t="shared" ref="Q26:Q27" si="7">J26-N26</f>
        <v>11.549520000000001</v>
      </c>
      <c r="R26" s="9">
        <f t="shared" si="1"/>
        <v>210.85048000000006</v>
      </c>
      <c r="S26" s="10">
        <f t="shared" ref="S26" si="8">R26/K26</f>
        <v>0.10371429024525373</v>
      </c>
      <c r="T26" t="s">
        <v>110</v>
      </c>
      <c r="U26" t="s">
        <v>114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31.82</v>
      </c>
      <c r="G27" s="10">
        <f>'Operacion 3'!B$7</f>
        <v>0.22478829869130101</v>
      </c>
      <c r="H27" s="9">
        <f t="shared" si="2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3"/>
        <v>5148.0928800000002</v>
      </c>
      <c r="L27" s="9">
        <f t="shared" si="4"/>
        <v>6236.72</v>
      </c>
      <c r="M27" s="9">
        <f>IF((L27*(0.0075+0.0008))&lt;30,-30,-(L27*(0.0075+0.0008)))</f>
        <v>-51.764776000000005</v>
      </c>
      <c r="N27" s="9">
        <f>-(L27*0.0027)</f>
        <v>-16.839144000000001</v>
      </c>
      <c r="O27" s="9">
        <f t="shared" si="5"/>
        <v>6168.1160800000007</v>
      </c>
      <c r="P27" s="9">
        <f t="shared" si="6"/>
        <v>94.029040000000009</v>
      </c>
      <c r="Q27" s="9">
        <f t="shared" si="7"/>
        <v>30.587760000000003</v>
      </c>
      <c r="R27" s="9">
        <f>O27-K27</f>
        <v>1020.0232000000005</v>
      </c>
      <c r="S27" s="10">
        <f>R27/K27</f>
        <v>0.19813612997596122</v>
      </c>
      <c r="T27" t="s">
        <v>58</v>
      </c>
      <c r="U27" t="s">
        <v>114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t="s">
        <v>70</v>
      </c>
      <c r="U31">
        <v>27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68</v>
      </c>
      <c r="U32">
        <v>31.82</v>
      </c>
      <c r="V32" t="s">
        <v>116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69</v>
      </c>
      <c r="U33" s="3">
        <f>(U32/U31)-1</f>
        <v>0.17851851851851852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109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B19" sqref="B17:B19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784.51+B11</f>
        <v>5876.59</v>
      </c>
      <c r="C3" s="3">
        <f>B3/B$6</f>
        <v>0.80373625982857355</v>
      </c>
      <c r="D3" s="56">
        <f>D$6*C3</f>
        <v>0</v>
      </c>
    </row>
    <row r="4" spans="1:5" x14ac:dyDescent="0.25">
      <c r="A4" t="s">
        <v>79</v>
      </c>
      <c r="B4" s="56">
        <f>1160</f>
        <v>1160</v>
      </c>
      <c r="C4" s="3">
        <f t="shared" ref="C4:C5" si="0">B4/B$6</f>
        <v>0.15865222202010779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3.7611518151318662E-2</v>
      </c>
      <c r="D5" s="56">
        <f t="shared" si="1"/>
        <v>0</v>
      </c>
    </row>
    <row r="6" spans="1:5" x14ac:dyDescent="0.25">
      <c r="A6" t="s">
        <v>54</v>
      </c>
      <c r="B6" s="56">
        <f>SUM(B3:B5)</f>
        <v>7311.59</v>
      </c>
      <c r="C6" s="3">
        <f>SUM(C3:C5)</f>
        <v>1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2219.5100000000002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0" sqref="H10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2018-12-07T13:34:06Z</dcterms:modified>
</cp:coreProperties>
</file>