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BC3A97FF-86C9-4C90-865F-85E1F8E7F136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G30" i="1" s="1"/>
  <c r="BF41" i="1"/>
  <c r="BG32" i="1" l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<sst xmlns="http://schemas.openxmlformats.org/spreadsheetml/2006/main" count="4774" uniqueCount="239">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</sst>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37" zoomScaleNormal="100" workbookViewId="0">
      <pane xSplit="1" topLeftCell="B1" activePane="topRight" state="frozen"/>
      <selection pane="topRight" activeCell="C55" sqref="C5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15101.890000000001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/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/>
      <c r="C9" s="265">
        <f>SUM('01'!L30:'01'!L34)</f>
        <v>0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0</v>
      </c>
      <c r="BA9" s="112">
        <f t="shared" ca="1" si="0"/>
        <v>0</v>
      </c>
      <c r="BB9" s="1"/>
      <c r="BC9" s="1"/>
    </row>
    <row r="10" spans="1:55" ht="15.75">
      <c r="A10" s="190" t="s">
        <v>221</v>
      </c>
      <c r="B10" s="194"/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/>
      <c r="C11" s="265">
        <f>SUM('01'!L40:'01'!L44)</f>
        <v>0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0</v>
      </c>
      <c r="BA11" s="112">
        <f t="shared" ca="1" si="0"/>
        <v>0</v>
      </c>
      <c r="BB11" s="1"/>
      <c r="BC11" s="1"/>
    </row>
    <row r="12" spans="1:55" ht="15.75">
      <c r="A12" s="190" t="s">
        <v>23</v>
      </c>
      <c r="B12" s="194"/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/>
      <c r="C13" s="265">
        <f>SUM('01'!L50:'01'!L54)</f>
        <v>0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/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/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/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261">
        <f>SUM(C8:C16)</f>
        <v>0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0</v>
      </c>
      <c r="BA17" s="112">
        <f ca="1">AZ17/BC$17</f>
        <v>0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/>
      <c r="C20" s="143" t="s">
        <v>0</v>
      </c>
      <c r="D20" s="144">
        <f>'01'!B20</f>
        <v>544</v>
      </c>
      <c r="E20" s="144">
        <f>SUM('01'!D20:F20)</f>
        <v>0</v>
      </c>
      <c r="F20" s="145">
        <f t="shared" ref="F20:F45" si="2">B20+D20-E20</f>
        <v>544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1088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1632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2176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2720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3264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3808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4352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5440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5984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6528</v>
      </c>
      <c r="AZ20" s="123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6528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6528</v>
      </c>
    </row>
    <row r="21" spans="1:62" ht="15.75">
      <c r="A21" s="146" t="s">
        <v>49</v>
      </c>
      <c r="B21" s="147"/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1128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2256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3384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4512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5640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6768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7896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9024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10152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11280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12408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13536</v>
      </c>
      <c r="AZ21" s="152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4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3" t="s">
        <v>15</v>
      </c>
      <c r="B22" s="154"/>
      <c r="C22" s="143" t="s">
        <v>0</v>
      </c>
      <c r="D22" s="155">
        <f>'01'!B60</f>
        <v>490</v>
      </c>
      <c r="E22" s="155">
        <f>SUM('01'!D60:F60)</f>
        <v>0</v>
      </c>
      <c r="F22" s="156">
        <f t="shared" si="2"/>
        <v>490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980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1470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1960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2450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2940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3430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3920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4410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4900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5390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5880</v>
      </c>
      <c r="AZ22" s="157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5">
        <f t="shared" ca="1" si="17"/>
        <v>5880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225">
        <f t="shared" ca="1" si="22"/>
        <v>5880</v>
      </c>
    </row>
    <row r="23" spans="1:62" ht="15.75">
      <c r="A23" s="146" t="s">
        <v>16</v>
      </c>
      <c r="B23" s="147"/>
      <c r="C23" s="148" t="s">
        <v>0</v>
      </c>
      <c r="D23" s="149">
        <f>'01'!B80</f>
        <v>150</v>
      </c>
      <c r="E23" s="150">
        <f>SUM('01'!D80:F80)</f>
        <v>0</v>
      </c>
      <c r="F23" s="151">
        <f t="shared" si="2"/>
        <v>150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300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450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600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750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900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1050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1200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1350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1500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1650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1800</v>
      </c>
      <c r="AZ23" s="152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4">
        <f t="shared" ca="1" si="17"/>
        <v>1800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224">
        <f t="shared" ca="1" si="22"/>
        <v>1800</v>
      </c>
    </row>
    <row r="24" spans="1:62" ht="15.75">
      <c r="A24" s="153" t="s">
        <v>17</v>
      </c>
      <c r="B24" s="154"/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5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5">
        <f t="shared" ca="1" si="22"/>
        <v>1920</v>
      </c>
    </row>
    <row r="25" spans="1:62" ht="15.75">
      <c r="A25" s="146" t="s">
        <v>50</v>
      </c>
      <c r="B25" s="147"/>
      <c r="C25" s="148" t="s">
        <v>0</v>
      </c>
      <c r="D25" s="149">
        <f>'01'!B120</f>
        <v>405</v>
      </c>
      <c r="E25" s="150">
        <f>SUM('01'!D120:F120)</f>
        <v>0</v>
      </c>
      <c r="F25" s="151">
        <f t="shared" si="2"/>
        <v>405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810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1215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1620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2025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2430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2835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3240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3645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4050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4455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4860</v>
      </c>
      <c r="AZ25" s="152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4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4">
        <f t="shared" ca="1" si="22"/>
        <v>4860</v>
      </c>
    </row>
    <row r="26" spans="1:62" ht="15.75">
      <c r="A26" s="153" t="s">
        <v>51</v>
      </c>
      <c r="B26" s="154"/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48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96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144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192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240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288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336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384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432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480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528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576</v>
      </c>
      <c r="AZ26" s="157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5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5">
        <f t="shared" ca="1" si="22"/>
        <v>576</v>
      </c>
    </row>
    <row r="27" spans="1:62" ht="16.5" thickBot="1">
      <c r="A27" s="183" t="s">
        <v>18</v>
      </c>
      <c r="B27" s="184"/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50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100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150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200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250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300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350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400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450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500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550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600</v>
      </c>
      <c r="AZ27" s="188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4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4">
        <f t="shared" ca="1" si="22"/>
        <v>600</v>
      </c>
    </row>
    <row r="28" spans="1:62" ht="15.75">
      <c r="A28" s="163" t="s">
        <v>19</v>
      </c>
      <c r="B28" s="142"/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200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400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600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800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1000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1200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1400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1600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1800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2000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2200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2400</v>
      </c>
      <c r="AZ28" s="182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3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2400</v>
      </c>
    </row>
    <row r="29" spans="1:62" ht="15.75">
      <c r="A29" s="146" t="s">
        <v>20</v>
      </c>
      <c r="B29" s="147"/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70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140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210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280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350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420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490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560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630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770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840</v>
      </c>
      <c r="AZ29" s="152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4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4">
        <f t="shared" ca="1" si="22"/>
        <v>840</v>
      </c>
    </row>
    <row r="30" spans="1:62" ht="15.75">
      <c r="A30" s="153" t="s">
        <v>21</v>
      </c>
      <c r="B30" s="154"/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35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70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105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140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210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245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280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315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350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385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420</v>
      </c>
      <c r="AZ30" s="157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5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420</v>
      </c>
    </row>
    <row r="31" spans="1:62" ht="15.75">
      <c r="A31" s="146" t="s">
        <v>22</v>
      </c>
      <c r="B31" s="147"/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20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40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60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80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100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120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140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160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180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200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220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240</v>
      </c>
      <c r="AZ31" s="152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4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4">
        <f t="shared" ca="1" si="22"/>
        <v>240</v>
      </c>
    </row>
    <row r="32" spans="1:62" ht="15.75">
      <c r="A32" s="153" t="s">
        <v>152</v>
      </c>
      <c r="B32" s="154"/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50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100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150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200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250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300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350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400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450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500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550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600</v>
      </c>
      <c r="AZ32" s="157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5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600</v>
      </c>
    </row>
    <row r="33" spans="1:62" ht="15.75">
      <c r="A33" s="146" t="s">
        <v>85</v>
      </c>
      <c r="B33" s="147"/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50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100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150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200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250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300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350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400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450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500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550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600</v>
      </c>
      <c r="AZ33" s="152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4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4">
        <f t="shared" ca="1" si="22"/>
        <v>600</v>
      </c>
    </row>
    <row r="34" spans="1:62" ht="15.75">
      <c r="A34" s="153" t="s">
        <v>23</v>
      </c>
      <c r="B34" s="154"/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90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180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270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360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450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540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630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720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810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900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990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1080</v>
      </c>
      <c r="AZ34" s="152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5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5">
        <f t="shared" ca="1" si="22"/>
        <v>1080</v>
      </c>
    </row>
    <row r="35" spans="1:62" ht="16.5" thickBot="1">
      <c r="A35" s="183" t="s">
        <v>86</v>
      </c>
      <c r="B35" s="184"/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115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230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345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460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575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690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805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920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1035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1150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1265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1380</v>
      </c>
      <c r="AZ35" s="188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4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4">
        <f t="shared" ca="1" si="22"/>
        <v>1380</v>
      </c>
    </row>
    <row r="36" spans="1:62" ht="15.75">
      <c r="A36" s="163" t="s">
        <v>164</v>
      </c>
      <c r="B36" s="142"/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90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180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270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360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450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540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630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720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810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900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990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1080</v>
      </c>
      <c r="AZ36" s="182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3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1080</v>
      </c>
    </row>
    <row r="37" spans="1:62" ht="15.75">
      <c r="A37" s="146" t="s">
        <v>24</v>
      </c>
      <c r="B37" s="147"/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45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90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135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180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225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270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315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360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405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450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495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540</v>
      </c>
      <c r="AZ37" s="152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4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4">
        <f t="shared" ca="1" si="22"/>
        <v>540</v>
      </c>
    </row>
    <row r="38" spans="1:62" ht="15.75">
      <c r="A38" s="153" t="s">
        <v>25</v>
      </c>
      <c r="B38" s="154"/>
      <c r="C38" s="143" t="s">
        <v>0</v>
      </c>
      <c r="D38" s="166">
        <f>'01'!B380</f>
        <v>70</v>
      </c>
      <c r="E38" s="166">
        <f>SUM('01'!D380:F380)</f>
        <v>0</v>
      </c>
      <c r="F38" s="156">
        <f t="shared" si="2"/>
        <v>70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140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210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280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350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420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490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560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630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700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770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840</v>
      </c>
      <c r="AZ38" s="157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5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5">
        <f t="shared" ca="1" si="22"/>
        <v>840</v>
      </c>
    </row>
    <row r="39" spans="1:62" ht="15.75">
      <c r="A39" s="146" t="s">
        <v>26</v>
      </c>
      <c r="B39" s="147"/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20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40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60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80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100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160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180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200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220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240</v>
      </c>
      <c r="AZ39" s="152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4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4">
        <f t="shared" ca="1" si="22"/>
        <v>240</v>
      </c>
    </row>
    <row r="40" spans="1:62" ht="15.75">
      <c r="A40" s="153" t="s">
        <v>52</v>
      </c>
      <c r="B40" s="154"/>
      <c r="C40" s="143" t="s">
        <v>0</v>
      </c>
      <c r="D40" s="166">
        <f>'01'!B420</f>
        <v>20</v>
      </c>
      <c r="E40" s="166">
        <f>SUM('01'!D420:F420)</f>
        <v>0</v>
      </c>
      <c r="F40" s="156">
        <f t="shared" si="2"/>
        <v>20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40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60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80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100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120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140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160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180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200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220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240</v>
      </c>
      <c r="AZ40" s="157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5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5">
        <f t="shared" ca="1" si="22"/>
        <v>240</v>
      </c>
    </row>
    <row r="41" spans="1:62" ht="15.75">
      <c r="A41" s="146" t="s">
        <v>27</v>
      </c>
      <c r="B41" s="147"/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-3900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-7800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-11700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-15600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-19500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-23400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-27300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-31200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-35100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-39000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-42900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-46800</v>
      </c>
      <c r="AZ41" s="152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4">
        <f t="shared" ca="1" si="17"/>
        <v>-46800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224">
        <f t="shared" ca="1" si="22"/>
        <v>-46800</v>
      </c>
    </row>
    <row r="42" spans="1:62" ht="15.75">
      <c r="A42" s="153" t="s">
        <v>155</v>
      </c>
      <c r="B42" s="154"/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0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0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0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0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0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0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0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0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0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0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0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0</v>
      </c>
      <c r="AZ42" s="157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174</v>
      </c>
      <c r="B43" s="158"/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50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100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150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200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250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300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350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400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450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500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550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600</v>
      </c>
      <c r="AZ43" s="152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4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4">
        <f t="shared" ca="1" si="22"/>
        <v>600</v>
      </c>
    </row>
    <row r="44" spans="1:62" ht="15.75">
      <c r="A44" s="167" t="s">
        <v>29</v>
      </c>
      <c r="B44" s="168"/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/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0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0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0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0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0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0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0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0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0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0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0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0</v>
      </c>
      <c r="AZ45" s="177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6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0</v>
      </c>
      <c r="C46" s="218"/>
      <c r="D46" s="219">
        <f>SUM(D20:D45)</f>
        <v>0</v>
      </c>
      <c r="E46" s="219">
        <f>SUM(E20:E45)</f>
        <v>0</v>
      </c>
      <c r="F46" s="220">
        <f>SUM(F20:F45)</f>
        <v>0</v>
      </c>
      <c r="G46" s="218"/>
      <c r="H46" s="219">
        <f>SUM(H20:H45)</f>
        <v>0</v>
      </c>
      <c r="I46" s="219">
        <f>SUM(I20:I45)</f>
        <v>0</v>
      </c>
      <c r="J46" s="220">
        <f>SUM(J20:J45)</f>
        <v>0</v>
      </c>
      <c r="K46" s="218"/>
      <c r="L46" s="219">
        <f>SUM(L20:L45)</f>
        <v>0</v>
      </c>
      <c r="M46" s="219">
        <f>SUM(M20:M45)</f>
        <v>0</v>
      </c>
      <c r="N46" s="220">
        <f>SUM(N20:N45)</f>
        <v>0</v>
      </c>
      <c r="O46" s="218"/>
      <c r="P46" s="219">
        <f>SUM(P20:P45)</f>
        <v>0</v>
      </c>
      <c r="Q46" s="219">
        <f>SUM(Q20:Q45)</f>
        <v>0</v>
      </c>
      <c r="R46" s="220">
        <f>SUM(R20:R45)</f>
        <v>0</v>
      </c>
      <c r="S46" s="218"/>
      <c r="T46" s="219">
        <f>SUM(T20:T45)</f>
        <v>0</v>
      </c>
      <c r="U46" s="219">
        <f>SUM(U20:U45)</f>
        <v>0</v>
      </c>
      <c r="V46" s="220">
        <f>SUM(V20:V45)</f>
        <v>0</v>
      </c>
      <c r="W46" s="218"/>
      <c r="X46" s="219">
        <f>SUM(X20:X45)</f>
        <v>0</v>
      </c>
      <c r="Y46" s="219">
        <f>SUM(Y20:Y45)</f>
        <v>0</v>
      </c>
      <c r="Z46" s="220">
        <f>SUM(Z20:Z45)</f>
        <v>0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0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0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0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0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0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0</v>
      </c>
      <c r="AZ46" s="227">
        <f>SUM(AZ20:AZ45)</f>
        <v>0</v>
      </c>
      <c r="BA46" s="1"/>
      <c r="BB46" s="1"/>
      <c r="BC46" s="124">
        <f ca="1">SUM(BC20:BC45)</f>
        <v>0</v>
      </c>
      <c r="BE46" s="227">
        <f ca="1">SUM(BE20:BE45)</f>
        <v>0</v>
      </c>
      <c r="BF46" s="1"/>
      <c r="BG46" s="1"/>
      <c r="BH46" s="124">
        <f ca="1">SUM(BH20:BH45)</f>
        <v>0</v>
      </c>
      <c r="BJ46" s="227">
        <f ca="1">SUM(BJ20:BJ45)</f>
        <v>0</v>
      </c>
    </row>
    <row r="47" spans="1:62" s="29" customFormat="1" ht="12.75">
      <c r="A47" s="207" t="s">
        <v>161</v>
      </c>
      <c r="B47" s="125"/>
      <c r="C47" s="125">
        <f>C5-B46</f>
        <v>15101.890000000001</v>
      </c>
      <c r="D47" s="125">
        <f>C17-D46</f>
        <v>0</v>
      </c>
      <c r="E47" s="125">
        <f>C17-E46</f>
        <v>0</v>
      </c>
      <c r="F47" s="125"/>
      <c r="G47" s="125">
        <f>G5-F46</f>
        <v>15101.890000000001</v>
      </c>
      <c r="H47" s="125">
        <f>G17-H46</f>
        <v>0</v>
      </c>
      <c r="I47" s="125">
        <f>G17-I46</f>
        <v>0</v>
      </c>
      <c r="J47" s="125"/>
      <c r="K47" s="125">
        <f>K5-J46</f>
        <v>15101.890000000001</v>
      </c>
      <c r="L47" s="125">
        <f>K17-L46</f>
        <v>0</v>
      </c>
      <c r="M47" s="125">
        <f>K17-M46</f>
        <v>0</v>
      </c>
      <c r="N47" s="125"/>
      <c r="O47" s="125">
        <f>O5-N46</f>
        <v>15101.890000000001</v>
      </c>
      <c r="P47" s="125">
        <f>O17-P46</f>
        <v>0</v>
      </c>
      <c r="Q47" s="125">
        <f>O17-Q46</f>
        <v>0</v>
      </c>
      <c r="R47" s="125"/>
      <c r="S47" s="125">
        <f>S5-R46</f>
        <v>15101.890000000001</v>
      </c>
      <c r="T47" s="125">
        <f>S17-T46</f>
        <v>0</v>
      </c>
      <c r="U47" s="125">
        <f>S17-U46</f>
        <v>0</v>
      </c>
      <c r="V47" s="125"/>
      <c r="W47" s="125">
        <f>W5-V46</f>
        <v>15101.890000000001</v>
      </c>
      <c r="X47" s="125">
        <f>W17-X46</f>
        <v>0</v>
      </c>
      <c r="Y47" s="125">
        <f>W17-Y46</f>
        <v>0</v>
      </c>
      <c r="Z47" s="125"/>
      <c r="AA47" s="125">
        <f>AA5-Z46</f>
        <v>15101.890000000001</v>
      </c>
      <c r="AB47" s="125">
        <f>AA17-AB46</f>
        <v>0</v>
      </c>
      <c r="AC47" s="125">
        <f>AA17-AC46</f>
        <v>0</v>
      </c>
      <c r="AD47" s="125"/>
      <c r="AE47" s="125">
        <f>AE5-AD46</f>
        <v>15101.890000000001</v>
      </c>
      <c r="AF47" s="125">
        <f>AE17-AF46</f>
        <v>0</v>
      </c>
      <c r="AG47" s="125">
        <f>AE17-AG46</f>
        <v>0</v>
      </c>
      <c r="AH47" s="125"/>
      <c r="AI47" s="125">
        <f>AI5-AH46</f>
        <v>15101.890000000001</v>
      </c>
      <c r="AJ47" s="125">
        <f>AI17-AJ46</f>
        <v>0</v>
      </c>
      <c r="AK47" s="125">
        <f>AI17-AK46</f>
        <v>0</v>
      </c>
      <c r="AL47" s="125"/>
      <c r="AM47" s="125">
        <f>AM5-AL46</f>
        <v>15101.890000000001</v>
      </c>
      <c r="AN47" s="125">
        <f>AM17-AN46</f>
        <v>0</v>
      </c>
      <c r="AO47" s="125">
        <f>AM17-AO46</f>
        <v>0</v>
      </c>
      <c r="AP47" s="125"/>
      <c r="AQ47" s="125">
        <f>AQ5-AP46</f>
        <v>15101.890000000001</v>
      </c>
      <c r="AR47" s="125">
        <f>AQ17-AR46</f>
        <v>0</v>
      </c>
      <c r="AS47" s="125">
        <f>AQ17-AS46</f>
        <v>0</v>
      </c>
      <c r="AT47" s="140"/>
      <c r="AU47" s="125">
        <f>AU5-AT46</f>
        <v>15101.890000000001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0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</f>
        <v>0</v>
      </c>
      <c r="F50" s="119"/>
      <c r="G50" s="119"/>
      <c r="H50" s="119"/>
      <c r="I50" s="119">
        <f>I22</f>
        <v>0</v>
      </c>
      <c r="J50" s="119"/>
      <c r="K50" s="119"/>
      <c r="L50" s="119"/>
      <c r="M50" s="119">
        <f>M22</f>
        <v>0</v>
      </c>
      <c r="N50" s="119"/>
      <c r="O50" s="119"/>
      <c r="P50" s="119"/>
      <c r="Q50" s="119">
        <f>Q22</f>
        <v>0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/>
      <c r="L54" s="245"/>
      <c r="M54" s="246"/>
      <c r="N54" s="100"/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/>
      <c r="E55" s="231"/>
      <c r="F55" s="98"/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C56" s="96"/>
      <c r="D56" s="230"/>
      <c r="E56" s="231"/>
      <c r="F56" s="98"/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/>
      <c r="D57" s="230"/>
      <c r="E57" s="231"/>
      <c r="F57" s="98"/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/>
      <c r="D58" s="230"/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3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3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3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3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3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3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3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869.95000000000027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5683.1900000000005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1709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503.06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181.13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11986.749999999998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709.3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3011.8000000000025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3941.1000000000008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940.13000000000034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6227.1900000000005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1879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543.05999999999995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199.13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13114.749999999998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780.3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3037.3300000000027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4320.5700000000015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255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1010.3100000000004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6771.1900000000014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2049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583.05999999999995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217.13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14242.749999999998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3101.6400000000012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851.3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3062.8600000000029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4700.0400000000009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275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5200.670000000001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1080.4900000000005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156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7315.1900000000014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11700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2219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623.05999999999995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235.13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15370.749999999998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3360.1100000000015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922.3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3088.3900000000031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5079.510000000002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646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295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I21" sqref="I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9213.3900000000031</v>
      </c>
      <c r="I63" s="119">
        <f>H63-D62</f>
        <v>-273.52999999997883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19"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B102" sqref="B102:G1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H6+(B6-SUM(D6:F6))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>
        <v>405.59</v>
      </c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308.51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>
        <v>238.32999999999998</v>
      </c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 t="shared" si="0"/>
        <v>0</v>
      </c>
      <c r="B8" s="134">
        <v>0</v>
      </c>
      <c r="C8" s="16" t="s">
        <v>35</v>
      </c>
      <c r="D8" s="137"/>
      <c r="F8" s="138"/>
      <c r="G8" s="16" t="s">
        <v>35</v>
      </c>
      <c r="H8" s="1">
        <v>0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>
        <v>0</v>
      </c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>
        <v>12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>
        <v>30.23</v>
      </c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1331.19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>
        <v>787.19</v>
      </c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>
        <v>900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349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>
        <v>179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183.06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>
        <v>143.06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37.129999999999995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>
        <v>19.13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>
        <v>593.55999999999995</v>
      </c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2962.75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>
        <v>1834.75</v>
      </c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2">
        <f>H106+(B106-SUM(D106:F106))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>
        <v>258.47000000000003</v>
      </c>
      <c r="M106" s="1"/>
      <c r="R106" s="3"/>
    </row>
    <row r="107" spans="1:18" ht="15.75">
      <c r="A107" s="112">
        <f t="shared" ref="A107:A109" si="2">H107+(B107-SUM(D107:F107))</f>
        <v>141.30000000000001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>
        <v>72.300000000000011</v>
      </c>
      <c r="M107" s="1"/>
      <c r="R107" s="3"/>
    </row>
    <row r="108" spans="1:18" ht="15.75">
      <c r="A108" s="112">
        <f t="shared" si="2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>
        <v>197.09999999999991</v>
      </c>
      <c r="M108" s="1"/>
      <c r="R108" s="3"/>
    </row>
    <row r="109" spans="1:18" ht="15.75">
      <c r="A109" s="112">
        <f t="shared" si="2"/>
        <v>2807.5600000000009</v>
      </c>
      <c r="B109" s="134">
        <v>27.53</v>
      </c>
      <c r="C109" s="18" t="s">
        <v>208</v>
      </c>
      <c r="D109" s="137"/>
      <c r="E109" s="138"/>
      <c r="F109" s="138"/>
      <c r="G109" s="31"/>
      <c r="H109" s="1">
        <v>2780.0300000000007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905.33999999999992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8" ht="15" customHeight="1" thickBot="1">
      <c r="B423" s="321"/>
      <c r="C423" s="322"/>
      <c r="D423" s="322"/>
      <c r="E423" s="322"/>
      <c r="F423" s="322"/>
      <c r="G423" s="323"/>
    </row>
    <row r="424" spans="1:8">
      <c r="B424" s="314" t="s">
        <v>8</v>
      </c>
      <c r="C424" s="315"/>
      <c r="D424" s="316" t="s">
        <v>9</v>
      </c>
      <c r="E424" s="316"/>
      <c r="F424" s="316"/>
      <c r="G424" s="315"/>
    </row>
    <row r="425" spans="1:8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89" t="s">
        <v>212</v>
      </c>
    </row>
    <row r="426" spans="1:8" ht="15.75">
      <c r="A426" s="112">
        <v>3900</v>
      </c>
      <c r="B426" s="134">
        <f>AÑO!C17 -A426</f>
        <v>-3900</v>
      </c>
      <c r="C426" s="19" t="s">
        <v>237</v>
      </c>
      <c r="D426" s="137"/>
      <c r="E426" s="138"/>
      <c r="F426" s="138"/>
      <c r="G426" s="16"/>
      <c r="H426" s="89">
        <v>3900</v>
      </c>
    </row>
    <row r="427" spans="1:8">
      <c r="A427" s="113"/>
      <c r="B427" s="134"/>
      <c r="C427" s="16"/>
      <c r="D427" s="137"/>
      <c r="E427" s="138"/>
      <c r="F427" s="138"/>
      <c r="G427" s="16"/>
    </row>
    <row r="428" spans="1:8">
      <c r="A428" s="113"/>
      <c r="B428" s="134"/>
      <c r="C428" s="16"/>
      <c r="D428" s="137"/>
      <c r="E428" s="138"/>
      <c r="F428" s="138"/>
      <c r="G428" s="16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8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89" t="s">
        <v>187</v>
      </c>
    </row>
    <row r="466" spans="1:8" ht="15.75">
      <c r="A466" s="112">
        <f>H466+(B466-SUM(D466:F466))</f>
        <v>371</v>
      </c>
      <c r="B466" s="134">
        <v>25</v>
      </c>
      <c r="C466" s="16" t="s">
        <v>177</v>
      </c>
      <c r="D466" s="137"/>
      <c r="E466" s="138"/>
      <c r="F466" s="138"/>
      <c r="G466" s="16"/>
      <c r="H466" s="89">
        <v>346</v>
      </c>
    </row>
    <row r="467" spans="1:8" ht="15.75">
      <c r="A467" s="112">
        <f t="shared" ref="A467:A468" si="3">H467+(B467-SUM(D467:F467))</f>
        <v>75</v>
      </c>
      <c r="B467" s="134">
        <v>20</v>
      </c>
      <c r="C467" s="16" t="s">
        <v>188</v>
      </c>
      <c r="D467" s="137"/>
      <c r="E467" s="138"/>
      <c r="F467" s="138"/>
      <c r="G467" s="16"/>
      <c r="H467" s="89">
        <v>55</v>
      </c>
    </row>
    <row r="468" spans="1:8" ht="15.75">
      <c r="A468" s="112">
        <f t="shared" si="3"/>
        <v>20</v>
      </c>
      <c r="B468" s="134">
        <v>5</v>
      </c>
      <c r="C468" s="16" t="s">
        <v>189</v>
      </c>
      <c r="D468" s="137"/>
      <c r="E468" s="138"/>
      <c r="F468" s="138"/>
      <c r="G468" s="16"/>
      <c r="H468" s="89">
        <v>15</v>
      </c>
    </row>
    <row r="469" spans="1:8">
      <c r="B469" s="134"/>
      <c r="C469" s="16"/>
      <c r="D469" s="137"/>
      <c r="E469" s="138"/>
      <c r="F469" s="138"/>
      <c r="G469" s="16"/>
    </row>
    <row r="470" spans="1:8">
      <c r="B470" s="134"/>
      <c r="C470" s="16"/>
      <c r="D470" s="137"/>
      <c r="E470" s="138"/>
      <c r="F470" s="138"/>
      <c r="G470" s="16"/>
    </row>
    <row r="471" spans="1:8">
      <c r="B471" s="134"/>
      <c r="C471" s="16"/>
      <c r="D471" s="137"/>
      <c r="E471" s="138"/>
      <c r="F471" s="138"/>
      <c r="G471" s="16"/>
    </row>
    <row r="472" spans="1:8">
      <c r="B472" s="134"/>
      <c r="C472" s="16"/>
      <c r="D472" s="137"/>
      <c r="E472" s="138"/>
      <c r="F472" s="138"/>
      <c r="G472" s="16"/>
    </row>
    <row r="473" spans="1:8">
      <c r="B473" s="134"/>
      <c r="C473" s="16"/>
      <c r="D473" s="137"/>
      <c r="E473" s="138"/>
      <c r="F473" s="138"/>
      <c r="G473" s="16"/>
    </row>
    <row r="474" spans="1:8">
      <c r="B474" s="134"/>
      <c r="C474" s="16"/>
      <c r="D474" s="137"/>
      <c r="E474" s="138"/>
      <c r="F474" s="138"/>
      <c r="G474" s="16"/>
    </row>
    <row r="475" spans="1:8">
      <c r="B475" s="134"/>
      <c r="C475" s="16"/>
      <c r="D475" s="137"/>
      <c r="E475" s="138"/>
      <c r="F475" s="138"/>
      <c r="G475" s="16"/>
    </row>
    <row r="476" spans="1:8">
      <c r="B476" s="134"/>
      <c r="C476" s="16"/>
      <c r="D476" s="137"/>
      <c r="E476" s="138"/>
      <c r="F476" s="138"/>
      <c r="G476" s="16"/>
    </row>
    <row r="477" spans="1:8">
      <c r="B477" s="134"/>
      <c r="C477" s="16"/>
      <c r="D477" s="137"/>
      <c r="E477" s="138"/>
      <c r="F477" s="138"/>
      <c r="G477" s="16"/>
    </row>
    <row r="478" spans="1:8">
      <c r="B478" s="134"/>
      <c r="C478" s="16"/>
      <c r="D478" s="137"/>
      <c r="E478" s="138"/>
      <c r="F478" s="138"/>
      <c r="G478" s="16"/>
    </row>
    <row r="479" spans="1:8" ht="15.75" thickBot="1">
      <c r="B479" s="135"/>
      <c r="C479" s="17"/>
      <c r="D479" s="135"/>
      <c r="E479" s="139"/>
      <c r="F479" s="139"/>
      <c r="G479" s="17"/>
    </row>
    <row r="480" spans="1:8" ht="15.75" thickBot="1">
      <c r="A480" s="113">
        <f>SUM(A466:A468)</f>
        <v>466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89">
        <v>416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378.69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1875.19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519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223.06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55.129999999999995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4090.75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212.3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2833.0900000000011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1284.81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396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25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96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448.87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2419.19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689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263.06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73.13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5218.75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283.3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2858.6200000000013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1664.28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421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30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519.04999999999995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2963.19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859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303.06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91.13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6346.75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354.3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2884.1500000000015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2043.75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446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589.23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3507.19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1029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343.06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109.13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7474.75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425.3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2909.6800000000017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2423.2200000000003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471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155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659.41000000000008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4051.19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1199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383.06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127.13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8602.75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496.3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2935.2100000000019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2802.69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496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175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729.59000000000015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4595.1900000000005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1369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423.06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145.13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9730.7499999999982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567.29999999999995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2960.7400000000021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3182.1600000000003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195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799.77000000000021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5139.1900000000005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1539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463.06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163.13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10858.749999999998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638.29999999999995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2986.2700000000023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3561.6300000000006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2018-12-27T11:03:02Z</dcterms:modified>
</cp:coreProperties>
</file>