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7314A54-EF27-4C21-BF62-9BA9C76471B6}" xr6:coauthVersionLast="36" xr6:coauthVersionMax="36" xr10:uidLastSave="{00000000-0000-0000-0000-000000000000}"/>
  <bookViews>
    <workbookView xWindow="0" yWindow="0" windowWidth="0" windowHeight="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0" i="3" l="1"/>
  <c r="S49" i="3"/>
  <c r="S48" i="3"/>
  <c r="S47" i="3"/>
  <c r="R22" i="3"/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I28" i="3" l="1"/>
  <c r="J28" i="3"/>
  <c r="M28" i="3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<sst xmlns="http://schemas.openxmlformats.org/spreadsheetml/2006/main" count="244" uniqueCount="141">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</sst>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H8" sqref="H8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75.430000000000007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0.10812399001028372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topLeftCell="H25" zoomScaleNormal="100" workbookViewId="0">
      <selection activeCell="R28" sqref="R28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3222.9056679999994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68.069999999999993</v>
      </c>
      <c r="F28" s="9">
        <f>'Operacion 2'!B$6</f>
        <v>75.430000000000007</v>
      </c>
      <c r="G28" s="10">
        <f>'Operacion 2'!B$7</f>
        <v>0.10812399001028372</v>
      </c>
      <c r="H28" s="9">
        <f t="shared" ref="H28:H29" si="2">E28*D28</f>
        <v>4084.2</v>
      </c>
      <c r="I28" s="9">
        <f>IF((H28*(0.0075+0.0008))&lt;30,30,(H28*(0.0075+0.0008)))</f>
        <v>33.898859999999999</v>
      </c>
      <c r="J28" s="9">
        <f>H28*0.0035</f>
        <v>14.294699999999999</v>
      </c>
      <c r="K28" s="9">
        <f t="shared" ref="K28:K29" si="3">SUM(H28:J28)</f>
        <v>4132.3935600000004</v>
      </c>
      <c r="L28" s="9">
        <f t="shared" ref="L28:L29" si="4">D28*F28</f>
        <v>4525.8</v>
      </c>
      <c r="M28" s="9">
        <f>IF((L28*(0.0075+0.0008))&lt;30,-30,-(L28*(0.0075+0.0008)))</f>
        <v>-37.564140000000002</v>
      </c>
      <c r="N28" s="9">
        <f>-(L28*0.0035)</f>
        <v>-15.840300000000001</v>
      </c>
      <c r="O28" s="9">
        <f t="shared" ref="O28:O29" si="5">SUM(L28:N28)</f>
        <v>4472.3955599999999</v>
      </c>
      <c r="P28" s="9">
        <f t="shared" ref="P28:P29" si="6">I28-M28</f>
        <v>71.462999999999994</v>
      </c>
      <c r="Q28" s="9">
        <f t="shared" ref="Q28:Q29" si="7">J28-N28</f>
        <v>30.134999999999998</v>
      </c>
      <c r="R28" s="9">
        <f t="shared" si="1"/>
        <v>340.0019999999995</v>
      </c>
      <c r="S28" s="10">
        <f t="shared" ref="S28" si="8">R28/K28</f>
        <v>8.2277255315439862E-2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816.87482399999976</v>
      </c>
      <c r="S30" s="10">
        <f>R30/K29</f>
        <v>0.1586752304282435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26.75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0.14280373831775695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 t="s">
        <v>123</v>
      </c>
      <c r="S41" s="48" t="s">
        <v>124</v>
      </c>
      <c r="T41" s="5"/>
    </row>
    <row r="42" spans="3:22" ht="15.75" x14ac:dyDescent="0.25">
      <c r="F42" s="5"/>
      <c r="Q42" t="s">
        <v>120</v>
      </c>
      <c r="R42" s="57" t="s">
        <v>119</v>
      </c>
      <c r="S42" s="49"/>
      <c r="T42" s="5"/>
    </row>
    <row r="43" spans="3:22" x14ac:dyDescent="0.25">
      <c r="E43" s="5"/>
      <c r="F43" s="5"/>
      <c r="Q43" t="s">
        <v>121</v>
      </c>
      <c r="R43" s="57" t="s">
        <v>122</v>
      </c>
      <c r="S43" t="s">
        <v>125</v>
      </c>
    </row>
    <row r="44" spans="3:22" x14ac:dyDescent="0.25">
      <c r="E44" s="5"/>
      <c r="F44" s="5"/>
      <c r="G44" s="5"/>
      <c r="J44" t="s">
        <v>127</v>
      </c>
      <c r="R44" s="5"/>
      <c r="S44" t="s">
        <v>140</v>
      </c>
      <c r="T44" s="5"/>
    </row>
    <row r="45" spans="3:22" x14ac:dyDescent="0.25">
      <c r="J45" s="67">
        <v>43587</v>
      </c>
      <c r="R45" s="43"/>
    </row>
    <row r="46" spans="3:22" x14ac:dyDescent="0.25">
      <c r="J46" t="s">
        <v>128</v>
      </c>
      <c r="R46" s="44"/>
    </row>
    <row r="47" spans="3:22" x14ac:dyDescent="0.25">
      <c r="J47" t="s">
        <v>129</v>
      </c>
      <c r="R47" s="57"/>
      <c r="S47">
        <f>5000/12</f>
        <v>416.66666666666669</v>
      </c>
    </row>
    <row r="48" spans="3:22" x14ac:dyDescent="0.25">
      <c r="J48" t="s">
        <v>130</v>
      </c>
      <c r="S48">
        <f>2.2/S47</f>
        <v>5.28E-3</v>
      </c>
    </row>
    <row r="49" spans="10:19" x14ac:dyDescent="0.25">
      <c r="J49" t="s">
        <v>131</v>
      </c>
      <c r="S49">
        <f>100*S48</f>
        <v>0.52800000000000002</v>
      </c>
    </row>
    <row r="50" spans="10:19" x14ac:dyDescent="0.25">
      <c r="J50" t="s">
        <v>132</v>
      </c>
      <c r="S50">
        <f>2.2*12</f>
        <v>26.400000000000002</v>
      </c>
    </row>
    <row r="51" spans="10:19" x14ac:dyDescent="0.25">
      <c r="J51" t="s">
        <v>133</v>
      </c>
    </row>
    <row r="52" spans="10:19" x14ac:dyDescent="0.25">
      <c r="J52" t="s">
        <v>134</v>
      </c>
    </row>
    <row r="53" spans="10:19" x14ac:dyDescent="0.25">
      <c r="J53" t="s">
        <v>135</v>
      </c>
    </row>
    <row r="54" spans="10:19" x14ac:dyDescent="0.25">
      <c r="J54" t="s">
        <v>136</v>
      </c>
    </row>
    <row r="55" spans="10:19" x14ac:dyDescent="0.25">
      <c r="J55" t="s">
        <v>137</v>
      </c>
    </row>
    <row r="56" spans="10:19" x14ac:dyDescent="0.25">
      <c r="J56" t="s">
        <v>138</v>
      </c>
    </row>
    <row r="57" spans="10:19" x14ac:dyDescent="0.25">
      <c r="J57" t="s">
        <v>139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N15" sqref="N1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118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C12" sqref="C12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2019-03-20T16:17:20Z</dcterms:modified>
</cp:coreProperties>
</file>