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7492" windowHeight="16440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7" i="13" l="1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68" i="13"/>
  <c r="B480" i="13" s="1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2" l="1"/>
  <c r="A130" i="11"/>
  <c r="A430" i="11"/>
  <c r="B307" i="11"/>
  <c r="D79" i="11"/>
  <c r="L55" i="11"/>
  <c r="I127" i="12" l="1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6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79" i="12" s="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7" i="12" s="1"/>
  <c r="A256" i="10"/>
  <c r="A246" i="11"/>
  <c r="A246" i="12" s="1"/>
  <c r="H26" i="15"/>
  <c r="E186" i="10"/>
  <c r="F66" i="10"/>
  <c r="A260" i="12" l="1"/>
  <c r="A480" i="1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1"/>
  <c r="A8" i="12" s="1"/>
  <c r="A8" i="13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<sst xmlns="http://schemas.openxmlformats.org/spreadsheetml/2006/main" count="5831" uniqueCount="915">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</sst>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1"/>
  <sheetViews>
    <sheetView tabSelected="1" topLeftCell="A31" zoomScaleNormal="100" workbookViewId="0">
      <pane xSplit="1" topLeftCell="AM1" activePane="topRight" state="frozen"/>
      <selection pane="topRight" activeCell="AQ37" sqref="AQ37:AT37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6.8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6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27638.289999999997</v>
      </c>
      <c r="BA8" s="112">
        <f t="shared" ref="BA8:BA16" ca="1" si="0">AZ8/BC$17</f>
        <v>2512.5718181818179</v>
      </c>
      <c r="BB8" s="1"/>
      <c r="BC8" s="1"/>
    </row>
    <row r="9" spans="1:55" ht="15.6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151.59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6113.0300000000016</v>
      </c>
      <c r="BA9" s="112">
        <f t="shared" ca="1" si="0"/>
        <v>555.73000000000013</v>
      </c>
      <c r="BB9" s="1"/>
      <c r="BC9" s="1"/>
    </row>
    <row r="10" spans="1:55" ht="15.6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6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6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1812.43</v>
      </c>
      <c r="BA12" s="112">
        <f t="shared" ca="1" si="0"/>
        <v>164.76636363636365</v>
      </c>
      <c r="BB12" s="1"/>
      <c r="BC12" s="1"/>
    </row>
    <row r="13" spans="1:55" ht="15.6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6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300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501.03</v>
      </c>
      <c r="BA14" s="112">
        <f t="shared" ca="1" si="0"/>
        <v>45.548181818181817</v>
      </c>
      <c r="BB14" s="3"/>
      <c r="BC14" s="3"/>
    </row>
    <row r="15" spans="1:55" ht="15.6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2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1268.1100000000001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50418.61</v>
      </c>
      <c r="BA17" s="112">
        <f ca="1">AZ17/BC$17</f>
        <v>4583.51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55002.12</v>
      </c>
      <c r="BB18" s="1"/>
      <c r="BC18" s="1"/>
    </row>
    <row r="19" spans="1:62" ht="16.8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1098.3999999999999</v>
      </c>
      <c r="AU20" s="143" t="s">
        <v>84</v>
      </c>
      <c r="AV20" s="144">
        <f>'12'!B20</f>
        <v>505.18</v>
      </c>
      <c r="AW20" s="144">
        <f>SUM('12'!D20:F20)</f>
        <v>0</v>
      </c>
      <c r="AX20" s="145">
        <f t="shared" ref="AX20:AX45" si="13">AT20+AV20-AW20</f>
        <v>1603.58</v>
      </c>
      <c r="AZ20" s="123">
        <f t="shared" ref="AZ20:AZ27" si="14">E20+I20+M20+Q20+U20+Y20+AC20+AG20+AK20+AO20+AS20+AW20</f>
        <v>5682.02</v>
      </c>
      <c r="BA20" s="21">
        <f t="shared" ref="BA20:BA45" si="15">AZ20/AZ$46</f>
        <v>0.12360415571284349</v>
      </c>
      <c r="BB20" s="22">
        <f>_xlfn.RANK.EQ(BA20,$BA$20:$BA$45,)</f>
        <v>2</v>
      </c>
      <c r="BC20" s="22">
        <f t="shared" ref="BC20:BC45" ca="1" si="16">AZ20/BC$17</f>
        <v>516.5472727272728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6331.6400000000012</v>
      </c>
      <c r="BF20" s="21">
        <f t="shared" ref="BF20:BF45" ca="1" si="18">BE20/BE$46</f>
        <v>0.12558141312005383</v>
      </c>
      <c r="BG20" s="22">
        <f ca="1">_xlfn.RANK.EQ(BF20,$BF$20:$BF$45,)</f>
        <v>2</v>
      </c>
      <c r="BH20" s="22">
        <f t="shared" ref="BH20:BH45" ca="1" si="19">BE20/BC$17</f>
        <v>575.6036363636365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649.62000000000023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1451.9499999999991</v>
      </c>
      <c r="AU21" s="148" t="s">
        <v>84</v>
      </c>
      <c r="AV21" s="149">
        <f>'12'!B40</f>
        <v>1148</v>
      </c>
      <c r="AW21" s="150">
        <f>SUM('12'!D40:F40)</f>
        <v>0</v>
      </c>
      <c r="AX21" s="151">
        <f t="shared" si="13"/>
        <v>2599.9499999999989</v>
      </c>
      <c r="AZ21" s="152">
        <f t="shared" si="14"/>
        <v>11853.91</v>
      </c>
      <c r="BA21" s="21">
        <f t="shared" si="15"/>
        <v>0.25786472723539028</v>
      </c>
      <c r="BB21" s="22">
        <f t="shared" ref="BB21:BB45" si="20">_xlfn.RANK.EQ(BA21,$BA$20:$BA$45,)</f>
        <v>1</v>
      </c>
      <c r="BC21" s="22">
        <f t="shared" ca="1" si="16"/>
        <v>1077.6281818181817</v>
      </c>
      <c r="BE21" s="224">
        <f t="shared" ca="1" si="17"/>
        <v>12653</v>
      </c>
      <c r="BF21" s="21">
        <f t="shared" ca="1" si="18"/>
        <v>0.25095893326342633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799.08999999999946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17.73</v>
      </c>
      <c r="AT22" s="156">
        <f t="shared" si="12"/>
        <v>760.04</v>
      </c>
      <c r="AU22" s="143" t="s">
        <v>84</v>
      </c>
      <c r="AV22" s="155">
        <f>'12'!B60</f>
        <v>300</v>
      </c>
      <c r="AW22" s="155">
        <f>SUM('12'!D60:F60)</f>
        <v>0</v>
      </c>
      <c r="AX22" s="156">
        <f t="shared" si="13"/>
        <v>1060.04</v>
      </c>
      <c r="AZ22" s="157">
        <f t="shared" si="14"/>
        <v>2972.2599999999998</v>
      </c>
      <c r="BA22" s="21">
        <f t="shared" si="15"/>
        <v>6.4657232438297671E-2</v>
      </c>
      <c r="BB22" s="22">
        <f t="shared" si="20"/>
        <v>6</v>
      </c>
      <c r="BC22" s="22">
        <f t="shared" ca="1" si="16"/>
        <v>270.20545454545453</v>
      </c>
      <c r="BE22" s="225">
        <f t="shared" ca="1" si="17"/>
        <v>3486.23</v>
      </c>
      <c r="BF22" s="21">
        <f t="shared" ca="1" si="18"/>
        <v>6.9145701565712064E-2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513.9699999999998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17.45</v>
      </c>
      <c r="AT23" s="151">
        <f t="shared" si="12"/>
        <v>314.10000000000008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499.10000000000008</v>
      </c>
      <c r="AZ23" s="152">
        <f t="shared" si="14"/>
        <v>1823.03</v>
      </c>
      <c r="BA23" s="21">
        <f t="shared" si="15"/>
        <v>3.965739015159838E-2</v>
      </c>
      <c r="BB23" s="22">
        <f t="shared" si="20"/>
        <v>9</v>
      </c>
      <c r="BC23" s="22">
        <f t="shared" ca="1" si="16"/>
        <v>165.73</v>
      </c>
      <c r="BE23" s="224">
        <f t="shared" ca="1" si="17"/>
        <v>2095</v>
      </c>
      <c r="BF23" s="21">
        <f t="shared" ca="1" si="18"/>
        <v>4.155211927502396E-2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271.97000000000003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446.25</v>
      </c>
      <c r="AZ24" s="157">
        <f t="shared" si="14"/>
        <v>1463.7500000000002</v>
      </c>
      <c r="BA24" s="21">
        <f t="shared" si="15"/>
        <v>3.18417715750164E-2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3.4907746980449725E-2</v>
      </c>
      <c r="BG24" s="22">
        <f t="shared" ca="1" si="21"/>
        <v>10</v>
      </c>
      <c r="BH24" s="22">
        <f t="shared" ca="1" si="19"/>
        <v>160</v>
      </c>
      <c r="BJ24" s="225">
        <f t="shared" ca="1" si="22"/>
        <v>296.25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258.47000000000003</v>
      </c>
      <c r="AT25" s="151">
        <f t="shared" si="12"/>
        <v>4708.4315974244955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5165.9015974244958</v>
      </c>
      <c r="AZ25" s="152">
        <f t="shared" si="14"/>
        <v>3596.2700000000004</v>
      </c>
      <c r="BA25" s="21">
        <f t="shared" si="15"/>
        <v>7.8231670614575047E-2</v>
      </c>
      <c r="BB25" s="22">
        <f t="shared" si="20"/>
        <v>4</v>
      </c>
      <c r="BC25" s="22">
        <f t="shared" ca="1" si="16"/>
        <v>326.93363636363642</v>
      </c>
      <c r="BE25" s="224">
        <f t="shared" ca="1" si="17"/>
        <v>5142.1515974244985</v>
      </c>
      <c r="BF25" s="21">
        <f t="shared" ca="1" si="18"/>
        <v>0.10198916301023282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1545.8815974244972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28.069999999999979</v>
      </c>
      <c r="AU26" s="143" t="s">
        <v>84</v>
      </c>
      <c r="AV26" s="155">
        <f>'12'!B140</f>
        <v>53</v>
      </c>
      <c r="AW26" s="155">
        <f>SUM('12'!D140:F140)</f>
        <v>0</v>
      </c>
      <c r="AX26" s="156">
        <f t="shared" si="13"/>
        <v>81.069999999999979</v>
      </c>
      <c r="AZ26" s="157">
        <f t="shared" si="14"/>
        <v>569.92000000000007</v>
      </c>
      <c r="BA26" s="21">
        <f t="shared" si="15"/>
        <v>1.2397788185163686E-2</v>
      </c>
      <c r="BB26" s="22">
        <f t="shared" si="20"/>
        <v>15</v>
      </c>
      <c r="BC26" s="22">
        <f t="shared" ca="1" si="16"/>
        <v>51.810909090909099</v>
      </c>
      <c r="BE26" s="225">
        <f t="shared" ca="1" si="17"/>
        <v>578.45000000000005</v>
      </c>
      <c r="BF26" s="21">
        <f t="shared" ca="1" si="18"/>
        <v>1.1472946727750649E-2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8.5300000000000296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8.667923007194555E-3</v>
      </c>
      <c r="BB27" s="22">
        <f t="shared" si="20"/>
        <v>18</v>
      </c>
      <c r="BC27" s="22">
        <f t="shared" ca="1" si="16"/>
        <v>36.223636363636359</v>
      </c>
      <c r="BE27" s="224">
        <f t="shared" ca="1" si="17"/>
        <v>490</v>
      </c>
      <c r="BF27" s="21">
        <f t="shared" ca="1" si="18"/>
        <v>9.7186341025115707E-3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91.54000000000002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7.396405746507087E-2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7.6956508292059175E-2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6.2099999999999795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76.20999999999998</v>
      </c>
      <c r="AZ29" s="152">
        <f t="shared" si="23"/>
        <v>957.78</v>
      </c>
      <c r="BA29" s="21">
        <f t="shared" si="15"/>
        <v>2.0835123469936261E-2</v>
      </c>
      <c r="BB29" s="22">
        <f t="shared" si="20"/>
        <v>13</v>
      </c>
      <c r="BC29" s="22">
        <f t="shared" ca="1" si="16"/>
        <v>87.070909090909083</v>
      </c>
      <c r="BE29" s="224">
        <f t="shared" ca="1" si="17"/>
        <v>1010.6600000000001</v>
      </c>
      <c r="BF29" s="21">
        <f t="shared" ca="1" si="18"/>
        <v>2.0045377024580296E-2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52.87999999999991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5.7918850089483274E-3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8.4294275378926885E-3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4.7923089858077604E-3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4.3634683725562156E-3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95</v>
      </c>
      <c r="AW32" s="155">
        <f>SUM('12'!D260:F260)</f>
        <v>0</v>
      </c>
      <c r="AX32" s="161">
        <f t="shared" si="13"/>
        <v>587.5799999999997</v>
      </c>
      <c r="AZ32" s="157">
        <f t="shared" si="23"/>
        <v>1825.5000000000002</v>
      </c>
      <c r="BA32" s="21">
        <f t="shared" si="15"/>
        <v>3.9711121441634453E-2</v>
      </c>
      <c r="BB32" s="22">
        <f t="shared" si="20"/>
        <v>8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4.6259309951654719E-2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60</v>
      </c>
      <c r="AW33" s="150">
        <f>SUM('12'!D280:F280)</f>
        <v>0</v>
      </c>
      <c r="AX33" s="160">
        <f t="shared" si="13"/>
        <v>628.09000000000026</v>
      </c>
      <c r="AZ33" s="152">
        <f t="shared" si="23"/>
        <v>4483.8500000000004</v>
      </c>
      <c r="BA33" s="21">
        <f t="shared" si="15"/>
        <v>9.7539694262433654E-2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9.1869653152627448E-2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2.8226330115909498E-2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2.8053333185578344E-2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430</v>
      </c>
      <c r="AS35" s="186">
        <f>SUM('11'!D320:F320)</f>
        <v>162.87</v>
      </c>
      <c r="AT35" s="187">
        <f t="shared" si="12"/>
        <v>1699.7200000000003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1829.7200000000003</v>
      </c>
      <c r="AZ35" s="188">
        <f t="shared" si="23"/>
        <v>1946.3899999999999</v>
      </c>
      <c r="BA35" s="21">
        <f t="shared" si="15"/>
        <v>4.2340909155180975E-2</v>
      </c>
      <c r="BB35" s="22">
        <f t="shared" si="20"/>
        <v>7</v>
      </c>
      <c r="BC35" s="22">
        <f t="shared" ca="1" si="16"/>
        <v>176.94454545454545</v>
      </c>
      <c r="BE35" s="224">
        <f t="shared" ca="1" si="17"/>
        <v>2156.5100000000002</v>
      </c>
      <c r="BF35" s="21">
        <f t="shared" ca="1" si="18"/>
        <v>4.2772105364096383E-2</v>
      </c>
      <c r="BG35" s="22">
        <f t="shared" ca="1" si="21"/>
        <v>8</v>
      </c>
      <c r="BH35" s="22">
        <f t="shared" ca="1" si="19"/>
        <v>196.04636363636365</v>
      </c>
      <c r="BJ35" s="224">
        <f t="shared" ca="1" si="22"/>
        <v>210.11999999999989</v>
      </c>
    </row>
    <row r="36" spans="1:62" ht="15.6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120</v>
      </c>
      <c r="AS36" s="164">
        <f>SUM('11'!D340:F340)</f>
        <v>15</v>
      </c>
      <c r="AT36" s="156">
        <f t="shared" si="12"/>
        <v>505.49000000000012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595.49000000000012</v>
      </c>
      <c r="AZ36" s="182">
        <f t="shared" si="23"/>
        <v>1274.4699999999998</v>
      </c>
      <c r="BA36" s="21">
        <f t="shared" si="15"/>
        <v>2.7724257980673704E-2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1678.97</v>
      </c>
      <c r="BF36" s="21">
        <f t="shared" ca="1" si="18"/>
        <v>3.3300602243048677E-2</v>
      </c>
      <c r="BG36" s="22">
        <f t="shared" ca="1" si="21"/>
        <v>11</v>
      </c>
      <c r="BH36" s="22">
        <f t="shared" ca="1" si="19"/>
        <v>152.63363636363636</v>
      </c>
      <c r="BJ36" s="223">
        <f t="shared" ca="1" si="22"/>
        <v>404.50000000000006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1.0810431005434258E-2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1.1291466111346606E-2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231.23000000000008</v>
      </c>
      <c r="AU38" s="143" t="s">
        <v>84</v>
      </c>
      <c r="AV38" s="166">
        <f>'12'!B380</f>
        <v>65</v>
      </c>
      <c r="AW38" s="166">
        <f>SUM('12'!D380:F380)</f>
        <v>0</v>
      </c>
      <c r="AX38" s="156">
        <f t="shared" si="13"/>
        <v>296.23000000000008</v>
      </c>
      <c r="AZ38" s="157">
        <f t="shared" si="23"/>
        <v>592.97</v>
      </c>
      <c r="BA38" s="21">
        <f t="shared" si="15"/>
        <v>1.2899207713637896E-2</v>
      </c>
      <c r="BB38" s="22">
        <f t="shared" si="20"/>
        <v>14</v>
      </c>
      <c r="BC38" s="22">
        <f t="shared" ca="1" si="16"/>
        <v>53.906363636363636</v>
      </c>
      <c r="BE38" s="225">
        <f t="shared" ca="1" si="17"/>
        <v>785</v>
      </c>
      <c r="BF38" s="21">
        <f t="shared" ca="1" si="18"/>
        <v>1.5569648511166496E-2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192.03000000000003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15</v>
      </c>
      <c r="AW39" s="165">
        <f>SUM('12'!D400:F400)</f>
        <v>0</v>
      </c>
      <c r="AX39" s="151">
        <f t="shared" si="13"/>
        <v>1489.2807879809902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5.8367495954816913E-3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3.7585798754782808E-3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1.6691775968495345E-2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-3004.73</v>
      </c>
      <c r="AS41" s="165">
        <f>SUM('11'!D440:F440)</f>
        <v>0</v>
      </c>
      <c r="AT41" s="151">
        <f t="shared" si="12"/>
        <v>5122.6500000000015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1222.6500000000015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-3427.3499999999967</v>
      </c>
      <c r="BF41" s="21">
        <f t="shared" ca="1" si="18"/>
        <v>-6.7977878757638777E-2</v>
      </c>
      <c r="BG41" s="22">
        <f t="shared" ca="1" si="21"/>
        <v>26</v>
      </c>
      <c r="BH41" s="22">
        <f t="shared" ca="1" si="19"/>
        <v>-311.57727272727243</v>
      </c>
      <c r="BJ41" s="224">
        <f t="shared" ca="1" si="22"/>
        <v>-3427.3499999999967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3.9271215353006299E-5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86.35</v>
      </c>
      <c r="AW43" s="149">
        <f>SUM('12'!D480:F480)</f>
        <v>0</v>
      </c>
      <c r="AX43" s="151">
        <f t="shared" si="13"/>
        <v>1596.8391905564922</v>
      </c>
      <c r="AZ43" s="152">
        <f t="shared" si="23"/>
        <v>500</v>
      </c>
      <c r="BA43" s="21">
        <f t="shared" si="15"/>
        <v>1.0876779359527376E-2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2.077584524358075E-2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-59.069999999999972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-59.069999999999972</v>
      </c>
      <c r="AZ45" s="177">
        <f t="shared" si="23"/>
        <v>174.99</v>
      </c>
      <c r="BA45" s="21">
        <f t="shared" si="15"/>
        <v>3.8066552402473909E-3</v>
      </c>
      <c r="BB45" s="22">
        <f t="shared" si="20"/>
        <v>21</v>
      </c>
      <c r="BC45" s="22">
        <f t="shared" ca="1" si="16"/>
        <v>15.908181818181818</v>
      </c>
      <c r="BE45" s="226">
        <f t="shared" ca="1" si="17"/>
        <v>20</v>
      </c>
      <c r="BF45" s="21">
        <f t="shared" ca="1" si="18"/>
        <v>3.9667894295965591E-4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-154.99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1268.1100000000006</v>
      </c>
      <c r="AS46" s="219">
        <f>SUM(AS20:AS45)</f>
        <v>538.82999999999993</v>
      </c>
      <c r="AT46" s="220">
        <f>SUM(AT20:AT45)</f>
        <v>30832.657679999993</v>
      </c>
      <c r="AU46" s="218"/>
      <c r="AV46" s="219">
        <f>SUM(AV20:AV45)</f>
        <v>5.4001247917767614E-13</v>
      </c>
      <c r="AW46" s="219">
        <f>SUM(AW20:AW45)</f>
        <v>0</v>
      </c>
      <c r="AX46" s="220">
        <f>SUM(AX20:AX45)</f>
        <v>30832.657680000004</v>
      </c>
      <c r="AZ46" s="227">
        <f>SUM(AZ20:AZ45)</f>
        <v>45969.489999999991</v>
      </c>
      <c r="BA46" s="1"/>
      <c r="BB46" s="1"/>
      <c r="BC46" s="124">
        <f ca="1">SUM(BC20:BC45)</f>
        <v>4179.0445454545452</v>
      </c>
      <c r="BE46" s="227">
        <f ca="1">SUM(BE20:BE45)</f>
        <v>50418.607680000023</v>
      </c>
      <c r="BF46" s="1"/>
      <c r="BG46" s="1"/>
      <c r="BH46" s="124">
        <f ca="1">SUM(BH20:BH45)</f>
        <v>4583.5097890909101</v>
      </c>
      <c r="BJ46" s="227">
        <f ca="1">SUM(BJ20:BJ45)</f>
        <v>4449.117680000003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729.2800000000002</v>
      </c>
      <c r="AT47" s="140"/>
      <c r="AU47" s="125">
        <f>AU5-AT46</f>
        <v>-729.27767999998832</v>
      </c>
      <c r="AV47" s="125">
        <f>AU17-AV46</f>
        <v>-5.4001247917767614E-13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50148.534545454546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17.73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56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22</v>
      </c>
      <c r="D75">
        <f>C75*D74</f>
        <v>70.967741935483872</v>
      </c>
      <c r="Z75" s="111"/>
    </row>
    <row r="76" spans="1:50">
      <c r="D76">
        <f>D75-D73</f>
        <v>14.967741935483872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2" workbookViewId="0">
      <selection activeCell="D106" sqref="D106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6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2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2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4" workbookViewId="0">
      <selection activeCell="B42" sqref="B42:G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'10'!A8+(B8-SUM(D8:F8))</f>
        <v>-97.88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1110.4000000000001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1451.95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6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17.73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'10'!A66+(B66-SUM(D66:F78))+B67</f>
        <v>240.28000000000006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294.10000000000002</v>
      </c>
      <c r="B80" s="233">
        <f>SUM(B66:B79)</f>
        <v>185</v>
      </c>
      <c r="C80" s="17" t="s">
        <v>53</v>
      </c>
      <c r="D80" s="135">
        <f>SUM(D66:D79)</f>
        <v>17.45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754.39</v>
      </c>
      <c r="B120" s="135">
        <f>SUM(B106:B119)</f>
        <v>457.47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D127+D128+'10'!I127</f>
        <v>150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75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7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430</v>
      </c>
      <c r="C320" s="17" t="s">
        <v>53</v>
      </c>
      <c r="D320" s="135">
        <f>SUM(D306:D319)</f>
        <v>82.87</v>
      </c>
      <c r="E320" s="135">
        <f>SUM(E306:E319)</f>
        <v>0</v>
      </c>
      <c r="F320" s="135">
        <f>SUM(F306:F319)</f>
        <v>80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2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1268.1100000000001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-3004.73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-3004.73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42" workbookViewId="0">
      <selection activeCell="B342" sqref="B342:G3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'11'!A8+(B8-SUM(D8:F8))</f>
        <v>-97.88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'11'!A11+(B11-SUM(D11:F11))</f>
        <v>60.47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'11'!A12+(B12-SUM(D12:F12))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1615.5800000000002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'11'!A27+(B27-SUM(D27:F27))</f>
        <v>426.06999999999994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2599.9499999999998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"/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140.29000000000005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1131.8600000000001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150</v>
      </c>
      <c r="M127" s="1"/>
      <c r="R127" s="3"/>
    </row>
    <row r="128" spans="1:18" ht="15.6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 t="s">
        <v>401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408</v>
      </c>
      <c r="D256" s="137"/>
      <c r="E256" s="138"/>
      <c r="F256" s="138"/>
      <c r="G256" s="16"/>
    </row>
    <row r="257" spans="2:8">
      <c r="B257" s="134">
        <v>40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2:8">
      <c r="B258" s="134"/>
      <c r="C258" s="16"/>
      <c r="D258" s="137"/>
      <c r="E258" s="138"/>
      <c r="F258" s="138"/>
      <c r="G258" s="16"/>
    </row>
    <row r="259" spans="2:8" ht="15" thickBot="1">
      <c r="B259" s="135"/>
      <c r="C259" s="17"/>
      <c r="D259" s="135"/>
      <c r="E259" s="139"/>
      <c r="F259" s="139"/>
      <c r="G259" s="17"/>
    </row>
    <row r="260" spans="2:8" ht="15" thickBot="1"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8" ht="15" thickBot="1">
      <c r="B261" s="5"/>
      <c r="C261" s="3"/>
      <c r="D261" s="5"/>
      <c r="E261" s="5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8" ht="15" customHeight="1" thickBot="1">
      <c r="B263" s="411"/>
      <c r="C263" s="412"/>
      <c r="D263" s="412"/>
      <c r="E263" s="412"/>
      <c r="F263" s="412"/>
      <c r="G263" s="413"/>
    </row>
    <row r="264" spans="2:8">
      <c r="B264" s="400" t="s">
        <v>8</v>
      </c>
      <c r="C264" s="401"/>
      <c r="D264" s="400" t="s">
        <v>9</v>
      </c>
      <c r="E264" s="408"/>
      <c r="F264" s="408"/>
      <c r="G264" s="401"/>
    </row>
    <row r="265" spans="2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8">
      <c r="B266" s="133">
        <v>50</v>
      </c>
      <c r="C266" s="19"/>
      <c r="D266" s="137"/>
      <c r="E266" s="138"/>
      <c r="F266" s="138"/>
      <c r="G266" s="16"/>
    </row>
    <row r="267" spans="2:8">
      <c r="B267" s="134">
        <v>10</v>
      </c>
      <c r="C267" s="16"/>
      <c r="D267" s="137"/>
      <c r="E267" s="138"/>
      <c r="F267" s="138"/>
      <c r="G267" s="16"/>
    </row>
    <row r="268" spans="2:8">
      <c r="B268" s="134"/>
      <c r="C268" s="16"/>
      <c r="D268" s="137"/>
      <c r="E268" s="138"/>
      <c r="F268" s="138"/>
      <c r="G268" s="16"/>
    </row>
    <row r="269" spans="2:8">
      <c r="B269" s="134"/>
      <c r="C269" s="16"/>
      <c r="D269" s="137"/>
      <c r="E269" s="138"/>
      <c r="F269" s="138"/>
      <c r="G269" s="16"/>
    </row>
    <row r="270" spans="2:8">
      <c r="B270" s="134"/>
      <c r="C270" s="16"/>
      <c r="D270" s="137"/>
      <c r="E270" s="138"/>
      <c r="F270" s="138"/>
      <c r="G270" s="16"/>
    </row>
    <row r="271" spans="2:8">
      <c r="B271" s="134"/>
      <c r="C271" s="16"/>
      <c r="D271" s="137"/>
      <c r="E271" s="138"/>
      <c r="F271" s="138"/>
      <c r="G271" s="16"/>
    </row>
    <row r="272" spans="2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>
        <v>40</v>
      </c>
      <c r="C299" s="17" t="s">
        <v>765</v>
      </c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0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>
        <v>35</v>
      </c>
      <c r="C358" s="16" t="s">
        <v>732</v>
      </c>
      <c r="D358" s="137"/>
      <c r="E358" s="138"/>
      <c r="F358" s="138"/>
      <c r="G358" s="16"/>
    </row>
    <row r="359" spans="2:7" ht="15" thickBot="1">
      <c r="B359" s="135">
        <v>10</v>
      </c>
      <c r="C359" s="17" t="s">
        <v>864</v>
      </c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'11'!A467+(B467-SUM(D467:F467))</f>
        <v>803.43919055649235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'11'!A468+(B468-SUM(D468:F468))</f>
        <v>243.4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1596.8391905564924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9" workbookViewId="0">
      <selection activeCell="H65" sqref="H65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C32" sqref="C32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3" workbookViewId="0">
      <selection activeCell="B26" sqref="B26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A16" workbookViewId="0">
      <selection activeCell="L6" sqref="L6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1567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43776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171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43776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622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43776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3.6427732079905996E-2</v>
      </c>
      <c r="Y13" s="119">
        <f ca="1">X13*E13</f>
        <v>146.4128524676851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3.2314923619271442E-2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8.2256169212690956E-3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0.51057579318448887</v>
      </c>
      <c r="Y19" s="119">
        <f t="shared" ca="1" si="3"/>
        <v>2258.4809227262049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0.37132784958871917</v>
      </c>
      <c r="Y20" s="119">
        <f t="shared" ca="1" si="3"/>
        <v>223.01950646298474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0.1692126909518214</v>
      </c>
      <c r="Y25" s="119">
        <f t="shared" ca="1" si="3"/>
        <v>102.87509347121035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622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43776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0.36545240893066983</v>
      </c>
      <c r="Y28" s="119">
        <f t="shared" ca="1" si="3"/>
        <v>1881.3829443948298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1.2925969447708578E-2</v>
      </c>
      <c r="Y33" s="119">
        <f t="shared" ca="1" si="3"/>
        <v>53.372959106933017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8.7544065804935373E-2</v>
      </c>
      <c r="Y35" s="119">
        <f t="shared" ca="1" si="3"/>
        <v>357.94552417156291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2713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1.5940070505287898</v>
      </c>
      <c r="Y42" s="328">
        <f ca="1">SUM(Y13:Y41)</f>
        <v>5023.4898028014113</v>
      </c>
      <c r="Z42" s="329">
        <f ca="1">P42/Y42</f>
        <v>0.83880921200440195</v>
      </c>
      <c r="AA42" s="329">
        <f ca="1">Z42/(D$43/365)</f>
        <v>0.17988564182233061</v>
      </c>
    </row>
    <row r="43" spans="1:27">
      <c r="C43" s="119" t="s">
        <v>567</v>
      </c>
      <c r="D43" s="46">
        <f ca="1">_xlfn.DAYS(TODAY(),F13)</f>
        <v>1702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6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33" sqref="D33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opLeftCell="A34" workbookViewId="0">
      <selection activeCell="H57" sqref="H57"/>
    </sheetView>
  </sheetViews>
  <sheetFormatPr baseColWidth="10" defaultColWidth="8" defaultRowHeight="14.4"/>
  <cols>
    <col min="1" max="1" width="15.109375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6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6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6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6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6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6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6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6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6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6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6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6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6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6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6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6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6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6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6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6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6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2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6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2019-11-07T12:53:43Z</dcterms:modified>
</cp:coreProperties>
</file>