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570" windowHeight="7560" activeTab="3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1027"/>
</workbook>
</file>

<file path=xl/calcChain.xml><?xml version="1.0" encoding="utf-8"?>
<calcChain xmlns="http://schemas.openxmlformats.org/spreadsheetml/2006/main">
  <c r="G32" i="3" l="1"/>
  <c r="G33" i="3"/>
  <c r="G34" i="3"/>
  <c r="B3" i="6" l="1"/>
  <c r="B6" i="6" l="1"/>
  <c r="C4" i="6" s="1"/>
  <c r="D4" i="6" s="1"/>
  <c r="B4" i="6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R22" i="3" s="1"/>
  <c r="S3" i="3"/>
  <c r="R12" i="3"/>
  <c r="Q13" i="3"/>
  <c r="S22" i="3"/>
  <c r="P67" i="3"/>
  <c r="K22" i="3" l="1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<sst xmlns="http://schemas.openxmlformats.org/spreadsheetml/2006/main" count="172" uniqueCount="91">
  <si>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</si>
  <si>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</si>
  <si>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</si>
  <si>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</si>
  <si>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</si>
  <si>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</si>
  <si>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</si>
  <si>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</si>
  <si>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</si>
  <si>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</si>
  <si>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</si>
  <si>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</si>
  <si>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</si>
  <si>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</si>
  <si>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</si>
  <si>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</si>
  <si>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</si>
  <si>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</si>
  <si>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</si>
  <si>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</si>
  <si>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</si>
  <si>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</si>
  <si>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</si>
  <si>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</si>
  <si>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</si>
  <si>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</si>
  <si>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</si>
  <si>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</si>
  <si>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</si>
  <si>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</si>
  <si>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</si>
  <si>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</si>
  <si>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</si>
  <si>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</si>
  <si>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</si>
  <si>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</si>
  <si>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</si>
  <si>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</si>
  <si>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</si>
  <si>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</si>
  <si>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</si>
  <si>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</si>
  <si>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</si>
  <si>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</si>
  <si>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</si>
  <si>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</si>
  <si>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</si>
  <si>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</si>
  <si>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</si>
  <si>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</si>
  <si>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</si>
  <si>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</si>
  <si>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</si>
  <si>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</si>
  <si>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</si>
  <si>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</si>
  <si>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</si>
  <si>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</si>
  <si>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</si>
  <si>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</si>
  <si>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</si>
  <si>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</si>
  <si>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</si>
  <si>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</si>
  <si>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</si>
  <si>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</si>
  <si>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</si>
  <si>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</si>
  <si>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</si>
  <si>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</si>
  <si>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</si>
  <si>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</si>
  <si>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</si>
  <si>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</si>
  <si>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</si>
  <si>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Hasta Agosto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</si>
  <si>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</si>
  <si>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</si>
  <si>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</si>
  <si>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</si>
  <si>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</si>
  <si>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</si>
  <si>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</si>
  <si>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</si>
  <si>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</si>
  <si>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</si>
  <si>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</si>
  <si>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</si>
  <si>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</si>
  <si>
    <t>Bajada especulativa: Muchas opciones de venta (&gt; 1%)</t>
  </si>
  <si>
    <t>Deuda Baja: Todavia nose los niveles apropiados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</si>
</sst>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18" sqref="H18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36.049999999999997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0.38760585065434938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A19" zoomScaleNormal="100" workbookViewId="0">
      <selection activeCell="M31" sqref="M31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77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76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36.049999999999997</v>
      </c>
      <c r="G26" s="10">
        <f>'Operacion 3'!B$7</f>
        <v>0.38760585065434938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7065.7999999999993</v>
      </c>
      <c r="M26" s="9">
        <f>IF((L26*(0.0075+0.0008))&lt;-30,30,-(L26*(0.0075+0.0008)))</f>
        <v>-58.646139999999995</v>
      </c>
      <c r="N26" s="9">
        <f>-(L26*0.0027)</f>
        <v>-19.077659999999998</v>
      </c>
      <c r="O26" s="9">
        <f t="shared" si="7"/>
        <v>6988.0761999999995</v>
      </c>
      <c r="P26" s="9">
        <f t="shared" si="8"/>
        <v>100.910404</v>
      </c>
      <c r="Q26" s="9">
        <f t="shared" si="9"/>
        <v>32.826276</v>
      </c>
      <c r="R26" s="9">
        <f>O26-K26</f>
        <v>1839.9833199999994</v>
      </c>
      <c r="S26" s="10">
        <f>R26/K26</f>
        <v>0.35741066893882445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29</v>
      </c>
    </row>
    <row r="32" spans="1:22" x14ac:dyDescent="0.25">
      <c r="D32" t="s">
        <v>66</v>
      </c>
      <c r="E32">
        <v>74.89</v>
      </c>
      <c r="F32">
        <v>55</v>
      </c>
      <c r="G32" s="10">
        <f>1-(F32/E32)</f>
        <v>0.26558953131259178</v>
      </c>
      <c r="P32" s="5"/>
      <c r="S32" s="10"/>
      <c r="T32" t="s">
        <v>70</v>
      </c>
      <c r="U32">
        <v>36.049999999999997</v>
      </c>
      <c r="V32" t="s">
        <v>75</v>
      </c>
    </row>
    <row r="33" spans="4:21" x14ac:dyDescent="0.25">
      <c r="D33" t="s">
        <v>65</v>
      </c>
      <c r="E33">
        <v>182.08</v>
      </c>
      <c r="F33">
        <v>107</v>
      </c>
      <c r="G33" s="10">
        <f>1-(F33/E33)</f>
        <v>0.41234622144112487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0.24310344827586206</v>
      </c>
    </row>
    <row r="34" spans="4:21" x14ac:dyDescent="0.25">
      <c r="D34" t="s">
        <v>67</v>
      </c>
      <c r="E34">
        <v>93.54</v>
      </c>
      <c r="F34">
        <v>73.5</v>
      </c>
      <c r="G34" s="10">
        <f>1-(F34/E34)</f>
        <v>0.21423989737010907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79</v>
      </c>
      <c r="B2" s="55" t="s">
        <v>80</v>
      </c>
      <c r="C2" s="55" t="s">
        <v>81</v>
      </c>
      <c r="D2" s="55" t="s">
        <v>85</v>
      </c>
    </row>
    <row r="3" spans="1:4" x14ac:dyDescent="0.25">
      <c r="A3" t="s">
        <v>78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82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83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E6" sqref="E6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84</v>
      </c>
    </row>
    <row r="4" spans="1:1" x14ac:dyDescent="0.25">
      <c r="A4" t="s">
        <v>87</v>
      </c>
    </row>
    <row r="5" spans="1:1" x14ac:dyDescent="0.25">
      <c r="A5" t="s">
        <v>86</v>
      </c>
    </row>
    <row r="6" spans="1:1" x14ac:dyDescent="0.25">
      <c r="A6" t="s">
        <v>88</v>
      </c>
    </row>
    <row r="7" spans="1:1" x14ac:dyDescent="0.25">
      <c r="A7" t="s">
        <v>89</v>
      </c>
    </row>
    <row r="8" spans="1:1" x14ac:dyDescent="0.25">
      <c r="A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2018-07-20T13:40:06Z</dcterms:modified>
</cp:coreProperties>
</file>