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8" i="12" l="1"/>
  <c r="L56" i="12"/>
  <c r="L55" i="11"/>
  <c r="A66" i="12"/>
  <c r="H310" i="12"/>
  <c r="H309" i="12"/>
  <c r="A431" i="12" l="1"/>
  <c r="A430" i="12"/>
  <c r="I127" i="13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68" i="13"/>
  <c r="B480" i="13" s="1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2" l="1"/>
  <c r="A130" i="11"/>
  <c r="A430" i="11"/>
  <c r="B307" i="11"/>
  <c r="D79" i="11"/>
  <c r="I127" i="12" l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80" i="12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<sst xmlns="http://schemas.openxmlformats.org/spreadsheetml/2006/main" count="5857" uniqueCount="934">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</sst>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tabSelected="1" topLeftCell="A24" zoomScaleNormal="100" workbookViewId="0">
      <pane xSplit="1" topLeftCell="AK1" activePane="topRight" state="frozen"/>
      <selection pane="topRight" activeCell="AV61" sqref="AV61:AW61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6.8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6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151.59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6113.0300000000016</v>
      </c>
      <c r="BA9" s="112">
        <f t="shared" ca="1" si="0"/>
        <v>555.73000000000013</v>
      </c>
      <c r="BB9" s="1"/>
      <c r="BC9" s="1"/>
    </row>
    <row r="10" spans="1:55" ht="15.6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45.740909090909092</v>
      </c>
      <c r="BB11" s="1"/>
      <c r="BC11" s="1"/>
    </row>
    <row r="12" spans="1:55" ht="15.6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201.13000000000002</v>
      </c>
      <c r="BB12" s="1"/>
      <c r="BC12" s="1"/>
    </row>
    <row r="13" spans="1:55" ht="15.6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6473.5000000000009</v>
      </c>
      <c r="BA13" s="112">
        <f t="shared" ca="1" si="0"/>
        <v>588.50000000000011</v>
      </c>
      <c r="BB13" s="1"/>
      <c r="BC13" s="1"/>
    </row>
    <row r="14" spans="1:55" ht="15.6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6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2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1761.13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50911.630000000005</v>
      </c>
      <c r="BA17" s="112">
        <f ca="1">AZ17/BC$17</f>
        <v>4628.3300000000008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55539.960000000006</v>
      </c>
      <c r="BB18" s="1"/>
      <c r="BC18" s="1"/>
    </row>
    <row r="19" spans="1:62" ht="16.8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1154.0499999999997</v>
      </c>
      <c r="AU20" s="143" t="s">
        <v>84</v>
      </c>
      <c r="AV20" s="144">
        <f>'12'!B20</f>
        <v>505.18</v>
      </c>
      <c r="AW20" s="144">
        <f>SUM('12'!D20:F20)</f>
        <v>0</v>
      </c>
      <c r="AX20" s="145">
        <f t="shared" ref="AX20:AX45" si="13">AT20+AV20-AW20</f>
        <v>1659.2299999999998</v>
      </c>
      <c r="AZ20" s="123">
        <f t="shared" ref="AZ20:AZ27" si="14">E20+I20+M20+Q20+U20+Y20+AC20+AG20+AK20+AO20+AS20+AW20</f>
        <v>5724.25</v>
      </c>
      <c r="BA20" s="21">
        <f t="shared" ref="BA20:BA45" si="15">AZ20/AZ$46</f>
        <v>0.11994828451479538</v>
      </c>
      <c r="BB20" s="22">
        <f>_xlfn.RANK.EQ(BA20,$BA$20:$BA$45,)</f>
        <v>2</v>
      </c>
      <c r="BC20" s="22">
        <f t="shared" ref="BC20:BC45" ca="1" si="16">AZ20/BC$17</f>
        <v>520.38636363636363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6429.52</v>
      </c>
      <c r="BF20" s="21">
        <f t="shared" ref="BF20:BF45" ca="1" si="18">BE20/BE$46</f>
        <v>0.12628785000574153</v>
      </c>
      <c r="BG20" s="22">
        <f ca="1">_xlfn.RANK.EQ(BF20,$BF$20:$BF$45,)</f>
        <v>2</v>
      </c>
      <c r="BH20" s="22">
        <f t="shared" ref="BH20:BH45" ca="1" si="19">BE20/BC$17</f>
        <v>584.50181818181818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705.2700000000001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918.62</v>
      </c>
      <c r="AT21" s="151">
        <f t="shared" si="12"/>
        <v>533.32999999999913</v>
      </c>
      <c r="AU21" s="148" t="s">
        <v>84</v>
      </c>
      <c r="AV21" s="149">
        <f>'12'!B40</f>
        <v>1148</v>
      </c>
      <c r="AW21" s="150">
        <f>SUM('12'!D40:F40)</f>
        <v>0</v>
      </c>
      <c r="AX21" s="151">
        <f t="shared" si="13"/>
        <v>1681.329999999999</v>
      </c>
      <c r="AZ21" s="152">
        <f t="shared" si="14"/>
        <v>12772.53</v>
      </c>
      <c r="BA21" s="21">
        <f t="shared" si="15"/>
        <v>0.26764083721251858</v>
      </c>
      <c r="BB21" s="22">
        <f t="shared" ref="BB21:BB45" si="20">_xlfn.RANK.EQ(BA21,$BA$20:$BA$45,)</f>
        <v>1</v>
      </c>
      <c r="BC21" s="22">
        <f t="shared" ca="1" si="16"/>
        <v>1161.139090909091</v>
      </c>
      <c r="BE21" s="224">
        <f t="shared" ca="1" si="17"/>
        <v>12653</v>
      </c>
      <c r="BF21" s="21">
        <f t="shared" ca="1" si="18"/>
        <v>0.24852868738609532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-119.53000000000054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192.74</v>
      </c>
      <c r="AT22" s="156">
        <f t="shared" si="12"/>
        <v>585.03</v>
      </c>
      <c r="AU22" s="143" t="s">
        <v>84</v>
      </c>
      <c r="AV22" s="155">
        <f>'12'!B60</f>
        <v>300</v>
      </c>
      <c r="AW22" s="155">
        <f>SUM('12'!D60:F60)</f>
        <v>0</v>
      </c>
      <c r="AX22" s="156">
        <f t="shared" si="13"/>
        <v>885.03</v>
      </c>
      <c r="AZ22" s="157">
        <f t="shared" si="14"/>
        <v>3147.2699999999995</v>
      </c>
      <c r="BA22" s="21">
        <f t="shared" si="15"/>
        <v>6.594918764988951E-2</v>
      </c>
      <c r="BB22" s="22">
        <f t="shared" si="20"/>
        <v>6</v>
      </c>
      <c r="BC22" s="22">
        <f t="shared" ca="1" si="16"/>
        <v>286.1154545454545</v>
      </c>
      <c r="BE22" s="225">
        <f t="shared" ca="1" si="17"/>
        <v>3486.23</v>
      </c>
      <c r="BF22" s="21">
        <f t="shared" ca="1" si="18"/>
        <v>6.847610573192342E-2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338.95999999999981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126.39999999999999</v>
      </c>
      <c r="AT23" s="151">
        <f t="shared" si="12"/>
        <v>205.15000000000009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390.15000000000009</v>
      </c>
      <c r="AZ23" s="152">
        <f t="shared" si="14"/>
        <v>1931.98</v>
      </c>
      <c r="BA23" s="21">
        <f t="shared" si="15"/>
        <v>4.0483502068724177E-2</v>
      </c>
      <c r="BB23" s="22">
        <f t="shared" si="20"/>
        <v>8</v>
      </c>
      <c r="BC23" s="22">
        <f t="shared" ca="1" si="16"/>
        <v>175.63454545454545</v>
      </c>
      <c r="BE23" s="224">
        <f t="shared" ca="1" si="17"/>
        <v>2095</v>
      </c>
      <c r="BF23" s="21">
        <f t="shared" ca="1" si="18"/>
        <v>4.1149735246492507E-2</v>
      </c>
      <c r="BG23" s="22">
        <f t="shared" ca="1" si="21"/>
        <v>9</v>
      </c>
      <c r="BH23" s="22">
        <f t="shared" ca="1" si="19"/>
        <v>190.45454545454547</v>
      </c>
      <c r="BJ23" s="224">
        <f t="shared" ca="1" si="22"/>
        <v>163.02000000000007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150</v>
      </c>
      <c r="AW24" s="155">
        <f>SUM('12'!D100:F100)</f>
        <v>0</v>
      </c>
      <c r="AX24" s="156">
        <f t="shared" si="13"/>
        <v>446.25</v>
      </c>
      <c r="AZ24" s="157">
        <f t="shared" si="14"/>
        <v>1463.7500000000002</v>
      </c>
      <c r="BA24" s="21">
        <f t="shared" si="15"/>
        <v>3.0672018423117748E-2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3.456970598273356E-2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84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7.680168641096001E-2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0.10100151638727763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7.99</v>
      </c>
      <c r="AT26" s="156">
        <f t="shared" si="12"/>
        <v>20.079999999999977</v>
      </c>
      <c r="AU26" s="143" t="s">
        <v>84</v>
      </c>
      <c r="AV26" s="155">
        <f>'12'!B140</f>
        <v>53</v>
      </c>
      <c r="AW26" s="155">
        <f>SUM('12'!D140:F140)</f>
        <v>0</v>
      </c>
      <c r="AX26" s="156">
        <f t="shared" si="13"/>
        <v>73.079999999999984</v>
      </c>
      <c r="AZ26" s="157">
        <f t="shared" si="14"/>
        <v>577.91000000000008</v>
      </c>
      <c r="BA26" s="21">
        <f t="shared" si="15"/>
        <v>1.2109763393273427E-2</v>
      </c>
      <c r="BB26" s="22">
        <f t="shared" si="20"/>
        <v>15</v>
      </c>
      <c r="BC26" s="22">
        <f t="shared" ca="1" si="16"/>
        <v>52.537272727272736</v>
      </c>
      <c r="BE26" s="225">
        <f t="shared" ca="1" si="17"/>
        <v>578.45000000000005</v>
      </c>
      <c r="BF26" s="21">
        <f t="shared" ca="1" si="18"/>
        <v>1.1361844560063767E-2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0.54000000000002757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8.6969185491585221E-3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9.6245204156474116E-3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7.1246881721782007E-2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7.6211273864344051E-2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12.049999999999983</v>
      </c>
      <c r="AZ29" s="152">
        <f t="shared" si="23"/>
        <v>1021.9399999999999</v>
      </c>
      <c r="BA29" s="21">
        <f t="shared" si="15"/>
        <v>2.1414150303891336E-2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1.9851260823016765E-2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5.5791118054005799E-3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8.3477983196941843E-3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4.6162566412384885E-3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4.321213247841695E-3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95</v>
      </c>
      <c r="AW32" s="155">
        <f>SUM('12'!D260:F260)</f>
        <v>0</v>
      </c>
      <c r="AX32" s="161">
        <f t="shared" si="13"/>
        <v>587.5799999999997</v>
      </c>
      <c r="AZ32" s="157">
        <f t="shared" si="23"/>
        <v>1825.5000000000002</v>
      </c>
      <c r="BA32" s="21">
        <f t="shared" si="15"/>
        <v>3.8252276434774683E-2</v>
      </c>
      <c r="BB32" s="22">
        <f t="shared" si="20"/>
        <v>9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4.5811342246993729E-2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60</v>
      </c>
      <c r="AW33" s="150">
        <f>SUM('12'!D280:F280)</f>
        <v>0</v>
      </c>
      <c r="AX33" s="160">
        <f t="shared" si="13"/>
        <v>628.09000000000026</v>
      </c>
      <c r="AZ33" s="152">
        <f t="shared" si="23"/>
        <v>4483.8500000000004</v>
      </c>
      <c r="BA33" s="21">
        <f t="shared" si="15"/>
        <v>9.3956433685053117E-2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9.0980002232763021E-2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2.7189395391915581E-2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2.7781669226726233E-2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84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4.72012765426899E-2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4.4184994715533304E-2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6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2.6705767596728172E-2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4.0834875935752045E-2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1.0413294316220914E-2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1.118212137271035E-2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44.53</v>
      </c>
      <c r="AT38" s="156">
        <f t="shared" si="12"/>
        <v>186.70000000000007</v>
      </c>
      <c r="AU38" s="143" t="s">
        <v>84</v>
      </c>
      <c r="AV38" s="166">
        <f>'12'!B380</f>
        <v>65</v>
      </c>
      <c r="AW38" s="166">
        <f>SUM('12'!D380:F380)</f>
        <v>0</v>
      </c>
      <c r="AX38" s="156">
        <f t="shared" si="13"/>
        <v>251.70000000000007</v>
      </c>
      <c r="AZ38" s="157">
        <f t="shared" si="23"/>
        <v>637.5</v>
      </c>
      <c r="BA38" s="21">
        <f t="shared" si="15"/>
        <v>1.3358436717156318E-2</v>
      </c>
      <c r="BB38" s="22">
        <f t="shared" si="20"/>
        <v>14</v>
      </c>
      <c r="BC38" s="22">
        <f t="shared" ca="1" si="16"/>
        <v>57.954545454545453</v>
      </c>
      <c r="BE38" s="225">
        <f t="shared" ca="1" si="17"/>
        <v>785</v>
      </c>
      <c r="BF38" s="21">
        <f t="shared" ca="1" si="18"/>
        <v>1.541887454343514E-2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147.50000000000006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15</v>
      </c>
      <c r="AW39" s="165">
        <f>SUM('12'!D400:F400)</f>
        <v>0</v>
      </c>
      <c r="AX39" s="151">
        <f t="shared" si="13"/>
        <v>1489.2807879809902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5.7802274527670363E-3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3.6205030525337553E-3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1.6530135499254951E-2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-3102.6100000000006</v>
      </c>
      <c r="AS41" s="165">
        <f>SUM('11'!D440:F440)</f>
        <v>0</v>
      </c>
      <c r="AT41" s="151">
        <f t="shared" si="12"/>
        <v>5024.7700000000013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1124.7700000000013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-3525.2299999999973</v>
      </c>
      <c r="BF41" s="21">
        <f t="shared" ca="1" si="18"/>
        <v>-6.92421389894953E-2</v>
      </c>
      <c r="BG41" s="22">
        <f t="shared" ca="1" si="21"/>
        <v>26</v>
      </c>
      <c r="BH41" s="22">
        <f t="shared" ca="1" si="19"/>
        <v>-320.47545454545428</v>
      </c>
      <c r="BJ41" s="224">
        <f t="shared" ca="1" si="22"/>
        <v>-3525.2299999999968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3.8890919230575612E-5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86.35</v>
      </c>
      <c r="AW43" s="149">
        <f>SUM('12'!D480:F480)</f>
        <v>0</v>
      </c>
      <c r="AX43" s="151">
        <f t="shared" si="13"/>
        <v>1596.8391905564922</v>
      </c>
      <c r="AZ43" s="152">
        <f t="shared" si="23"/>
        <v>500</v>
      </c>
      <c r="BA43" s="21">
        <f t="shared" si="15"/>
        <v>1.0477205268357897E-2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2.0574655305471312E-2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3.666812299819897E-3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3.9283756798560863E-4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1761.1299999999987</v>
      </c>
      <c r="AS46" s="219">
        <f>SUM(AS20:AS45)</f>
        <v>2291.9900000000007</v>
      </c>
      <c r="AT46" s="220">
        <f>SUM(AT20:AT45)</f>
        <v>29572.517679999994</v>
      </c>
      <c r="AU46" s="218"/>
      <c r="AV46" s="219">
        <f>SUM(AV20:AV45)</f>
        <v>5.4001247917767614E-13</v>
      </c>
      <c r="AW46" s="219">
        <f>SUM(AW20:AW45)</f>
        <v>0</v>
      </c>
      <c r="AX46" s="220">
        <f>SUM(AX20:AX45)</f>
        <v>29572.517679999997</v>
      </c>
      <c r="AZ46" s="227">
        <f>SUM(AZ20:AZ45)</f>
        <v>47722.65</v>
      </c>
      <c r="BA46" s="1"/>
      <c r="BB46" s="1"/>
      <c r="BC46" s="124">
        <f ca="1">SUM(BC20:BC45)</f>
        <v>4338.4227272727276</v>
      </c>
      <c r="BE46" s="227">
        <f ca="1">SUM(BE20:BE45)</f>
        <v>50911.627680000012</v>
      </c>
      <c r="BF46" s="1"/>
      <c r="BG46" s="1"/>
      <c r="BH46" s="124">
        <f ca="1">SUM(BH20:BH45)</f>
        <v>4628.3297890909098</v>
      </c>
      <c r="BJ46" s="227">
        <f ca="1">SUM(BJ20:BJ45)</f>
        <v>3188.9776800000027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0</v>
      </c>
      <c r="AS47" s="125">
        <f>AQ17-AS46</f>
        <v>-530.86000000000058</v>
      </c>
      <c r="AT47" s="140"/>
      <c r="AU47" s="125">
        <f>AU5-AT46</f>
        <v>530.8623200000111</v>
      </c>
      <c r="AV47" s="125">
        <f>AU17-AV46</f>
        <v>-5.4001247917767614E-13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52061.072727272731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192.74</v>
      </c>
      <c r="AT50" s="119" t="s">
        <v>913</v>
      </c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30</v>
      </c>
      <c r="D74">
        <f>100/C74</f>
        <v>3.3333333333333335</v>
      </c>
    </row>
    <row r="75" spans="1:50">
      <c r="A75" t="s">
        <v>254</v>
      </c>
      <c r="C75">
        <v>12</v>
      </c>
      <c r="D75">
        <f>C75*D74</f>
        <v>40</v>
      </c>
      <c r="Z75" s="111"/>
    </row>
    <row r="76" spans="1:50">
      <c r="D76">
        <f>D75-D73</f>
        <v>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B22:G40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2" workbookViewId="0">
      <selection activeCell="L55" sqref="L5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94" workbookViewId="0">
      <selection activeCell="B302" sqref="B302:G30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1166.05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533.32999999999993</v>
      </c>
      <c r="B40" s="135">
        <f>SUM(B26:B39)</f>
        <v>1148</v>
      </c>
      <c r="C40" s="17" t="s">
        <v>53</v>
      </c>
      <c r="D40" s="135">
        <f>SUM(D26:D39)</f>
        <v>918.62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f>20.27+14.27+21.94+14.27+22.27</f>
        <v>93.02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192.74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'10'!A66+(B66-SUM(D66:F78))+B67</f>
        <v>131.33000000000004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185.15000000000003</v>
      </c>
      <c r="B80" s="233">
        <f>SUM(B66:B79)</f>
        <v>185</v>
      </c>
      <c r="C80" s="17" t="s">
        <v>53</v>
      </c>
      <c r="D80" s="135">
        <f>SUM(D66:D79)</f>
        <v>126.39999999999999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685.48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865</v>
      </c>
      <c r="D257" s="137"/>
      <c r="E257" s="138"/>
      <c r="F257" s="138"/>
      <c r="G257" s="16" t="s">
        <v>404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93.02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" thickBot="1">
      <c r="B319" s="135"/>
      <c r="C319" s="17"/>
      <c r="D319" s="135"/>
      <c r="E319" s="139"/>
      <c r="F319" s="139"/>
      <c r="G319" s="17"/>
    </row>
    <row r="320" spans="2:8" ht="15" thickBot="1">
      <c r="B320" s="135">
        <f>SUM(B306:B319)</f>
        <v>523.02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44.53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1761.13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-3102.6100000000006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-3102.6100000000006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'11'!A6+(B6-SUM(D6:F6))</f>
        <v>784.52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'11'!A12+(B12-SUM(D12:F12))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1671.23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'11'!A27+(B27-SUM(D27:F27))</f>
        <v>426.06999999999994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1681.33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"/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1062.95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150</v>
      </c>
      <c r="M127" s="1"/>
      <c r="R127" s="3"/>
    </row>
    <row r="128" spans="1:18" ht="15.6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 t="s">
        <v>401</v>
      </c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>
        <v>5</v>
      </c>
      <c r="C256" s="16" t="s">
        <v>408</v>
      </c>
      <c r="D256" s="137"/>
      <c r="E256" s="138"/>
      <c r="F256" s="138"/>
      <c r="G256" s="16"/>
    </row>
    <row r="257" spans="2:8">
      <c r="B257" s="134">
        <v>40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2:8">
      <c r="B258" s="134"/>
      <c r="C258" s="16"/>
      <c r="D258" s="137"/>
      <c r="E258" s="138"/>
      <c r="F258" s="138"/>
      <c r="G258" s="16"/>
    </row>
    <row r="259" spans="2:8" ht="15" thickBot="1">
      <c r="B259" s="135"/>
      <c r="C259" s="17"/>
      <c r="D259" s="135"/>
      <c r="E259" s="139"/>
      <c r="F259" s="139"/>
      <c r="G259" s="17"/>
    </row>
    <row r="260" spans="2:8" ht="15" thickBot="1"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8" ht="15" thickBot="1">
      <c r="B261" s="5"/>
      <c r="C261" s="3"/>
      <c r="D261" s="5"/>
      <c r="E261" s="5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8" ht="15" customHeight="1" thickBot="1">
      <c r="B263" s="411"/>
      <c r="C263" s="412"/>
      <c r="D263" s="412"/>
      <c r="E263" s="412"/>
      <c r="F263" s="412"/>
      <c r="G263" s="413"/>
    </row>
    <row r="264" spans="2:8">
      <c r="B264" s="400" t="s">
        <v>8</v>
      </c>
      <c r="C264" s="401"/>
      <c r="D264" s="400" t="s">
        <v>9</v>
      </c>
      <c r="E264" s="408"/>
      <c r="F264" s="408"/>
      <c r="G264" s="401"/>
    </row>
    <row r="265" spans="2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8">
      <c r="B266" s="133">
        <v>50</v>
      </c>
      <c r="C266" s="19"/>
      <c r="D266" s="137"/>
      <c r="E266" s="138"/>
      <c r="F266" s="138"/>
      <c r="G266" s="16"/>
    </row>
    <row r="267" spans="2:8">
      <c r="B267" s="134">
        <v>10</v>
      </c>
      <c r="C267" s="16"/>
      <c r="D267" s="137"/>
      <c r="E267" s="138"/>
      <c r="F267" s="138"/>
      <c r="G267" s="16"/>
    </row>
    <row r="268" spans="2:8">
      <c r="B268" s="134"/>
      <c r="C268" s="16"/>
      <c r="D268" s="137"/>
      <c r="E268" s="138"/>
      <c r="F268" s="138"/>
      <c r="G268" s="16"/>
    </row>
    <row r="269" spans="2:8">
      <c r="B269" s="134"/>
      <c r="C269" s="16"/>
      <c r="D269" s="137"/>
      <c r="E269" s="138"/>
      <c r="F269" s="138"/>
      <c r="G269" s="16"/>
    </row>
    <row r="270" spans="2:8">
      <c r="B270" s="134"/>
      <c r="C270" s="16"/>
      <c r="D270" s="137"/>
      <c r="E270" s="138"/>
      <c r="F270" s="138"/>
      <c r="G270" s="16"/>
    </row>
    <row r="271" spans="2:8">
      <c r="B271" s="134"/>
      <c r="C271" s="16"/>
      <c r="D271" s="137"/>
      <c r="E271" s="138"/>
      <c r="F271" s="138"/>
      <c r="G271" s="16"/>
    </row>
    <row r="272" spans="2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>
        <v>40</v>
      </c>
      <c r="C299" s="17" t="s">
        <v>765</v>
      </c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0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>
        <v>35</v>
      </c>
      <c r="C358" s="16" t="s">
        <v>732</v>
      </c>
      <c r="D358" s="137"/>
      <c r="E358" s="138"/>
      <c r="F358" s="138"/>
      <c r="G358" s="16"/>
    </row>
    <row r="359" spans="2:7" ht="15" thickBot="1">
      <c r="B359" s="135">
        <v>10</v>
      </c>
      <c r="C359" s="17" t="s">
        <v>864</v>
      </c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233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'11'!A467+(B467-SUM(D467:F467))</f>
        <v>803.43919055649235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'11'!A468+(B468-SUM(D468:F468))</f>
        <v>243.4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1596.8391905564924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3" workbookViewId="0">
      <selection activeCell="F27" sqref="F27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N6" sqref="N6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E16" workbookViewId="0">
      <selection activeCell="L28" sqref="L28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1578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43787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182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43787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633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43787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3.6193812025685931E-2</v>
      </c>
      <c r="Y13" s="119">
        <f ca="1">X13*E13</f>
        <v>145.47266485697608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3.2107413893753649E-2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8.1727962638645651E-3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0.50729713952130762</v>
      </c>
      <c r="Y19" s="119">
        <f t="shared" ca="1" si="3"/>
        <v>2243.9781263747814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0.36894337419731466</v>
      </c>
      <c r="Y20" s="119">
        <f t="shared" ca="1" si="3"/>
        <v>221.5873905429072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0.1681260945709282</v>
      </c>
      <c r="Y25" s="119">
        <f t="shared" ca="1" si="3"/>
        <v>102.21448283012259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633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43787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0.36952714535901926</v>
      </c>
      <c r="Y28" s="119">
        <f t="shared" ca="1" si="3"/>
        <v>1902.3600659894921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1.284296555750146E-2</v>
      </c>
      <c r="Y33" s="119">
        <f t="shared" ca="1" si="3"/>
        <v>53.030225569176878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8.6981903093987151E-2</v>
      </c>
      <c r="Y35" s="119">
        <f t="shared" ca="1" si="3"/>
        <v>355.64698315236427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2724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1.5901926444833625</v>
      </c>
      <c r="Y42" s="328">
        <f ca="1">SUM(Y13:Y41)</f>
        <v>5024.2899393158204</v>
      </c>
      <c r="Z42" s="329">
        <f ca="1">P42/Y42</f>
        <v>0.83867562857525002</v>
      </c>
      <c r="AA42" s="329">
        <f ca="1">Z42/(D$43/365)</f>
        <v>0.1787020457851525</v>
      </c>
    </row>
    <row r="43" spans="1:27">
      <c r="C43" s="119" t="s">
        <v>567</v>
      </c>
      <c r="D43" s="46">
        <f ca="1">_xlfn.DAYS(TODAY(),F13)</f>
        <v>1713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6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opLeftCell="A13" workbookViewId="0">
      <selection activeCell="F21" sqref="F21"/>
    </sheetView>
  </sheetViews>
  <sheetFormatPr baseColWidth="10" defaultColWidth="8" defaultRowHeight="14.4"/>
  <cols>
    <col min="1" max="1" width="15.109375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6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6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6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6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6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6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6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6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6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6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6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6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6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6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6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6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6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6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6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6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6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2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6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2019-11-18T13:53:48Z</dcterms:modified>
</cp:coreProperties>
</file>