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2D26149-73F1-402D-B961-BB61DCB85F2E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50" i="12" l="1"/>
  <c r="F366" i="12"/>
  <c r="D49" i="12" l="1"/>
  <c r="A426" i="12" l="1"/>
  <c r="AQ9" i="1"/>
  <c r="F206" i="12" l="1"/>
  <c r="AQ11" i="1" l="1"/>
  <c r="K25" i="12"/>
  <c r="K11" i="12" l="1"/>
  <c r="F366" i="11"/>
  <c r="D58" i="11" l="1"/>
  <c r="D59" i="11"/>
  <c r="AM9" i="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<sst xmlns="http://schemas.openxmlformats.org/spreadsheetml/2006/main" count="5380" uniqueCount="727">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</sst>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zoomScaleNormal="100" workbookViewId="0">
      <pane xSplit="1" topLeftCell="AM1" activePane="topRight" state="frozen"/>
      <selection pane="topRight" activeCell="AY13" sqref="AY1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15101.890000000001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/>
      <c r="AR8" s="282"/>
      <c r="AS8" s="282"/>
      <c r="AT8" s="283"/>
      <c r="AU8" s="281"/>
      <c r="AV8" s="282"/>
      <c r="AW8" s="282"/>
      <c r="AX8" s="283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>
        <f>'11'!K26+'11'!K27</f>
        <v>686.47</v>
      </c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5167.16</v>
      </c>
      <c r="AZ9" s="163">
        <f t="shared" ca="1" si="0"/>
        <v>469.74181818181819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/>
      <c r="AR10" s="272"/>
      <c r="AS10" s="272"/>
      <c r="AT10" s="273"/>
      <c r="AU10" s="271"/>
      <c r="AV10" s="272"/>
      <c r="AW10" s="272"/>
      <c r="AX10" s="273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>
        <v>95.8</v>
      </c>
      <c r="AR13" s="269"/>
      <c r="AS13" s="269"/>
      <c r="AT13" s="270"/>
      <c r="AU13" s="268"/>
      <c r="AV13" s="269"/>
      <c r="AW13" s="269"/>
      <c r="AX13" s="270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/>
      <c r="AR14" s="272"/>
      <c r="AS14" s="272"/>
      <c r="AT14" s="273"/>
      <c r="AU14" s="271"/>
      <c r="AV14" s="272"/>
      <c r="AW14" s="272"/>
      <c r="AX14" s="273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>
        <v>644.96</v>
      </c>
      <c r="AR15" s="269"/>
      <c r="AS15" s="269"/>
      <c r="AT15" s="270"/>
      <c r="AU15" s="268"/>
      <c r="AV15" s="269"/>
      <c r="AW15" s="269"/>
      <c r="AX15" s="270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1462.85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51889.680000000008</v>
      </c>
      <c r="AZ17" s="163">
        <f ca="1">AY17/BB$17</f>
        <v>4717.2436363636371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56606.923636363645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0.16155499309821322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0.14830903387790942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0.24269367692605556</v>
      </c>
      <c r="BA21" s="41">
        <f t="shared" ref="BA21:BA45" si="18">_xlfn.RANK.EQ(AZ21,$AZ$20:$AZ$45,)</f>
        <v>1</v>
      </c>
      <c r="BB21" s="41">
        <f t="shared" ca="1" si="16"/>
        <v>1003.9290909090909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0.24735491440522286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142.75</v>
      </c>
      <c r="AT22" s="183">
        <f t="shared" si="12"/>
        <v>448.70000000000016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938.70000000000016</v>
      </c>
      <c r="AY22" s="42">
        <f t="shared" si="14"/>
        <v>4600.76</v>
      </c>
      <c r="AZ22" s="40">
        <f t="shared" si="15"/>
        <v>0.10110958226444094</v>
      </c>
      <c r="BA22" s="41">
        <f t="shared" si="18"/>
        <v>3</v>
      </c>
      <c r="BB22" s="41">
        <f t="shared" ca="1" si="16"/>
        <v>418.25090909090909</v>
      </c>
      <c r="BI22" s="39">
        <f t="shared" ca="1" si="19"/>
        <v>5049.46</v>
      </c>
      <c r="BJ22" s="40">
        <f t="shared" ca="1" si="17"/>
        <v>9.7313325372701709E-2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75</v>
      </c>
      <c r="AT23" s="181">
        <f t="shared" si="12"/>
        <v>84.260000000000019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234.26000000000002</v>
      </c>
      <c r="AY23" s="44">
        <f t="shared" si="14"/>
        <v>2055.9399999999996</v>
      </c>
      <c r="AZ23" s="40">
        <f t="shared" si="15"/>
        <v>4.5182803397863541E-2</v>
      </c>
      <c r="BA23" s="41">
        <f t="shared" si="18"/>
        <v>7</v>
      </c>
      <c r="BB23" s="41">
        <f t="shared" ca="1" si="16"/>
        <v>186.90363636363634</v>
      </c>
      <c r="BI23" s="175">
        <f t="shared" ca="1" si="19"/>
        <v>2136.9399999999996</v>
      </c>
      <c r="BJ23" s="40">
        <f t="shared" ca="1" si="17"/>
        <v>4.1183163649566722E-2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83.73</v>
      </c>
      <c r="AT24" s="183">
        <f t="shared" si="12"/>
        <v>64.510000000000034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224.51000000000005</v>
      </c>
      <c r="AY24" s="42">
        <f t="shared" si="14"/>
        <v>1677.95</v>
      </c>
      <c r="AZ24" s="40">
        <f t="shared" si="15"/>
        <v>3.6875825637637839E-2</v>
      </c>
      <c r="BA24" s="41">
        <f t="shared" si="18"/>
        <v>9</v>
      </c>
      <c r="BB24" s="41">
        <f t="shared" ca="1" si="16"/>
        <v>152.54090909090908</v>
      </c>
      <c r="BI24" s="39">
        <f t="shared" ca="1" si="19"/>
        <v>1667.9</v>
      </c>
      <c r="BJ24" s="40">
        <f t="shared" ca="1" si="17"/>
        <v>3.2143812484726919E-2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648.88000000000011</v>
      </c>
      <c r="AT25" s="181">
        <f t="shared" si="12"/>
        <v>3485.7399999999989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3890.7399999999989</v>
      </c>
      <c r="AY25" s="44">
        <f t="shared" si="14"/>
        <v>3989.0800000000013</v>
      </c>
      <c r="AZ25" s="40">
        <f t="shared" si="15"/>
        <v>8.766686643498818E-2</v>
      </c>
      <c r="BA25" s="41">
        <f t="shared" si="18"/>
        <v>4</v>
      </c>
      <c r="BB25" s="41">
        <f t="shared" ca="1" si="16"/>
        <v>362.64363636363646</v>
      </c>
      <c r="BI25" s="175">
        <f t="shared" ca="1" si="19"/>
        <v>4400</v>
      </c>
      <c r="BJ25" s="40">
        <f t="shared" ca="1" si="17"/>
        <v>8.4796915242399684E-2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7.99</v>
      </c>
      <c r="AT26" s="183">
        <f t="shared" si="12"/>
        <v>54.539999999999949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102.53999999999995</v>
      </c>
      <c r="AY26" s="42">
        <f t="shared" si="14"/>
        <v>498.93000000000006</v>
      </c>
      <c r="AZ26" s="40">
        <f t="shared" si="15"/>
        <v>1.0964841434718943E-2</v>
      </c>
      <c r="BA26" s="41">
        <f t="shared" si="18"/>
        <v>16</v>
      </c>
      <c r="BB26" s="41">
        <f t="shared" ca="1" si="16"/>
        <v>45.357272727272736</v>
      </c>
      <c r="BI26" s="39">
        <f t="shared" ca="1" si="19"/>
        <v>519</v>
      </c>
      <c r="BJ26" s="40">
        <f t="shared" ca="1" si="17"/>
        <v>1.0002181593364872E-2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9.0728662095070807E-3</v>
      </c>
      <c r="BA27" s="41">
        <f t="shared" si="18"/>
        <v>17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1.1177775191043595E-2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7.6881574745767886E-2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6.7019049241568679E-2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2.023220155458872E-2</v>
      </c>
      <c r="BA29" s="41">
        <f t="shared" si="18"/>
        <v>11</v>
      </c>
      <c r="BB29" s="41">
        <f t="shared" ca="1" si="16"/>
        <v>83.692727272727268</v>
      </c>
      <c r="BI29" s="175">
        <f t="shared" ca="1" si="19"/>
        <v>814.05</v>
      </c>
      <c r="BJ29" s="40">
        <f t="shared" ca="1" si="17"/>
        <v>1.5688392921153513E-2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7.8048098673683388E-3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7.4197300837099732E-3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1.5273595792426427E-2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1.2719537286359954E-2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2.5648362482146674E-2</v>
      </c>
      <c r="BA32" s="41">
        <f t="shared" si="18"/>
        <v>10</v>
      </c>
      <c r="BB32" s="41">
        <f t="shared" ca="1" si="16"/>
        <v>106.09727272727277</v>
      </c>
      <c r="BI32" s="39">
        <f t="shared" ca="1" si="19"/>
        <v>1246.5900000000001</v>
      </c>
      <c r="BJ32" s="40">
        <f t="shared" ca="1" si="17"/>
        <v>2.4024315130005237E-2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6.9314552913441851E-4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5.6185665158566371E-3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6.8251319536792407E-2</v>
      </c>
      <c r="BA34" s="41">
        <f t="shared" si="18"/>
        <v>6</v>
      </c>
      <c r="BB34" s="41">
        <f t="shared" ca="1" si="16"/>
        <v>282.32909090909089</v>
      </c>
      <c r="BI34" s="39">
        <f t="shared" ca="1" si="19"/>
        <v>2887.6</v>
      </c>
      <c r="BJ34" s="40">
        <f t="shared" ca="1" si="17"/>
        <v>5.5649902830443944E-2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16.22</v>
      </c>
      <c r="AT35" s="184">
        <f t="shared" si="12"/>
        <v>1499.3800000000003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1614.3800000000003</v>
      </c>
      <c r="AY35" s="44">
        <f t="shared" si="22"/>
        <v>1714.72</v>
      </c>
      <c r="AZ35" s="40">
        <f t="shared" si="15"/>
        <v>3.7683909375947053E-2</v>
      </c>
      <c r="BA35" s="41">
        <f t="shared" si="18"/>
        <v>8</v>
      </c>
      <c r="BB35" s="41">
        <f t="shared" ca="1" si="16"/>
        <v>155.88363636363636</v>
      </c>
      <c r="BI35" s="175">
        <f t="shared" ca="1" si="19"/>
        <v>1135</v>
      </c>
      <c r="BJ35" s="40">
        <f t="shared" ca="1" si="17"/>
        <v>2.1873749727300829E-2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1.3960926722825957E-2</v>
      </c>
      <c r="BA36" s="41">
        <f t="shared" si="18"/>
        <v>15</v>
      </c>
      <c r="BB36" s="41">
        <f t="shared" ca="1" si="16"/>
        <v>57.75090909090909</v>
      </c>
      <c r="BI36" s="39">
        <f t="shared" ca="1" si="19"/>
        <v>531.19000000000005</v>
      </c>
      <c r="BJ36" s="40">
        <f t="shared" ca="1" si="17"/>
        <v>1.0237107592638704E-2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1.4837138271544703E-2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8.1906111313681512E-3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19.200000000000003</v>
      </c>
      <c r="AT38" s="183">
        <f t="shared" si="12"/>
        <v>26.590000000000032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96.590000000000032</v>
      </c>
      <c r="AY38" s="42">
        <f t="shared" si="22"/>
        <v>764.2</v>
      </c>
      <c r="AZ38" s="40">
        <f t="shared" si="15"/>
        <v>1.679460410160186E-2</v>
      </c>
      <c r="BA38" s="41">
        <f t="shared" si="18"/>
        <v>12</v>
      </c>
      <c r="BB38" s="41">
        <f t="shared" ca="1" si="16"/>
        <v>69.472727272727283</v>
      </c>
      <c r="BI38" s="39">
        <f t="shared" ca="1" si="19"/>
        <v>719.77</v>
      </c>
      <c r="BJ38" s="40">
        <f t="shared" ca="1" si="17"/>
        <v>1.3871426291823186E-2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2.6980836668036266E-3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3.0523456734774693E-3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-4.8186232527017446E-2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-2567.73</v>
      </c>
      <c r="AS41" s="189">
        <f>SUM('11'!D440:F440)</f>
        <v>0</v>
      </c>
      <c r="AT41" s="181">
        <f t="shared" si="12"/>
        <v>4640.34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740.34000000000015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-665.16999999999916</v>
      </c>
      <c r="BJ41" s="40">
        <f t="shared" ca="1" si="17"/>
        <v>-1.2819173661769757E-2</v>
      </c>
      <c r="BK41" s="41">
        <f t="shared" ca="1" si="20"/>
        <v>25</v>
      </c>
      <c r="BL41" s="41">
        <f t="shared" ca="1" si="21"/>
        <v>-60.469999999999921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0.1328251171546472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2.1976713035333495E-3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8.9807642052177859E-3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1.5669396394192782E-3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1.9079305929539929E-3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1462.85</v>
      </c>
      <c r="AS46" s="196">
        <f>SUM(AS20:AS45)</f>
        <v>1054.1400000000001</v>
      </c>
      <c r="AT46" s="197">
        <f>SUM(AT20:AT45)</f>
        <v>23722.649999999998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23722.649999999998</v>
      </c>
      <c r="AY46" s="28">
        <f>SUM(AY20:AY45)</f>
        <v>45502.710000000006</v>
      </c>
      <c r="AZ46" s="1"/>
      <c r="BA46" s="1"/>
      <c r="BB46" s="176">
        <f ca="1">SUM(BB20:BB45)</f>
        <v>4136.6100000000006</v>
      </c>
      <c r="BI46" s="28">
        <f ca="1">SUM(BI20:BI45)</f>
        <v>51888.68</v>
      </c>
      <c r="BJ46" s="1"/>
      <c r="BK46" s="1"/>
      <c r="BL46" s="176">
        <f ca="1">SUM(BL20:BL45)</f>
        <v>4717.152727272728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408.70999999999981</v>
      </c>
      <c r="AT47" s="227"/>
      <c r="AU47" s="198">
        <f>AU5-AT46</f>
        <v>-8620.7599999999966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49639.320000000007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170.75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1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1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57" t="s">
        <v>287</v>
      </c>
      <c r="M54" s="258"/>
      <c r="N54" s="148"/>
      <c r="O54" s="143">
        <v>43195</v>
      </c>
      <c r="P54" s="257" t="s">
        <v>219</v>
      </c>
      <c r="Q54" s="258"/>
      <c r="R54" s="153">
        <v>10</v>
      </c>
      <c r="S54" s="143">
        <v>43224</v>
      </c>
      <c r="T54" s="257" t="s">
        <v>287</v>
      </c>
      <c r="U54" s="258"/>
      <c r="V54" s="154"/>
      <c r="W54" s="144">
        <v>43264</v>
      </c>
      <c r="X54" s="245" t="s">
        <v>199</v>
      </c>
      <c r="Y54" s="246"/>
      <c r="Z54" s="155">
        <v>15</v>
      </c>
      <c r="AA54" s="143"/>
      <c r="AB54" s="255" t="s">
        <v>370</v>
      </c>
      <c r="AC54" s="256"/>
      <c r="AD54" s="148">
        <f>1452-580.8</f>
        <v>871.2</v>
      </c>
      <c r="AE54" s="143"/>
      <c r="AF54" s="251"/>
      <c r="AG54" s="252"/>
      <c r="AH54" s="148"/>
      <c r="AI54" s="143">
        <v>43370</v>
      </c>
      <c r="AJ54" s="247" t="s">
        <v>219</v>
      </c>
      <c r="AK54" s="248"/>
      <c r="AL54" s="148">
        <v>10</v>
      </c>
      <c r="AM54" s="143">
        <v>43399</v>
      </c>
      <c r="AN54" s="247" t="s">
        <v>219</v>
      </c>
      <c r="AO54" s="248"/>
      <c r="AP54" s="148" t="s">
        <v>642</v>
      </c>
      <c r="AQ54" s="143">
        <v>43415</v>
      </c>
      <c r="AR54" s="239" t="s">
        <v>667</v>
      </c>
      <c r="AS54" s="240"/>
      <c r="AT54" s="148"/>
      <c r="AU54" s="143"/>
      <c r="AV54" s="239"/>
      <c r="AW54" s="240"/>
      <c r="AX54" s="148"/>
    </row>
    <row r="55" spans="1:61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5" t="s">
        <v>199</v>
      </c>
      <c r="Q55" s="246"/>
      <c r="R55" s="153">
        <v>15</v>
      </c>
      <c r="S55" s="144">
        <v>43238</v>
      </c>
      <c r="T55" s="245" t="s">
        <v>359</v>
      </c>
      <c r="U55" s="246"/>
      <c r="V55" s="148"/>
      <c r="W55" s="144">
        <v>43253</v>
      </c>
      <c r="X55" s="245" t="s">
        <v>219</v>
      </c>
      <c r="Y55" s="246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5" t="s">
        <v>199</v>
      </c>
      <c r="AG55" s="246"/>
      <c r="AH55" s="148">
        <v>15</v>
      </c>
      <c r="AI55" s="144">
        <v>43361</v>
      </c>
      <c r="AJ55" s="245" t="s">
        <v>199</v>
      </c>
      <c r="AK55" s="246"/>
      <c r="AL55" s="148">
        <v>15</v>
      </c>
      <c r="AM55" s="144">
        <v>43393</v>
      </c>
      <c r="AN55" s="245" t="s">
        <v>199</v>
      </c>
      <c r="AO55" s="246"/>
      <c r="AP55" s="148">
        <v>15</v>
      </c>
      <c r="AQ55" s="144">
        <v>43425</v>
      </c>
      <c r="AR55" s="230" t="s">
        <v>700</v>
      </c>
      <c r="AS55" s="231"/>
      <c r="AT55" s="148"/>
      <c r="AU55" s="144"/>
      <c r="AV55" s="230"/>
      <c r="AW55" s="231"/>
      <c r="AX55" s="148"/>
    </row>
    <row r="56" spans="1:61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5" t="s">
        <v>328</v>
      </c>
      <c r="Q56" s="246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5" t="s">
        <v>287</v>
      </c>
      <c r="AG56" s="246"/>
      <c r="AH56" s="148"/>
      <c r="AI56" s="144">
        <v>43347</v>
      </c>
      <c r="AJ56" s="249" t="s">
        <v>378</v>
      </c>
      <c r="AK56" s="250"/>
      <c r="AL56" s="148"/>
      <c r="AM56" s="144">
        <v>43377</v>
      </c>
      <c r="AN56" s="249" t="s">
        <v>378</v>
      </c>
      <c r="AO56" s="250"/>
      <c r="AP56" s="148"/>
      <c r="AQ56" s="144">
        <v>43411</v>
      </c>
      <c r="AR56" s="245" t="s">
        <v>692</v>
      </c>
      <c r="AS56" s="246"/>
      <c r="AT56" s="148"/>
      <c r="AU56" s="144"/>
      <c r="AV56" s="230"/>
      <c r="AW56" s="231"/>
      <c r="AX56" s="148"/>
    </row>
    <row r="57" spans="1:61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5" t="s">
        <v>299</v>
      </c>
      <c r="Q57" s="246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5" t="s">
        <v>287</v>
      </c>
      <c r="AC57" s="246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>
        <v>43404</v>
      </c>
      <c r="AN57" s="249" t="s">
        <v>378</v>
      </c>
      <c r="AO57" s="250"/>
      <c r="AP57" s="148"/>
      <c r="AQ57" s="144">
        <v>43428</v>
      </c>
      <c r="AR57" s="230" t="s">
        <v>219</v>
      </c>
      <c r="AS57" s="231"/>
      <c r="AT57" s="148">
        <v>10</v>
      </c>
      <c r="AU57" s="144"/>
      <c r="AV57" s="230"/>
      <c r="AW57" s="231"/>
      <c r="AX57" s="148"/>
    </row>
    <row r="58" spans="1:61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5" t="s">
        <v>359</v>
      </c>
      <c r="AC58" s="246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43414</v>
      </c>
      <c r="AR58" s="230" t="s">
        <v>715</v>
      </c>
      <c r="AS58" s="231"/>
      <c r="AT58" s="148"/>
      <c r="AU58" s="144"/>
      <c r="AV58" s="230"/>
      <c r="AW58" s="231"/>
      <c r="AX58" s="148"/>
    </row>
    <row r="59" spans="1:61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49" t="s">
        <v>378</v>
      </c>
      <c r="U59" s="250"/>
      <c r="V59" s="148"/>
      <c r="W59" s="144">
        <v>43263</v>
      </c>
      <c r="X59" s="249" t="s">
        <v>378</v>
      </c>
      <c r="Y59" s="250"/>
      <c r="Z59" s="148"/>
      <c r="AA59" s="144"/>
      <c r="AB59" s="249" t="s">
        <v>452</v>
      </c>
      <c r="AC59" s="250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1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49"/>
      <c r="U60" s="250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49" t="s">
        <v>378</v>
      </c>
      <c r="AG60" s="250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1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49"/>
      <c r="U61" s="250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1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49"/>
      <c r="U62" s="250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/>
      <c r="AR62" s="230"/>
      <c r="AS62" s="231"/>
      <c r="AT62" s="148"/>
      <c r="AU62" s="144"/>
      <c r="AV62" s="230"/>
      <c r="AW62" s="231"/>
      <c r="AX62" s="148"/>
    </row>
    <row r="63" spans="1:61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49"/>
      <c r="U63" s="250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/>
      <c r="AR63" s="230"/>
      <c r="AS63" s="231"/>
      <c r="AT63" s="148"/>
      <c r="AU63" s="144"/>
      <c r="AV63" s="230"/>
      <c r="AW63" s="231"/>
      <c r="AX63" s="148"/>
    </row>
    <row r="64" spans="1:61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49"/>
      <c r="U64" s="250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49"/>
      <c r="U65" s="250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3" t="s">
        <v>432</v>
      </c>
      <c r="Y71" s="254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2" workbookViewId="0">
      <selection activeCell="B42" sqref="B42:G4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2</v>
      </c>
      <c r="J26" s="35" t="s">
        <v>705</v>
      </c>
      <c r="K26" s="317">
        <v>340</v>
      </c>
      <c r="L26" s="318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2</v>
      </c>
      <c r="J27" s="35" t="s">
        <v>276</v>
      </c>
      <c r="K27" s="317">
        <v>346.47</v>
      </c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137.44999999999999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83.73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729.94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731.24</v>
      </c>
      <c r="B120" s="221">
        <f>SUM(B106:B119)</f>
        <v>400</v>
      </c>
      <c r="C120" s="34" t="s">
        <v>66</v>
      </c>
      <c r="D120" s="221">
        <f>SUM(D106:D119)</f>
        <v>648.88000000000011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16.22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4.7+4.45</f>
        <v>9.15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10.050000000000001</v>
      </c>
      <c r="E380" s="221">
        <f>SUM(E366:E379)</f>
        <v>0</v>
      </c>
      <c r="F380" s="221">
        <f>SUM(F366:F379)</f>
        <v>9.15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</f>
        <v>4030.58</v>
      </c>
      <c r="B426" s="220">
        <f>'2018'!AQ17 -A426</f>
        <v>-2567.73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-2567.73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/>
      <c r="L5" s="316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/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/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15101.890000000001</v>
      </c>
      <c r="L19" s="312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779.94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1110.71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2018-11-09T16:38:32Z</dcterms:modified>
</cp:coreProperties>
</file>