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BE55F91B-0FC4-4393-A5BB-D76F34F54E40}" xr6:coauthVersionLast="47" xr6:coauthVersionMax="47" xr10:uidLastSave="{00000000-0000-0000-0000-000000000000}"/>
  <bookViews>
    <workbookView xWindow="-108" yWindow="-108" windowWidth="30936" windowHeight="18696" tabRatio="733" activeTab="1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state="hidden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D91" i="2" l="1"/>
  <c r="DD2" i="2"/>
  <c r="DC2" i="2"/>
  <c r="DB2" i="2"/>
  <c r="DA2" i="2"/>
  <c r="CZ2" i="2"/>
  <c r="CY2" i="2"/>
  <c r="CX2" i="2"/>
  <c r="CW2" i="2"/>
  <c r="CV2" i="2"/>
  <c r="CU2" i="2"/>
  <c r="CT2" i="2"/>
  <c r="CS2" i="2"/>
  <c r="DC91" i="2"/>
  <c r="DB91" i="2"/>
  <c r="DA91" i="2"/>
  <c r="CZ91" i="2"/>
  <c r="CY91" i="2"/>
  <c r="CX91" i="2"/>
  <c r="CW91" i="2"/>
  <c r="CV91" i="2"/>
  <c r="CU91" i="2"/>
  <c r="CT91" i="2"/>
  <c r="CS91" i="2"/>
  <c r="BA90" i="10"/>
  <c r="AJ90" i="10"/>
  <c r="AI90" i="10"/>
  <c r="I90" i="10"/>
  <c r="H90" i="10"/>
  <c r="CF91" i="3"/>
  <c r="B91" i="3"/>
  <c r="C91" i="3" s="1"/>
  <c r="A91" i="3" s="1"/>
  <c r="BL91" i="3" s="1"/>
  <c r="BC90" i="9"/>
  <c r="BB90" i="9"/>
  <c r="BA90" i="9"/>
  <c r="CD90" i="9" s="1"/>
  <c r="AX90" i="9"/>
  <c r="AM90" i="9"/>
  <c r="AK90" i="9"/>
  <c r="AJ90" i="9"/>
  <c r="AI90" i="9"/>
  <c r="I90" i="9"/>
  <c r="Q90" i="9" s="1"/>
  <c r="H90" i="9"/>
  <c r="E90" i="9"/>
  <c r="L90" i="9" s="1"/>
  <c r="CA91" i="2"/>
  <c r="BJ91" i="2"/>
  <c r="AT91" i="2"/>
  <c r="AD91" i="2"/>
  <c r="N91" i="2"/>
  <c r="B91" i="2"/>
  <c r="C91" i="2" s="1"/>
  <c r="A91" i="2" s="1"/>
  <c r="BL91" i="2" s="1"/>
  <c r="CF89" i="1"/>
  <c r="CD89" i="1"/>
  <c r="CE91" i="2" s="1"/>
  <c r="CC89" i="1"/>
  <c r="CB89" i="1"/>
  <c r="CC91" i="2" s="1"/>
  <c r="CA89" i="1"/>
  <c r="CB91" i="2" s="1"/>
  <c r="BZ89" i="1"/>
  <c r="BY89" i="1"/>
  <c r="BZ91" i="2" s="1"/>
  <c r="BX89" i="1"/>
  <c r="BY91" i="2" s="1"/>
  <c r="BW89" i="1"/>
  <c r="BX91" i="2" s="1"/>
  <c r="BV89" i="1"/>
  <c r="BU89" i="1"/>
  <c r="BT89" i="1"/>
  <c r="BU91" i="2" s="1"/>
  <c r="BS89" i="1"/>
  <c r="BR89" i="1"/>
  <c r="BS91" i="2" s="1"/>
  <c r="BQ89" i="1"/>
  <c r="BR91" i="2" s="1"/>
  <c r="BP89" i="1"/>
  <c r="BQ91" i="2" s="1"/>
  <c r="BO89" i="1"/>
  <c r="G90" i="10" s="1"/>
  <c r="BN89" i="1"/>
  <c r="F90" i="10" s="1"/>
  <c r="BM89" i="1"/>
  <c r="E90" i="10" s="1"/>
  <c r="BL89" i="1"/>
  <c r="D90" i="10" s="1"/>
  <c r="BK89" i="1"/>
  <c r="BK91" i="2" s="1"/>
  <c r="BJ89" i="1"/>
  <c r="BI89" i="1"/>
  <c r="BI91" i="2" s="1"/>
  <c r="BH89" i="1"/>
  <c r="BH91" i="2" s="1"/>
  <c r="BG89" i="1"/>
  <c r="AZ90" i="10" s="1"/>
  <c r="BF89" i="1"/>
  <c r="BE89" i="1"/>
  <c r="BD89" i="1"/>
  <c r="BD91" i="2" s="1"/>
  <c r="BC89" i="1"/>
  <c r="BB89" i="1"/>
  <c r="BB91" i="2" s="1"/>
  <c r="BA89" i="1"/>
  <c r="BA91" i="2" s="1"/>
  <c r="AZ89" i="1"/>
  <c r="W90" i="9" s="1"/>
  <c r="AC90" i="9" s="1"/>
  <c r="AY89" i="1"/>
  <c r="AY91" i="2" s="1"/>
  <c r="AX89" i="1"/>
  <c r="AX91" i="2" s="1"/>
  <c r="AW89" i="1"/>
  <c r="AV89" i="1"/>
  <c r="AV91" i="2" s="1"/>
  <c r="AU89" i="1"/>
  <c r="AU91" i="2" s="1"/>
  <c r="AT89" i="1"/>
  <c r="AS89" i="1"/>
  <c r="AS91" i="2" s="1"/>
  <c r="AR89" i="1"/>
  <c r="AR91" i="2" s="1"/>
  <c r="AQ89" i="1"/>
  <c r="AQ91" i="2" s="1"/>
  <c r="AP89" i="1"/>
  <c r="AO89" i="1"/>
  <c r="AN89" i="1"/>
  <c r="AN91" i="2" s="1"/>
  <c r="AM89" i="1"/>
  <c r="AL89" i="1"/>
  <c r="AL91" i="2" s="1"/>
  <c r="AK89" i="1"/>
  <c r="AK91" i="2" s="1"/>
  <c r="AJ89" i="1"/>
  <c r="AJ91" i="2" s="1"/>
  <c r="AI89" i="1"/>
  <c r="AI91" i="2" s="1"/>
  <c r="AH89" i="1"/>
  <c r="AH91" i="2" s="1"/>
  <c r="AG89" i="1"/>
  <c r="AF89" i="1"/>
  <c r="AF91" i="2" s="1"/>
  <c r="AE89" i="1"/>
  <c r="AE91" i="2" s="1"/>
  <c r="AD89" i="1"/>
  <c r="AC89" i="1"/>
  <c r="AC91" i="2" s="1"/>
  <c r="AB89" i="1"/>
  <c r="U90" i="9" s="1"/>
  <c r="AA90" i="9" s="1"/>
  <c r="AA89" i="1"/>
  <c r="AA91" i="2" s="1"/>
  <c r="Z89" i="1"/>
  <c r="Y89" i="1"/>
  <c r="X89" i="1"/>
  <c r="X91" i="2" s="1"/>
  <c r="W89" i="1"/>
  <c r="V89" i="1"/>
  <c r="V91" i="2" s="1"/>
  <c r="U89" i="1"/>
  <c r="U91" i="2" s="1"/>
  <c r="T89" i="1"/>
  <c r="T91" i="2" s="1"/>
  <c r="S89" i="1"/>
  <c r="S91" i="2" s="1"/>
  <c r="R89" i="1"/>
  <c r="R91" i="2" s="1"/>
  <c r="Q89" i="1"/>
  <c r="P89" i="1"/>
  <c r="T90" i="9" s="1"/>
  <c r="O89" i="1"/>
  <c r="AP90" i="10" s="1"/>
  <c r="N89" i="1"/>
  <c r="AO90" i="10" s="1"/>
  <c r="M89" i="1"/>
  <c r="AN90" i="10" s="1"/>
  <c r="L89" i="1"/>
  <c r="AM90" i="10" s="1"/>
  <c r="K89" i="1"/>
  <c r="AL90" i="10" s="1"/>
  <c r="J89" i="1"/>
  <c r="I89" i="1"/>
  <c r="H89" i="1"/>
  <c r="H91" i="2" s="1"/>
  <c r="G89" i="1"/>
  <c r="AH90" i="10" s="1"/>
  <c r="F89" i="1"/>
  <c r="AG90" i="10" s="1"/>
  <c r="E89" i="1"/>
  <c r="AF90" i="10" s="1"/>
  <c r="D89" i="1"/>
  <c r="AE90" i="10" s="1"/>
  <c r="C89" i="1"/>
  <c r="C90" i="10" s="1"/>
  <c r="B89" i="1"/>
  <c r="B90" i="10" s="1"/>
  <c r="A89" i="1"/>
  <c r="A90" i="10" s="1"/>
  <c r="AE89" i="10"/>
  <c r="W89" i="10"/>
  <c r="H89" i="10"/>
  <c r="G89" i="10"/>
  <c r="C89" i="10"/>
  <c r="CF90" i="3"/>
  <c r="B90" i="3"/>
  <c r="C90" i="3" s="1"/>
  <c r="A90" i="3" s="1"/>
  <c r="BL90" i="3" s="1"/>
  <c r="BE89" i="9"/>
  <c r="BD89" i="9"/>
  <c r="BA89" i="9"/>
  <c r="AZ89" i="9"/>
  <c r="AT89" i="9"/>
  <c r="AS89" i="9"/>
  <c r="AP89" i="9"/>
  <c r="AM89" i="9"/>
  <c r="AL89" i="9"/>
  <c r="AI89" i="9"/>
  <c r="AH89" i="9"/>
  <c r="AE89" i="9"/>
  <c r="W89" i="9"/>
  <c r="U89" i="9"/>
  <c r="S89" i="9"/>
  <c r="I89" i="9"/>
  <c r="H89" i="9"/>
  <c r="G89" i="9"/>
  <c r="F89" i="9"/>
  <c r="E89" i="9"/>
  <c r="B89" i="9"/>
  <c r="V90" i="2"/>
  <c r="J90" i="2"/>
  <c r="B90" i="2"/>
  <c r="C90" i="2" s="1"/>
  <c r="A90" i="2" s="1"/>
  <c r="BL90" i="2" s="1"/>
  <c r="CD88" i="1"/>
  <c r="CC88" i="1"/>
  <c r="CB88" i="1"/>
  <c r="CC90" i="2" s="1"/>
  <c r="CA88" i="1"/>
  <c r="CB90" i="2" s="1"/>
  <c r="BZ88" i="1"/>
  <c r="BY88" i="1"/>
  <c r="BX88" i="1"/>
  <c r="BW88" i="1"/>
  <c r="BV88" i="1"/>
  <c r="BW90" i="2" s="1"/>
  <c r="BU88" i="1"/>
  <c r="BV91" i="2" s="1"/>
  <c r="BT88" i="1"/>
  <c r="BS88" i="1"/>
  <c r="BT91" i="2" s="1"/>
  <c r="BR88" i="1"/>
  <c r="BQ88" i="1"/>
  <c r="BR90" i="2" s="1"/>
  <c r="BP88" i="1"/>
  <c r="BQ90" i="2" s="1"/>
  <c r="BO88" i="1"/>
  <c r="BN88" i="1"/>
  <c r="BM88" i="1"/>
  <c r="BL88" i="1"/>
  <c r="D89" i="9" s="1"/>
  <c r="BK88" i="1"/>
  <c r="BD89" i="10" s="1"/>
  <c r="BJ88" i="1"/>
  <c r="BI88" i="1"/>
  <c r="BH88" i="1"/>
  <c r="BG88" i="1"/>
  <c r="BF88" i="1"/>
  <c r="AY89" i="9" s="1"/>
  <c r="BE88" i="1"/>
  <c r="BE91" i="2" s="1"/>
  <c r="BD88" i="1"/>
  <c r="AW89" i="9" s="1"/>
  <c r="BC88" i="1"/>
  <c r="BC91" i="2" s="1"/>
  <c r="BB88" i="1"/>
  <c r="AU89" i="9" s="1"/>
  <c r="BA88" i="1"/>
  <c r="AT89" i="10" s="1"/>
  <c r="AZ88" i="1"/>
  <c r="AS89" i="10" s="1"/>
  <c r="AY88" i="1"/>
  <c r="AX88" i="1"/>
  <c r="AW88" i="1"/>
  <c r="AV88" i="1"/>
  <c r="AV90" i="2" s="1"/>
  <c r="AU88" i="1"/>
  <c r="AU90" i="2" s="1"/>
  <c r="AT88" i="1"/>
  <c r="AS88" i="1"/>
  <c r="AR88" i="1"/>
  <c r="AQ88" i="1"/>
  <c r="AP88" i="1"/>
  <c r="AO88" i="1"/>
  <c r="AO91" i="2" s="1"/>
  <c r="AN88" i="1"/>
  <c r="V89" i="10" s="1"/>
  <c r="AM88" i="1"/>
  <c r="AM91" i="2" s="1"/>
  <c r="AL88" i="1"/>
  <c r="AL90" i="2" s="1"/>
  <c r="AK88" i="1"/>
  <c r="AK90" i="2" s="1"/>
  <c r="AJ88" i="1"/>
  <c r="AJ90" i="2" s="1"/>
  <c r="AI88" i="1"/>
  <c r="AH88" i="1"/>
  <c r="AG88" i="1"/>
  <c r="AF88" i="1"/>
  <c r="AF90" i="2" s="1"/>
  <c r="AE88" i="1"/>
  <c r="AE90" i="2" s="1"/>
  <c r="AD88" i="1"/>
  <c r="AC88" i="1"/>
  <c r="AB88" i="1"/>
  <c r="U89" i="10" s="1"/>
  <c r="AA88" i="1"/>
  <c r="Z88" i="1"/>
  <c r="Y88" i="1"/>
  <c r="Y91" i="2" s="1"/>
  <c r="X88" i="1"/>
  <c r="W88" i="1"/>
  <c r="W91" i="2" s="1"/>
  <c r="V88" i="1"/>
  <c r="U88" i="1"/>
  <c r="U90" i="2" s="1"/>
  <c r="T88" i="1"/>
  <c r="T90" i="2" s="1"/>
  <c r="S88" i="1"/>
  <c r="R88" i="1"/>
  <c r="Q88" i="1"/>
  <c r="P88" i="1"/>
  <c r="P90" i="2" s="1"/>
  <c r="O88" i="1"/>
  <c r="AP89" i="10" s="1"/>
  <c r="N88" i="1"/>
  <c r="AO89" i="10" s="1"/>
  <c r="M88" i="1"/>
  <c r="AN89" i="10" s="1"/>
  <c r="L88" i="1"/>
  <c r="AM89" i="10" s="1"/>
  <c r="K88" i="1"/>
  <c r="AL89" i="10" s="1"/>
  <c r="J88" i="1"/>
  <c r="AK89" i="10" s="1"/>
  <c r="I88" i="1"/>
  <c r="I91" i="2" s="1"/>
  <c r="H88" i="1"/>
  <c r="AI89" i="10" s="1"/>
  <c r="G88" i="1"/>
  <c r="G91" i="2" s="1"/>
  <c r="F88" i="1"/>
  <c r="AG89" i="9" s="1"/>
  <c r="E88" i="1"/>
  <c r="E90" i="2" s="1"/>
  <c r="D88" i="1"/>
  <c r="D90" i="2" s="1"/>
  <c r="C88" i="1"/>
  <c r="C89" i="9" s="1"/>
  <c r="B88" i="1"/>
  <c r="B89" i="10" s="1"/>
  <c r="A88" i="1"/>
  <c r="A89" i="9" s="1"/>
  <c r="BB88" i="10"/>
  <c r="AL88" i="10"/>
  <c r="CF89" i="3"/>
  <c r="B89" i="3"/>
  <c r="C89" i="3" s="1"/>
  <c r="A89" i="3" s="1"/>
  <c r="BL89" i="3" s="1"/>
  <c r="AX88" i="9"/>
  <c r="AT88" i="9"/>
  <c r="AF88" i="9"/>
  <c r="U88" i="9"/>
  <c r="B89" i="2"/>
  <c r="C89" i="2" s="1"/>
  <c r="A89" i="2" s="1"/>
  <c r="BL89" i="2" s="1"/>
  <c r="CD87" i="1"/>
  <c r="I88" i="10" s="1"/>
  <c r="CC87" i="1"/>
  <c r="CB87" i="1"/>
  <c r="CA87" i="1"/>
  <c r="BZ87" i="1"/>
  <c r="BY87" i="1"/>
  <c r="BX87" i="1"/>
  <c r="BW87" i="1"/>
  <c r="BX90" i="2" s="1"/>
  <c r="BV87" i="1"/>
  <c r="BU87" i="1"/>
  <c r="BT87" i="1"/>
  <c r="BS87" i="1"/>
  <c r="BR87" i="1"/>
  <c r="BS90" i="2" s="1"/>
  <c r="BQ87" i="1"/>
  <c r="BP87" i="1"/>
  <c r="H88" i="10" s="1"/>
  <c r="BO87" i="1"/>
  <c r="G88" i="10" s="1"/>
  <c r="BN87" i="1"/>
  <c r="F88" i="10" s="1"/>
  <c r="BM87" i="1"/>
  <c r="E88" i="10" s="1"/>
  <c r="BL87" i="1"/>
  <c r="D88" i="10" s="1"/>
  <c r="BK87" i="1"/>
  <c r="BD88" i="9" s="1"/>
  <c r="BJ87" i="1"/>
  <c r="BI87" i="1"/>
  <c r="BH87" i="1"/>
  <c r="BA88" i="10" s="1"/>
  <c r="BG87" i="1"/>
  <c r="AZ88" i="10" s="1"/>
  <c r="BF87" i="1"/>
  <c r="AY88" i="10" s="1"/>
  <c r="BE87" i="1"/>
  <c r="AX88" i="10" s="1"/>
  <c r="BD87" i="1"/>
  <c r="AW88" i="10" s="1"/>
  <c r="BC87" i="1"/>
  <c r="AV88" i="10" s="1"/>
  <c r="BB87" i="1"/>
  <c r="AU88" i="10" s="1"/>
  <c r="BA87" i="1"/>
  <c r="AT88" i="10" s="1"/>
  <c r="AZ87" i="1"/>
  <c r="W88" i="10" s="1"/>
  <c r="AY87" i="1"/>
  <c r="AX87" i="1"/>
  <c r="AW87" i="1"/>
  <c r="AV87" i="1"/>
  <c r="AU87" i="1"/>
  <c r="AT87" i="1"/>
  <c r="AS87" i="1"/>
  <c r="AR87" i="1"/>
  <c r="AQ87" i="1"/>
  <c r="AP87" i="1"/>
  <c r="AP90" i="2" s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T88" i="9" s="1"/>
  <c r="O87" i="1"/>
  <c r="N87" i="1"/>
  <c r="AO88" i="9" s="1"/>
  <c r="M87" i="1"/>
  <c r="AN88" i="9" s="1"/>
  <c r="L87" i="1"/>
  <c r="K87" i="1"/>
  <c r="J87" i="1"/>
  <c r="AK88" i="10" s="1"/>
  <c r="I87" i="1"/>
  <c r="AJ88" i="10" s="1"/>
  <c r="H87" i="1"/>
  <c r="AI88" i="10" s="1"/>
  <c r="G87" i="1"/>
  <c r="AH88" i="10" s="1"/>
  <c r="F87" i="1"/>
  <c r="AG88" i="10" s="1"/>
  <c r="E87" i="1"/>
  <c r="AF88" i="10" s="1"/>
  <c r="D87" i="1"/>
  <c r="AE88" i="10" s="1"/>
  <c r="C87" i="1"/>
  <c r="C88" i="10" s="1"/>
  <c r="B87" i="1"/>
  <c r="B88" i="10" s="1"/>
  <c r="A87" i="1"/>
  <c r="A88" i="10" s="1"/>
  <c r="DO88" i="10" s="1"/>
  <c r="B80" i="12" l="1"/>
  <c r="DO90" i="10"/>
  <c r="AQ90" i="10"/>
  <c r="N89" i="9"/>
  <c r="F90" i="2"/>
  <c r="BB90" i="2"/>
  <c r="AU89" i="10"/>
  <c r="J91" i="2"/>
  <c r="Z91" i="2"/>
  <c r="AP91" i="2"/>
  <c r="BF91" i="2"/>
  <c r="BW91" i="2"/>
  <c r="O90" i="9"/>
  <c r="G90" i="2"/>
  <c r="W90" i="2"/>
  <c r="AM90" i="2"/>
  <c r="BC90" i="2"/>
  <c r="BT90" i="2"/>
  <c r="D89" i="10"/>
  <c r="AV89" i="10"/>
  <c r="K91" i="2"/>
  <c r="BG91" i="2"/>
  <c r="BB90" i="10"/>
  <c r="L89" i="9"/>
  <c r="BJ89" i="9"/>
  <c r="AS88" i="9"/>
  <c r="H90" i="2"/>
  <c r="X90" i="2"/>
  <c r="AN90" i="2"/>
  <c r="BD90" i="2"/>
  <c r="BU90" i="2"/>
  <c r="AJ89" i="9"/>
  <c r="BB89" i="9"/>
  <c r="E89" i="10"/>
  <c r="AW89" i="10"/>
  <c r="L91" i="2"/>
  <c r="AB91" i="2"/>
  <c r="CF90" i="9"/>
  <c r="AK90" i="10"/>
  <c r="BC90" i="10"/>
  <c r="I90" i="2"/>
  <c r="Y90" i="2"/>
  <c r="AO90" i="2"/>
  <c r="BE90" i="2"/>
  <c r="BV90" i="2"/>
  <c r="AK89" i="9"/>
  <c r="BC89" i="9"/>
  <c r="F89" i="10"/>
  <c r="AF89" i="10"/>
  <c r="AX89" i="10"/>
  <c r="M91" i="2"/>
  <c r="AL90" i="9"/>
  <c r="BD90" i="9"/>
  <c r="CG90" i="9" s="1"/>
  <c r="BD90" i="10"/>
  <c r="Z90" i="2"/>
  <c r="AY89" i="10"/>
  <c r="AH89" i="10"/>
  <c r="AZ89" i="10"/>
  <c r="O91" i="2"/>
  <c r="AN90" i="9"/>
  <c r="K90" i="2"/>
  <c r="AA90" i="2"/>
  <c r="AQ90" i="2"/>
  <c r="BG90" i="2"/>
  <c r="L90" i="2"/>
  <c r="AB90" i="2"/>
  <c r="AR90" i="2"/>
  <c r="BH90" i="2"/>
  <c r="BY90" i="2"/>
  <c r="AN89" i="9"/>
  <c r="I89" i="10"/>
  <c r="BA89" i="10"/>
  <c r="P91" i="2"/>
  <c r="BM91" i="2"/>
  <c r="AO90" i="9"/>
  <c r="S90" i="10"/>
  <c r="BF90" i="2"/>
  <c r="M90" i="2"/>
  <c r="AC90" i="2"/>
  <c r="AS90" i="2"/>
  <c r="BI90" i="2"/>
  <c r="BZ90" i="2"/>
  <c r="AO89" i="9"/>
  <c r="AJ89" i="10"/>
  <c r="BB89" i="10"/>
  <c r="Q91" i="2"/>
  <c r="AG91" i="2"/>
  <c r="AW91" i="2"/>
  <c r="BN91" i="2"/>
  <c r="CD91" i="2"/>
  <c r="S90" i="9"/>
  <c r="Y90" i="9" s="1"/>
  <c r="AP90" i="9"/>
  <c r="CI90" i="9"/>
  <c r="T90" i="10"/>
  <c r="AG89" i="10"/>
  <c r="N90" i="2"/>
  <c r="AD90" i="2"/>
  <c r="AT90" i="2"/>
  <c r="BJ90" i="2"/>
  <c r="CA90" i="2"/>
  <c r="BC89" i="10"/>
  <c r="BO91" i="2"/>
  <c r="AS90" i="9"/>
  <c r="BV90" i="9" s="1"/>
  <c r="U90" i="10"/>
  <c r="AS90" i="10"/>
  <c r="O90" i="2"/>
  <c r="BK90" i="2"/>
  <c r="T89" i="9"/>
  <c r="Z89" i="9" s="1"/>
  <c r="BP91" i="2"/>
  <c r="A90" i="9"/>
  <c r="AT90" i="9"/>
  <c r="BW90" i="9" s="1"/>
  <c r="V90" i="10"/>
  <c r="AT90" i="10"/>
  <c r="D91" i="2"/>
  <c r="AZ91" i="2"/>
  <c r="B90" i="9"/>
  <c r="V90" i="9"/>
  <c r="AB90" i="9" s="1"/>
  <c r="AU90" i="9"/>
  <c r="BX90" i="9" s="1"/>
  <c r="W90" i="10"/>
  <c r="AU90" i="10"/>
  <c r="Q90" i="2"/>
  <c r="AG90" i="2"/>
  <c r="AW90" i="2"/>
  <c r="CD90" i="2"/>
  <c r="V89" i="9"/>
  <c r="AB89" i="9" s="1"/>
  <c r="E91" i="2"/>
  <c r="C90" i="9"/>
  <c r="AV90" i="9"/>
  <c r="BY90" i="9" s="1"/>
  <c r="AV90" i="10"/>
  <c r="BN90" i="2"/>
  <c r="R90" i="2"/>
  <c r="AH90" i="2"/>
  <c r="AX90" i="2"/>
  <c r="BO90" i="2"/>
  <c r="CE90" i="2"/>
  <c r="AV89" i="9"/>
  <c r="S89" i="10"/>
  <c r="F91" i="2"/>
  <c r="D90" i="9"/>
  <c r="AE90" i="9"/>
  <c r="AW90" i="9"/>
  <c r="BZ90" i="9" s="1"/>
  <c r="AW90" i="10"/>
  <c r="D88" i="9"/>
  <c r="K89" i="9" s="1"/>
  <c r="P89" i="9" s="1"/>
  <c r="S90" i="2"/>
  <c r="AI90" i="2"/>
  <c r="AY90" i="2"/>
  <c r="BP90" i="2"/>
  <c r="T89" i="10"/>
  <c r="AF90" i="9"/>
  <c r="CA90" i="9"/>
  <c r="AX90" i="10"/>
  <c r="BM90" i="2"/>
  <c r="S88" i="9"/>
  <c r="AZ90" i="2"/>
  <c r="AF89" i="9"/>
  <c r="AX89" i="9"/>
  <c r="F90" i="9"/>
  <c r="M90" i="9" s="1"/>
  <c r="AG90" i="9"/>
  <c r="AY90" i="9"/>
  <c r="CB90" i="9" s="1"/>
  <c r="AY90" i="10"/>
  <c r="BA90" i="2"/>
  <c r="G90" i="9"/>
  <c r="N90" i="9" s="1"/>
  <c r="AH90" i="9"/>
  <c r="AZ90" i="9"/>
  <c r="CC90" i="9" s="1"/>
  <c r="BE90" i="10"/>
  <c r="BE90" i="9"/>
  <c r="A89" i="10"/>
  <c r="BE89" i="10"/>
  <c r="BT89" i="9"/>
  <c r="AQ89" i="9"/>
  <c r="BK90" i="9" s="1"/>
  <c r="CO90" i="9" s="1"/>
  <c r="AQ88" i="10"/>
  <c r="BD88" i="10"/>
  <c r="V88" i="9"/>
  <c r="AU88" i="9"/>
  <c r="AM88" i="10"/>
  <c r="B88" i="9"/>
  <c r="W88" i="9"/>
  <c r="AV88" i="9"/>
  <c r="S88" i="10"/>
  <c r="AN88" i="10"/>
  <c r="AP88" i="9"/>
  <c r="BR89" i="9" s="1"/>
  <c r="C88" i="9"/>
  <c r="AE88" i="9"/>
  <c r="BG89" i="9" s="1"/>
  <c r="AW88" i="9"/>
  <c r="T88" i="10"/>
  <c r="AO88" i="10"/>
  <c r="U88" i="10"/>
  <c r="AP88" i="10"/>
  <c r="E88" i="9"/>
  <c r="AG88" i="9"/>
  <c r="BI89" i="9" s="1"/>
  <c r="AY88" i="9"/>
  <c r="V88" i="10"/>
  <c r="AS88" i="10"/>
  <c r="F88" i="9"/>
  <c r="M89" i="9" s="1"/>
  <c r="AH88" i="9"/>
  <c r="AZ88" i="9"/>
  <c r="G88" i="9"/>
  <c r="AI88" i="9"/>
  <c r="BK89" i="9" s="1"/>
  <c r="BA88" i="9"/>
  <c r="BC88" i="10"/>
  <c r="H88" i="9"/>
  <c r="O89" i="9" s="1"/>
  <c r="AJ88" i="9"/>
  <c r="BB88" i="9"/>
  <c r="I88" i="9"/>
  <c r="Q89" i="9" s="1"/>
  <c r="AK88" i="9"/>
  <c r="BC88" i="9"/>
  <c r="AL88" i="9"/>
  <c r="BN89" i="9" s="1"/>
  <c r="AM88" i="9"/>
  <c r="BO89" i="9" s="1"/>
  <c r="B78" i="12"/>
  <c r="A88" i="9"/>
  <c r="BE88" i="10"/>
  <c r="AQ88" i="9"/>
  <c r="BY89" i="9" l="1"/>
  <c r="BR90" i="9"/>
  <c r="CV90" i="9" s="1"/>
  <c r="BN90" i="9"/>
  <c r="CR90" i="9" s="1"/>
  <c r="Z90" i="9"/>
  <c r="BH90" i="9"/>
  <c r="CL90" i="9" s="1"/>
  <c r="AC89" i="9"/>
  <c r="CI89" i="9"/>
  <c r="Y89" i="9"/>
  <c r="BI90" i="9"/>
  <c r="CM90" i="9" s="1"/>
  <c r="CE89" i="9"/>
  <c r="BO90" i="9"/>
  <c r="CS90" i="9" s="1"/>
  <c r="BL89" i="9"/>
  <c r="BQ90" i="9"/>
  <c r="CU90" i="9" s="1"/>
  <c r="BH89" i="9"/>
  <c r="CE90" i="9"/>
  <c r="CH90" i="9" s="1"/>
  <c r="CX89" i="9"/>
  <c r="BL90" i="9"/>
  <c r="CP90" i="9" s="1"/>
  <c r="BJ90" i="9"/>
  <c r="CN90" i="9" s="1"/>
  <c r="AA89" i="9"/>
  <c r="BM90" i="9"/>
  <c r="CQ90" i="9" s="1"/>
  <c r="BM89" i="9"/>
  <c r="CN89" i="9"/>
  <c r="BQ89" i="9"/>
  <c r="BP89" i="9"/>
  <c r="AQ89" i="10"/>
  <c r="BG90" i="9"/>
  <c r="AQ90" i="9"/>
  <c r="BT90" i="9"/>
  <c r="CX90" i="9" s="1"/>
  <c r="K90" i="9"/>
  <c r="P90" i="9" s="1"/>
  <c r="BP90" i="9"/>
  <c r="CT90" i="9" s="1"/>
  <c r="B79" i="12"/>
  <c r="DO89" i="10"/>
  <c r="BE88" i="9"/>
  <c r="CB89" i="9" s="1"/>
  <c r="BZ89" i="9" l="1"/>
  <c r="CO89" i="9" s="1"/>
  <c r="CC89" i="9"/>
  <c r="CR89" i="9" s="1"/>
  <c r="BW89" i="9"/>
  <c r="BV89" i="9"/>
  <c r="CD89" i="9"/>
  <c r="CS89" i="9" s="1"/>
  <c r="CG89" i="9"/>
  <c r="CV89" i="9" s="1"/>
  <c r="BX89" i="9"/>
  <c r="CM89" i="9" s="1"/>
  <c r="CQ89" i="9"/>
  <c r="CL89" i="9"/>
  <c r="CT89" i="9"/>
  <c r="CF89" i="9"/>
  <c r="CA89" i="9"/>
  <c r="BS89" i="9"/>
  <c r="CP89" i="9"/>
  <c r="CU89" i="9"/>
  <c r="CK90" i="9"/>
  <c r="BS90" i="9"/>
  <c r="CW90" i="9" s="1"/>
  <c r="CF88" i="3"/>
  <c r="B88" i="3"/>
  <c r="C88" i="3" s="1"/>
  <c r="A88" i="3" s="1"/>
  <c r="BL88" i="3" s="1"/>
  <c r="B88" i="2"/>
  <c r="C88" i="2" s="1"/>
  <c r="A88" i="2" s="1"/>
  <c r="BL88" i="2" s="1"/>
  <c r="CD86" i="1"/>
  <c r="CE89" i="2" s="1"/>
  <c r="CC86" i="1"/>
  <c r="CD89" i="2" s="1"/>
  <c r="CB86" i="1"/>
  <c r="CC89" i="2" s="1"/>
  <c r="CA86" i="1"/>
  <c r="CB89" i="2" s="1"/>
  <c r="BZ86" i="1"/>
  <c r="CA89" i="2" s="1"/>
  <c r="BY86" i="1"/>
  <c r="BZ89" i="2" s="1"/>
  <c r="BX86" i="1"/>
  <c r="BY89" i="2" s="1"/>
  <c r="BW86" i="1"/>
  <c r="BX89" i="2" s="1"/>
  <c r="BV86" i="1"/>
  <c r="BW89" i="2" s="1"/>
  <c r="BU86" i="1"/>
  <c r="BV89" i="2" s="1"/>
  <c r="BT86" i="1"/>
  <c r="BS86" i="1"/>
  <c r="BT89" i="2" s="1"/>
  <c r="BR86" i="1"/>
  <c r="BS89" i="2" s="1"/>
  <c r="BQ86" i="1"/>
  <c r="BR89" i="2" s="1"/>
  <c r="BP86" i="1"/>
  <c r="BO86" i="1"/>
  <c r="BP89" i="2" s="1"/>
  <c r="BN86" i="1"/>
  <c r="BO89" i="2" s="1"/>
  <c r="BM86" i="1"/>
  <c r="BL86" i="1"/>
  <c r="BM89" i="2" s="1"/>
  <c r="BK86" i="1"/>
  <c r="BJ86" i="1"/>
  <c r="BJ89" i="2" s="1"/>
  <c r="BI86" i="1"/>
  <c r="BI89" i="2" s="1"/>
  <c r="BH86" i="1"/>
  <c r="BH89" i="2" s="1"/>
  <c r="BG86" i="1"/>
  <c r="BG89" i="2" s="1"/>
  <c r="BF86" i="1"/>
  <c r="BF89" i="2" s="1"/>
  <c r="BE86" i="1"/>
  <c r="BE89" i="2" s="1"/>
  <c r="BD86" i="1"/>
  <c r="BD89" i="2" s="1"/>
  <c r="BC86" i="1"/>
  <c r="BC89" i="2" s="1"/>
  <c r="BB86" i="1"/>
  <c r="BA86" i="1"/>
  <c r="AZ86" i="1"/>
  <c r="AZ89" i="2" s="1"/>
  <c r="AY86" i="1"/>
  <c r="AY89" i="2" s="1"/>
  <c r="AX86" i="1"/>
  <c r="AX89" i="2" s="1"/>
  <c r="AW86" i="1"/>
  <c r="AW89" i="2" s="1"/>
  <c r="AV86" i="1"/>
  <c r="AV89" i="2" s="1"/>
  <c r="AU86" i="1"/>
  <c r="AU89" i="2" s="1"/>
  <c r="AT86" i="1"/>
  <c r="AT89" i="2" s="1"/>
  <c r="AS86" i="1"/>
  <c r="AS89" i="2" s="1"/>
  <c r="AR86" i="1"/>
  <c r="AR89" i="2" s="1"/>
  <c r="AQ86" i="1"/>
  <c r="AQ89" i="2" s="1"/>
  <c r="AP86" i="1"/>
  <c r="AP89" i="2" s="1"/>
  <c r="AO86" i="1"/>
  <c r="AO89" i="2" s="1"/>
  <c r="AN86" i="1"/>
  <c r="AN89" i="2" s="1"/>
  <c r="AM86" i="1"/>
  <c r="AM89" i="2" s="1"/>
  <c r="AL86" i="1"/>
  <c r="AL89" i="2" s="1"/>
  <c r="AK86" i="1"/>
  <c r="AK89" i="2" s="1"/>
  <c r="AJ86" i="1"/>
  <c r="AJ89" i="2" s="1"/>
  <c r="AI86" i="1"/>
  <c r="AI89" i="2" s="1"/>
  <c r="AH86" i="1"/>
  <c r="AH89" i="2" s="1"/>
  <c r="AG86" i="1"/>
  <c r="AG89" i="2" s="1"/>
  <c r="AF86" i="1"/>
  <c r="AF89" i="2" s="1"/>
  <c r="AE86" i="1"/>
  <c r="AE89" i="2" s="1"/>
  <c r="AD86" i="1"/>
  <c r="AD89" i="2" s="1"/>
  <c r="AC86" i="1"/>
  <c r="AC89" i="2" s="1"/>
  <c r="AB86" i="1"/>
  <c r="AB89" i="2" s="1"/>
  <c r="AA86" i="1"/>
  <c r="AA89" i="2" s="1"/>
  <c r="Z86" i="1"/>
  <c r="Y86" i="1"/>
  <c r="Y89" i="2" s="1"/>
  <c r="X86" i="1"/>
  <c r="W86" i="1"/>
  <c r="W89" i="2" s="1"/>
  <c r="V86" i="1"/>
  <c r="V89" i="2" s="1"/>
  <c r="U86" i="1"/>
  <c r="U89" i="2" s="1"/>
  <c r="T86" i="1"/>
  <c r="T89" i="2" s="1"/>
  <c r="S86" i="1"/>
  <c r="S89" i="2" s="1"/>
  <c r="R86" i="1"/>
  <c r="R89" i="2" s="1"/>
  <c r="Q86" i="1"/>
  <c r="Q89" i="2" s="1"/>
  <c r="P86" i="1"/>
  <c r="P89" i="2" s="1"/>
  <c r="O86" i="1"/>
  <c r="O89" i="2" s="1"/>
  <c r="N86" i="1"/>
  <c r="N89" i="2" s="1"/>
  <c r="M86" i="1"/>
  <c r="M89" i="2" s="1"/>
  <c r="L86" i="1"/>
  <c r="L89" i="2" s="1"/>
  <c r="K86" i="1"/>
  <c r="K89" i="2" s="1"/>
  <c r="J86" i="1"/>
  <c r="J89" i="2" s="1"/>
  <c r="I86" i="1"/>
  <c r="H86" i="1"/>
  <c r="H89" i="2" s="1"/>
  <c r="G86" i="1"/>
  <c r="G89" i="2" s="1"/>
  <c r="F86" i="1"/>
  <c r="E86" i="1"/>
  <c r="D86" i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I86" i="10" s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H86" i="10" s="1"/>
  <c r="BO85" i="1"/>
  <c r="G86" i="9" s="1"/>
  <c r="BN85" i="1"/>
  <c r="F86" i="10" s="1"/>
  <c r="BM85" i="1"/>
  <c r="E86" i="10" s="1"/>
  <c r="BL85" i="1"/>
  <c r="BK85" i="1"/>
  <c r="BD86" i="9" s="1"/>
  <c r="BJ85" i="1"/>
  <c r="BI85" i="1"/>
  <c r="BB86" i="10" s="1"/>
  <c r="BH85" i="1"/>
  <c r="BA86" i="10" s="1"/>
  <c r="BG85" i="1"/>
  <c r="AZ86" i="10" s="1"/>
  <c r="BF85" i="1"/>
  <c r="BE85" i="1"/>
  <c r="BD85" i="1"/>
  <c r="AW86" i="10" s="1"/>
  <c r="BC85" i="1"/>
  <c r="AV86" i="10" s="1"/>
  <c r="BB85" i="1"/>
  <c r="AU86" i="10" s="1"/>
  <c r="BA85" i="1"/>
  <c r="AT86" i="10" s="1"/>
  <c r="AZ85" i="1"/>
  <c r="W86" i="10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V86" i="10" s="1"/>
  <c r="AM85" i="1"/>
  <c r="AL85" i="1"/>
  <c r="AK85" i="1"/>
  <c r="AJ85" i="1"/>
  <c r="AI85" i="1"/>
  <c r="AH85" i="1"/>
  <c r="AG85" i="1"/>
  <c r="AF85" i="1"/>
  <c r="AE85" i="1"/>
  <c r="AD85" i="1"/>
  <c r="AC85" i="1"/>
  <c r="AB85" i="1"/>
  <c r="U86" i="9" s="1"/>
  <c r="AA85" i="1"/>
  <c r="Z85" i="1"/>
  <c r="Y85" i="1"/>
  <c r="X85" i="1"/>
  <c r="W85" i="1"/>
  <c r="V85" i="1"/>
  <c r="U85" i="1"/>
  <c r="T85" i="1"/>
  <c r="S85" i="1"/>
  <c r="S88" i="2" s="1"/>
  <c r="R85" i="1"/>
  <c r="Q85" i="1"/>
  <c r="P85" i="1"/>
  <c r="T86" i="9" s="1"/>
  <c r="O85" i="1"/>
  <c r="AP86" i="9" s="1"/>
  <c r="N85" i="1"/>
  <c r="M85" i="1"/>
  <c r="AN86" i="9" s="1"/>
  <c r="L85" i="1"/>
  <c r="AM86" i="9" s="1"/>
  <c r="K85" i="1"/>
  <c r="AL86" i="9" s="1"/>
  <c r="J85" i="1"/>
  <c r="AK86" i="10" s="1"/>
  <c r="I85" i="1"/>
  <c r="AJ86" i="10" s="1"/>
  <c r="H85" i="1"/>
  <c r="AI86" i="10" s="1"/>
  <c r="G85" i="1"/>
  <c r="AH86" i="10" s="1"/>
  <c r="F85" i="1"/>
  <c r="AG86" i="10" s="1"/>
  <c r="E85" i="1"/>
  <c r="AF86" i="10" s="1"/>
  <c r="D85" i="1"/>
  <c r="AE86" i="9" s="1"/>
  <c r="C85" i="1"/>
  <c r="C86" i="9" s="1"/>
  <c r="B85" i="1"/>
  <c r="B86" i="10" s="1"/>
  <c r="A85" i="1"/>
  <c r="A86" i="10" s="1"/>
  <c r="CH89" i="9" l="1"/>
  <c r="CW89" i="9" s="1"/>
  <c r="CK89" i="9"/>
  <c r="AF87" i="10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BN89" i="2"/>
  <c r="AU87" i="10"/>
  <c r="BB89" i="2"/>
  <c r="AJ87" i="9"/>
  <c r="I89" i="2"/>
  <c r="BA86" i="9"/>
  <c r="AE87" i="9"/>
  <c r="D89" i="2"/>
  <c r="H87" i="10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AA88" i="9" s="1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AO87" i="9"/>
  <c r="C87" i="9"/>
  <c r="C87" i="10"/>
  <c r="BP88" i="2"/>
  <c r="G87" i="10"/>
  <c r="AW87" i="9"/>
  <c r="BZ87" i="9" s="1"/>
  <c r="H86" i="9"/>
  <c r="BE86" i="9" s="1"/>
  <c r="CG87" i="9" s="1"/>
  <c r="AE87" i="10"/>
  <c r="S87" i="10"/>
  <c r="W87" i="9"/>
  <c r="W87" i="10"/>
  <c r="AS87" i="10"/>
  <c r="BE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S86" i="10"/>
  <c r="F88" i="2"/>
  <c r="V88" i="2"/>
  <c r="AL88" i="2"/>
  <c r="BB88" i="2"/>
  <c r="BS88" i="2"/>
  <c r="D87" i="9"/>
  <c r="AI87" i="9"/>
  <c r="BA87" i="9"/>
  <c r="I87" i="9"/>
  <c r="Q88" i="9" s="1"/>
  <c r="AN86" i="10"/>
  <c r="S87" i="9"/>
  <c r="Y88" i="9" s="1"/>
  <c r="AP87" i="9"/>
  <c r="AH86" i="9"/>
  <c r="AS86" i="10"/>
  <c r="T87" i="9"/>
  <c r="Z88" i="9" s="1"/>
  <c r="AS87" i="9"/>
  <c r="AN88" i="2"/>
  <c r="G87" i="9"/>
  <c r="N88" i="9" s="1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AO86" i="10"/>
  <c r="B86" i="9"/>
  <c r="V86" i="9"/>
  <c r="AB87" i="9" s="1"/>
  <c r="AU86" i="9"/>
  <c r="U86" i="10"/>
  <c r="AP86" i="10"/>
  <c r="BD86" i="10"/>
  <c r="C86" i="10"/>
  <c r="D86" i="9"/>
  <c r="AW86" i="9"/>
  <c r="D86" i="10"/>
  <c r="E86" i="9"/>
  <c r="AF86" i="9"/>
  <c r="AX86" i="9"/>
  <c r="F86" i="9"/>
  <c r="AG86" i="9"/>
  <c r="AY86" i="9"/>
  <c r="BC86" i="10"/>
  <c r="AX86" i="10"/>
  <c r="I86" i="9"/>
  <c r="AJ86" i="9"/>
  <c r="BB86" i="9"/>
  <c r="AY86" i="10"/>
  <c r="AK86" i="9"/>
  <c r="BC86" i="9"/>
  <c r="BE86" i="10"/>
  <c r="CF86" i="3"/>
  <c r="B86" i="3"/>
  <c r="C86" i="3" s="1"/>
  <c r="A86" i="3" s="1"/>
  <c r="BL86" i="3" s="1"/>
  <c r="B86" i="2"/>
  <c r="C86" i="2" s="1"/>
  <c r="A86" i="2" s="1"/>
  <c r="BL86" i="2" s="1"/>
  <c r="CD84" i="1"/>
  <c r="I85" i="9" s="1"/>
  <c r="CC84" i="1"/>
  <c r="CD87" i="2" s="1"/>
  <c r="CB84" i="1"/>
  <c r="CC87" i="2" s="1"/>
  <c r="CA84" i="1"/>
  <c r="CB87" i="2" s="1"/>
  <c r="BZ84" i="1"/>
  <c r="CA87" i="2" s="1"/>
  <c r="BY84" i="1"/>
  <c r="BZ87" i="2" s="1"/>
  <c r="BX84" i="1"/>
  <c r="BY87" i="2" s="1"/>
  <c r="BW84" i="1"/>
  <c r="BX87" i="2" s="1"/>
  <c r="BV84" i="1"/>
  <c r="BU84" i="1"/>
  <c r="BV87" i="2" s="1"/>
  <c r="BT84" i="1"/>
  <c r="BU87" i="2" s="1"/>
  <c r="BS84" i="1"/>
  <c r="BT87" i="2" s="1"/>
  <c r="BR84" i="1"/>
  <c r="BS87" i="2" s="1"/>
  <c r="BQ84" i="1"/>
  <c r="BR87" i="2" s="1"/>
  <c r="BP84" i="1"/>
  <c r="BQ87" i="2" s="1"/>
  <c r="BO84" i="1"/>
  <c r="G85" i="10" s="1"/>
  <c r="BN84" i="1"/>
  <c r="F85" i="10" s="1"/>
  <c r="BM84" i="1"/>
  <c r="E85" i="10" s="1"/>
  <c r="BL84" i="1"/>
  <c r="D85" i="10" s="1"/>
  <c r="BK84" i="1"/>
  <c r="BK87" i="2" s="1"/>
  <c r="BJ84" i="1"/>
  <c r="BJ87" i="2" s="1"/>
  <c r="BI84" i="1"/>
  <c r="BH84" i="1"/>
  <c r="BH87" i="2" s="1"/>
  <c r="BG84" i="1"/>
  <c r="BF84" i="1"/>
  <c r="AY85" i="10" s="1"/>
  <c r="BE84" i="1"/>
  <c r="BE87" i="2" s="1"/>
  <c r="BD84" i="1"/>
  <c r="AW85" i="9" s="1"/>
  <c r="BC84" i="1"/>
  <c r="AV85" i="9" s="1"/>
  <c r="BB84" i="1"/>
  <c r="AU85" i="9" s="1"/>
  <c r="BA84" i="1"/>
  <c r="BA87" i="2" s="1"/>
  <c r="AZ84" i="1"/>
  <c r="W85" i="10" s="1"/>
  <c r="AY84" i="1"/>
  <c r="AY87" i="2" s="1"/>
  <c r="AX84" i="1"/>
  <c r="AX87" i="2" s="1"/>
  <c r="AW84" i="1"/>
  <c r="AV84" i="1"/>
  <c r="AV87" i="2" s="1"/>
  <c r="AU84" i="1"/>
  <c r="AU87" i="2" s="1"/>
  <c r="AT84" i="1"/>
  <c r="AT87" i="2" s="1"/>
  <c r="AS84" i="1"/>
  <c r="AR84" i="1"/>
  <c r="AR87" i="2" s="1"/>
  <c r="AQ84" i="1"/>
  <c r="AQ87" i="2" s="1"/>
  <c r="AP84" i="1"/>
  <c r="AO84" i="1"/>
  <c r="AO87" i="2" s="1"/>
  <c r="AN84" i="1"/>
  <c r="V85" i="9" s="1"/>
  <c r="AM84" i="1"/>
  <c r="AM87" i="2" s="1"/>
  <c r="AL84" i="1"/>
  <c r="AL87" i="2" s="1"/>
  <c r="AK84" i="1"/>
  <c r="AK87" i="2" s="1"/>
  <c r="AJ84" i="1"/>
  <c r="AJ87" i="2" s="1"/>
  <c r="AI84" i="1"/>
  <c r="AI87" i="2" s="1"/>
  <c r="AH84" i="1"/>
  <c r="AH87" i="2" s="1"/>
  <c r="AG84" i="1"/>
  <c r="AG87" i="2" s="1"/>
  <c r="AF84" i="1"/>
  <c r="AF87" i="2" s="1"/>
  <c r="AE84" i="1"/>
  <c r="AE87" i="2" s="1"/>
  <c r="AD84" i="1"/>
  <c r="AD87" i="2" s="1"/>
  <c r="AC84" i="1"/>
  <c r="AB84" i="1"/>
  <c r="U85" i="9" s="1"/>
  <c r="AA84" i="1"/>
  <c r="AA87" i="2" s="1"/>
  <c r="Z84" i="1"/>
  <c r="Y84" i="1"/>
  <c r="Y87" i="2" s="1"/>
  <c r="X84" i="1"/>
  <c r="X87" i="2" s="1"/>
  <c r="W84" i="1"/>
  <c r="W87" i="2" s="1"/>
  <c r="V84" i="1"/>
  <c r="V87" i="2" s="1"/>
  <c r="U84" i="1"/>
  <c r="U87" i="2" s="1"/>
  <c r="T84" i="1"/>
  <c r="T87" i="2" s="1"/>
  <c r="S84" i="1"/>
  <c r="S87" i="2" s="1"/>
  <c r="R84" i="1"/>
  <c r="R87" i="2" s="1"/>
  <c r="Q84" i="1"/>
  <c r="P84" i="1"/>
  <c r="O84" i="1"/>
  <c r="AP85" i="9" s="1"/>
  <c r="N84" i="1"/>
  <c r="AO85" i="9" s="1"/>
  <c r="M84" i="1"/>
  <c r="AN85" i="9" s="1"/>
  <c r="L84" i="1"/>
  <c r="AM85" i="9" s="1"/>
  <c r="K84" i="1"/>
  <c r="AL85" i="9" s="1"/>
  <c r="J84" i="1"/>
  <c r="AK85" i="9" s="1"/>
  <c r="I84" i="1"/>
  <c r="AJ85" i="10" s="1"/>
  <c r="H84" i="1"/>
  <c r="AI85" i="10" s="1"/>
  <c r="G84" i="1"/>
  <c r="AH85" i="10" s="1"/>
  <c r="F84" i="1"/>
  <c r="AG85" i="10" s="1"/>
  <c r="E84" i="1"/>
  <c r="AF85" i="10" s="1"/>
  <c r="D84" i="1"/>
  <c r="AE85" i="10" s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G84" i="10" s="1"/>
  <c r="BN83" i="1"/>
  <c r="BM83" i="1"/>
  <c r="BL83" i="1"/>
  <c r="D84" i="9" s="1"/>
  <c r="BK83" i="1"/>
  <c r="BD84" i="10" s="1"/>
  <c r="BJ83" i="1"/>
  <c r="BC84" i="9" s="1"/>
  <c r="BI83" i="1"/>
  <c r="BH83" i="1"/>
  <c r="BG83" i="1"/>
  <c r="BF83" i="1"/>
  <c r="BE83" i="1"/>
  <c r="BD83" i="1"/>
  <c r="BC83" i="1"/>
  <c r="BB83" i="1"/>
  <c r="BA83" i="1"/>
  <c r="AT84" i="9" s="1"/>
  <c r="AZ83" i="1"/>
  <c r="W84" i="9" s="1"/>
  <c r="AY83" i="1"/>
  <c r="AX83" i="1"/>
  <c r="AW83" i="1"/>
  <c r="AV83" i="1"/>
  <c r="AU83" i="1"/>
  <c r="AT83" i="1"/>
  <c r="AS83" i="1"/>
  <c r="AR83" i="1"/>
  <c r="AQ83" i="1"/>
  <c r="AP83" i="1"/>
  <c r="AO83" i="1"/>
  <c r="AN83" i="1"/>
  <c r="V84" i="9" s="1"/>
  <c r="AM83" i="1"/>
  <c r="AL83" i="1"/>
  <c r="AK83" i="1"/>
  <c r="AJ83" i="1"/>
  <c r="AI83" i="1"/>
  <c r="AH83" i="1"/>
  <c r="AG83" i="1"/>
  <c r="AF83" i="1"/>
  <c r="AE83" i="1"/>
  <c r="AD83" i="1"/>
  <c r="AC83" i="1"/>
  <c r="AB83" i="1"/>
  <c r="U84" i="9" s="1"/>
  <c r="AA83" i="1"/>
  <c r="Z83" i="1"/>
  <c r="Y83" i="1"/>
  <c r="X83" i="1"/>
  <c r="W83" i="1"/>
  <c r="V83" i="1"/>
  <c r="U83" i="1"/>
  <c r="T83" i="1"/>
  <c r="S83" i="1"/>
  <c r="R83" i="1"/>
  <c r="Q83" i="1"/>
  <c r="P83" i="1"/>
  <c r="T84" i="9" s="1"/>
  <c r="O83" i="1"/>
  <c r="AP84" i="9" s="1"/>
  <c r="N83" i="1"/>
  <c r="AO84" i="10" s="1"/>
  <c r="M83" i="1"/>
  <c r="AN84" i="10" s="1"/>
  <c r="L83" i="1"/>
  <c r="AM84" i="10" s="1"/>
  <c r="K83" i="1"/>
  <c r="AL84" i="10" s="1"/>
  <c r="J83" i="1"/>
  <c r="AK84" i="10" s="1"/>
  <c r="I83" i="1"/>
  <c r="AJ84" i="10" s="1"/>
  <c r="H83" i="1"/>
  <c r="AI84" i="10" s="1"/>
  <c r="G83" i="1"/>
  <c r="AH84" i="10" s="1"/>
  <c r="F83" i="1"/>
  <c r="AG84" i="10" s="1"/>
  <c r="E83" i="1"/>
  <c r="AF84" i="10" s="1"/>
  <c r="D83" i="1"/>
  <c r="S84" i="9" s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I83" i="9" s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H83" i="9" s="1"/>
  <c r="BO82" i="1"/>
  <c r="G83" i="9" s="1"/>
  <c r="BN82" i="1"/>
  <c r="F83" i="9" s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T83" i="10" s="1"/>
  <c r="O82" i="1"/>
  <c r="AP83" i="10" s="1"/>
  <c r="N82" i="1"/>
  <c r="AO83" i="9" s="1"/>
  <c r="M82" i="1"/>
  <c r="L82" i="1"/>
  <c r="K82" i="1"/>
  <c r="J82" i="1"/>
  <c r="I82" i="1"/>
  <c r="H82" i="1"/>
  <c r="G82" i="1"/>
  <c r="F82" i="1"/>
  <c r="E82" i="1"/>
  <c r="D82" i="1"/>
  <c r="S83" i="10" s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I82" i="10" s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H82" i="10" s="1"/>
  <c r="BO81" i="1"/>
  <c r="G82" i="10" s="1"/>
  <c r="BN81" i="1"/>
  <c r="F82" i="9" s="1"/>
  <c r="BM81" i="1"/>
  <c r="E82" i="9" s="1"/>
  <c r="BL81" i="1"/>
  <c r="D82" i="9" s="1"/>
  <c r="AQ82" i="9" s="1"/>
  <c r="BK81" i="1"/>
  <c r="BD82" i="10" s="1"/>
  <c r="BJ81" i="1"/>
  <c r="BC82" i="10" s="1"/>
  <c r="BI81" i="1"/>
  <c r="BB82" i="10" s="1"/>
  <c r="BH81" i="1"/>
  <c r="BA82" i="10" s="1"/>
  <c r="BG81" i="1"/>
  <c r="BF81" i="1"/>
  <c r="BE81" i="1"/>
  <c r="AX82" i="9" s="1"/>
  <c r="BD81" i="1"/>
  <c r="AW82" i="9" s="1"/>
  <c r="BC81" i="1"/>
  <c r="AV82" i="9" s="1"/>
  <c r="BB81" i="1"/>
  <c r="AU82" i="9" s="1"/>
  <c r="BA81" i="1"/>
  <c r="AT82" i="9" s="1"/>
  <c r="AZ81" i="1"/>
  <c r="AS82" i="9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V82" i="9" s="1"/>
  <c r="AM81" i="1"/>
  <c r="AL81" i="1"/>
  <c r="AK81" i="1"/>
  <c r="AJ81" i="1"/>
  <c r="AI81" i="1"/>
  <c r="AH81" i="1"/>
  <c r="AG81" i="1"/>
  <c r="AF81" i="1"/>
  <c r="AE81" i="1"/>
  <c r="AD81" i="1"/>
  <c r="AC81" i="1"/>
  <c r="AB81" i="1"/>
  <c r="U82" i="9" s="1"/>
  <c r="AA81" i="1"/>
  <c r="Z81" i="1"/>
  <c r="Y81" i="1"/>
  <c r="X81" i="1"/>
  <c r="W81" i="1"/>
  <c r="V81" i="1"/>
  <c r="U81" i="1"/>
  <c r="T81" i="1"/>
  <c r="S81" i="1"/>
  <c r="R81" i="1"/>
  <c r="Q81" i="1"/>
  <c r="P81" i="1"/>
  <c r="T82" i="9" s="1"/>
  <c r="O81" i="1"/>
  <c r="AP82" i="9" s="1"/>
  <c r="N81" i="1"/>
  <c r="AO82" i="9" s="1"/>
  <c r="M81" i="1"/>
  <c r="AN82" i="9" s="1"/>
  <c r="L81" i="1"/>
  <c r="AM82" i="9" s="1"/>
  <c r="K81" i="1"/>
  <c r="AL82" i="10" s="1"/>
  <c r="J81" i="1"/>
  <c r="AK82" i="10" s="1"/>
  <c r="I81" i="1"/>
  <c r="AJ82" i="10" s="1"/>
  <c r="H81" i="1"/>
  <c r="AI82" i="10" s="1"/>
  <c r="G81" i="1"/>
  <c r="AH82" i="10" s="1"/>
  <c r="F81" i="1"/>
  <c r="AG82" i="10" s="1"/>
  <c r="E81" i="1"/>
  <c r="AF82" i="9" s="1"/>
  <c r="D81" i="1"/>
  <c r="AE82" i="9" s="1"/>
  <c r="C81" i="1"/>
  <c r="C82" i="10" s="1"/>
  <c r="B81" i="1"/>
  <c r="B82" i="10" s="1"/>
  <c r="A81" i="1"/>
  <c r="A82" i="10" s="1"/>
  <c r="DO82" i="10" s="1"/>
  <c r="AC88" i="9" l="1"/>
  <c r="L88" i="9"/>
  <c r="AA87" i="9"/>
  <c r="CE87" i="9"/>
  <c r="CD87" i="9"/>
  <c r="AQ87" i="9"/>
  <c r="BM88" i="9" s="1"/>
  <c r="K88" i="9"/>
  <c r="BT88" i="9"/>
  <c r="CA88" i="9"/>
  <c r="BO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CB87" i="9"/>
  <c r="AC87" i="9"/>
  <c r="M87" i="9"/>
  <c r="BY87" i="9"/>
  <c r="K87" i="2"/>
  <c r="AB87" i="2"/>
  <c r="O87" i="9"/>
  <c r="CI87" i="9"/>
  <c r="BE87" i="9"/>
  <c r="BV88" i="9" s="1"/>
  <c r="Q87" i="9"/>
  <c r="AS85" i="2"/>
  <c r="AW86" i="2"/>
  <c r="K87" i="9"/>
  <c r="BT87" i="9"/>
  <c r="O87" i="2"/>
  <c r="Q86" i="2"/>
  <c r="Y87" i="9"/>
  <c r="BD87" i="2"/>
  <c r="M87" i="2"/>
  <c r="BX87" i="9"/>
  <c r="BV87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C86" i="9" s="1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R86" i="2"/>
  <c r="AX86" i="2"/>
  <c r="AI86" i="2"/>
  <c r="AK85" i="10"/>
  <c r="BW84" i="2"/>
  <c r="BA85" i="10"/>
  <c r="AF85" i="2"/>
  <c r="AV85" i="2"/>
  <c r="BB85" i="10"/>
  <c r="AS85" i="9"/>
  <c r="BC85" i="10"/>
  <c r="AQ85" i="10"/>
  <c r="P86" i="2"/>
  <c r="AF86" i="2"/>
  <c r="AV86" i="2"/>
  <c r="BM86" i="2"/>
  <c r="CC86" i="2"/>
  <c r="H85" i="10"/>
  <c r="BE85" i="10" s="1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K86" i="9" s="1"/>
  <c r="AF85" i="9"/>
  <c r="AM85" i="10"/>
  <c r="F86" i="2"/>
  <c r="V86" i="2"/>
  <c r="AL86" i="2"/>
  <c r="BB86" i="2"/>
  <c r="BS86" i="2"/>
  <c r="E85" i="9"/>
  <c r="L86" i="9" s="1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A86" i="9" s="1"/>
  <c r="AH85" i="9"/>
  <c r="AY85" i="9"/>
  <c r="S85" i="10"/>
  <c r="AO85" i="10"/>
  <c r="R84" i="2"/>
  <c r="AS84" i="9"/>
  <c r="H86" i="2"/>
  <c r="X86" i="2"/>
  <c r="AN86" i="2"/>
  <c r="BD86" i="2"/>
  <c r="BU86" i="2"/>
  <c r="G85" i="9"/>
  <c r="N86" i="9" s="1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M84" i="9" s="1"/>
  <c r="AG84" i="9"/>
  <c r="AX84" i="9"/>
  <c r="V84" i="10"/>
  <c r="AT84" i="10"/>
  <c r="I85" i="2"/>
  <c r="Y85" i="2"/>
  <c r="AO85" i="2"/>
  <c r="BE85" i="2"/>
  <c r="BV85" i="2"/>
  <c r="G84" i="9"/>
  <c r="N84" i="9" s="1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BR83" i="9" s="1"/>
  <c r="K85" i="2"/>
  <c r="AA85" i="2"/>
  <c r="AQ85" i="2"/>
  <c r="BG85" i="2"/>
  <c r="BX85" i="2"/>
  <c r="I84" i="9"/>
  <c r="Q84" i="9" s="1"/>
  <c r="AJ84" i="9"/>
  <c r="BA84" i="9"/>
  <c r="D84" i="10"/>
  <c r="AQ84" i="10" s="1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BB84" i="10"/>
  <c r="BQ83" i="9"/>
  <c r="BC84" i="10"/>
  <c r="L84" i="2"/>
  <c r="AQ84" i="9"/>
  <c r="BR85" i="9" s="1"/>
  <c r="BE83" i="9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A83" i="9" s="1"/>
  <c r="AT83" i="9"/>
  <c r="A83" i="10"/>
  <c r="V83" i="10"/>
  <c r="AU83" i="10"/>
  <c r="Q84" i="2"/>
  <c r="AG84" i="2"/>
  <c r="AW84" i="2"/>
  <c r="BN84" i="2"/>
  <c r="CD84" i="2"/>
  <c r="V83" i="9"/>
  <c r="AB84" i="9" s="1"/>
  <c r="AU83" i="9"/>
  <c r="B83" i="10"/>
  <c r="W83" i="10"/>
  <c r="AV83" i="10"/>
  <c r="I82" i="9"/>
  <c r="M83" i="9" s="1"/>
  <c r="BO84" i="2"/>
  <c r="CE84" i="2"/>
  <c r="W83" i="9"/>
  <c r="AV83" i="9"/>
  <c r="C83" i="10"/>
  <c r="AE83" i="10"/>
  <c r="AW83" i="10"/>
  <c r="AT84" i="2"/>
  <c r="W82" i="9"/>
  <c r="BP84" i="2"/>
  <c r="AE83" i="9"/>
  <c r="BG83" i="9" s="1"/>
  <c r="AW83" i="9"/>
  <c r="D83" i="10"/>
  <c r="AQ83" i="10" s="1"/>
  <c r="AF83" i="10"/>
  <c r="AX83" i="10"/>
  <c r="D84" i="2"/>
  <c r="BQ84" i="2"/>
  <c r="AF83" i="9"/>
  <c r="BH83" i="9" s="1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AK83" i="10"/>
  <c r="BC83" i="10"/>
  <c r="AK83" i="9"/>
  <c r="BC83" i="9"/>
  <c r="AL83" i="10"/>
  <c r="BD83" i="10"/>
  <c r="BJ84" i="2"/>
  <c r="AL83" i="9"/>
  <c r="BD83" i="9"/>
  <c r="AM83" i="10"/>
  <c r="AM83" i="9"/>
  <c r="BO83" i="9" s="1"/>
  <c r="AN83" i="10"/>
  <c r="B72" i="12"/>
  <c r="AN83" i="9"/>
  <c r="BP83" i="9" s="1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Q82" i="10" s="1"/>
  <c r="AE82" i="10"/>
  <c r="AW82" i="10"/>
  <c r="S82" i="9"/>
  <c r="E82" i="10"/>
  <c r="AF82" i="10"/>
  <c r="AX82" i="10"/>
  <c r="H82" i="9"/>
  <c r="BE82" i="9" s="1"/>
  <c r="F82" i="10"/>
  <c r="AY82" i="10"/>
  <c r="AZ82" i="10"/>
  <c r="AI82" i="9"/>
  <c r="BE82" i="10"/>
  <c r="BG88" i="9" l="1"/>
  <c r="BQ88" i="9"/>
  <c r="CE88" i="9"/>
  <c r="CD88" i="9"/>
  <c r="CS88" i="9" s="1"/>
  <c r="BP88" i="9"/>
  <c r="BX88" i="9"/>
  <c r="BY88" i="9"/>
  <c r="BL88" i="9"/>
  <c r="CK88" i="9"/>
  <c r="CP88" i="9"/>
  <c r="CT88" i="9"/>
  <c r="CB88" i="9"/>
  <c r="CQ88" i="9" s="1"/>
  <c r="BZ88" i="9"/>
  <c r="CX88" i="9"/>
  <c r="BR88" i="9"/>
  <c r="CV88" i="9" s="1"/>
  <c r="P88" i="9"/>
  <c r="BJ88" i="9"/>
  <c r="CQ87" i="9"/>
  <c r="CC88" i="9"/>
  <c r="BW88" i="9"/>
  <c r="BN88" i="9"/>
  <c r="CG88" i="9"/>
  <c r="CF88" i="9"/>
  <c r="CU88" i="9" s="1"/>
  <c r="BH88" i="9"/>
  <c r="BI88" i="9"/>
  <c r="CM88" i="9" s="1"/>
  <c r="BK88" i="9"/>
  <c r="BT86" i="9"/>
  <c r="BK87" i="9"/>
  <c r="CO87" i="9" s="1"/>
  <c r="P87" i="9"/>
  <c r="AB86" i="9"/>
  <c r="CH87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6" i="9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4" i="9"/>
  <c r="Y83" i="9"/>
  <c r="BZ86" i="9"/>
  <c r="BN85" i="9"/>
  <c r="BW86" i="9"/>
  <c r="O86" i="9"/>
  <c r="CI86" i="9"/>
  <c r="CX86" i="9" s="1"/>
  <c r="CF84" i="9"/>
  <c r="BO85" i="9"/>
  <c r="BM85" i="9"/>
  <c r="Y85" i="9"/>
  <c r="Y86" i="9"/>
  <c r="M86" i="9"/>
  <c r="BP85" i="9"/>
  <c r="M85" i="9"/>
  <c r="BQ85" i="9"/>
  <c r="BV83" i="9"/>
  <c r="CK83" i="9" s="1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CN83" i="9" s="1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BH84" i="9"/>
  <c r="BE83" i="10"/>
  <c r="CF83" i="9"/>
  <c r="CU83" i="9" s="1"/>
  <c r="CC83" i="9"/>
  <c r="BY83" i="9"/>
  <c r="BM83" i="9"/>
  <c r="BZ83" i="9"/>
  <c r="Q83" i="9"/>
  <c r="AB83" i="9"/>
  <c r="CD83" i="9"/>
  <c r="CS83" i="9" s="1"/>
  <c r="CG83" i="9"/>
  <c r="CV83" i="9" s="1"/>
  <c r="BK83" i="9"/>
  <c r="CA83" i="9"/>
  <c r="B73" i="12"/>
  <c r="DO83" i="10"/>
  <c r="K83" i="9"/>
  <c r="BT83" i="9"/>
  <c r="BL83" i="9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E83" i="2" s="1"/>
  <c r="CC80" i="1"/>
  <c r="CD83" i="2" s="1"/>
  <c r="CB80" i="1"/>
  <c r="CC83" i="2" s="1"/>
  <c r="CA80" i="1"/>
  <c r="CB83" i="2" s="1"/>
  <c r="BZ80" i="1"/>
  <c r="CA83" i="2" s="1"/>
  <c r="BY80" i="1"/>
  <c r="BZ83" i="2" s="1"/>
  <c r="BX80" i="1"/>
  <c r="BY83" i="2" s="1"/>
  <c r="BW80" i="1"/>
  <c r="BX83" i="2" s="1"/>
  <c r="BV80" i="1"/>
  <c r="BW83" i="2" s="1"/>
  <c r="BU80" i="1"/>
  <c r="BV83" i="2" s="1"/>
  <c r="BT80" i="1"/>
  <c r="BU83" i="2" s="1"/>
  <c r="BS80" i="1"/>
  <c r="BT83" i="2" s="1"/>
  <c r="BR80" i="1"/>
  <c r="BS83" i="2" s="1"/>
  <c r="BQ80" i="1"/>
  <c r="BR83" i="2" s="1"/>
  <c r="BP80" i="1"/>
  <c r="BQ83" i="2" s="1"/>
  <c r="BO80" i="1"/>
  <c r="BP83" i="2" s="1"/>
  <c r="BN80" i="1"/>
  <c r="BO83" i="2" s="1"/>
  <c r="BM80" i="1"/>
  <c r="BN83" i="2" s="1"/>
  <c r="BL80" i="1"/>
  <c r="BM83" i="2" s="1"/>
  <c r="BK80" i="1"/>
  <c r="BJ80" i="1"/>
  <c r="BI80" i="1"/>
  <c r="BH80" i="1"/>
  <c r="BG80" i="1"/>
  <c r="BG83" i="2" s="1"/>
  <c r="BF80" i="1"/>
  <c r="BE80" i="1"/>
  <c r="BD80" i="1"/>
  <c r="BD83" i="2" s="1"/>
  <c r="BC80" i="1"/>
  <c r="BB80" i="1"/>
  <c r="BA80" i="1"/>
  <c r="BA83" i="2" s="1"/>
  <c r="AZ80" i="1"/>
  <c r="AZ83" i="2" s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K83" i="2" s="1"/>
  <c r="AJ80" i="1"/>
  <c r="AJ83" i="2" s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U81" i="10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U83" i="2" s="1"/>
  <c r="T80" i="1"/>
  <c r="T83" i="2" s="1"/>
  <c r="S80" i="1"/>
  <c r="S83" i="2" s="1"/>
  <c r="R80" i="1"/>
  <c r="R83" i="2" s="1"/>
  <c r="Q80" i="1"/>
  <c r="Q83" i="2" s="1"/>
  <c r="P80" i="1"/>
  <c r="O80" i="1"/>
  <c r="N80" i="1"/>
  <c r="M80" i="1"/>
  <c r="L80" i="1"/>
  <c r="K80" i="1"/>
  <c r="K83" i="2" s="1"/>
  <c r="J80" i="1"/>
  <c r="J83" i="2" s="1"/>
  <c r="I80" i="1"/>
  <c r="I83" i="2" s="1"/>
  <c r="H80" i="1"/>
  <c r="H83" i="2" s="1"/>
  <c r="G80" i="1"/>
  <c r="G83" i="2" s="1"/>
  <c r="F80" i="1"/>
  <c r="E80" i="1"/>
  <c r="D80" i="1"/>
  <c r="D83" i="2" s="1"/>
  <c r="C80" i="1"/>
  <c r="C81" i="9" s="1"/>
  <c r="B80" i="1"/>
  <c r="B81" i="9" s="1"/>
  <c r="A80" i="1"/>
  <c r="A81" i="9" s="1"/>
  <c r="CO88" i="9" l="1"/>
  <c r="P86" i="9"/>
  <c r="CH88" i="9"/>
  <c r="CN88" i="9"/>
  <c r="CL88" i="9"/>
  <c r="BS88" i="9"/>
  <c r="CW88" i="9" s="1"/>
  <c r="CO84" i="9"/>
  <c r="CQ83" i="9"/>
  <c r="CP84" i="9"/>
  <c r="CR88" i="9"/>
  <c r="CH86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I83" i="2"/>
  <c r="CK83" i="2" s="1"/>
  <c r="CP85" i="9"/>
  <c r="CE85" i="9"/>
  <c r="CT85" i="9" s="1"/>
  <c r="CP83" i="9"/>
  <c r="P85" i="9"/>
  <c r="BS85" i="9"/>
  <c r="CN84" i="9"/>
  <c r="CO85" i="9"/>
  <c r="BY85" i="9"/>
  <c r="CN85" i="9" s="1"/>
  <c r="CC85" i="9"/>
  <c r="CR85" i="9" s="1"/>
  <c r="BV85" i="9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H83" i="9"/>
  <c r="CR83" i="9"/>
  <c r="CM83" i="9"/>
  <c r="CO83" i="9"/>
  <c r="BS83" i="9"/>
  <c r="D81" i="9"/>
  <c r="BT82" i="9" s="1"/>
  <c r="F81" i="9"/>
  <c r="E81" i="9"/>
  <c r="D81" i="10"/>
  <c r="AQ81" i="10" s="1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Y82" i="9" s="1"/>
  <c r="AO81" i="9"/>
  <c r="G81" i="10"/>
  <c r="AH81" i="10"/>
  <c r="AZ81" i="10"/>
  <c r="AV81" i="10"/>
  <c r="T81" i="9"/>
  <c r="Z82" i="9" s="1"/>
  <c r="AP81" i="9"/>
  <c r="H81" i="10"/>
  <c r="BE81" i="10" s="1"/>
  <c r="AI81" i="10"/>
  <c r="AS81" i="9"/>
  <c r="I81" i="10"/>
  <c r="AJ81" i="10"/>
  <c r="V81" i="9"/>
  <c r="AT81" i="9"/>
  <c r="AK81" i="10"/>
  <c r="W81" i="9"/>
  <c r="AL81" i="10"/>
  <c r="AT81" i="10"/>
  <c r="AE81" i="9"/>
  <c r="AW81" i="9"/>
  <c r="S81" i="10"/>
  <c r="A81" i="10"/>
  <c r="AA82" i="9" l="1"/>
  <c r="AQ81" i="9"/>
  <c r="BI82" i="9" s="1"/>
  <c r="BS86" i="9"/>
  <c r="CW86" i="9" s="1"/>
  <c r="CH85" i="9"/>
  <c r="CW85" i="9" s="1"/>
  <c r="CW84" i="9"/>
  <c r="CK85" i="9"/>
  <c r="K82" i="9"/>
  <c r="CW83" i="9"/>
  <c r="BP82" i="9"/>
  <c r="M82" i="9"/>
  <c r="BM82" i="9"/>
  <c r="BV82" i="9"/>
  <c r="CF82" i="9"/>
  <c r="BL82" i="9"/>
  <c r="BZ82" i="9"/>
  <c r="N82" i="9"/>
  <c r="BK82" i="9"/>
  <c r="CB82" i="9"/>
  <c r="BR82" i="9"/>
  <c r="CE82" i="9"/>
  <c r="CG82" i="9"/>
  <c r="BX82" i="9"/>
  <c r="BJ82" i="9"/>
  <c r="BQ82" i="9"/>
  <c r="CD82" i="9"/>
  <c r="BO82" i="9"/>
  <c r="CS82" i="9" s="1"/>
  <c r="CI82" i="9"/>
  <c r="CX82" i="9" s="1"/>
  <c r="O82" i="9"/>
  <c r="BH82" i="9"/>
  <c r="CA82" i="9"/>
  <c r="BN82" i="9"/>
  <c r="BG82" i="9"/>
  <c r="AC82" i="9"/>
  <c r="BW82" i="9"/>
  <c r="BY82" i="9"/>
  <c r="CC82" i="9"/>
  <c r="AB82" i="9"/>
  <c r="L82" i="9"/>
  <c r="B71" i="12"/>
  <c r="DO81" i="10"/>
  <c r="CO82" i="9" l="1"/>
  <c r="CT82" i="9"/>
  <c r="CQ82" i="9"/>
  <c r="P82" i="9"/>
  <c r="CM82" i="9"/>
  <c r="CN82" i="9"/>
  <c r="CH82" i="9"/>
  <c r="CU82" i="9"/>
  <c r="CL82" i="9"/>
  <c r="CV82" i="9"/>
  <c r="CR82" i="9"/>
  <c r="CK82" i="9"/>
  <c r="BS82" i="9"/>
  <c r="CW82" i="9" s="1"/>
  <c r="CP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C79" i="1"/>
  <c r="CD82" i="2" s="1"/>
  <c r="CB79" i="1"/>
  <c r="CC82" i="2" s="1"/>
  <c r="CA79" i="1"/>
  <c r="CB82" i="2" s="1"/>
  <c r="BZ79" i="1"/>
  <c r="CA82" i="2" s="1"/>
  <c r="BY79" i="1"/>
  <c r="BZ82" i="2" s="1"/>
  <c r="BX79" i="1"/>
  <c r="BY82" i="2" s="1"/>
  <c r="BW79" i="1"/>
  <c r="BX82" i="2" s="1"/>
  <c r="BV79" i="1"/>
  <c r="BW82" i="2" s="1"/>
  <c r="BU79" i="1"/>
  <c r="BV82" i="2" s="1"/>
  <c r="BT79" i="1"/>
  <c r="BU82" i="2" s="1"/>
  <c r="BS79" i="1"/>
  <c r="BT82" i="2" s="1"/>
  <c r="BR79" i="1"/>
  <c r="BS82" i="2" s="1"/>
  <c r="BQ79" i="1"/>
  <c r="BR82" i="2" s="1"/>
  <c r="BP79" i="1"/>
  <c r="BQ82" i="2" s="1"/>
  <c r="BO79" i="1"/>
  <c r="BP82" i="2" s="1"/>
  <c r="BN79" i="1"/>
  <c r="BO82" i="2" s="1"/>
  <c r="BM79" i="1"/>
  <c r="BL79" i="1"/>
  <c r="BK79" i="1"/>
  <c r="BK82" i="2" s="1"/>
  <c r="BJ79" i="1"/>
  <c r="BJ82" i="2" s="1"/>
  <c r="BI79" i="1"/>
  <c r="BH79" i="1"/>
  <c r="BG79" i="1"/>
  <c r="BF79" i="1"/>
  <c r="BE79" i="1"/>
  <c r="BD79" i="1"/>
  <c r="BD82" i="2" s="1"/>
  <c r="BC79" i="1"/>
  <c r="BC82" i="2" s="1"/>
  <c r="BB79" i="1"/>
  <c r="BA79" i="1"/>
  <c r="AZ79" i="1"/>
  <c r="AY79" i="1"/>
  <c r="AY82" i="2" s="1"/>
  <c r="AX79" i="1"/>
  <c r="AX82" i="2" s="1"/>
  <c r="AW79" i="1"/>
  <c r="AW82" i="2" s="1"/>
  <c r="AV79" i="1"/>
  <c r="AV82" i="2" s="1"/>
  <c r="AU79" i="1"/>
  <c r="AU82" i="2" s="1"/>
  <c r="AT79" i="1"/>
  <c r="AT82" i="2" s="1"/>
  <c r="AS79" i="1"/>
  <c r="AS82" i="2" s="1"/>
  <c r="AR79" i="1"/>
  <c r="AR82" i="2" s="1"/>
  <c r="AQ79" i="1"/>
  <c r="AQ82" i="2" s="1"/>
  <c r="AP79" i="1"/>
  <c r="AP82" i="2" s="1"/>
  <c r="AO79" i="1"/>
  <c r="AO82" i="2" s="1"/>
  <c r="AN79" i="1"/>
  <c r="AM79" i="1"/>
  <c r="AM82" i="2" s="1"/>
  <c r="AL79" i="1"/>
  <c r="AL82" i="2" s="1"/>
  <c r="AK79" i="1"/>
  <c r="AJ79" i="1"/>
  <c r="AJ82" i="2" s="1"/>
  <c r="AI79" i="1"/>
  <c r="AI82" i="2" s="1"/>
  <c r="AH79" i="1"/>
  <c r="AH82" i="2" s="1"/>
  <c r="AG79" i="1"/>
  <c r="AG82" i="2" s="1"/>
  <c r="AF79" i="1"/>
  <c r="AF82" i="2" s="1"/>
  <c r="AE79" i="1"/>
  <c r="AE82" i="2" s="1"/>
  <c r="AD79" i="1"/>
  <c r="AD82" i="2" s="1"/>
  <c r="AC79" i="1"/>
  <c r="AC82" i="2" s="1"/>
  <c r="AB79" i="1"/>
  <c r="AA79" i="1"/>
  <c r="AA82" i="2" s="1"/>
  <c r="Z79" i="1"/>
  <c r="Z82" i="2" s="1"/>
  <c r="Y79" i="1"/>
  <c r="Y82" i="2" s="1"/>
  <c r="X79" i="1"/>
  <c r="X82" i="2" s="1"/>
  <c r="W79" i="1"/>
  <c r="W82" i="2" s="1"/>
  <c r="V79" i="1"/>
  <c r="V82" i="2" s="1"/>
  <c r="U79" i="1"/>
  <c r="T79" i="1"/>
  <c r="T82" i="2" s="1"/>
  <c r="S79" i="1"/>
  <c r="S82" i="2" s="1"/>
  <c r="R79" i="1"/>
  <c r="R82" i="2" s="1"/>
  <c r="Q79" i="1"/>
  <c r="Q82" i="2" s="1"/>
  <c r="P79" i="1"/>
  <c r="O79" i="1"/>
  <c r="O82" i="2" s="1"/>
  <c r="N79" i="1"/>
  <c r="N82" i="2" s="1"/>
  <c r="M79" i="1"/>
  <c r="M82" i="2" s="1"/>
  <c r="L79" i="1"/>
  <c r="L82" i="2" s="1"/>
  <c r="K79" i="1"/>
  <c r="K82" i="2" s="1"/>
  <c r="J79" i="1"/>
  <c r="J82" i="2" s="1"/>
  <c r="I79" i="1"/>
  <c r="H79" i="1"/>
  <c r="G79" i="1"/>
  <c r="G82" i="2" s="1"/>
  <c r="F79" i="1"/>
  <c r="F82" i="2" s="1"/>
  <c r="E79" i="1"/>
  <c r="D79" i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I79" i="10" s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G79" i="10" s="1"/>
  <c r="BN78" i="1"/>
  <c r="BM78" i="1"/>
  <c r="BL78" i="1"/>
  <c r="BK78" i="1"/>
  <c r="BD79" i="10" s="1"/>
  <c r="BJ78" i="1"/>
  <c r="BC79" i="10" s="1"/>
  <c r="BI78" i="1"/>
  <c r="BB79" i="10" s="1"/>
  <c r="BH78" i="1"/>
  <c r="BA79" i="10" s="1"/>
  <c r="BG78" i="1"/>
  <c r="BF78" i="1"/>
  <c r="AY79" i="9" s="1"/>
  <c r="BE78" i="1"/>
  <c r="AX79" i="9" s="1"/>
  <c r="BD78" i="1"/>
  <c r="BC78" i="1"/>
  <c r="AV79" i="10" s="1"/>
  <c r="BB78" i="1"/>
  <c r="AU79" i="10" s="1"/>
  <c r="BA78" i="1"/>
  <c r="AT79" i="10" s="1"/>
  <c r="AZ78" i="1"/>
  <c r="AS79" i="10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U79" i="9" s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P79" i="10" s="1"/>
  <c r="N78" i="1"/>
  <c r="AO79" i="10" s="1"/>
  <c r="M78" i="1"/>
  <c r="AN79" i="10" s="1"/>
  <c r="L78" i="1"/>
  <c r="AM79" i="10" s="1"/>
  <c r="K78" i="1"/>
  <c r="J78" i="1"/>
  <c r="AK79" i="9" s="1"/>
  <c r="I78" i="1"/>
  <c r="AJ79" i="9" s="1"/>
  <c r="H78" i="1"/>
  <c r="G78" i="1"/>
  <c r="AH79" i="10" s="1"/>
  <c r="F78" i="1"/>
  <c r="AG79" i="10" s="1"/>
  <c r="E78" i="1"/>
  <c r="AF79" i="10" s="1"/>
  <c r="D78" i="1"/>
  <c r="AE79" i="10" s="1"/>
  <c r="C78" i="1"/>
  <c r="C79" i="10" s="1"/>
  <c r="B78" i="1"/>
  <c r="B79" i="10" s="1"/>
  <c r="A78" i="1"/>
  <c r="A79" i="10" s="1"/>
  <c r="B69" i="12" s="1"/>
  <c r="CN79" i="3"/>
  <c r="U80" i="10" l="1"/>
  <c r="AB82" i="2"/>
  <c r="T80" i="10"/>
  <c r="P82" i="2"/>
  <c r="D80" i="9"/>
  <c r="BM82" i="2"/>
  <c r="CI82" i="2" s="1"/>
  <c r="CK82" i="2" s="1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Q80" i="10" s="1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Y81" i="9" s="1"/>
  <c r="AP80" i="9"/>
  <c r="H80" i="10"/>
  <c r="AJ80" i="10"/>
  <c r="BB80" i="10"/>
  <c r="O81" i="2"/>
  <c r="AE81" i="2"/>
  <c r="AU81" i="2"/>
  <c r="BK81" i="2"/>
  <c r="CB81" i="2"/>
  <c r="T80" i="9"/>
  <c r="AS80" i="9"/>
  <c r="I80" i="10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Q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BL80" i="9" s="1"/>
  <c r="AE79" i="9"/>
  <c r="AS79" i="9"/>
  <c r="D79" i="10"/>
  <c r="AQ79" i="10" s="1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M81" i="9" l="1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8" i="3"/>
  <c r="A7" i="3"/>
  <c r="I3" i="15"/>
  <c r="P81" i="9" l="1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1" i="9"/>
  <c r="CK81" i="9" s="1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0" i="9"/>
  <c r="CK80" i="9" s="1"/>
  <c r="B8" i="2"/>
  <c r="A7" i="2"/>
  <c r="B9" i="3"/>
  <c r="A8" i="3"/>
  <c r="CH81" i="9" l="1"/>
  <c r="CW81" i="9" s="1"/>
  <c r="CH80" i="9"/>
  <c r="CW80" i="9" s="1"/>
  <c r="CP80" i="9"/>
  <c r="B9" i="2"/>
  <c r="A8" i="2"/>
  <c r="B10" i="3"/>
  <c r="A9" i="3"/>
  <c r="B10" i="2" l="1"/>
  <c r="A9" i="2"/>
  <c r="A10" i="3"/>
  <c r="B11" i="3"/>
  <c r="B11" i="2" l="1"/>
  <c r="A10" i="2"/>
  <c r="A11" i="3"/>
  <c r="B12" i="3"/>
  <c r="B12" i="2" l="1"/>
  <c r="A11" i="2"/>
  <c r="B13" i="3"/>
  <c r="A12" i="3"/>
  <c r="B13" i="2" l="1"/>
  <c r="A12" i="2"/>
  <c r="B14" i="3"/>
  <c r="A13" i="3"/>
  <c r="CF79" i="3"/>
  <c r="CJ79" i="2"/>
  <c r="CN78" i="3"/>
  <c r="CD77" i="1"/>
  <c r="CE91" i="3" s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P91" i="3" s="1"/>
  <c r="BN77" i="1"/>
  <c r="BO91" i="3" s="1"/>
  <c r="BM77" i="1"/>
  <c r="BL77" i="1"/>
  <c r="BK77" i="1"/>
  <c r="BK91" i="3" s="1"/>
  <c r="BJ77" i="1"/>
  <c r="BJ91" i="3" s="1"/>
  <c r="BI77" i="1"/>
  <c r="BH77" i="1"/>
  <c r="BG77" i="1"/>
  <c r="BF77" i="1"/>
  <c r="BE77" i="1"/>
  <c r="BD77" i="1"/>
  <c r="BC77" i="1"/>
  <c r="BB77" i="1"/>
  <c r="BA77" i="1"/>
  <c r="BA91" i="3" s="1"/>
  <c r="AZ77" i="1"/>
  <c r="AZ91" i="3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B91" i="3" s="1"/>
  <c r="AA77" i="1"/>
  <c r="Z77" i="1"/>
  <c r="Y77" i="1"/>
  <c r="X77" i="1"/>
  <c r="W77" i="1"/>
  <c r="V77" i="1"/>
  <c r="U77" i="1"/>
  <c r="T77" i="1"/>
  <c r="S77" i="1"/>
  <c r="R77" i="1"/>
  <c r="Q77" i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I77" i="1"/>
  <c r="I91" i="3" s="1"/>
  <c r="H77" i="1"/>
  <c r="H91" i="3" s="1"/>
  <c r="G77" i="1"/>
  <c r="G91" i="3" s="1"/>
  <c r="F77" i="1"/>
  <c r="F91" i="3" s="1"/>
  <c r="E77" i="1"/>
  <c r="D77" i="1"/>
  <c r="D91" i="3" s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E90" i="3" s="1"/>
  <c r="CC76" i="1"/>
  <c r="CD90" i="3" s="1"/>
  <c r="CB76" i="1"/>
  <c r="CC90" i="3" s="1"/>
  <c r="CA76" i="1"/>
  <c r="CB90" i="3" s="1"/>
  <c r="BZ76" i="1"/>
  <c r="CA90" i="3" s="1"/>
  <c r="BY76" i="1"/>
  <c r="BZ90" i="3" s="1"/>
  <c r="BX76" i="1"/>
  <c r="BY90" i="3" s="1"/>
  <c r="BW76" i="1"/>
  <c r="BX90" i="3" s="1"/>
  <c r="BV76" i="1"/>
  <c r="BW90" i="3" s="1"/>
  <c r="BU76" i="1"/>
  <c r="BV90" i="3" s="1"/>
  <c r="BT76" i="1"/>
  <c r="BU90" i="3" s="1"/>
  <c r="BS76" i="1"/>
  <c r="BT90" i="3" s="1"/>
  <c r="BR76" i="1"/>
  <c r="BS90" i="3" s="1"/>
  <c r="BQ76" i="1"/>
  <c r="BR90" i="3" s="1"/>
  <c r="BP76" i="1"/>
  <c r="BQ90" i="3" s="1"/>
  <c r="BO76" i="1"/>
  <c r="BN76" i="1"/>
  <c r="BO90" i="3" s="1"/>
  <c r="BM76" i="1"/>
  <c r="BN90" i="3" s="1"/>
  <c r="BL76" i="1"/>
  <c r="BM90" i="3" s="1"/>
  <c r="CI90" i="3" s="1"/>
  <c r="BK76" i="1"/>
  <c r="BK90" i="3" s="1"/>
  <c r="BJ76" i="1"/>
  <c r="BJ90" i="3" s="1"/>
  <c r="BI76" i="1"/>
  <c r="BI90" i="3" s="1"/>
  <c r="BH76" i="1"/>
  <c r="BH90" i="3" s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O76" i="1"/>
  <c r="N76" i="1"/>
  <c r="M76" i="1"/>
  <c r="L76" i="1"/>
  <c r="K76" i="1"/>
  <c r="J76" i="1"/>
  <c r="I76" i="1"/>
  <c r="H76" i="1"/>
  <c r="H90" i="3" s="1"/>
  <c r="G76" i="1"/>
  <c r="F76" i="1"/>
  <c r="E76" i="1"/>
  <c r="D76" i="1"/>
  <c r="C76" i="1"/>
  <c r="C77" i="9" s="1"/>
  <c r="B76" i="1"/>
  <c r="B77" i="10" s="1"/>
  <c r="A76" i="1"/>
  <c r="A77" i="10" s="1"/>
  <c r="CJ78" i="2"/>
  <c r="AX77" i="10" l="1"/>
  <c r="BE90" i="3"/>
  <c r="AC80" i="2"/>
  <c r="AC91" i="3"/>
  <c r="AS80" i="2"/>
  <c r="AS91" i="3"/>
  <c r="BI80" i="2"/>
  <c r="BI91" i="3"/>
  <c r="BZ80" i="2"/>
  <c r="BZ91" i="3"/>
  <c r="AQ80" i="2"/>
  <c r="AQ91" i="3"/>
  <c r="BG80" i="2"/>
  <c r="BG91" i="3"/>
  <c r="BX80" i="2"/>
  <c r="BX91" i="3"/>
  <c r="V77" i="10"/>
  <c r="AN90" i="3"/>
  <c r="AK77" i="10"/>
  <c r="J90" i="3"/>
  <c r="AY77" i="10"/>
  <c r="BF90" i="3"/>
  <c r="AD80" i="2"/>
  <c r="AD91" i="3"/>
  <c r="AT80" i="2"/>
  <c r="AT91" i="3"/>
  <c r="CA80" i="2"/>
  <c r="CA91" i="3"/>
  <c r="AV77" i="10"/>
  <c r="BC90" i="3"/>
  <c r="AA80" i="2"/>
  <c r="AA91" i="3"/>
  <c r="AE80" i="2"/>
  <c r="AE91" i="3"/>
  <c r="AU80" i="2"/>
  <c r="AU91" i="3"/>
  <c r="CB80" i="2"/>
  <c r="CB91" i="3"/>
  <c r="AG77" i="10"/>
  <c r="F90" i="3"/>
  <c r="AU77" i="9"/>
  <c r="BB90" i="3"/>
  <c r="J80" i="2"/>
  <c r="J91" i="3"/>
  <c r="Z80" i="2"/>
  <c r="Z91" i="3"/>
  <c r="AP80" i="2"/>
  <c r="AP91" i="3"/>
  <c r="BF80" i="2"/>
  <c r="BF91" i="3"/>
  <c r="BW80" i="2"/>
  <c r="BW91" i="3"/>
  <c r="AH77" i="10"/>
  <c r="G90" i="3"/>
  <c r="AL77" i="10"/>
  <c r="K90" i="3"/>
  <c r="AZ77" i="9"/>
  <c r="BG90" i="3"/>
  <c r="AM77" i="10"/>
  <c r="L90" i="3"/>
  <c r="U77" i="10"/>
  <c r="AA89" i="10" s="1"/>
  <c r="AB90" i="3"/>
  <c r="AF80" i="2"/>
  <c r="AF91" i="3"/>
  <c r="AV80" i="2"/>
  <c r="AV91" i="3"/>
  <c r="BM80" i="2"/>
  <c r="BM91" i="3"/>
  <c r="CC80" i="2"/>
  <c r="CC91" i="3"/>
  <c r="AW77" i="9"/>
  <c r="BD90" i="3"/>
  <c r="AR80" i="2"/>
  <c r="AR91" i="3"/>
  <c r="BH80" i="2"/>
  <c r="BH91" i="3"/>
  <c r="BY80" i="2"/>
  <c r="BY91" i="3"/>
  <c r="AJ77" i="10"/>
  <c r="I90" i="3"/>
  <c r="AN77" i="10"/>
  <c r="M90" i="3"/>
  <c r="Q80" i="2"/>
  <c r="Q91" i="3"/>
  <c r="AG80" i="2"/>
  <c r="AG91" i="3"/>
  <c r="AW80" i="2"/>
  <c r="AW91" i="3"/>
  <c r="BN80" i="2"/>
  <c r="BN91" i="3"/>
  <c r="CD80" i="2"/>
  <c r="CD91" i="3"/>
  <c r="AP77" i="10"/>
  <c r="O90" i="3"/>
  <c r="S80" i="2"/>
  <c r="S91" i="3"/>
  <c r="AI80" i="2"/>
  <c r="AI91" i="3"/>
  <c r="AY80" i="2"/>
  <c r="AY91" i="3"/>
  <c r="AO77" i="10"/>
  <c r="N90" i="3"/>
  <c r="AX80" i="2"/>
  <c r="AX91" i="3"/>
  <c r="AJ80" i="2"/>
  <c r="AJ91" i="3"/>
  <c r="BQ80" i="2"/>
  <c r="BQ91" i="3"/>
  <c r="AH80" i="2"/>
  <c r="AH91" i="3"/>
  <c r="T77" i="9"/>
  <c r="P90" i="3"/>
  <c r="T80" i="2"/>
  <c r="T91" i="3"/>
  <c r="E80" i="2"/>
  <c r="E91" i="3"/>
  <c r="U80" i="2"/>
  <c r="U91" i="3"/>
  <c r="AK80" i="2"/>
  <c r="AK91" i="3"/>
  <c r="BR80" i="2"/>
  <c r="BR91" i="3"/>
  <c r="R80" i="2"/>
  <c r="R91" i="3"/>
  <c r="ED89" i="10"/>
  <c r="EE89" i="10" s="1"/>
  <c r="C79" i="12"/>
  <c r="CK90" i="3"/>
  <c r="CJ90" i="3"/>
  <c r="V80" i="2"/>
  <c r="V91" i="3"/>
  <c r="AL80" i="2"/>
  <c r="AL91" i="3"/>
  <c r="BB80" i="2"/>
  <c r="BB91" i="3"/>
  <c r="BS80" i="2"/>
  <c r="BS91" i="3"/>
  <c r="G77" i="9"/>
  <c r="BP90" i="3"/>
  <c r="W80" i="2"/>
  <c r="W91" i="3"/>
  <c r="AM80" i="2"/>
  <c r="AM91" i="3"/>
  <c r="BC80" i="2"/>
  <c r="BC91" i="3"/>
  <c r="BT80" i="2"/>
  <c r="BT91" i="3"/>
  <c r="S77" i="10"/>
  <c r="D90" i="3"/>
  <c r="AS77" i="9"/>
  <c r="AZ90" i="3"/>
  <c r="X80" i="2"/>
  <c r="X91" i="3"/>
  <c r="AN80" i="2"/>
  <c r="AN91" i="3"/>
  <c r="BD80" i="2"/>
  <c r="BD91" i="3"/>
  <c r="BU80" i="2"/>
  <c r="BU91" i="3"/>
  <c r="AF77" i="10"/>
  <c r="E90" i="3"/>
  <c r="AT77" i="10"/>
  <c r="BA90" i="3"/>
  <c r="Y80" i="2"/>
  <c r="Y91" i="3"/>
  <c r="AO80" i="2"/>
  <c r="AO91" i="3"/>
  <c r="BE80" i="2"/>
  <c r="BE91" i="3"/>
  <c r="BV80" i="2"/>
  <c r="BV91" i="3"/>
  <c r="CI80" i="2"/>
  <c r="CK80" i="2" s="1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A90" i="10" s="1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AC90" i="10" s="1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Q90" i="10" s="1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T77" i="10"/>
  <c r="Z89" i="10" s="1"/>
  <c r="E77" i="10"/>
  <c r="F77" i="10"/>
  <c r="M89" i="10" s="1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Q89" i="10" s="1"/>
  <c r="BC77" i="10"/>
  <c r="H77" i="9"/>
  <c r="AL77" i="9"/>
  <c r="BD77" i="9"/>
  <c r="BD77" i="10"/>
  <c r="I77" i="9"/>
  <c r="N78" i="9" s="1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CI89" i="10" l="1"/>
  <c r="O89" i="10"/>
  <c r="DM89" i="10"/>
  <c r="BK90" i="10"/>
  <c r="AQ77" i="10"/>
  <c r="BL89" i="10" s="1"/>
  <c r="K89" i="10"/>
  <c r="P89" i="10" s="1"/>
  <c r="BT89" i="10"/>
  <c r="AC89" i="10"/>
  <c r="K90" i="10"/>
  <c r="BT90" i="10"/>
  <c r="N90" i="10"/>
  <c r="N89" i="10"/>
  <c r="Z90" i="10"/>
  <c r="BV90" i="10"/>
  <c r="CF90" i="10"/>
  <c r="Y90" i="10"/>
  <c r="L90" i="10"/>
  <c r="CA90" i="10"/>
  <c r="CI90" i="10"/>
  <c r="DM90" i="10"/>
  <c r="O90" i="10"/>
  <c r="CG89" i="10"/>
  <c r="CC89" i="10"/>
  <c r="CI91" i="3"/>
  <c r="Y89" i="10"/>
  <c r="L89" i="10"/>
  <c r="BX90" i="10"/>
  <c r="AB90" i="10"/>
  <c r="M90" i="10"/>
  <c r="BO90" i="10"/>
  <c r="BZ89" i="10"/>
  <c r="CE89" i="10"/>
  <c r="AB89" i="10"/>
  <c r="N79" i="9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G90" i="10" s="1"/>
  <c r="BE78" i="10"/>
  <c r="CB90" i="10" s="1"/>
  <c r="BJ78" i="9"/>
  <c r="BI78" i="9"/>
  <c r="BH78" i="9"/>
  <c r="BG78" i="9"/>
  <c r="BR78" i="9"/>
  <c r="BQ78" i="9"/>
  <c r="BN78" i="9"/>
  <c r="BM78" i="9"/>
  <c r="BL78" i="9"/>
  <c r="BP78" i="9"/>
  <c r="BK78" i="9"/>
  <c r="BE77" i="10"/>
  <c r="CD89" i="10" s="1"/>
  <c r="BE77" i="9"/>
  <c r="L8" i="12"/>
  <c r="O7" i="12"/>
  <c r="O6" i="12"/>
  <c r="BI89" i="10" l="1"/>
  <c r="CC90" i="10"/>
  <c r="BO89" i="10"/>
  <c r="CG90" i="10"/>
  <c r="BZ90" i="10"/>
  <c r="CE90" i="10"/>
  <c r="CB89" i="10"/>
  <c r="BY89" i="10"/>
  <c r="BM90" i="10"/>
  <c r="BJ89" i="10"/>
  <c r="BI90" i="10"/>
  <c r="BR89" i="10"/>
  <c r="BX89" i="10"/>
  <c r="BQ89" i="10"/>
  <c r="BG89" i="10"/>
  <c r="CA89" i="10"/>
  <c r="CF89" i="10"/>
  <c r="BR90" i="10"/>
  <c r="BQ90" i="10"/>
  <c r="BH89" i="10"/>
  <c r="BY90" i="10"/>
  <c r="BJ90" i="10"/>
  <c r="BP89" i="10"/>
  <c r="BM89" i="10"/>
  <c r="CD90" i="10"/>
  <c r="BW89" i="10"/>
  <c r="BW90" i="10"/>
  <c r="P90" i="10"/>
  <c r="BH90" i="10"/>
  <c r="BN89" i="10"/>
  <c r="BP90" i="10"/>
  <c r="BK89" i="10"/>
  <c r="BN90" i="10"/>
  <c r="C80" i="12"/>
  <c r="ED90" i="10"/>
  <c r="EE90" i="10" s="1"/>
  <c r="CK91" i="3"/>
  <c r="CJ91" i="3"/>
  <c r="BL90" i="10"/>
  <c r="BV89" i="10"/>
  <c r="CE79" i="9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CN79" i="9" s="1"/>
  <c r="BH79" i="9"/>
  <c r="BQ79" i="9"/>
  <c r="CU79" i="9" s="1"/>
  <c r="BI79" i="9"/>
  <c r="BR79" i="9"/>
  <c r="BG79" i="9"/>
  <c r="BK79" i="9"/>
  <c r="BP79" i="9"/>
  <c r="BL79" i="9"/>
  <c r="BN79" i="9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DA90" i="10" l="1"/>
  <c r="BS89" i="10"/>
  <c r="CK89" i="10"/>
  <c r="DG90" i="10"/>
  <c r="CH89" i="10"/>
  <c r="CZ89" i="10" s="1"/>
  <c r="DC90" i="10"/>
  <c r="CR79" i="9"/>
  <c r="CP79" i="9"/>
  <c r="CQ89" i="10"/>
  <c r="BS90" i="10"/>
  <c r="CL90" i="10" s="1"/>
  <c r="DQ90" i="10" s="1"/>
  <c r="CT79" i="9"/>
  <c r="CO79" i="9"/>
  <c r="CH90" i="10"/>
  <c r="CV79" i="9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CU90" i="10" l="1"/>
  <c r="DK89" i="10"/>
  <c r="DH89" i="10"/>
  <c r="DG89" i="10"/>
  <c r="DD89" i="10"/>
  <c r="DI89" i="10"/>
  <c r="DP89" i="10"/>
  <c r="DF89" i="10"/>
  <c r="DV89" i="10" s="1"/>
  <c r="CV89" i="10"/>
  <c r="EA89" i="10" s="1"/>
  <c r="CP89" i="10"/>
  <c r="DA89" i="10"/>
  <c r="DL89" i="10" s="1"/>
  <c r="CS89" i="10"/>
  <c r="DX89" i="10" s="1"/>
  <c r="CR89" i="10"/>
  <c r="DW89" i="10" s="1"/>
  <c r="DE89" i="10"/>
  <c r="CM90" i="10"/>
  <c r="CK90" i="10"/>
  <c r="CO90" i="10"/>
  <c r="DT90" i="10" s="1"/>
  <c r="CS90" i="10"/>
  <c r="CN89" i="10"/>
  <c r="CN90" i="10"/>
  <c r="DS90" i="10" s="1"/>
  <c r="CT90" i="10"/>
  <c r="DI90" i="10"/>
  <c r="DJ90" i="10"/>
  <c r="DZ90" i="10" s="1"/>
  <c r="DF90" i="10"/>
  <c r="CZ90" i="10"/>
  <c r="DB90" i="10"/>
  <c r="DR90" i="10" s="1"/>
  <c r="DE90" i="10"/>
  <c r="CM89" i="10"/>
  <c r="DR89" i="10" s="1"/>
  <c r="DK90" i="10"/>
  <c r="EA90" i="10" s="1"/>
  <c r="CR90" i="10"/>
  <c r="DW90" i="10" s="1"/>
  <c r="DB89" i="10"/>
  <c r="DJ89" i="10"/>
  <c r="DH90" i="10"/>
  <c r="DD90" i="10"/>
  <c r="CL89" i="10"/>
  <c r="CP90" i="10"/>
  <c r="CQ90" i="10"/>
  <c r="CW79" i="9"/>
  <c r="CT89" i="10"/>
  <c r="DY89" i="10" s="1"/>
  <c r="DC89" i="10"/>
  <c r="CO89" i="10"/>
  <c r="DT89" i="10" s="1"/>
  <c r="CU89" i="10"/>
  <c r="DZ89" i="10" s="1"/>
  <c r="CV90" i="10"/>
  <c r="W78" i="2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P88" i="3"/>
  <c r="AT75" i="10"/>
  <c r="BA88" i="3"/>
  <c r="D75" i="10"/>
  <c r="BT75" i="10" s="1"/>
  <c r="BM88" i="3"/>
  <c r="CI88" i="3" s="1"/>
  <c r="E75" i="10"/>
  <c r="L75" i="10" s="1"/>
  <c r="BN88" i="3"/>
  <c r="AH75" i="10"/>
  <c r="G88" i="3"/>
  <c r="V75" i="10"/>
  <c r="AN88" i="3"/>
  <c r="AW75" i="10"/>
  <c r="BD88" i="3"/>
  <c r="U74" i="10"/>
  <c r="AB87" i="3"/>
  <c r="AP74" i="10"/>
  <c r="O87" i="3"/>
  <c r="T74" i="10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N69" i="10" s="1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L84" i="10" s="1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Y86" i="10" s="1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O69" i="10"/>
  <c r="BE69" i="10"/>
  <c r="M70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BZ74" i="10" s="1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Y83" i="10" s="1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Q73" i="10"/>
  <c r="Z74" i="10"/>
  <c r="K74" i="10"/>
  <c r="AQ74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Z67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Z75" i="10"/>
  <c r="AQ75" i="10"/>
  <c r="K75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I74" i="10" s="1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L90" i="10" l="1"/>
  <c r="CW89" i="10"/>
  <c r="EB89" i="10" s="1"/>
  <c r="DV90" i="10"/>
  <c r="DY90" i="10"/>
  <c r="DU90" i="10"/>
  <c r="DQ89" i="10"/>
  <c r="DS89" i="10"/>
  <c r="DX90" i="10"/>
  <c r="Y81" i="10"/>
  <c r="CW90" i="10"/>
  <c r="EB90" i="10" s="1"/>
  <c r="DP90" i="10"/>
  <c r="DU89" i="10"/>
  <c r="AQ76" i="10"/>
  <c r="BH88" i="10" s="1"/>
  <c r="K88" i="10"/>
  <c r="BT88" i="10"/>
  <c r="M76" i="10"/>
  <c r="M88" i="10"/>
  <c r="AA76" i="10"/>
  <c r="AA88" i="10"/>
  <c r="Y87" i="10"/>
  <c r="BK87" i="10"/>
  <c r="BG87" i="10"/>
  <c r="C78" i="12"/>
  <c r="ED88" i="10"/>
  <c r="EE88" i="10" s="1"/>
  <c r="CJ89" i="3"/>
  <c r="CK89" i="3"/>
  <c r="BQ88" i="10"/>
  <c r="L76" i="10"/>
  <c r="L88" i="10"/>
  <c r="AB88" i="10"/>
  <c r="DM76" i="10"/>
  <c r="DM88" i="10"/>
  <c r="CI88" i="10"/>
  <c r="O88" i="10"/>
  <c r="N88" i="10"/>
  <c r="BJ88" i="10"/>
  <c r="Q76" i="10"/>
  <c r="Q88" i="10"/>
  <c r="BM88" i="10"/>
  <c r="BO88" i="10"/>
  <c r="Z76" i="10"/>
  <c r="Z88" i="10"/>
  <c r="DM69" i="10"/>
  <c r="Y88" i="10"/>
  <c r="AC87" i="10"/>
  <c r="BR87" i="10"/>
  <c r="BL87" i="10"/>
  <c r="BN87" i="10"/>
  <c r="BM86" i="10"/>
  <c r="AB75" i="10"/>
  <c r="AB87" i="10"/>
  <c r="Q75" i="10"/>
  <c r="Q87" i="10"/>
  <c r="BJ87" i="10"/>
  <c r="BP87" i="10"/>
  <c r="BO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BQ87" i="10"/>
  <c r="BI87" i="10"/>
  <c r="BH87" i="10"/>
  <c r="Z87" i="10"/>
  <c r="BM87" i="10"/>
  <c r="N86" i="10"/>
  <c r="BN86" i="10"/>
  <c r="BG86" i="10"/>
  <c r="Q74" i="10"/>
  <c r="BO84" i="10"/>
  <c r="BP86" i="10"/>
  <c r="K73" i="10"/>
  <c r="BQ86" i="10"/>
  <c r="BH71" i="10"/>
  <c r="CF72" i="10"/>
  <c r="BT73" i="10"/>
  <c r="L86" i="10"/>
  <c r="Y85" i="10"/>
  <c r="BJ75" i="10"/>
  <c r="CJ88" i="3"/>
  <c r="CK88" i="3"/>
  <c r="AA74" i="10"/>
  <c r="BK86" i="10"/>
  <c r="Y84" i="10"/>
  <c r="CE73" i="10"/>
  <c r="CI86" i="3"/>
  <c r="C75" i="12" s="1"/>
  <c r="L74" i="10"/>
  <c r="BE73" i="10"/>
  <c r="BV85" i="10" s="1"/>
  <c r="Z73" i="10"/>
  <c r="N83" i="10"/>
  <c r="CI71" i="10"/>
  <c r="Q71" i="10"/>
  <c r="BL86" i="10"/>
  <c r="DM73" i="10"/>
  <c r="L83" i="10"/>
  <c r="AC83" i="10"/>
  <c r="BQ83" i="10"/>
  <c r="CI73" i="10"/>
  <c r="M86" i="10"/>
  <c r="BH86" i="10"/>
  <c r="BJ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BI86" i="10"/>
  <c r="BR86" i="10"/>
  <c r="BO86" i="10"/>
  <c r="AA86" i="10"/>
  <c r="BP84" i="10"/>
  <c r="BM85" i="10"/>
  <c r="BI84" i="10"/>
  <c r="BQ85" i="10"/>
  <c r="BG84" i="10"/>
  <c r="CB85" i="10"/>
  <c r="CA84" i="10"/>
  <c r="N84" i="10"/>
  <c r="N85" i="10"/>
  <c r="BJ85" i="10"/>
  <c r="BZ85" i="10"/>
  <c r="BO85" i="10"/>
  <c r="BW85" i="10"/>
  <c r="BR84" i="10"/>
  <c r="BY85" i="10"/>
  <c r="BL85" i="10"/>
  <c r="BK85" i="10"/>
  <c r="BN85" i="10"/>
  <c r="L85" i="10"/>
  <c r="BH85" i="10"/>
  <c r="BG85" i="10"/>
  <c r="BR83" i="10"/>
  <c r="AB85" i="10"/>
  <c r="BT85" i="10"/>
  <c r="K85" i="10"/>
  <c r="CG85" i="10"/>
  <c r="BY84" i="10"/>
  <c r="BX84" i="10"/>
  <c r="CF85" i="10"/>
  <c r="DM85" i="10"/>
  <c r="CI85" i="10"/>
  <c r="O85" i="10"/>
  <c r="Z85" i="10"/>
  <c r="BR85" i="10"/>
  <c r="BI85" i="10"/>
  <c r="BL83" i="10"/>
  <c r="BK83" i="10"/>
  <c r="CE85" i="10"/>
  <c r="BH84" i="10"/>
  <c r="CC85" i="10"/>
  <c r="BX85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V81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W81" i="10"/>
  <c r="BV83" i="10"/>
  <c r="Q70" i="10"/>
  <c r="CF83" i="10"/>
  <c r="AB83" i="10"/>
  <c r="M83" i="10"/>
  <c r="BZ81" i="10"/>
  <c r="K70" i="10"/>
  <c r="N81" i="10"/>
  <c r="CD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CC81" i="10"/>
  <c r="AC80" i="10"/>
  <c r="CC82" i="10"/>
  <c r="BR70" i="10"/>
  <c r="BT65" i="9"/>
  <c r="CB81" i="10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BY81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CF81" i="10"/>
  <c r="CG81" i="10"/>
  <c r="AQ69" i="10"/>
  <c r="BG81" i="10" s="1"/>
  <c r="K81" i="10"/>
  <c r="BT81" i="10"/>
  <c r="CE81" i="10"/>
  <c r="CA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CX38" i="9" s="1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Y88" i="10" l="1"/>
  <c r="BP88" i="10"/>
  <c r="CA85" i="10"/>
  <c r="CC88" i="10"/>
  <c r="BR88" i="10"/>
  <c r="BK88" i="10"/>
  <c r="BI88" i="10"/>
  <c r="CM88" i="10" s="1"/>
  <c r="BL88" i="10"/>
  <c r="CP88" i="10" s="1"/>
  <c r="BN88" i="10"/>
  <c r="CR88" i="10" s="1"/>
  <c r="BG88" i="10"/>
  <c r="P88" i="10"/>
  <c r="BS88" i="10"/>
  <c r="CV88" i="10" s="1"/>
  <c r="CT88" i="10"/>
  <c r="BS87" i="10"/>
  <c r="CL87" i="10" s="1"/>
  <c r="CL88" i="10"/>
  <c r="CE88" i="10"/>
  <c r="BX88" i="10"/>
  <c r="BV88" i="10"/>
  <c r="BW88" i="10"/>
  <c r="CJ85" i="3"/>
  <c r="CG88" i="10"/>
  <c r="CK85" i="3"/>
  <c r="ED84" i="10"/>
  <c r="EE84" i="10" s="1"/>
  <c r="BZ88" i="10"/>
  <c r="CF88" i="10"/>
  <c r="CD85" i="10"/>
  <c r="CB88" i="10"/>
  <c r="CA88" i="10"/>
  <c r="CE87" i="10"/>
  <c r="BX87" i="10"/>
  <c r="CD86" i="10"/>
  <c r="CJ86" i="3"/>
  <c r="CK86" i="3"/>
  <c r="ED85" i="10"/>
  <c r="EE85" i="10" s="1"/>
  <c r="P74" i="10"/>
  <c r="BY87" i="10"/>
  <c r="CF87" i="10"/>
  <c r="BW87" i="10"/>
  <c r="BZ87" i="10"/>
  <c r="BV87" i="10"/>
  <c r="BP81" i="10"/>
  <c r="BZ86" i="10"/>
  <c r="CB87" i="10"/>
  <c r="CC87" i="10"/>
  <c r="P87" i="10"/>
  <c r="CD87" i="10"/>
  <c r="CA87" i="10"/>
  <c r="BW86" i="10"/>
  <c r="CF86" i="10"/>
  <c r="CC86" i="10"/>
  <c r="CB86" i="10"/>
  <c r="P86" i="10"/>
  <c r="CE86" i="10"/>
  <c r="CG86" i="10"/>
  <c r="BV86" i="10"/>
  <c r="BS86" i="10"/>
  <c r="CP86" i="10" s="1"/>
  <c r="BX86" i="10"/>
  <c r="CA86" i="10"/>
  <c r="CC80" i="10"/>
  <c r="BS85" i="10"/>
  <c r="CK85" i="10" s="1"/>
  <c r="ED83" i="10"/>
  <c r="EE83" i="10" s="1"/>
  <c r="CH85" i="10"/>
  <c r="DC85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1" i="10"/>
  <c r="DG81" i="10" s="1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T87" i="10" l="1"/>
  <c r="CO88" i="10"/>
  <c r="CQ87" i="10"/>
  <c r="CV87" i="10"/>
  <c r="CS87" i="10"/>
  <c r="CU87" i="10"/>
  <c r="CN88" i="10"/>
  <c r="CP87" i="10"/>
  <c r="CU88" i="10"/>
  <c r="CK87" i="10"/>
  <c r="CR87" i="10"/>
  <c r="CO87" i="10"/>
  <c r="CM87" i="10"/>
  <c r="CW87" i="10" s="1"/>
  <c r="CS88" i="10"/>
  <c r="CN87" i="10"/>
  <c r="CQ88" i="10"/>
  <c r="CV86" i="10"/>
  <c r="CK88" i="10"/>
  <c r="CH88" i="10"/>
  <c r="DE88" i="10" s="1"/>
  <c r="DU88" i="10" s="1"/>
  <c r="DB88" i="10"/>
  <c r="DR88" i="10" s="1"/>
  <c r="DK82" i="10"/>
  <c r="DF85" i="10"/>
  <c r="DB83" i="10"/>
  <c r="CH87" i="10"/>
  <c r="DD87" i="10" s="1"/>
  <c r="DT87" i="10" s="1"/>
  <c r="CM86" i="10"/>
  <c r="CP84" i="10"/>
  <c r="DA83" i="10"/>
  <c r="CR84" i="10"/>
  <c r="CU84" i="10"/>
  <c r="CQ84" i="10"/>
  <c r="CT39" i="9"/>
  <c r="DI83" i="10"/>
  <c r="DY83" i="10" s="1"/>
  <c r="CL85" i="10"/>
  <c r="CU86" i="10"/>
  <c r="CR86" i="10"/>
  <c r="CT86" i="10"/>
  <c r="CK86" i="10"/>
  <c r="CQ86" i="10"/>
  <c r="CO86" i="10"/>
  <c r="CH86" i="10"/>
  <c r="DK86" i="10" s="1"/>
  <c r="CS86" i="10"/>
  <c r="CL86" i="10"/>
  <c r="CN86" i="10"/>
  <c r="DH83" i="10"/>
  <c r="DE85" i="10"/>
  <c r="CH80" i="10"/>
  <c r="DK80" i="10" s="1"/>
  <c r="DD85" i="10"/>
  <c r="DI85" i="10"/>
  <c r="DA85" i="10"/>
  <c r="DK85" i="10"/>
  <c r="DB85" i="10"/>
  <c r="CM85" i="10"/>
  <c r="DB81" i="10"/>
  <c r="CS85" i="10"/>
  <c r="CU85" i="10"/>
  <c r="DK81" i="10"/>
  <c r="DE81" i="10"/>
  <c r="DF81" i="10"/>
  <c r="CQ85" i="10"/>
  <c r="DI81" i="10"/>
  <c r="DJ81" i="10"/>
  <c r="DC81" i="10"/>
  <c r="CR85" i="10"/>
  <c r="CN85" i="10"/>
  <c r="DS85" i="10" s="1"/>
  <c r="CP85" i="10"/>
  <c r="DG85" i="10"/>
  <c r="CZ85" i="10"/>
  <c r="DH85" i="10"/>
  <c r="CT85" i="10"/>
  <c r="CV85" i="10"/>
  <c r="EA85" i="10" s="1"/>
  <c r="CO85" i="10"/>
  <c r="DJ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A81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DD81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DC80" i="10"/>
  <c r="DD80" i="10"/>
  <c r="DI80" i="10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DA88" i="10" l="1"/>
  <c r="DQ88" i="10" s="1"/>
  <c r="DK88" i="10"/>
  <c r="EA88" i="10" s="1"/>
  <c r="DV85" i="10"/>
  <c r="DZ84" i="10"/>
  <c r="DD88" i="10"/>
  <c r="DT88" i="10" s="1"/>
  <c r="CZ80" i="10"/>
  <c r="DJ88" i="10"/>
  <c r="DZ88" i="10" s="1"/>
  <c r="DB86" i="10"/>
  <c r="CZ86" i="10"/>
  <c r="DF88" i="10"/>
  <c r="DV88" i="10" s="1"/>
  <c r="DV84" i="10"/>
  <c r="DR86" i="10"/>
  <c r="EA86" i="10"/>
  <c r="DQ83" i="10"/>
  <c r="DW84" i="10"/>
  <c r="CZ88" i="10"/>
  <c r="DH88" i="10"/>
  <c r="DX88" i="10" s="1"/>
  <c r="DG88" i="10"/>
  <c r="DW88" i="10" s="1"/>
  <c r="DC88" i="10"/>
  <c r="DS88" i="10" s="1"/>
  <c r="DI88" i="10"/>
  <c r="DY88" i="10" s="1"/>
  <c r="DP88" i="10"/>
  <c r="CW88" i="10"/>
  <c r="CZ87" i="10"/>
  <c r="DP87" i="10" s="1"/>
  <c r="DF87" i="10"/>
  <c r="DV87" i="10" s="1"/>
  <c r="DC87" i="10"/>
  <c r="DS87" i="10" s="1"/>
  <c r="DG87" i="10"/>
  <c r="DW87" i="10" s="1"/>
  <c r="DJ87" i="10"/>
  <c r="DZ87" i="10" s="1"/>
  <c r="DA87" i="10"/>
  <c r="DQ87" i="10" s="1"/>
  <c r="DX83" i="10"/>
  <c r="DH87" i="10"/>
  <c r="DX87" i="10" s="1"/>
  <c r="DE87" i="10"/>
  <c r="DU87" i="10" s="1"/>
  <c r="DU84" i="10"/>
  <c r="DI86" i="10"/>
  <c r="DR85" i="10"/>
  <c r="DQ85" i="10"/>
  <c r="DK87" i="10"/>
  <c r="EA87" i="10" s="1"/>
  <c r="DB87" i="10"/>
  <c r="DR87" i="10" s="1"/>
  <c r="DI87" i="10"/>
  <c r="DY87" i="10" s="1"/>
  <c r="DR83" i="10"/>
  <c r="DR84" i="10"/>
  <c r="DH80" i="10"/>
  <c r="DT85" i="10"/>
  <c r="DG80" i="10"/>
  <c r="DY85" i="10"/>
  <c r="DF80" i="10"/>
  <c r="DE80" i="10"/>
  <c r="DB80" i="10"/>
  <c r="DJ80" i="10"/>
  <c r="CK82" i="10"/>
  <c r="DP82" i="10" s="1"/>
  <c r="CU82" i="10"/>
  <c r="DZ82" i="10" s="1"/>
  <c r="DA80" i="10"/>
  <c r="DU85" i="10"/>
  <c r="DG86" i="10"/>
  <c r="DW86" i="10" s="1"/>
  <c r="DC86" i="10"/>
  <c r="DS86" i="10" s="1"/>
  <c r="DH86" i="10"/>
  <c r="DX86" i="10" s="1"/>
  <c r="DA86" i="10"/>
  <c r="DQ86" i="10" s="1"/>
  <c r="DF86" i="10"/>
  <c r="DV86" i="10" s="1"/>
  <c r="DD86" i="10"/>
  <c r="DT86" i="10" s="1"/>
  <c r="DJ86" i="10"/>
  <c r="DZ86" i="10" s="1"/>
  <c r="EA84" i="10"/>
  <c r="DP86" i="10"/>
  <c r="CW86" i="10"/>
  <c r="DY86" i="10"/>
  <c r="DE86" i="10"/>
  <c r="DU86" i="10" s="1"/>
  <c r="DL81" i="10"/>
  <c r="DZ85" i="10"/>
  <c r="DW85" i="10"/>
  <c r="DQ84" i="10"/>
  <c r="DS83" i="10"/>
  <c r="DL84" i="10"/>
  <c r="DX85" i="10"/>
  <c r="DL85" i="10"/>
  <c r="CW85" i="10"/>
  <c r="DS84" i="10"/>
  <c r="DP85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DT81" i="10" s="1"/>
  <c r="CM81" i="10"/>
  <c r="DR81" i="10" s="1"/>
  <c r="CK81" i="10"/>
  <c r="CL81" i="10"/>
  <c r="DQ81" i="10" s="1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DU81" i="10" s="1"/>
  <c r="CV81" i="10"/>
  <c r="EA81" i="10" s="1"/>
  <c r="T6" i="12"/>
  <c r="DP80" i="10"/>
  <c r="CR80" i="10"/>
  <c r="CS80" i="10"/>
  <c r="CO80" i="10"/>
  <c r="DT80" i="10" s="1"/>
  <c r="CM80" i="10"/>
  <c r="CP80" i="10"/>
  <c r="CU80" i="10"/>
  <c r="CV80" i="10"/>
  <c r="EA80" i="10" s="1"/>
  <c r="CT80" i="10"/>
  <c r="DY80" i="10" s="1"/>
  <c r="CN80" i="10"/>
  <c r="DS80" i="10" s="1"/>
  <c r="CQ80" i="10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V80" i="10" l="1"/>
  <c r="DU80" i="10"/>
  <c r="DW80" i="10"/>
  <c r="DX80" i="10"/>
  <c r="DL88" i="10"/>
  <c r="EB88" i="10" s="1"/>
  <c r="DR80" i="10"/>
  <c r="DL80" i="10"/>
  <c r="DL87" i="10"/>
  <c r="EB87" i="10" s="1"/>
  <c r="DQ80" i="10"/>
  <c r="EB85" i="10"/>
  <c r="DZ80" i="10"/>
  <c r="DL86" i="10"/>
  <c r="EB86" i="10" s="1"/>
  <c r="EB84" i="10"/>
  <c r="EB83" i="10"/>
  <c r="CW82" i="10"/>
  <c r="EB82" i="10" s="1"/>
  <c r="B11" i="15"/>
  <c r="C10" i="15"/>
  <c r="D10" i="15" s="1"/>
  <c r="T19" i="12"/>
  <c r="DP81" i="10"/>
  <c r="CW81" i="10"/>
  <c r="EB81" i="10" s="1"/>
  <c r="DV33" i="10"/>
  <c r="CW80" i="10"/>
  <c r="EB80" i="10" s="1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T32" i="12" l="1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Y11" i="12"/>
  <c r="T11" i="12" s="1"/>
  <c r="B25" i="2"/>
  <c r="A24" i="2"/>
  <c r="T34" i="12"/>
  <c r="B26" i="3"/>
  <c r="A25" i="3"/>
  <c r="BL25" i="3" s="1"/>
  <c r="O17" i="12"/>
  <c r="N17" i="12"/>
  <c r="B14" i="15" l="1"/>
  <c r="C13" i="15"/>
  <c r="D13" i="15" s="1"/>
  <c r="T36" i="12"/>
  <c r="BL24" i="2"/>
  <c r="B26" i="2"/>
  <c r="A25" i="2"/>
  <c r="T24" i="12"/>
  <c r="Z12" i="12"/>
  <c r="Y12" i="12"/>
  <c r="T47" i="12"/>
  <c r="T46" i="12"/>
  <c r="T35" i="12"/>
  <c r="A26" i="3"/>
  <c r="BL26" i="3" s="1"/>
  <c r="B27" i="3"/>
  <c r="CN77" i="3"/>
  <c r="CP77" i="3" s="1"/>
  <c r="T12" i="12" l="1"/>
  <c r="B15" i="15"/>
  <c r="C14" i="15"/>
  <c r="D14" i="15" s="1"/>
  <c r="BL25" i="2"/>
  <c r="B27" i="2"/>
  <c r="A26" i="2"/>
  <c r="T48" i="12"/>
  <c r="T25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8" i="12" l="1"/>
  <c r="V59" i="12"/>
  <c r="V21" i="12"/>
  <c r="V60" i="12"/>
  <c r="V61" i="12"/>
  <c r="V36" i="12"/>
  <c r="V49" i="12"/>
  <c r="V62" i="12"/>
  <c r="V50" i="12"/>
  <c r="BL76" i="2"/>
  <c r="B78" i="2"/>
  <c r="A77" i="2"/>
  <c r="BL77" i="2" s="1"/>
  <c r="B79" i="3"/>
  <c r="A78" i="3"/>
  <c r="BL78" i="3" s="1"/>
  <c r="V46" i="12" l="1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7" i="13" l="1"/>
  <c r="I11" i="12"/>
  <c r="I12" i="13" s="1"/>
  <c r="J7" i="13"/>
  <c r="J11" i="12"/>
  <c r="J12" i="13" s="1"/>
  <c r="CN82" i="3" l="1"/>
  <c r="CP82" i="3" s="1"/>
  <c r="CF88" i="1" l="1"/>
  <c r="CF87" i="1" l="1"/>
  <c r="CF86" i="1"/>
  <c r="CF77" i="1"/>
  <c r="CF76" i="1"/>
  <c r="CF82" i="1"/>
  <c r="CF79" i="1"/>
  <c r="CF85" i="1"/>
  <c r="CF84" i="1"/>
  <c r="CF83" i="1"/>
  <c r="CF81" i="1"/>
  <c r="CF80" i="1"/>
  <c r="CF78" i="1"/>
  <c r="CG80" i="2" l="1"/>
  <c r="CG83" i="2"/>
  <c r="CG84" i="2"/>
  <c r="CG82" i="2"/>
  <c r="CG85" i="2"/>
  <c r="CG79" i="2"/>
  <c r="CG81" i="2"/>
  <c r="CF75" i="1"/>
  <c r="CG78" i="2" s="1"/>
  <c r="CF2" i="1" l="1"/>
  <c r="CG89" i="1" s="1"/>
  <c r="CF12" i="1"/>
  <c r="CF9" i="1"/>
  <c r="CF13" i="1"/>
  <c r="CF8" i="1"/>
  <c r="CF11" i="1"/>
  <c r="CF6" i="1"/>
  <c r="CF17" i="1"/>
  <c r="CF4" i="1"/>
  <c r="CF16" i="1"/>
  <c r="CF7" i="1"/>
  <c r="CF3" i="1"/>
  <c r="CG9" i="2" l="1"/>
  <c r="CG7" i="1"/>
  <c r="CG16" i="1"/>
  <c r="CG4" i="1"/>
  <c r="CG6" i="2"/>
  <c r="CG5" i="2"/>
  <c r="CG3" i="1"/>
  <c r="CG11" i="1"/>
  <c r="CG15" i="2"/>
  <c r="CG13" i="1"/>
  <c r="CG88" i="1"/>
  <c r="CG2" i="1"/>
  <c r="CG76" i="1"/>
  <c r="CG78" i="1"/>
  <c r="CG87" i="1"/>
  <c r="CG86" i="1"/>
  <c r="CG81" i="1"/>
  <c r="CG84" i="1"/>
  <c r="CG85" i="1"/>
  <c r="CG82" i="1"/>
  <c r="CG80" i="1"/>
  <c r="CG83" i="1"/>
  <c r="CG79" i="1"/>
  <c r="CG77" i="1"/>
  <c r="CG75" i="1"/>
  <c r="CG11" i="2"/>
  <c r="CG9" i="1"/>
  <c r="CG17" i="1"/>
  <c r="CG19" i="2"/>
  <c r="CG8" i="1"/>
  <c r="CG10" i="2"/>
  <c r="CG14" i="2"/>
  <c r="CG12" i="1"/>
  <c r="CG6" i="1"/>
  <c r="CF14" i="1" l="1"/>
  <c r="CF5" i="1" l="1"/>
  <c r="CG5" i="1" s="1"/>
  <c r="CG16" i="2"/>
  <c r="CG14" i="1"/>
  <c r="CF24" i="1"/>
  <c r="CF23" i="1"/>
  <c r="CF26" i="1"/>
  <c r="CG8" i="2" l="1"/>
  <c r="CG7" i="2"/>
  <c r="CF25" i="1"/>
  <c r="CG28" i="2" s="1"/>
  <c r="CF15" i="1"/>
  <c r="CF10" i="1"/>
  <c r="CF21" i="1"/>
  <c r="CG23" i="1"/>
  <c r="CF22" i="1"/>
  <c r="CF20" i="1"/>
  <c r="CG24" i="1"/>
  <c r="CG26" i="2"/>
  <c r="CG26" i="1"/>
  <c r="CF19" i="1"/>
  <c r="CF18" i="1"/>
  <c r="CF27" i="1"/>
  <c r="CG22" i="2" l="1"/>
  <c r="CG20" i="1"/>
  <c r="CG22" i="1"/>
  <c r="CG24" i="2"/>
  <c r="CG25" i="2"/>
  <c r="CG23" i="2"/>
  <c r="CG21" i="1"/>
  <c r="CG18" i="1"/>
  <c r="CG20" i="2"/>
  <c r="CG12" i="2"/>
  <c r="CG10" i="1"/>
  <c r="CG13" i="2"/>
  <c r="CG27" i="1"/>
  <c r="CG29" i="2"/>
  <c r="CG19" i="1"/>
  <c r="CG21" i="2"/>
  <c r="CG15" i="1"/>
  <c r="CG17" i="2"/>
  <c r="CG18" i="2"/>
  <c r="CG25" i="1"/>
  <c r="CG27" i="2"/>
  <c r="CF28" i="1"/>
  <c r="CG28" i="1" l="1"/>
  <c r="CG30" i="2"/>
  <c r="CF29" i="1"/>
  <c r="CG31" i="2" l="1"/>
  <c r="CG29" i="1"/>
  <c r="CF30" i="1"/>
  <c r="CG30" i="1" l="1"/>
  <c r="CG32" i="2"/>
  <c r="CF31" i="1"/>
  <c r="CG33" i="2" l="1"/>
  <c r="CG31" i="1"/>
  <c r="CF32" i="1"/>
  <c r="CG32" i="1" l="1"/>
  <c r="CG34" i="2"/>
  <c r="CF33" i="1"/>
  <c r="CG33" i="1" l="1"/>
  <c r="CG35" i="2"/>
  <c r="CF34" i="1"/>
  <c r="CG34" i="1" l="1"/>
  <c r="CG36" i="2"/>
  <c r="CF35" i="1"/>
  <c r="CG37" i="2" l="1"/>
  <c r="CG35" i="1"/>
  <c r="CF36" i="1"/>
  <c r="CG38" i="2" l="1"/>
  <c r="CG36" i="1"/>
  <c r="CF37" i="1"/>
  <c r="CG39" i="2" l="1"/>
  <c r="CG37" i="1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7" i="1" l="1"/>
  <c r="CG59" i="2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5" i="2" l="1"/>
  <c r="CG63" i="1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<sst xmlns="http://schemas.openxmlformats.org/spreadsheetml/2006/main" count="794" uniqueCount="183">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</sst>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  <c:pt idx="71" formatCode="0.0%">
                  <c:v>1.6168299620679782</c:v>
                </c:pt>
                <c:pt idx="72" formatCode="0.0%">
                  <c:v>2.132650801065108</c:v>
                </c:pt>
                <c:pt idx="73" formatCode="0.0%">
                  <c:v>2.5529082131284255</c:v>
                </c:pt>
                <c:pt idx="74" formatCode="0.0%">
                  <c:v>2.7528349207184784</c:v>
                </c:pt>
                <c:pt idx="75" formatCode="0.0%">
                  <c:v>2.8652735552408779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  <c:pt idx="71" formatCode="0.0%">
                  <c:v>1.6155553146365098</c:v>
                </c:pt>
                <c:pt idx="72" formatCode="0.0%">
                  <c:v>2.1276524229518397</c:v>
                </c:pt>
                <c:pt idx="73" formatCode="0.0%">
                  <c:v>2.5488558739951226</c:v>
                </c:pt>
                <c:pt idx="74" formatCode="0.0%">
                  <c:v>2.7542961622555446</c:v>
                </c:pt>
                <c:pt idx="75" formatCode="0.0%">
                  <c:v>2.8731547260792594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  <c:pt idx="71" formatCode="0.0%">
                  <c:v>1.6030194794157309</c:v>
                </c:pt>
                <c:pt idx="72" formatCode="0.0%">
                  <c:v>2.1097218582229638</c:v>
                </c:pt>
                <c:pt idx="73" formatCode="0.0%">
                  <c:v>2.5352319683455953</c:v>
                </c:pt>
                <c:pt idx="74" formatCode="0.0%">
                  <c:v>2.7592174846549979</c:v>
                </c:pt>
                <c:pt idx="75" formatCode="0.0%">
                  <c:v>2.8853832905942092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  <c:pt idx="12">
                  <c:v>3.363151220791492</c:v>
                </c:pt>
                <c:pt idx="13">
                  <c:v>2.9124824646013501</c:v>
                </c:pt>
                <c:pt idx="14">
                  <c:v>3.7021874209167152</c:v>
                </c:pt>
                <c:pt idx="15">
                  <c:v>2.6024877151288939</c:v>
                </c:pt>
                <c:pt idx="16">
                  <c:v>1.8874565284160707</c:v>
                </c:pt>
                <c:pt idx="17">
                  <c:v>2.2895560307080278</c:v>
                </c:pt>
                <c:pt idx="18">
                  <c:v>5.8216084422012493</c:v>
                </c:pt>
                <c:pt idx="19">
                  <c:v>5.1976148949754482</c:v>
                </c:pt>
                <c:pt idx="20">
                  <c:v>2.549470580723832</c:v>
                </c:pt>
                <c:pt idx="21">
                  <c:v>6.0914173044097977</c:v>
                </c:pt>
                <c:pt idx="22">
                  <c:v>11.471111169355652</c:v>
                </c:pt>
                <c:pt idx="23">
                  <c:v>8.0249274542010092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  <c:pt idx="12">
                  <c:v>0.11248984735157493</c:v>
                </c:pt>
                <c:pt idx="13">
                  <c:v>0.13852866624575738</c:v>
                </c:pt>
                <c:pt idx="14">
                  <c:v>9.0366274582987197E-2</c:v>
                </c:pt>
                <c:pt idx="15">
                  <c:v>0.16263295675410083</c:v>
                </c:pt>
                <c:pt idx="16">
                  <c:v>8.11816067396708E-2</c:v>
                </c:pt>
                <c:pt idx="17">
                  <c:v>0.17096557764570222</c:v>
                </c:pt>
                <c:pt idx="18">
                  <c:v>0.16733680701434764</c:v>
                </c:pt>
                <c:pt idx="19">
                  <c:v>0.16964226092146906</c:v>
                </c:pt>
                <c:pt idx="20">
                  <c:v>0.16941498593335097</c:v>
                </c:pt>
                <c:pt idx="21">
                  <c:v>0.19822255840058042</c:v>
                </c:pt>
                <c:pt idx="22">
                  <c:v>0.34033208733268011</c:v>
                </c:pt>
                <c:pt idx="23">
                  <c:v>0.34291036967329575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  <c:pt idx="12">
                  <c:v>0.54984705947414936</c:v>
                </c:pt>
                <c:pt idx="13">
                  <c:v>0.53009744448913709</c:v>
                </c:pt>
                <c:pt idx="14">
                  <c:v>0.75302808609869876</c:v>
                </c:pt>
                <c:pt idx="15">
                  <c:v>0.74257731867067267</c:v>
                </c:pt>
                <c:pt idx="16">
                  <c:v>0.41239529757615007</c:v>
                </c:pt>
                <c:pt idx="17">
                  <c:v>0.34595941227947813</c:v>
                </c:pt>
                <c:pt idx="18">
                  <c:v>0.79988711928046907</c:v>
                </c:pt>
                <c:pt idx="19">
                  <c:v>1.0537843820473025</c:v>
                </c:pt>
                <c:pt idx="20">
                  <c:v>0.84814522043208229</c:v>
                </c:pt>
                <c:pt idx="21">
                  <c:v>0.98694501000564994</c:v>
                </c:pt>
                <c:pt idx="22">
                  <c:v>1.6525146803160025</c:v>
                </c:pt>
                <c:pt idx="23">
                  <c:v>1.1263567114324085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  <c:pt idx="12">
                  <c:v>0.5197133949833076</c:v>
                </c:pt>
                <c:pt idx="13">
                  <c:v>0.68520358241783808</c:v>
                </c:pt>
                <c:pt idx="14">
                  <c:v>0.56453387875325955</c:v>
                </c:pt>
                <c:pt idx="15">
                  <c:v>1.2314072512778873</c:v>
                </c:pt>
                <c:pt idx="16">
                  <c:v>1.0263556566692977</c:v>
                </c:pt>
                <c:pt idx="17">
                  <c:v>0.47846346213647922</c:v>
                </c:pt>
                <c:pt idx="18">
                  <c:v>0.91236633983501325</c:v>
                </c:pt>
                <c:pt idx="19">
                  <c:v>0.94172304701223852</c:v>
                </c:pt>
                <c:pt idx="20">
                  <c:v>0.73539415933229191</c:v>
                </c:pt>
                <c:pt idx="21">
                  <c:v>0.74870117163799466</c:v>
                </c:pt>
                <c:pt idx="22">
                  <c:v>1.3246466308549458</c:v>
                </c:pt>
                <c:pt idx="23">
                  <c:v>1.3467744887716047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  <c:pt idx="12">
                  <c:v>0.22556684784188158</c:v>
                </c:pt>
                <c:pt idx="13">
                  <c:v>0.24176696523225188</c:v>
                </c:pt>
                <c:pt idx="14">
                  <c:v>0.34834168473380439</c:v>
                </c:pt>
                <c:pt idx="15">
                  <c:v>0.36342404331012806</c:v>
                </c:pt>
                <c:pt idx="16">
                  <c:v>0.29958194821680434</c:v>
                </c:pt>
                <c:pt idx="17">
                  <c:v>0.23184328707074425</c:v>
                </c:pt>
                <c:pt idx="18">
                  <c:v>0.57192667605751346</c:v>
                </c:pt>
                <c:pt idx="19">
                  <c:v>0.50677381676395794</c:v>
                </c:pt>
                <c:pt idx="20">
                  <c:v>0.42687847537667606</c:v>
                </c:pt>
                <c:pt idx="21">
                  <c:v>0.53771796108912306</c:v>
                </c:pt>
                <c:pt idx="22">
                  <c:v>1.3049806236405492</c:v>
                </c:pt>
                <c:pt idx="23">
                  <c:v>0.989557149345758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  <c:pt idx="12">
                  <c:v>0.23686902393452877</c:v>
                </c:pt>
                <c:pt idx="13">
                  <c:v>0.2527925526151652</c:v>
                </c:pt>
                <c:pt idx="14">
                  <c:v>0.28597510072562177</c:v>
                </c:pt>
                <c:pt idx="15">
                  <c:v>0.40267599505067747</c:v>
                </c:pt>
                <c:pt idx="16">
                  <c:v>0.37833121826731669</c:v>
                </c:pt>
                <c:pt idx="17">
                  <c:v>0.41207567854807003</c:v>
                </c:pt>
                <c:pt idx="18">
                  <c:v>0.69362459008359778</c:v>
                </c:pt>
                <c:pt idx="19">
                  <c:v>0.46376439027915867</c:v>
                </c:pt>
                <c:pt idx="20">
                  <c:v>0.22253224800065682</c:v>
                </c:pt>
                <c:pt idx="21">
                  <c:v>0.69446348395119761</c:v>
                </c:pt>
                <c:pt idx="22">
                  <c:v>1.4968481143839758</c:v>
                </c:pt>
                <c:pt idx="23">
                  <c:v>0.97161650587656456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  <c:pt idx="12">
                  <c:v>0.55547536174960455</c:v>
                </c:pt>
                <c:pt idx="13">
                  <c:v>0.55499106706424051</c:v>
                </c:pt>
                <c:pt idx="14">
                  <c:v>0.64534693656690123</c:v>
                </c:pt>
                <c:pt idx="15">
                  <c:v>0.77301482613342865</c:v>
                </c:pt>
                <c:pt idx="16">
                  <c:v>0.64745308602348628</c:v>
                </c:pt>
                <c:pt idx="17">
                  <c:v>0.57454373532833813</c:v>
                </c:pt>
                <c:pt idx="18">
                  <c:v>1.0865917634976252</c:v>
                </c:pt>
                <c:pt idx="19">
                  <c:v>1.1142780691780003</c:v>
                </c:pt>
                <c:pt idx="20">
                  <c:v>0.69475208795161225</c:v>
                </c:pt>
                <c:pt idx="21">
                  <c:v>1.0197173794330763</c:v>
                </c:pt>
                <c:pt idx="22">
                  <c:v>3.0826854459298065</c:v>
                </c:pt>
                <c:pt idx="23">
                  <c:v>2.6634780087369641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  <c:pt idx="12">
                  <c:v>0.28660718886514996</c:v>
                </c:pt>
                <c:pt idx="13">
                  <c:v>7.1762369150734792E-2</c:v>
                </c:pt>
                <c:pt idx="14">
                  <c:v>0.24224932646054917</c:v>
                </c:pt>
                <c:pt idx="15">
                  <c:v>0.25350038023160582</c:v>
                </c:pt>
                <c:pt idx="16">
                  <c:v>0.35185816901007505</c:v>
                </c:pt>
                <c:pt idx="17">
                  <c:v>0.44652222818361431</c:v>
                </c:pt>
                <c:pt idx="18">
                  <c:v>0.19981326188257106</c:v>
                </c:pt>
                <c:pt idx="19">
                  <c:v>0.3513013559233818</c:v>
                </c:pt>
                <c:pt idx="20">
                  <c:v>0.42350231559195506</c:v>
                </c:pt>
                <c:pt idx="21">
                  <c:v>0.53366870410925316</c:v>
                </c:pt>
                <c:pt idx="22">
                  <c:v>0.55234188631419556</c:v>
                </c:pt>
                <c:pt idx="23">
                  <c:v>0.79538265998866209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  <c:pt idx="12">
                  <c:v>0.5199151511660417</c:v>
                </c:pt>
                <c:pt idx="13">
                  <c:v>0.35593252740328796</c:v>
                </c:pt>
                <c:pt idx="14">
                  <c:v>0.51802991310007307</c:v>
                </c:pt>
                <c:pt idx="15">
                  <c:v>0.53992875075261049</c:v>
                </c:pt>
                <c:pt idx="16">
                  <c:v>0.45177991976699855</c:v>
                </c:pt>
                <c:pt idx="17">
                  <c:v>0.69459028265516887</c:v>
                </c:pt>
                <c:pt idx="18">
                  <c:v>0.80392644473828523</c:v>
                </c:pt>
                <c:pt idx="19">
                  <c:v>1.0684944727115571</c:v>
                </c:pt>
                <c:pt idx="20">
                  <c:v>0.66420518242721838</c:v>
                </c:pt>
                <c:pt idx="21">
                  <c:v>0.97898589285889037</c:v>
                </c:pt>
                <c:pt idx="22">
                  <c:v>1.4703394098858373</c:v>
                </c:pt>
                <c:pt idx="23">
                  <c:v>1.6526416417408962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  <c:pt idx="12">
                  <c:v>6.1847656460122254E-2</c:v>
                </c:pt>
                <c:pt idx="13">
                  <c:v>0.1249959847344818</c:v>
                </c:pt>
                <c:pt idx="14">
                  <c:v>7.7419650214699917E-2</c:v>
                </c:pt>
                <c:pt idx="15">
                  <c:v>7.3500727354194523E-2</c:v>
                </c:pt>
                <c:pt idx="16">
                  <c:v>0.11434432819810433</c:v>
                </c:pt>
                <c:pt idx="17">
                  <c:v>7.8322221504223022E-2</c:v>
                </c:pt>
                <c:pt idx="18">
                  <c:v>0.11045159120415159</c:v>
                </c:pt>
                <c:pt idx="19">
                  <c:v>0.12209592007738099</c:v>
                </c:pt>
                <c:pt idx="20">
                  <c:v>8.1852695823061913E-2</c:v>
                </c:pt>
                <c:pt idx="21">
                  <c:v>0.1254793566050208</c:v>
                </c:pt>
                <c:pt idx="22">
                  <c:v>0.12107156540960956</c:v>
                </c:pt>
                <c:pt idx="23">
                  <c:v>2.4634309056501141E-2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  <c:pt idx="12">
                  <c:v>0.3541996372339839</c:v>
                </c:pt>
                <c:pt idx="13">
                  <c:v>0.36803539292863552</c:v>
                </c:pt>
                <c:pt idx="14">
                  <c:v>0.48059015644103825</c:v>
                </c:pt>
                <c:pt idx="15">
                  <c:v>0.43427639722733741</c:v>
                </c:pt>
                <c:pt idx="16">
                  <c:v>0.2775452089536064</c:v>
                </c:pt>
                <c:pt idx="17">
                  <c:v>0.35320873883464832</c:v>
                </c:pt>
                <c:pt idx="18">
                  <c:v>0.62198123152641649</c:v>
                </c:pt>
                <c:pt idx="19">
                  <c:v>0.62764858916976374</c:v>
                </c:pt>
                <c:pt idx="20">
                  <c:v>0.43323114171778471</c:v>
                </c:pt>
                <c:pt idx="21">
                  <c:v>0.57716224253537241</c:v>
                </c:pt>
                <c:pt idx="22">
                  <c:v>1.0391330464143929</c:v>
                </c:pt>
                <c:pt idx="23">
                  <c:v>0.90359625649370867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  <c:pt idx="12">
                  <c:v>0.20712114313372076</c:v>
                </c:pt>
                <c:pt idx="13">
                  <c:v>0.1994834799773792</c:v>
                </c:pt>
                <c:pt idx="14">
                  <c:v>0.20694597208762511</c:v>
                </c:pt>
                <c:pt idx="15">
                  <c:v>0.22997120022410644</c:v>
                </c:pt>
                <c:pt idx="16">
                  <c:v>0.20579517169249406</c:v>
                </c:pt>
                <c:pt idx="17">
                  <c:v>0.194794573294887</c:v>
                </c:pt>
                <c:pt idx="18">
                  <c:v>0.29200342470372898</c:v>
                </c:pt>
                <c:pt idx="19">
                  <c:v>0.34530049580077782</c:v>
                </c:pt>
                <c:pt idx="20">
                  <c:v>0.23038831224568096</c:v>
                </c:pt>
                <c:pt idx="21">
                  <c:v>0.3438647999639895</c:v>
                </c:pt>
                <c:pt idx="22">
                  <c:v>0.97419789318841554</c:v>
                </c:pt>
                <c:pt idx="23">
                  <c:v>1.3813580409894284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  <c:pt idx="83" formatCode="0.00%">
                  <c:v>0.13436359526075203</c:v>
                </c:pt>
                <c:pt idx="84" formatCode="0.00%">
                  <c:v>0.25994678680994876</c:v>
                </c:pt>
                <c:pt idx="85" formatCode="0.00%">
                  <c:v>0.20723249806440713</c:v>
                </c:pt>
                <c:pt idx="86" formatCode="0.00%">
                  <c:v>0.13120897105759477</c:v>
                </c:pt>
                <c:pt idx="87" formatCode="0.00%">
                  <c:v>9.9701804542405847E-2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  <c:pt idx="83" formatCode="0.00%">
                  <c:v>0.13453232257809788</c:v>
                </c:pt>
                <c:pt idx="84" formatCode="0.00%">
                  <c:v>0.25953009172006536</c:v>
                </c:pt>
                <c:pt idx="85" formatCode="0.00%">
                  <c:v>0.20714478808248549</c:v>
                </c:pt>
                <c:pt idx="86" formatCode="0.00%">
                  <c:v>0.13149545264643425</c:v>
                </c:pt>
                <c:pt idx="87" formatCode="0.00%">
                  <c:v>0.10147699883538275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  <c:pt idx="83" formatCode="0.00%">
                  <c:v>0.13289864939109863</c:v>
                </c:pt>
                <c:pt idx="84" formatCode="0.00%">
                  <c:v>0.25934546829884431</c:v>
                </c:pt>
                <c:pt idx="85" formatCode="0.00%">
                  <c:v>0.20922035535083761</c:v>
                </c:pt>
                <c:pt idx="86" formatCode="0.00%">
                  <c:v>0.13528764885807099</c:v>
                </c:pt>
                <c:pt idx="87" formatCode="0.00%">
                  <c:v>0.10230300925508584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  <c:pt idx="10">
                  <c:v>45292</c:v>
                </c:pt>
                <c:pt idx="11">
                  <c:v>45323</c:v>
                </c:pt>
                <c:pt idx="12">
                  <c:v>45352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6.8300058095319249E-2</c:v>
                </c:pt>
                <c:pt idx="1">
                  <c:v>8.4626924945660154E-2</c:v>
                </c:pt>
                <c:pt idx="2">
                  <c:v>7.9491641317577688E-2</c:v>
                </c:pt>
                <c:pt idx="3">
                  <c:v>5.9845706584237268E-2</c:v>
                </c:pt>
                <c:pt idx="4">
                  <c:v>6.3891094311341989E-2</c:v>
                </c:pt>
                <c:pt idx="5">
                  <c:v>0.12890946834927219</c:v>
                </c:pt>
                <c:pt idx="6">
                  <c:v>0.12568217146119265</c:v>
                </c:pt>
                <c:pt idx="7">
                  <c:v>7.7262043891683119E-2</c:v>
                </c:pt>
                <c:pt idx="8">
                  <c:v>0.13638238283029502</c:v>
                </c:pt>
                <c:pt idx="9">
                  <c:v>0.26265326067140227</c:v>
                </c:pt>
                <c:pt idx="10">
                  <c:v>0.20604826075433857</c:v>
                </c:pt>
                <c:pt idx="11">
                  <c:v>0.12518426483712308</c:v>
                </c:pt>
                <c:pt idx="12">
                  <c:v>9.6326392901241453E-2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  <c:pt idx="10">
                  <c:v>45292</c:v>
                </c:pt>
                <c:pt idx="11">
                  <c:v>45323</c:v>
                </c:pt>
                <c:pt idx="12">
                  <c:v>45352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6.7712097341239508E-2</c:v>
                </c:pt>
                <c:pt idx="1">
                  <c:v>8.3161536291670224E-2</c:v>
                </c:pt>
                <c:pt idx="2">
                  <c:v>8.0630545065518033E-2</c:v>
                </c:pt>
                <c:pt idx="3">
                  <c:v>6.023676984981341E-2</c:v>
                </c:pt>
                <c:pt idx="4">
                  <c:v>6.4445883803521342E-2</c:v>
                </c:pt>
                <c:pt idx="5">
                  <c:v>0.12474611267048985</c:v>
                </c:pt>
                <c:pt idx="6">
                  <c:v>0.12342066294499077</c:v>
                </c:pt>
                <c:pt idx="7">
                  <c:v>7.8880217077648584E-2</c:v>
                </c:pt>
                <c:pt idx="8">
                  <c:v>0.13436359526075203</c:v>
                </c:pt>
                <c:pt idx="9">
                  <c:v>0.25994678680994876</c:v>
                </c:pt>
                <c:pt idx="10">
                  <c:v>0.20723249806440713</c:v>
                </c:pt>
                <c:pt idx="11">
                  <c:v>0.13120897105759477</c:v>
                </c:pt>
                <c:pt idx="12">
                  <c:v>9.9701804542405847E-2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  <c:pt idx="10">
                  <c:v>45292</c:v>
                </c:pt>
                <c:pt idx="11">
                  <c:v>45323</c:v>
                </c:pt>
                <c:pt idx="12">
                  <c:v>45352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6.7675102596923553E-2</c:v>
                </c:pt>
                <c:pt idx="1">
                  <c:v>8.2980448983265953E-2</c:v>
                </c:pt>
                <c:pt idx="2">
                  <c:v>8.113936961926016E-2</c:v>
                </c:pt>
                <c:pt idx="3">
                  <c:v>6.0790308378942726E-2</c:v>
                </c:pt>
                <c:pt idx="4">
                  <c:v>6.5193770656134742E-2</c:v>
                </c:pt>
                <c:pt idx="5">
                  <c:v>0.12371162284175963</c:v>
                </c:pt>
                <c:pt idx="6">
                  <c:v>0.12279969217713438</c:v>
                </c:pt>
                <c:pt idx="7">
                  <c:v>7.9280172047813346E-2</c:v>
                </c:pt>
                <c:pt idx="8">
                  <c:v>0.13453232257809788</c:v>
                </c:pt>
                <c:pt idx="9">
                  <c:v>0.25953009172006536</c:v>
                </c:pt>
                <c:pt idx="10">
                  <c:v>0.20714478808248549</c:v>
                </c:pt>
                <c:pt idx="11">
                  <c:v>0.13149545264643425</c:v>
                </c:pt>
                <c:pt idx="12">
                  <c:v>0.10147699883538275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  <c:pt idx="10">
                  <c:v>45292</c:v>
                </c:pt>
                <c:pt idx="11">
                  <c:v>45323</c:v>
                </c:pt>
                <c:pt idx="12">
                  <c:v>45352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6.650912814982779E-2</c:v>
                </c:pt>
                <c:pt idx="1">
                  <c:v>8.221248900753042E-2</c:v>
                </c:pt>
                <c:pt idx="2">
                  <c:v>8.1953315143775018E-2</c:v>
                </c:pt>
                <c:pt idx="3">
                  <c:v>6.187181818174925E-2</c:v>
                </c:pt>
                <c:pt idx="4">
                  <c:v>6.5380178266551514E-2</c:v>
                </c:pt>
                <c:pt idx="5">
                  <c:v>0.12207259011651739</c:v>
                </c:pt>
                <c:pt idx="6">
                  <c:v>0.1214203858363414</c:v>
                </c:pt>
                <c:pt idx="7">
                  <c:v>7.9688309718787265E-2</c:v>
                </c:pt>
                <c:pt idx="8">
                  <c:v>0.13289864939109863</c:v>
                </c:pt>
                <c:pt idx="9">
                  <c:v>0.25934546829884431</c:v>
                </c:pt>
                <c:pt idx="10">
                  <c:v>0.20922035535083761</c:v>
                </c:pt>
                <c:pt idx="11">
                  <c:v>0.13528764885807099</c:v>
                </c:pt>
                <c:pt idx="12">
                  <c:v>0.10230300925508584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44986</c:v>
                </c:pt>
                <c:pt idx="1">
                  <c:v>45017</c:v>
                </c:pt>
                <c:pt idx="2">
                  <c:v>45047</c:v>
                </c:pt>
                <c:pt idx="3">
                  <c:v>45078</c:v>
                </c:pt>
                <c:pt idx="4">
                  <c:v>45108</c:v>
                </c:pt>
                <c:pt idx="5">
                  <c:v>45139</c:v>
                </c:pt>
                <c:pt idx="6">
                  <c:v>45170</c:v>
                </c:pt>
                <c:pt idx="7">
                  <c:v>45200</c:v>
                </c:pt>
                <c:pt idx="8">
                  <c:v>45231</c:v>
                </c:pt>
                <c:pt idx="9">
                  <c:v>45261</c:v>
                </c:pt>
                <c:pt idx="10">
                  <c:v>45292</c:v>
                </c:pt>
                <c:pt idx="11">
                  <c:v>45323</c:v>
                </c:pt>
                <c:pt idx="12">
                  <c:v>45352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6.5139783156022979E-2</c:v>
                </c:pt>
                <c:pt idx="1">
                  <c:v>8.134691914865444E-2</c:v>
                </c:pt>
                <c:pt idx="2">
                  <c:v>8.3774816000369068E-2</c:v>
                </c:pt>
                <c:pt idx="3">
                  <c:v>6.3704105356792606E-2</c:v>
                </c:pt>
                <c:pt idx="4">
                  <c:v>6.6206996727169454E-2</c:v>
                </c:pt>
                <c:pt idx="5">
                  <c:v>0.12078610800266154</c:v>
                </c:pt>
                <c:pt idx="6">
                  <c:v>0.11951165404165809</c:v>
                </c:pt>
                <c:pt idx="7">
                  <c:v>8.0848382783769379E-2</c:v>
                </c:pt>
                <c:pt idx="8">
                  <c:v>0.13136529116970563</c:v>
                </c:pt>
                <c:pt idx="9">
                  <c:v>0.25718817409963202</c:v>
                </c:pt>
                <c:pt idx="10">
                  <c:v>0.2094834834481698</c:v>
                </c:pt>
                <c:pt idx="11">
                  <c:v>0.13729776215973466</c:v>
                </c:pt>
                <c:pt idx="12">
                  <c:v>0.10248097478315965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3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39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3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211388</xdr:colOff>
      <xdr:row>90</xdr:row>
      <xdr:rowOff>38272</xdr:rowOff>
    </xdr:from>
    <xdr:to>
      <xdr:col>68</xdr:col>
      <xdr:colOff>504165</xdr:colOff>
      <xdr:row>109</xdr:row>
      <xdr:rowOff>131403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291174</xdr:colOff>
      <xdr:row>88</xdr:row>
      <xdr:rowOff>88868</xdr:rowOff>
    </xdr:from>
    <xdr:to>
      <xdr:col>82</xdr:col>
      <xdr:colOff>14107</xdr:colOff>
      <xdr:row>108</xdr:row>
      <xdr:rowOff>21638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125323</xdr:colOff>
      <xdr:row>91</xdr:row>
      <xdr:rowOff>137587</xdr:rowOff>
    </xdr:from>
    <xdr:to>
      <xdr:col>95</xdr:col>
      <xdr:colOff>514366</xdr:colOff>
      <xdr:row>122</xdr:row>
      <xdr:rowOff>63519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101" cy="62769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101" cy="62769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6101" cy="62769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3224.205810546875</v>
          </cell>
          <cell r="E85">
            <v>2228.7939453125</v>
          </cell>
          <cell r="F85">
            <v>3056.291015625</v>
          </cell>
          <cell r="G85">
            <v>1942.9840087890625</v>
          </cell>
          <cell r="H85">
            <v>2918.46142578125</v>
          </cell>
          <cell r="I85">
            <v>3110.14306640625</v>
          </cell>
          <cell r="J85">
            <v>2635.679931640625</v>
          </cell>
          <cell r="K85">
            <v>2095.63818359375</v>
          </cell>
          <cell r="L85">
            <v>2735.85595703125</v>
          </cell>
          <cell r="M85">
            <v>1997.78662109375</v>
          </cell>
          <cell r="N85">
            <v>3169.063232421875</v>
          </cell>
          <cell r="O85">
            <v>2298.283935546875</v>
          </cell>
          <cell r="P85">
            <v>3216.365966796875</v>
          </cell>
          <cell r="Q85">
            <v>2207.760009765625</v>
          </cell>
          <cell r="R85">
            <v>3090.099365234375</v>
          </cell>
          <cell r="S85">
            <v>1909.3436279296875</v>
          </cell>
          <cell r="T85">
            <v>2916.365966796875</v>
          </cell>
          <cell r="U85">
            <v>3085.092041015625</v>
          </cell>
          <cell r="V85">
            <v>2622.731201171875</v>
          </cell>
          <cell r="W85">
            <v>2085.606689453125</v>
          </cell>
          <cell r="X85">
            <v>2742.90234375</v>
          </cell>
          <cell r="Y85">
            <v>2068.12255859375</v>
          </cell>
          <cell r="Z85">
            <v>3168.321044921875</v>
          </cell>
          <cell r="AA85">
            <v>2283.9541015625</v>
          </cell>
          <cell r="AB85">
            <v>3210.744140625</v>
          </cell>
          <cell r="AC85">
            <v>2208.41259765625</v>
          </cell>
          <cell r="AD85">
            <v>3107.45166015625</v>
          </cell>
          <cell r="AE85">
            <v>1878.5074462890625</v>
          </cell>
          <cell r="AF85">
            <v>2907.8720703125</v>
          </cell>
          <cell r="AG85">
            <v>3081.5126953125</v>
          </cell>
          <cell r="AH85">
            <v>2639.1142578125</v>
          </cell>
          <cell r="AI85">
            <v>2083.11474609375</v>
          </cell>
          <cell r="AJ85">
            <v>2745.401123046875</v>
          </cell>
          <cell r="AK85">
            <v>2086.964111328125</v>
          </cell>
          <cell r="AL85">
            <v>3158.527099609375</v>
          </cell>
          <cell r="AM85">
            <v>2276.465087890625</v>
          </cell>
          <cell r="AN85">
            <v>3204.2353515625</v>
          </cell>
          <cell r="AO85">
            <v>2201.471435546875</v>
          </cell>
          <cell r="AP85">
            <v>3123.126708984375</v>
          </cell>
          <cell r="AQ85">
            <v>1875.865234375</v>
          </cell>
          <cell r="AR85">
            <v>2908.337646484375</v>
          </cell>
          <cell r="AS85">
            <v>3030.332763671875</v>
          </cell>
          <cell r="AT85">
            <v>2612.880859375</v>
          </cell>
          <cell r="AU85">
            <v>2070.835205078125</v>
          </cell>
          <cell r="AV85">
            <v>2752.527099609375</v>
          </cell>
          <cell r="AW85">
            <v>2065.071044921875</v>
          </cell>
          <cell r="AX85">
            <v>3152.18505859375</v>
          </cell>
          <cell r="AY85">
            <v>2276.89501953125</v>
          </cell>
          <cell r="AZ85">
            <v>3194.7734375</v>
          </cell>
          <cell r="BA85">
            <v>2186.780517578125</v>
          </cell>
          <cell r="BB85">
            <v>3146.707763671875</v>
          </cell>
          <cell r="BC85">
            <v>1866.1756591796875</v>
          </cell>
          <cell r="BD85">
            <v>2916.456787109375</v>
          </cell>
          <cell r="BE85">
            <v>2987.210693359375</v>
          </cell>
          <cell r="BF85">
            <v>2595.880859375</v>
          </cell>
          <cell r="BG85">
            <v>2064.701171875</v>
          </cell>
          <cell r="BH85">
            <v>2762.580322265625</v>
          </cell>
          <cell r="BI85">
            <v>2133.933837890625</v>
          </cell>
          <cell r="BJ85">
            <v>3144.493408203125</v>
          </cell>
          <cell r="BK85">
            <v>2278.299560546875</v>
          </cell>
          <cell r="BL85">
            <v>2881.853515625</v>
          </cell>
          <cell r="BM85">
            <v>2832.338623046875</v>
          </cell>
          <cell r="BN85">
            <v>2827.232666015625</v>
          </cell>
          <cell r="BO85">
            <v>2804.060791015625</v>
          </cell>
          <cell r="BP85">
            <v>2774.357666015625</v>
          </cell>
          <cell r="BQ85">
            <v>3209.249267578125</v>
          </cell>
          <cell r="BR85">
            <v>2203.00048828125</v>
          </cell>
          <cell r="BS85">
            <v>3112.21484375</v>
          </cell>
          <cell r="BT85">
            <v>1886.195556640625</v>
          </cell>
          <cell r="BU85">
            <v>2913.56005859375</v>
          </cell>
          <cell r="BV85">
            <v>3033.7158203125</v>
          </cell>
          <cell r="BW85">
            <v>2614.42041015625</v>
          </cell>
          <cell r="BX85">
            <v>2076.810546875</v>
          </cell>
          <cell r="BY85">
            <v>2751.978271484375</v>
          </cell>
          <cell r="BZ85">
            <v>2092.450439453125</v>
          </cell>
          <cell r="CA85">
            <v>3153.416015625</v>
          </cell>
          <cell r="CB85">
            <v>2280.4267578125</v>
          </cell>
          <cell r="CC85">
            <v>2812.453125</v>
          </cell>
          <cell r="CD85">
            <v>2812.453125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4183.10498046875</v>
          </cell>
          <cell r="E86">
            <v>2669.871337890625</v>
          </cell>
          <cell r="F86">
            <v>3652.153076171875</v>
          </cell>
          <cell r="G86">
            <v>2211.98388671875</v>
          </cell>
          <cell r="H86">
            <v>3831.413818359375</v>
          </cell>
          <cell r="I86">
            <v>4140.74462890625</v>
          </cell>
          <cell r="J86">
            <v>3490.809326171875</v>
          </cell>
          <cell r="K86">
            <v>2412.99365234375</v>
          </cell>
          <cell r="L86">
            <v>3285.99951171875</v>
          </cell>
          <cell r="M86">
            <v>2209.477783203125</v>
          </cell>
          <cell r="N86">
            <v>3851.4033203125</v>
          </cell>
          <cell r="O86">
            <v>3063.450439453125</v>
          </cell>
          <cell r="P86">
            <v>4171.8515625</v>
          </cell>
          <cell r="Q86">
            <v>2647.644775390625</v>
          </cell>
          <cell r="R86">
            <v>3704.68212890625</v>
          </cell>
          <cell r="S86">
            <v>2170.706787109375</v>
          </cell>
          <cell r="T86">
            <v>3835.807373046875</v>
          </cell>
          <cell r="U86">
            <v>4104.8798828125</v>
          </cell>
          <cell r="V86">
            <v>3465.657958984375</v>
          </cell>
          <cell r="W86">
            <v>2398.786376953125</v>
          </cell>
          <cell r="X86">
            <v>3291.1611328125</v>
          </cell>
          <cell r="Y86">
            <v>2293.9912109375</v>
          </cell>
          <cell r="Z86">
            <v>3851.021728515625</v>
          </cell>
          <cell r="AA86">
            <v>3031.96240234375</v>
          </cell>
          <cell r="AB86">
            <v>4163.9765625</v>
          </cell>
          <cell r="AC86">
            <v>2647.365478515625</v>
          </cell>
          <cell r="AD86">
            <v>3728.535888671875</v>
          </cell>
          <cell r="AE86">
            <v>2135.424072265625</v>
          </cell>
          <cell r="AF86">
            <v>3824.902587890625</v>
          </cell>
          <cell r="AG86">
            <v>4101.95556640625</v>
          </cell>
          <cell r="AH86">
            <v>3481.17626953125</v>
          </cell>
          <cell r="AI86">
            <v>2394.453369140625</v>
          </cell>
          <cell r="AJ86">
            <v>3291.8916015625</v>
          </cell>
          <cell r="AK86">
            <v>2317.04443359375</v>
          </cell>
          <cell r="AL86">
            <v>3836.72802734375</v>
          </cell>
          <cell r="AM86">
            <v>3019.03759765625</v>
          </cell>
          <cell r="AN86">
            <v>4154.72705078125</v>
          </cell>
          <cell r="AO86">
            <v>2640.013427734375</v>
          </cell>
          <cell r="AP86">
            <v>3759.5634765625</v>
          </cell>
          <cell r="AQ86">
            <v>2132.645263671875</v>
          </cell>
          <cell r="AR86">
            <v>3825.352783203125</v>
          </cell>
          <cell r="AS86">
            <v>4016.832763671875</v>
          </cell>
          <cell r="AT86">
            <v>3439.63818359375</v>
          </cell>
          <cell r="AU86">
            <v>2380.185791015625</v>
          </cell>
          <cell r="AV86">
            <v>3303.56201171875</v>
          </cell>
          <cell r="AW86">
            <v>2290.72119140625</v>
          </cell>
          <cell r="AX86">
            <v>3831.33056640625</v>
          </cell>
          <cell r="AY86">
            <v>3014.048828125</v>
          </cell>
          <cell r="AZ86">
            <v>4140.9736328125</v>
          </cell>
          <cell r="BA86">
            <v>2625.434814453125</v>
          </cell>
          <cell r="BB86">
            <v>3801.02587890625</v>
          </cell>
          <cell r="BC86">
            <v>2122.614013671875</v>
          </cell>
          <cell r="BD86">
            <v>3845.56103515625</v>
          </cell>
          <cell r="BE86">
            <v>3946.525390625</v>
          </cell>
          <cell r="BF86">
            <v>3410.241943359375</v>
          </cell>
          <cell r="BG86">
            <v>2373.484619140625</v>
          </cell>
          <cell r="BH86">
            <v>3317.763427734375</v>
          </cell>
          <cell r="BI86">
            <v>2373.8974609375</v>
          </cell>
          <cell r="BJ86">
            <v>3824.2373046875</v>
          </cell>
          <cell r="BK86">
            <v>3007.966796875</v>
          </cell>
          <cell r="BL86">
            <v>3638.78173828125</v>
          </cell>
          <cell r="BM86">
            <v>3568.595947265625</v>
          </cell>
          <cell r="BN86">
            <v>3560.984619140625</v>
          </cell>
          <cell r="BO86">
            <v>3531.28125</v>
          </cell>
          <cell r="BP86">
            <v>3487.8896484375</v>
          </cell>
          <cell r="BQ86">
            <v>4161.76123046875</v>
          </cell>
          <cell r="BR86">
            <v>2642.237548828125</v>
          </cell>
          <cell r="BS86">
            <v>3741.6640625</v>
          </cell>
          <cell r="BT86">
            <v>2145.027587890625</v>
          </cell>
          <cell r="BU86">
            <v>3835.545654296875</v>
          </cell>
          <cell r="BV86">
            <v>4022.01025390625</v>
          </cell>
          <cell r="BW86">
            <v>3443.976318359375</v>
          </cell>
          <cell r="BX86">
            <v>2387.95458984375</v>
          </cell>
          <cell r="BY86">
            <v>3303.32373046875</v>
          </cell>
          <cell r="BZ86">
            <v>2323.718994140625</v>
          </cell>
          <cell r="CA86">
            <v>3833.350830078125</v>
          </cell>
          <cell r="CB86">
            <v>3019.975830078125</v>
          </cell>
          <cell r="CC86">
            <v>3541.4375</v>
          </cell>
          <cell r="CD86">
            <v>3541.4375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5030.123046875</v>
          </cell>
          <cell r="E87">
            <v>3231.018310546875</v>
          </cell>
          <cell r="F87">
            <v>4164.9677734375</v>
          </cell>
          <cell r="G87">
            <v>2557.311279296875</v>
          </cell>
          <cell r="H87">
            <v>4705.52978515625</v>
          </cell>
          <cell r="I87">
            <v>4985.42431640625</v>
          </cell>
          <cell r="J87">
            <v>4423.7109375</v>
          </cell>
          <cell r="K87">
            <v>2990.0234375</v>
          </cell>
          <cell r="L87">
            <v>4066.76611328125</v>
          </cell>
          <cell r="M87">
            <v>2263.863525390625</v>
          </cell>
          <cell r="N87">
            <v>4600.5869140625</v>
          </cell>
          <cell r="O87">
            <v>4433.3828125</v>
          </cell>
          <cell r="P87">
            <v>5018.93408203125</v>
          </cell>
          <cell r="Q87">
            <v>3205.041259765625</v>
          </cell>
          <cell r="R87">
            <v>4220.18359375</v>
          </cell>
          <cell r="S87">
            <v>2491.02294921875</v>
          </cell>
          <cell r="T87">
            <v>4704.9462890625</v>
          </cell>
          <cell r="U87">
            <v>4940.03271484375</v>
          </cell>
          <cell r="V87">
            <v>4393.271484375</v>
          </cell>
          <cell r="W87">
            <v>2975.148681640625</v>
          </cell>
          <cell r="X87">
            <v>4078.401611328125</v>
          </cell>
          <cell r="Y87">
            <v>2340.197265625</v>
          </cell>
          <cell r="Z87">
            <v>4595.79833984375</v>
          </cell>
          <cell r="AA87">
            <v>4387.56396484375</v>
          </cell>
          <cell r="AB87">
            <v>5011.18115234375</v>
          </cell>
          <cell r="AC87">
            <v>3208.9443359375</v>
          </cell>
          <cell r="AD87">
            <v>4246.66943359375</v>
          </cell>
          <cell r="AE87">
            <v>2442.620849609375</v>
          </cell>
          <cell r="AF87">
            <v>4693.6708984375</v>
          </cell>
          <cell r="AG87">
            <v>4937.6640625</v>
          </cell>
          <cell r="AH87">
            <v>4409.76806640625</v>
          </cell>
          <cell r="AI87">
            <v>2969.699462890625</v>
          </cell>
          <cell r="AJ87">
            <v>4082.8935546875</v>
          </cell>
          <cell r="AK87">
            <v>2361.151123046875</v>
          </cell>
          <cell r="AL87">
            <v>4577.72265625</v>
          </cell>
          <cell r="AM87">
            <v>4362.80908203125</v>
          </cell>
          <cell r="AN87">
            <v>5004.79638671875</v>
          </cell>
          <cell r="AO87">
            <v>3201.532958984375</v>
          </cell>
          <cell r="AP87">
            <v>4271.09619140625</v>
          </cell>
          <cell r="AQ87">
            <v>2433.739990234375</v>
          </cell>
          <cell r="AR87">
            <v>4694.95703125</v>
          </cell>
          <cell r="AS87">
            <v>4839.00341796875</v>
          </cell>
          <cell r="AT87">
            <v>4354.9736328125</v>
          </cell>
          <cell r="AU87">
            <v>2952.054931640625</v>
          </cell>
          <cell r="AV87">
            <v>4095.187744140625</v>
          </cell>
          <cell r="AW87">
            <v>2334.118896484375</v>
          </cell>
          <cell r="AX87">
            <v>4568.21240234375</v>
          </cell>
          <cell r="AY87">
            <v>4362.69384765625</v>
          </cell>
          <cell r="AZ87">
            <v>4992.00390625</v>
          </cell>
          <cell r="BA87">
            <v>3183.108154296875</v>
          </cell>
          <cell r="BB87">
            <v>4307.10986328125</v>
          </cell>
          <cell r="BC87">
            <v>2404.261474609375</v>
          </cell>
          <cell r="BD87">
            <v>4705.91455078125</v>
          </cell>
          <cell r="BE87">
            <v>4757.09521484375</v>
          </cell>
          <cell r="BF87">
            <v>4314.32861328125</v>
          </cell>
          <cell r="BG87">
            <v>2944.350830078125</v>
          </cell>
          <cell r="BH87">
            <v>4111.5419921875</v>
          </cell>
          <cell r="BI87">
            <v>2409.8564453125</v>
          </cell>
          <cell r="BJ87">
            <v>4558.0654296875</v>
          </cell>
          <cell r="BK87">
            <v>4352.46875</v>
          </cell>
          <cell r="BL87">
            <v>4388.54638671875</v>
          </cell>
          <cell r="BM87">
            <v>4308.125</v>
          </cell>
          <cell r="BN87">
            <v>4298.6240234375</v>
          </cell>
          <cell r="BO87">
            <v>4270.09716796875</v>
          </cell>
          <cell r="BP87">
            <v>4218.544921875</v>
          </cell>
          <cell r="BQ87">
            <v>5010.37255859375</v>
          </cell>
          <cell r="BR87">
            <v>3201.77099609375</v>
          </cell>
          <cell r="BS87">
            <v>4253.69970703125</v>
          </cell>
          <cell r="BT87">
            <v>2448.941162109375</v>
          </cell>
          <cell r="BU87">
            <v>4701.5244140625</v>
          </cell>
          <cell r="BV87">
            <v>4844.93408203125</v>
          </cell>
          <cell r="BW87">
            <v>4360.703125</v>
          </cell>
          <cell r="BX87">
            <v>2961.545654296875</v>
          </cell>
          <cell r="BY87">
            <v>4093.885009765625</v>
          </cell>
          <cell r="BZ87">
            <v>2365.334716796875</v>
          </cell>
          <cell r="CA87">
            <v>4571.60498046875</v>
          </cell>
          <cell r="CB87">
            <v>4369.3251953125</v>
          </cell>
          <cell r="CC87">
            <v>4278.85693359375</v>
          </cell>
          <cell r="CD87">
            <v>4278.85693359375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5569.0380859375</v>
          </cell>
          <cell r="E88">
            <v>3820.278076171875</v>
          </cell>
          <cell r="F88">
            <v>4568.62109375</v>
          </cell>
          <cell r="G88">
            <v>3069.001953125</v>
          </cell>
          <cell r="H88">
            <v>5196.029296875</v>
          </cell>
          <cell r="I88">
            <v>5643.31494140625</v>
          </cell>
          <cell r="J88">
            <v>5287.95703125</v>
          </cell>
          <cell r="K88">
            <v>3713.00341796875</v>
          </cell>
          <cell r="L88">
            <v>4449.54931640625</v>
          </cell>
          <cell r="M88">
            <v>2529.889404296875</v>
          </cell>
          <cell r="N88">
            <v>5127.736328125</v>
          </cell>
          <cell r="O88">
            <v>5182.94970703125</v>
          </cell>
          <cell r="P88">
            <v>5573.162109375</v>
          </cell>
          <cell r="Q88">
            <v>3798.14111328125</v>
          </cell>
          <cell r="R88">
            <v>4624.4501953125</v>
          </cell>
          <cell r="S88">
            <v>2998.654296875</v>
          </cell>
          <cell r="T88">
            <v>5198.48583984375</v>
          </cell>
          <cell r="U88">
            <v>5598.9775390625</v>
          </cell>
          <cell r="V88">
            <v>5281.17724609375</v>
          </cell>
          <cell r="W88">
            <v>3703.19287109375</v>
          </cell>
          <cell r="X88">
            <v>4461.2685546875</v>
          </cell>
          <cell r="Y88">
            <v>2638.6767578125</v>
          </cell>
          <cell r="Z88">
            <v>5118.34228515625</v>
          </cell>
          <cell r="AA88">
            <v>5127.2470703125</v>
          </cell>
          <cell r="AB88">
            <v>5574.66357421875</v>
          </cell>
          <cell r="AC88">
            <v>3802.20068359375</v>
          </cell>
          <cell r="AD88">
            <v>4650.6318359375</v>
          </cell>
          <cell r="AE88">
            <v>2933.813720703125</v>
          </cell>
          <cell r="AF88">
            <v>5190.66943359375</v>
          </cell>
          <cell r="AG88">
            <v>5595.73779296875</v>
          </cell>
          <cell r="AH88">
            <v>5290.447265625</v>
          </cell>
          <cell r="AI88">
            <v>3702.528076171875</v>
          </cell>
          <cell r="AJ88">
            <v>4464.9453125</v>
          </cell>
          <cell r="AK88">
            <v>2662.631591796875</v>
          </cell>
          <cell r="AL88">
            <v>5089.54541015625</v>
          </cell>
          <cell r="AM88">
            <v>5096.41552734375</v>
          </cell>
          <cell r="AN88">
            <v>5573.1103515625</v>
          </cell>
          <cell r="AO88">
            <v>3798.897705078125</v>
          </cell>
          <cell r="AP88">
            <v>4678.2470703125</v>
          </cell>
          <cell r="AQ88">
            <v>2920.175048828125</v>
          </cell>
          <cell r="AR88">
            <v>5193.2109375</v>
          </cell>
          <cell r="AS88">
            <v>5500.42529296875</v>
          </cell>
          <cell r="AT88">
            <v>5272.04931640625</v>
          </cell>
          <cell r="AU88">
            <v>3682.4140625</v>
          </cell>
          <cell r="AV88">
            <v>4482.62939453125</v>
          </cell>
          <cell r="AW88">
            <v>2629.426025390625</v>
          </cell>
          <cell r="AX88">
            <v>5074.61767578125</v>
          </cell>
          <cell r="AY88">
            <v>5096.5361328125</v>
          </cell>
          <cell r="AZ88">
            <v>5569.83349609375</v>
          </cell>
          <cell r="BA88">
            <v>3784.849853515625</v>
          </cell>
          <cell r="BB88">
            <v>4717.2236328125</v>
          </cell>
          <cell r="BC88">
            <v>2888.340576171875</v>
          </cell>
          <cell r="BD88">
            <v>5206.7568359375</v>
          </cell>
          <cell r="BE88">
            <v>5421.04736328125</v>
          </cell>
          <cell r="BF88">
            <v>5253.88232421875</v>
          </cell>
          <cell r="BG88">
            <v>3678.140380859375</v>
          </cell>
          <cell r="BH88">
            <v>4505.12158203125</v>
          </cell>
          <cell r="BI88">
            <v>2749.28076171875</v>
          </cell>
          <cell r="BJ88">
            <v>5051.05419921875</v>
          </cell>
          <cell r="BK88">
            <v>5067.732421875</v>
          </cell>
          <cell r="BL88">
            <v>4937.92333984375</v>
          </cell>
          <cell r="BM88">
            <v>4873.3896484375</v>
          </cell>
          <cell r="BN88">
            <v>4863.87353515625</v>
          </cell>
          <cell r="BO88">
            <v>4847.78857421875</v>
          </cell>
          <cell r="BP88">
            <v>4797.74169921875</v>
          </cell>
          <cell r="BQ88">
            <v>5571.95166015625</v>
          </cell>
          <cell r="BR88">
            <v>3797.886474609375</v>
          </cell>
          <cell r="BS88">
            <v>4660.142578125</v>
          </cell>
          <cell r="BT88">
            <v>2941.712158203125</v>
          </cell>
          <cell r="BU88">
            <v>5199.37548828125</v>
          </cell>
          <cell r="BV88">
            <v>5506.27197265625</v>
          </cell>
          <cell r="BW88">
            <v>5271.205078125</v>
          </cell>
          <cell r="BX88">
            <v>3692.140625</v>
          </cell>
          <cell r="BY88">
            <v>4481.58642578125</v>
          </cell>
          <cell r="BZ88">
            <v>2677.83740234375</v>
          </cell>
          <cell r="CA88">
            <v>5077.07177734375</v>
          </cell>
          <cell r="CB88">
            <v>5098.59521484375</v>
          </cell>
          <cell r="CC88">
            <v>4849.44775390625</v>
          </cell>
          <cell r="CD88">
            <v>4849.44775390625</v>
          </cell>
        </row>
        <row r="89">
          <cell r="A89">
            <v>45352</v>
          </cell>
          <cell r="B89">
            <v>3</v>
          </cell>
          <cell r="C89">
            <v>2024</v>
          </cell>
          <cell r="D89">
            <v>6068.88623046875</v>
          </cell>
          <cell r="E89">
            <v>4256.66357421875</v>
          </cell>
          <cell r="F89">
            <v>4887.2900390625</v>
          </cell>
          <cell r="G89">
            <v>3452.883056640625</v>
          </cell>
          <cell r="H89">
            <v>5460.46728515625</v>
          </cell>
          <cell r="I89">
            <v>6320.4921875</v>
          </cell>
          <cell r="J89">
            <v>6009.2216796875</v>
          </cell>
          <cell r="K89">
            <v>4288.8642578125</v>
          </cell>
          <cell r="L89">
            <v>4838.189453125</v>
          </cell>
          <cell r="M89">
            <v>3283.803955078125</v>
          </cell>
          <cell r="N89">
            <v>5551.6181640625</v>
          </cell>
          <cell r="O89">
            <v>5672.21435546875</v>
          </cell>
          <cell r="P89">
            <v>6088.67041015625</v>
          </cell>
          <cell r="Q89">
            <v>4234.58447265625</v>
          </cell>
          <cell r="R89">
            <v>4950.92578125</v>
          </cell>
          <cell r="S89">
            <v>3380.279541015625</v>
          </cell>
          <cell r="T89">
            <v>5464.896484375</v>
          </cell>
          <cell r="U89">
            <v>6277.4033203125</v>
          </cell>
          <cell r="V89">
            <v>5977.5263671875</v>
          </cell>
          <cell r="W89">
            <v>4285.2138671875</v>
          </cell>
          <cell r="X89">
            <v>4856.10595703125</v>
          </cell>
          <cell r="Y89">
            <v>3399.201171875</v>
          </cell>
          <cell r="Z89">
            <v>5538.61083984375</v>
          </cell>
          <cell r="AA89">
            <v>5616.76513671875</v>
          </cell>
          <cell r="AB89">
            <v>6100.50732421875</v>
          </cell>
          <cell r="AC89">
            <v>4238.22021484375</v>
          </cell>
          <cell r="AD89">
            <v>4983.44970703125</v>
          </cell>
          <cell r="AE89">
            <v>3319.620361328125</v>
          </cell>
          <cell r="AF89">
            <v>5458.6064453125</v>
          </cell>
          <cell r="AG89">
            <v>6280.02783203125</v>
          </cell>
          <cell r="AH89">
            <v>5977.77294921875</v>
          </cell>
          <cell r="AI89">
            <v>4289.5322265625</v>
          </cell>
          <cell r="AJ89">
            <v>4863.53271484375</v>
          </cell>
          <cell r="AK89">
            <v>3435.784423828125</v>
          </cell>
          <cell r="AL89">
            <v>5510.37158203125</v>
          </cell>
          <cell r="AM89">
            <v>5587.45751953125</v>
          </cell>
          <cell r="AN89">
            <v>6106.0703125</v>
          </cell>
          <cell r="AO89">
            <v>4232.80615234375</v>
          </cell>
          <cell r="AP89">
            <v>5014.1875</v>
          </cell>
          <cell r="AQ89">
            <v>3306.634033203125</v>
          </cell>
          <cell r="AR89">
            <v>5460.38427734375</v>
          </cell>
          <cell r="AS89">
            <v>6177.1044921875</v>
          </cell>
          <cell r="AT89">
            <v>5944.65380859375</v>
          </cell>
          <cell r="AU89">
            <v>4264.78369140625</v>
          </cell>
          <cell r="AV89">
            <v>4884.408203125</v>
          </cell>
          <cell r="AW89">
            <v>3393.11572265625</v>
          </cell>
          <cell r="AX89">
            <v>5494.220703125</v>
          </cell>
          <cell r="AY89">
            <v>5587.24658203125</v>
          </cell>
          <cell r="AZ89">
            <v>6114.74853515625</v>
          </cell>
          <cell r="BA89">
            <v>4216.73291015625</v>
          </cell>
          <cell r="BB89">
            <v>5057.85400390625</v>
          </cell>
          <cell r="BC89">
            <v>3276.818603515625</v>
          </cell>
          <cell r="BD89">
            <v>5471.697265625</v>
          </cell>
          <cell r="BE89">
            <v>6094.08203125</v>
          </cell>
          <cell r="BF89">
            <v>5913.5830078125</v>
          </cell>
          <cell r="BG89">
            <v>4261.46875</v>
          </cell>
          <cell r="BH89">
            <v>4912.912109375</v>
          </cell>
          <cell r="BI89">
            <v>3515.834716796875</v>
          </cell>
          <cell r="BJ89">
            <v>5467.197265625</v>
          </cell>
          <cell r="BK89">
            <v>5554.2392578125</v>
          </cell>
          <cell r="BL89">
            <v>5413.57568359375</v>
          </cell>
          <cell r="BM89">
            <v>5359.275390625</v>
          </cell>
          <cell r="BN89">
            <v>5357.44482421875</v>
          </cell>
          <cell r="BO89">
            <v>5343.73193359375</v>
          </cell>
          <cell r="BP89">
            <v>5289.4189453125</v>
          </cell>
          <cell r="BQ89">
            <v>6096.9775390625</v>
          </cell>
          <cell r="BR89">
            <v>4232.3427734375</v>
          </cell>
          <cell r="BS89">
            <v>4992.87939453125</v>
          </cell>
          <cell r="BT89">
            <v>3327.6630859375</v>
          </cell>
          <cell r="BU89">
            <v>5465.396484375</v>
          </cell>
          <cell r="BV89">
            <v>6182.9765625</v>
          </cell>
          <cell r="BW89">
            <v>5949.1611328125</v>
          </cell>
          <cell r="BX89">
            <v>4274.884765625</v>
          </cell>
          <cell r="BY89">
            <v>4882.7119140625</v>
          </cell>
          <cell r="BZ89">
            <v>3443.30322265625</v>
          </cell>
          <cell r="CA89">
            <v>5495.884765625</v>
          </cell>
          <cell r="CB89">
            <v>5587.4951171875</v>
          </cell>
          <cell r="CC89">
            <v>5339.55322265625</v>
          </cell>
          <cell r="CD89">
            <v>5339.55322265625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6">
            <v>42705</v>
          </cell>
        </row>
      </sheetData>
      <sheetData sheetId="7"/>
      <sheetData sheetId="8">
        <row r="6">
          <cell r="AP6">
            <v>100.08022353136397</v>
          </cell>
        </row>
      </sheetData>
      <sheetData sheetId="9">
        <row r="6">
          <cell r="AP6">
            <v>100.09165042078745</v>
          </cell>
        </row>
      </sheetData>
      <sheetData sheetId="10">
        <row r="6">
          <cell r="AP6">
            <v>100.14983449799311</v>
          </cell>
        </row>
      </sheetData>
      <sheetData sheetId="11">
        <row r="6">
          <cell r="AP6">
            <v>99.749500799284306</v>
          </cell>
        </row>
      </sheetData>
      <sheetData sheetId="12">
        <row r="6">
          <cell r="AP6">
            <v>100.22665379405323</v>
          </cell>
        </row>
      </sheetData>
      <sheetData sheetId="13">
        <row r="6">
          <cell r="AP6">
            <v>99.870392578948554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CQ2" t="str">
            <v>Alimentos y bebidas no alcohólicas</v>
          </cell>
        </row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  <row r="88">
          <cell r="DC88">
            <v>2482.7474298108309</v>
          </cell>
        </row>
        <row r="89">
          <cell r="DC89">
            <v>2814.6281591226093</v>
          </cell>
        </row>
        <row r="90">
          <cell r="DC90">
            <v>3545.9090318328622</v>
          </cell>
        </row>
        <row r="91">
          <cell r="DC91">
            <v>4281.2561920291255</v>
          </cell>
        </row>
        <row r="92">
          <cell r="DC92">
            <v>4854.9778502149802</v>
          </cell>
        </row>
        <row r="93">
          <cell r="DC93">
            <v>5348.4590887969116</v>
          </cell>
        </row>
      </sheetData>
      <sheetData sheetId="21"/>
      <sheetData sheetId="22"/>
      <sheetData sheetId="23"/>
      <sheetData sheetId="24">
        <row r="11">
          <cell r="F11" t="str">
            <v>Oct.</v>
          </cell>
        </row>
      </sheetData>
      <sheetData sheetId="25"/>
      <sheetData sheetId="26">
        <row r="15">
          <cell r="E15">
            <v>10.357327040410148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{g}Infla Mensual Quintiles"/>
      <sheetName val="auxgr12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/>
      <sheetData sheetId="3"/>
      <sheetData sheetId="4"/>
      <sheetData sheetId="5"/>
      <sheetData sheetId="6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  <row r="89">
          <cell r="CD89">
            <v>2.5447173527775662</v>
          </cell>
        </row>
        <row r="90">
          <cell r="CD90">
            <v>2.7620469914312538</v>
          </cell>
        </row>
        <row r="91">
          <cell r="CD91">
            <v>2.8781653879231972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9"/>
  <sheetViews>
    <sheetView zoomScale="71" workbookViewId="0">
      <pane xSplit="3" ySplit="1" topLeftCell="BW47" activePane="bottomRight" state="frozen"/>
      <selection pane="topRight" activeCell="D1" sqref="D1"/>
      <selection pane="bottomLeft" activeCell="A2" sqref="A2"/>
      <selection pane="bottomRight" activeCell="A90" sqref="A90"/>
    </sheetView>
  </sheetViews>
  <sheetFormatPr baseColWidth="10" defaultColWidth="14.44140625" defaultRowHeight="14.4" x14ac:dyDescent="0.3"/>
  <cols>
    <col min="1" max="3" width="14.44140625" style="1"/>
  </cols>
  <sheetData>
    <row r="1" spans="1:85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3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>+[2]IPCse!DC6</f>
        <v>100.08114796955471</v>
      </c>
      <c r="CG2">
        <f>+CF2/$CF$2*100</f>
        <v>100</v>
      </c>
    </row>
    <row r="3" spans="1:85" x14ac:dyDescent="0.3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>+[2]IPCse!DC7</f>
        <v>101.83133230488323</v>
      </c>
      <c r="CG3">
        <f t="shared" ref="CG3:CG66" si="0">+CF3/$CF$2*100</f>
        <v>101.74876524783762</v>
      </c>
    </row>
    <row r="4" spans="1:85" x14ac:dyDescent="0.3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>+[2]IPCse!DC8</f>
        <v>104.10189696141526</v>
      </c>
      <c r="CG4">
        <f t="shared" si="0"/>
        <v>104.01748888120636</v>
      </c>
    </row>
    <row r="5" spans="1:85" x14ac:dyDescent="0.3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>+[2]IPCse!DC9</f>
        <v>105.8770372202647</v>
      </c>
      <c r="CG5">
        <f t="shared" si="0"/>
        <v>105.79118981775981</v>
      </c>
    </row>
    <row r="6" spans="1:85" x14ac:dyDescent="0.3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>+[2]IPCse!DC10</f>
        <v>108.69902503221969</v>
      </c>
      <c r="CG6">
        <f t="shared" si="0"/>
        <v>108.61088950067459</v>
      </c>
    </row>
    <row r="7" spans="1:85" x14ac:dyDescent="0.3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>+[2]IPCse!DC11</f>
        <v>110.58836407006112</v>
      </c>
      <c r="CG7">
        <f t="shared" si="0"/>
        <v>110.49869662136847</v>
      </c>
    </row>
    <row r="8" spans="1:85" x14ac:dyDescent="0.3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>+[2]IPCse!DC12</f>
        <v>112.02422507276202</v>
      </c>
      <c r="CG8">
        <f t="shared" si="0"/>
        <v>111.93339339676686</v>
      </c>
    </row>
    <row r="9" spans="1:85" x14ac:dyDescent="0.3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>+[2]IPCse!DC13</f>
        <v>114.3143842828425</v>
      </c>
      <c r="CG9">
        <f t="shared" si="0"/>
        <v>114.22169569599426</v>
      </c>
    </row>
    <row r="10" spans="1:85" x14ac:dyDescent="0.3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>+[2]IPCse!DC14</f>
        <v>115.95096102570294</v>
      </c>
      <c r="CG10">
        <f t="shared" si="0"/>
        <v>115.85694546686847</v>
      </c>
    </row>
    <row r="11" spans="1:85" x14ac:dyDescent="0.3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>+[2]IPCse!DC15</f>
        <v>117.3268953834601</v>
      </c>
      <c r="CG11">
        <f t="shared" si="0"/>
        <v>117.23176418714907</v>
      </c>
    </row>
    <row r="12" spans="1:85" x14ac:dyDescent="0.3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>+[2]IPCse!DC16</f>
        <v>118.77745409187013</v>
      </c>
      <c r="CG12">
        <f t="shared" si="0"/>
        <v>118.68114675103743</v>
      </c>
    </row>
    <row r="13" spans="1:85" x14ac:dyDescent="0.3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>+[2]IPCse!DC17</f>
        <v>120.73168736792266</v>
      </c>
      <c r="CG13">
        <f t="shared" si="0"/>
        <v>120.63379549228389</v>
      </c>
    </row>
    <row r="14" spans="1:85" x14ac:dyDescent="0.3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>+[2]IPCse!DC18</f>
        <v>124.95108989386058</v>
      </c>
      <c r="CG14">
        <f t="shared" si="0"/>
        <v>124.84977683496543</v>
      </c>
    </row>
    <row r="15" spans="1:85" x14ac:dyDescent="0.3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>+[2]IPCse!DC19</f>
        <v>127.37748917190459</v>
      </c>
      <c r="CG15">
        <f t="shared" si="0"/>
        <v>127.2742087357487</v>
      </c>
    </row>
    <row r="16" spans="1:85" x14ac:dyDescent="0.3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>+[2]IPCse!DC20</f>
        <v>130.69931526501227</v>
      </c>
      <c r="CG16">
        <f t="shared" si="0"/>
        <v>130.59334142007623</v>
      </c>
    </row>
    <row r="17" spans="1:85" x14ac:dyDescent="0.3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>+[2]IPCse!DC21</f>
        <v>132.80077313690026</v>
      </c>
      <c r="CG17">
        <f t="shared" si="0"/>
        <v>132.69309538425665</v>
      </c>
    </row>
    <row r="18" spans="1:85" x14ac:dyDescent="0.3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>+[2]IPCse!DC22</f>
        <v>136.45544938923999</v>
      </c>
      <c r="CG18">
        <f t="shared" si="0"/>
        <v>136.34480834567421</v>
      </c>
    </row>
    <row r="19" spans="1:85" x14ac:dyDescent="0.3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>+[2]IPCse!DC23</f>
        <v>139.73307546980519</v>
      </c>
      <c r="CG19">
        <f t="shared" si="0"/>
        <v>139.61977685578989</v>
      </c>
    </row>
    <row r="20" spans="1:85" x14ac:dyDescent="0.3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>+[2]IPCse!DC24</f>
        <v>145.08056516996308</v>
      </c>
      <c r="CG20">
        <f t="shared" si="0"/>
        <v>144.96293069509701</v>
      </c>
    </row>
    <row r="21" spans="1:85" x14ac:dyDescent="0.3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>+[2]IPCse!DC25</f>
        <v>150.02565565442865</v>
      </c>
      <c r="CG21">
        <f t="shared" si="0"/>
        <v>149.90401159274009</v>
      </c>
    </row>
    <row r="22" spans="1:85" x14ac:dyDescent="0.3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>+[2]IPCse!DC26</f>
        <v>155.81365035525602</v>
      </c>
      <c r="CG22">
        <f t="shared" si="0"/>
        <v>155.68731326168987</v>
      </c>
    </row>
    <row r="23" spans="1:85" x14ac:dyDescent="0.3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>+[2]IPCse!DC27</f>
        <v>164.9827888349997</v>
      </c>
      <c r="CG23">
        <f t="shared" si="0"/>
        <v>164.8490172047072</v>
      </c>
    </row>
    <row r="24" spans="1:85" x14ac:dyDescent="0.3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>+[2]IPCse!DC28</f>
        <v>173.44691839903922</v>
      </c>
      <c r="CG24">
        <f t="shared" si="0"/>
        <v>173.30628386856915</v>
      </c>
    </row>
    <row r="25" spans="1:85" x14ac:dyDescent="0.3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>+[2]IPCse!DC29</f>
        <v>179.4447888753765</v>
      </c>
      <c r="CG25">
        <f t="shared" si="0"/>
        <v>179.29929114118946</v>
      </c>
    </row>
    <row r="26" spans="1:85" x14ac:dyDescent="0.3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>+[2]IPCse!DC30</f>
        <v>184.56447239156472</v>
      </c>
      <c r="CG26">
        <f t="shared" si="0"/>
        <v>184.4148235067311</v>
      </c>
    </row>
    <row r="27" spans="1:85" x14ac:dyDescent="0.3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>+[2]IPCse!DC31</f>
        <v>190.27282364777926</v>
      </c>
      <c r="CG27">
        <f t="shared" si="0"/>
        <v>190.11854630770364</v>
      </c>
    </row>
    <row r="28" spans="1:85" x14ac:dyDescent="0.3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>+[2]IPCse!DC32</f>
        <v>197.69378918844905</v>
      </c>
      <c r="CG28">
        <f t="shared" si="0"/>
        <v>197.53349476825414</v>
      </c>
    </row>
    <row r="29" spans="1:85" x14ac:dyDescent="0.3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>+[2]IPCse!DC33</f>
        <v>205.46363661606824</v>
      </c>
      <c r="CG29">
        <f t="shared" si="0"/>
        <v>205.29704223473888</v>
      </c>
    </row>
    <row r="30" spans="1:85" x14ac:dyDescent="0.3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>+[2]IPCse!DC34</f>
        <v>212.57054411896533</v>
      </c>
      <c r="CG30">
        <f t="shared" si="0"/>
        <v>212.39818730259827</v>
      </c>
    </row>
    <row r="31" spans="1:85" x14ac:dyDescent="0.3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>+[2]IPCse!DC35</f>
        <v>219.77167076739781</v>
      </c>
      <c r="CG31">
        <f t="shared" si="0"/>
        <v>219.59347512106245</v>
      </c>
    </row>
    <row r="32" spans="1:85" x14ac:dyDescent="0.3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>+[2]IPCse!DC36</f>
        <v>226.06914160333173</v>
      </c>
      <c r="CG32">
        <f t="shared" si="0"/>
        <v>225.88583983079741</v>
      </c>
    </row>
    <row r="33" spans="1:85" x14ac:dyDescent="0.3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>+[2]IPCse!DC37</f>
        <v>231.67444904181471</v>
      </c>
      <c r="CG33">
        <f t="shared" si="0"/>
        <v>231.486602364205</v>
      </c>
    </row>
    <row r="34" spans="1:85" x14ac:dyDescent="0.3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>+[2]IPCse!DC38</f>
        <v>240.78520110349291</v>
      </c>
      <c r="CG34">
        <f t="shared" si="0"/>
        <v>240.58996723013331</v>
      </c>
    </row>
    <row r="35" spans="1:85" x14ac:dyDescent="0.3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>+[2]IPCse!DC39</f>
        <v>253.523148401002</v>
      </c>
      <c r="CG35">
        <f t="shared" si="0"/>
        <v>253.31758632317576</v>
      </c>
    </row>
    <row r="36" spans="1:85" x14ac:dyDescent="0.3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>+[2]IPCse!DC40</f>
        <v>261.18807223962165</v>
      </c>
      <c r="CG36">
        <f t="shared" si="0"/>
        <v>260.97629527498691</v>
      </c>
    </row>
    <row r="37" spans="1:85" x14ac:dyDescent="0.3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>+[2]IPCse!DC41</f>
        <v>273.16684406162074</v>
      </c>
      <c r="CG37">
        <f t="shared" si="0"/>
        <v>272.94535444849191</v>
      </c>
    </row>
    <row r="38" spans="1:85" x14ac:dyDescent="0.3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>+[2]IPCse!DC42</f>
        <v>284.03048257923922</v>
      </c>
      <c r="CG38">
        <f t="shared" si="0"/>
        <v>283.80018449193153</v>
      </c>
    </row>
    <row r="39" spans="1:85" x14ac:dyDescent="0.3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>+[2]IPCse!DC43</f>
        <v>290.96575883450731</v>
      </c>
      <c r="CG39">
        <f t="shared" si="0"/>
        <v>290.72983747450706</v>
      </c>
    </row>
    <row r="40" spans="1:85" x14ac:dyDescent="0.3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>+[2]IPCse!DC44</f>
        <v>297.24349315701892</v>
      </c>
      <c r="CG40">
        <f t="shared" si="0"/>
        <v>297.00248167361372</v>
      </c>
    </row>
    <row r="41" spans="1:85" x14ac:dyDescent="0.3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>+[2]IPCse!DC45</f>
        <v>304.69043806918853</v>
      </c>
      <c r="CG41">
        <f t="shared" si="0"/>
        <v>304.44338844102509</v>
      </c>
    </row>
    <row r="42" spans="1:85" x14ac:dyDescent="0.3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>+[2]IPCse!DC46</f>
        <v>309.29756634509857</v>
      </c>
      <c r="CG42">
        <f t="shared" si="0"/>
        <v>309.04678115721532</v>
      </c>
    </row>
    <row r="43" spans="1:85" x14ac:dyDescent="0.3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>+[2]IPCse!DC47</f>
        <v>315.2374498205416</v>
      </c>
      <c r="CG43">
        <f t="shared" si="0"/>
        <v>314.98184844606169</v>
      </c>
    </row>
    <row r="44" spans="1:85" x14ac:dyDescent="0.3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>+[2]IPCse!DC48</f>
        <v>322.75170092325584</v>
      </c>
      <c r="CG44">
        <f t="shared" si="0"/>
        <v>322.4900068306959</v>
      </c>
    </row>
    <row r="45" spans="1:85" x14ac:dyDescent="0.3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>+[2]IPCse!DC49</f>
        <v>329.8436207604625</v>
      </c>
      <c r="CG45">
        <f t="shared" si="0"/>
        <v>329.57617638518985</v>
      </c>
    </row>
    <row r="46" spans="1:85" x14ac:dyDescent="0.3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>+[2]IPCse!DC50</f>
        <v>338.61994503755318</v>
      </c>
      <c r="CG46">
        <f t="shared" si="0"/>
        <v>338.34538462784559</v>
      </c>
    </row>
    <row r="47" spans="1:85" x14ac:dyDescent="0.3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>+[2]IPCse!DC51</f>
        <v>346.27523438578771</v>
      </c>
      <c r="CG47">
        <f t="shared" si="0"/>
        <v>345.9944669011258</v>
      </c>
    </row>
    <row r="48" spans="1:85" x14ac:dyDescent="0.3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>+[2]IPCse!DC52</f>
        <v>358.23529272244451</v>
      </c>
      <c r="CG48">
        <f t="shared" si="0"/>
        <v>357.94482776258911</v>
      </c>
    </row>
    <row r="49" spans="1:85" x14ac:dyDescent="0.3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>+[2]IPCse!DC53</f>
        <v>370.75376999012207</v>
      </c>
      <c r="CG49">
        <f t="shared" si="0"/>
        <v>370.45315477686927</v>
      </c>
    </row>
    <row r="50" spans="1:85" x14ac:dyDescent="0.3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>+[2]IPCse!DC54</f>
        <v>386.32858602104415</v>
      </c>
      <c r="CG50">
        <f t="shared" si="0"/>
        <v>386.01534240850998</v>
      </c>
    </row>
    <row r="51" spans="1:85" x14ac:dyDescent="0.3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>+[2]IPCse!DC55</f>
        <v>402.86114425958817</v>
      </c>
      <c r="CG51">
        <f t="shared" si="0"/>
        <v>402.53449568957882</v>
      </c>
    </row>
    <row r="52" spans="1:85" x14ac:dyDescent="0.3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>+[2]IPCse!DC56</f>
        <v>418.01785187515276</v>
      </c>
      <c r="CG52">
        <f t="shared" si="0"/>
        <v>417.67891391725078</v>
      </c>
    </row>
    <row r="53" spans="1:85" x14ac:dyDescent="0.3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>+[2]IPCse!DC57</f>
        <v>434.8176105723291</v>
      </c>
      <c r="CG53">
        <f t="shared" si="0"/>
        <v>434.46505100501372</v>
      </c>
    </row>
    <row r="54" spans="1:85" x14ac:dyDescent="0.3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>+[2]IPCse!DC58</f>
        <v>452.47901493661465</v>
      </c>
      <c r="CG54">
        <f t="shared" si="0"/>
        <v>452.11213511885529</v>
      </c>
    </row>
    <row r="55" spans="1:85" x14ac:dyDescent="0.3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>+[2]IPCse!DC59</f>
        <v>468.97298269334112</v>
      </c>
      <c r="CG55">
        <f t="shared" si="0"/>
        <v>468.59272920810781</v>
      </c>
    </row>
    <row r="56" spans="1:85" x14ac:dyDescent="0.3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>+[2]IPCse!DC60</f>
        <v>484.71966022044427</v>
      </c>
      <c r="CG56">
        <f t="shared" si="0"/>
        <v>484.3266389868939</v>
      </c>
    </row>
    <row r="57" spans="1:85" x14ac:dyDescent="0.3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>+[2]IPCse!DC61</f>
        <v>500.26790871882827</v>
      </c>
      <c r="CG57">
        <f t="shared" si="0"/>
        <v>499.86228062752917</v>
      </c>
    </row>
    <row r="58" spans="1:85" x14ac:dyDescent="0.3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>+[2]IPCse!DC62</f>
        <v>512.12317308480931</v>
      </c>
      <c r="CG58">
        <f t="shared" si="0"/>
        <v>511.70793248754529</v>
      </c>
    </row>
    <row r="59" spans="1:85" x14ac:dyDescent="0.3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>+[2]IPCse!DC63</f>
        <v>527.35822189106489</v>
      </c>
      <c r="CG59">
        <f t="shared" si="0"/>
        <v>526.93062838516846</v>
      </c>
    </row>
    <row r="60" spans="1:85" x14ac:dyDescent="0.3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>+[2]IPCse!DC64</f>
        <v>544.27114464050555</v>
      </c>
      <c r="CG60">
        <f t="shared" si="0"/>
        <v>543.82983776932315</v>
      </c>
    </row>
    <row r="61" spans="1:85" x14ac:dyDescent="0.3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>+[2]IPCse!DC65</f>
        <v>560.13040742394378</v>
      </c>
      <c r="CG61">
        <f t="shared" si="0"/>
        <v>559.67624151787186</v>
      </c>
    </row>
    <row r="62" spans="1:85" x14ac:dyDescent="0.3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>+[2]IPCse!DC66</f>
        <v>582.99651613418564</v>
      </c>
      <c r="CG62">
        <f t="shared" si="0"/>
        <v>582.523809890287</v>
      </c>
    </row>
    <row r="63" spans="1:85" x14ac:dyDescent="0.3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>+[2]IPCse!DC67</f>
        <v>607.41356525199194</v>
      </c>
      <c r="CG63">
        <f t="shared" si="0"/>
        <v>606.92106113408181</v>
      </c>
    </row>
    <row r="64" spans="1:85" x14ac:dyDescent="0.3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>+[2]IPCse!DC68</f>
        <v>637.53910743621634</v>
      </c>
      <c r="CG64">
        <f t="shared" si="0"/>
        <v>637.02217687406983</v>
      </c>
    </row>
    <row r="65" spans="1:85" x14ac:dyDescent="0.3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>+[2]IPCse!DC69</f>
        <v>674.15707500981728</v>
      </c>
      <c r="CG65">
        <f t="shared" si="0"/>
        <v>673.61045380384724</v>
      </c>
    </row>
    <row r="66" spans="1:85" x14ac:dyDescent="0.3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>+[2]IPCse!DC70</f>
        <v>714.50388095502979</v>
      </c>
      <c r="CG66">
        <f t="shared" si="0"/>
        <v>713.92454568205619</v>
      </c>
    </row>
    <row r="67" spans="1:85" x14ac:dyDescent="0.3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>+[2]IPCse!DC71</f>
        <v>753.62840579031945</v>
      </c>
      <c r="CG67">
        <f t="shared" ref="CG67:CG75" si="1">+CF67/$CF$2*100</f>
        <v>753.01734750242645</v>
      </c>
    </row>
    <row r="68" spans="1:85" x14ac:dyDescent="0.3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>+[2]IPCse!DC72</f>
        <v>794.97262245487605</v>
      </c>
      <c r="CG68">
        <f t="shared" si="1"/>
        <v>794.32804137769438</v>
      </c>
    </row>
    <row r="69" spans="1:85" x14ac:dyDescent="0.3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>+[2]IPCse!DC73</f>
        <v>854.99628879697661</v>
      </c>
      <c r="CG69">
        <f t="shared" si="1"/>
        <v>854.30303922679991</v>
      </c>
    </row>
    <row r="70" spans="1:85" x14ac:dyDescent="0.3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>+[2]IPCse!DC74</f>
        <v>913.73978546398803</v>
      </c>
      <c r="CG70">
        <f t="shared" si="1"/>
        <v>912.99890539020726</v>
      </c>
    </row>
    <row r="71" spans="1:85" x14ac:dyDescent="0.3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>+[2]IPCse!DC75</f>
        <v>964.97659724100447</v>
      </c>
      <c r="CG71">
        <f t="shared" si="1"/>
        <v>964.19417324684991</v>
      </c>
    </row>
    <row r="72" spans="1:85" x14ac:dyDescent="0.3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>+[2]IPCse!DC76</f>
        <v>1023.03160098978</v>
      </c>
      <c r="CG72">
        <f t="shared" si="1"/>
        <v>1022.2021047370404</v>
      </c>
    </row>
    <row r="73" spans="1:85" x14ac:dyDescent="0.3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>+[2]IPCse!DC77</f>
        <v>1077.98200666547</v>
      </c>
      <c r="CG73">
        <f t="shared" si="1"/>
        <v>1077.1079554297264</v>
      </c>
    </row>
    <row r="74" spans="1:85" x14ac:dyDescent="0.3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>+[2]IPCse!DC78</f>
        <v>1136.1406778815467</v>
      </c>
      <c r="CG74">
        <f t="shared" si="1"/>
        <v>1135.219470331383</v>
      </c>
    </row>
    <row r="75" spans="1:85" x14ac:dyDescent="0.3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>+[2]IPCse!DC79</f>
        <v>1208.7164153760393</v>
      </c>
      <c r="CG75">
        <f t="shared" si="1"/>
        <v>1207.7363618408317</v>
      </c>
    </row>
    <row r="76" spans="1:85" x14ac:dyDescent="0.3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>+[2]IPCse!DC80</f>
        <v>1291.8093205699597</v>
      </c>
      <c r="CG76">
        <f t="shared" ref="CG76" si="2">+CF76/$CF$2*100</f>
        <v>1290.7618935015973</v>
      </c>
    </row>
    <row r="77" spans="1:85" x14ac:dyDescent="0.3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>+[2]IPCse!DC81</f>
        <v>1378.3166461570586</v>
      </c>
      <c r="CG77">
        <f t="shared" ref="CG77" si="3">+CF77/$CF$2*100</f>
        <v>1377.1990770692908</v>
      </c>
    </row>
    <row r="78" spans="1:85" x14ac:dyDescent="0.3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>+[2]IPCse!DC82</f>
        <v>1492.8065700265713</v>
      </c>
      <c r="CG78">
        <f t="shared" ref="CG78" si="4">+CF78/$CF$2*100</f>
        <v>1491.5961700206437</v>
      </c>
    </row>
    <row r="79" spans="1:85" x14ac:dyDescent="0.3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>+[2]IPCse!DC83</f>
        <v>1615.2804138745064</v>
      </c>
      <c r="CG79">
        <f t="shared" ref="CG79" si="5">+CF79/$CF$2*100</f>
        <v>1613.9707094146086</v>
      </c>
    </row>
    <row r="80" spans="1:85" x14ac:dyDescent="0.3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>+[2]IPCse!DC84</f>
        <v>1714.4430826415714</v>
      </c>
      <c r="CG80">
        <f t="shared" ref="CG80" si="6">+CF80/$CF$2*100</f>
        <v>1713.0529749350153</v>
      </c>
    </row>
    <row r="81" spans="1:85" x14ac:dyDescent="0.3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>+[2]IPCse!DC85</f>
        <v>1826.1041887475567</v>
      </c>
      <c r="CG81">
        <f t="shared" ref="CG81:CG82" si="7">+CF81/$CF$2*100</f>
        <v>1824.6235437897542</v>
      </c>
    </row>
    <row r="82" spans="1:85" x14ac:dyDescent="0.3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>+[2]IPCse!DC86</f>
        <v>2049.7605334550008</v>
      </c>
      <c r="CG82">
        <f t="shared" si="7"/>
        <v>2048.0985430728174</v>
      </c>
    </row>
    <row r="83" spans="1:85" x14ac:dyDescent="0.3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>+[2]IPCse!DC87</f>
        <v>2298.7777838468983</v>
      </c>
      <c r="CG83">
        <f t="shared" ref="CG83" si="8">+CF83/$CF$2*100</f>
        <v>2296.9138848669086</v>
      </c>
    </row>
    <row r="84" spans="1:85" x14ac:dyDescent="0.3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  <c r="CF84">
        <f>+[2]IPCse!DC88</f>
        <v>2482.7474298108309</v>
      </c>
      <c r="CG84">
        <f t="shared" ref="CG84:CG87" si="9">+CF84/$CF$2*100</f>
        <v>2480.7343642442011</v>
      </c>
    </row>
    <row r="85" spans="1:85" x14ac:dyDescent="0.3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3224.205810546875</v>
      </c>
      <c r="E85">
        <f>+[1]Sheet1!E85</f>
        <v>2228.7939453125</v>
      </c>
      <c r="F85">
        <f>+[1]Sheet1!F85</f>
        <v>3056.291015625</v>
      </c>
      <c r="G85">
        <f>+[1]Sheet1!G85</f>
        <v>1942.9840087890625</v>
      </c>
      <c r="H85">
        <f>+[1]Sheet1!H85</f>
        <v>2918.46142578125</v>
      </c>
      <c r="I85">
        <f>+[1]Sheet1!I85</f>
        <v>3110.14306640625</v>
      </c>
      <c r="J85">
        <f>+[1]Sheet1!J85</f>
        <v>2635.679931640625</v>
      </c>
      <c r="K85">
        <f>+[1]Sheet1!K85</f>
        <v>2095.63818359375</v>
      </c>
      <c r="L85">
        <f>+[1]Sheet1!L85</f>
        <v>2735.85595703125</v>
      </c>
      <c r="M85">
        <f>+[1]Sheet1!M85</f>
        <v>1997.78662109375</v>
      </c>
      <c r="N85">
        <f>+[1]Sheet1!N85</f>
        <v>3169.063232421875</v>
      </c>
      <c r="O85">
        <f>+[1]Sheet1!O85</f>
        <v>2298.283935546875</v>
      </c>
      <c r="P85">
        <f>+[1]Sheet1!P85</f>
        <v>3216.365966796875</v>
      </c>
      <c r="Q85">
        <f>+[1]Sheet1!Q85</f>
        <v>2207.760009765625</v>
      </c>
      <c r="R85">
        <f>+[1]Sheet1!R85</f>
        <v>3090.099365234375</v>
      </c>
      <c r="S85">
        <f>+[1]Sheet1!S85</f>
        <v>1909.3436279296875</v>
      </c>
      <c r="T85">
        <f>+[1]Sheet1!T85</f>
        <v>2916.365966796875</v>
      </c>
      <c r="U85">
        <f>+[1]Sheet1!U85</f>
        <v>3085.092041015625</v>
      </c>
      <c r="V85">
        <f>+[1]Sheet1!V85</f>
        <v>2622.731201171875</v>
      </c>
      <c r="W85">
        <f>+[1]Sheet1!W85</f>
        <v>2085.606689453125</v>
      </c>
      <c r="X85">
        <f>+[1]Sheet1!X85</f>
        <v>2742.90234375</v>
      </c>
      <c r="Y85">
        <f>+[1]Sheet1!Y85</f>
        <v>2068.12255859375</v>
      </c>
      <c r="Z85">
        <f>+[1]Sheet1!Z85</f>
        <v>3168.321044921875</v>
      </c>
      <c r="AA85">
        <f>+[1]Sheet1!AA85</f>
        <v>2283.9541015625</v>
      </c>
      <c r="AB85">
        <f>+[1]Sheet1!AB85</f>
        <v>3210.744140625</v>
      </c>
      <c r="AC85">
        <f>+[1]Sheet1!AC85</f>
        <v>2208.41259765625</v>
      </c>
      <c r="AD85">
        <f>+[1]Sheet1!AD85</f>
        <v>3107.45166015625</v>
      </c>
      <c r="AE85">
        <f>+[1]Sheet1!AE85</f>
        <v>1878.5074462890625</v>
      </c>
      <c r="AF85">
        <f>+[1]Sheet1!AF85</f>
        <v>2907.8720703125</v>
      </c>
      <c r="AG85">
        <f>+[1]Sheet1!AG85</f>
        <v>3081.5126953125</v>
      </c>
      <c r="AH85">
        <f>+[1]Sheet1!AH85</f>
        <v>2639.1142578125</v>
      </c>
      <c r="AI85">
        <f>+[1]Sheet1!AI85</f>
        <v>2083.11474609375</v>
      </c>
      <c r="AJ85">
        <f>+[1]Sheet1!AJ85</f>
        <v>2745.401123046875</v>
      </c>
      <c r="AK85">
        <f>+[1]Sheet1!AK85</f>
        <v>2086.964111328125</v>
      </c>
      <c r="AL85">
        <f>+[1]Sheet1!AL85</f>
        <v>3158.527099609375</v>
      </c>
      <c r="AM85">
        <f>+[1]Sheet1!AM85</f>
        <v>2276.465087890625</v>
      </c>
      <c r="AN85">
        <f>+[1]Sheet1!AN85</f>
        <v>3204.2353515625</v>
      </c>
      <c r="AO85">
        <f>+[1]Sheet1!AO85</f>
        <v>2201.471435546875</v>
      </c>
      <c r="AP85">
        <f>+[1]Sheet1!AP85</f>
        <v>3123.126708984375</v>
      </c>
      <c r="AQ85">
        <f>+[1]Sheet1!AQ85</f>
        <v>1875.865234375</v>
      </c>
      <c r="AR85">
        <f>+[1]Sheet1!AR85</f>
        <v>2908.337646484375</v>
      </c>
      <c r="AS85">
        <f>+[1]Sheet1!AS85</f>
        <v>3030.332763671875</v>
      </c>
      <c r="AT85">
        <f>+[1]Sheet1!AT85</f>
        <v>2612.880859375</v>
      </c>
      <c r="AU85">
        <f>+[1]Sheet1!AU85</f>
        <v>2070.835205078125</v>
      </c>
      <c r="AV85">
        <f>+[1]Sheet1!AV85</f>
        <v>2752.527099609375</v>
      </c>
      <c r="AW85">
        <f>+[1]Sheet1!AW85</f>
        <v>2065.071044921875</v>
      </c>
      <c r="AX85">
        <f>+[1]Sheet1!AX85</f>
        <v>3152.18505859375</v>
      </c>
      <c r="AY85">
        <f>+[1]Sheet1!AY85</f>
        <v>2276.89501953125</v>
      </c>
      <c r="AZ85">
        <f>+[1]Sheet1!AZ85</f>
        <v>3194.7734375</v>
      </c>
      <c r="BA85">
        <f>+[1]Sheet1!BA85</f>
        <v>2186.780517578125</v>
      </c>
      <c r="BB85">
        <f>+[1]Sheet1!BB85</f>
        <v>3146.707763671875</v>
      </c>
      <c r="BC85">
        <f>+[1]Sheet1!BC85</f>
        <v>1866.1756591796875</v>
      </c>
      <c r="BD85">
        <f>+[1]Sheet1!BD85</f>
        <v>2916.456787109375</v>
      </c>
      <c r="BE85">
        <f>+[1]Sheet1!BE85</f>
        <v>2987.210693359375</v>
      </c>
      <c r="BF85">
        <f>+[1]Sheet1!BF85</f>
        <v>2595.880859375</v>
      </c>
      <c r="BG85">
        <f>+[1]Sheet1!BG85</f>
        <v>2064.701171875</v>
      </c>
      <c r="BH85">
        <f>+[1]Sheet1!BH85</f>
        <v>2762.580322265625</v>
      </c>
      <c r="BI85">
        <f>+[1]Sheet1!BI85</f>
        <v>2133.933837890625</v>
      </c>
      <c r="BJ85">
        <f>+[1]Sheet1!BJ85</f>
        <v>3144.493408203125</v>
      </c>
      <c r="BK85">
        <f>+[1]Sheet1!BK85</f>
        <v>2278.299560546875</v>
      </c>
      <c r="BL85">
        <f>+[1]Sheet1!BL85</f>
        <v>2881.853515625</v>
      </c>
      <c r="BM85">
        <f>+[1]Sheet1!BM85</f>
        <v>2832.338623046875</v>
      </c>
      <c r="BN85">
        <f>+[1]Sheet1!BN85</f>
        <v>2827.232666015625</v>
      </c>
      <c r="BO85">
        <f>+[1]Sheet1!BO85</f>
        <v>2804.060791015625</v>
      </c>
      <c r="BP85">
        <f>+[1]Sheet1!BP85</f>
        <v>2774.357666015625</v>
      </c>
      <c r="BQ85">
        <f>+[1]Sheet1!BQ85</f>
        <v>3209.249267578125</v>
      </c>
      <c r="BR85">
        <f>+[1]Sheet1!BR85</f>
        <v>2203.00048828125</v>
      </c>
      <c r="BS85">
        <f>+[1]Sheet1!BS85</f>
        <v>3112.21484375</v>
      </c>
      <c r="BT85">
        <f>+[1]Sheet1!BT85</f>
        <v>1886.195556640625</v>
      </c>
      <c r="BU85">
        <f>+[1]Sheet1!BU85</f>
        <v>2913.56005859375</v>
      </c>
      <c r="BV85">
        <f>+[1]Sheet1!BV85</f>
        <v>3033.7158203125</v>
      </c>
      <c r="BW85">
        <f>+[1]Sheet1!BW85</f>
        <v>2614.42041015625</v>
      </c>
      <c r="BX85">
        <f>+[1]Sheet1!BX85</f>
        <v>2076.810546875</v>
      </c>
      <c r="BY85">
        <f>+[1]Sheet1!BY85</f>
        <v>2751.978271484375</v>
      </c>
      <c r="BZ85">
        <f>+[1]Sheet1!BZ85</f>
        <v>2092.450439453125</v>
      </c>
      <c r="CA85">
        <f>+[1]Sheet1!CA85</f>
        <v>3153.416015625</v>
      </c>
      <c r="CB85">
        <f>+[1]Sheet1!CB85</f>
        <v>2280.4267578125</v>
      </c>
      <c r="CC85">
        <f>+[1]Sheet1!CC85</f>
        <v>2812.453125</v>
      </c>
      <c r="CD85">
        <f>+[1]Sheet1!CD85</f>
        <v>2812.453125</v>
      </c>
      <c r="CF85">
        <f>+[2]IPCse!DC89</f>
        <v>2814.6281591226093</v>
      </c>
      <c r="CG85">
        <f t="shared" si="9"/>
        <v>2812.3459974488264</v>
      </c>
    </row>
    <row r="86" spans="1:85" x14ac:dyDescent="0.3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4183.10498046875</v>
      </c>
      <c r="E86">
        <f>+[1]Sheet1!E86</f>
        <v>2669.871337890625</v>
      </c>
      <c r="F86">
        <f>+[1]Sheet1!F86</f>
        <v>3652.153076171875</v>
      </c>
      <c r="G86">
        <f>+[1]Sheet1!G86</f>
        <v>2211.98388671875</v>
      </c>
      <c r="H86">
        <f>+[1]Sheet1!H86</f>
        <v>3831.413818359375</v>
      </c>
      <c r="I86">
        <f>+[1]Sheet1!I86</f>
        <v>4140.74462890625</v>
      </c>
      <c r="J86">
        <f>+[1]Sheet1!J86</f>
        <v>3490.809326171875</v>
      </c>
      <c r="K86">
        <f>+[1]Sheet1!K86</f>
        <v>2412.99365234375</v>
      </c>
      <c r="L86">
        <f>+[1]Sheet1!L86</f>
        <v>3285.99951171875</v>
      </c>
      <c r="M86">
        <f>+[1]Sheet1!M86</f>
        <v>2209.477783203125</v>
      </c>
      <c r="N86">
        <f>+[1]Sheet1!N86</f>
        <v>3851.4033203125</v>
      </c>
      <c r="O86">
        <f>+[1]Sheet1!O86</f>
        <v>3063.450439453125</v>
      </c>
      <c r="P86">
        <f>+[1]Sheet1!P86</f>
        <v>4171.8515625</v>
      </c>
      <c r="Q86">
        <f>+[1]Sheet1!Q86</f>
        <v>2647.644775390625</v>
      </c>
      <c r="R86">
        <f>+[1]Sheet1!R86</f>
        <v>3704.68212890625</v>
      </c>
      <c r="S86">
        <f>+[1]Sheet1!S86</f>
        <v>2170.706787109375</v>
      </c>
      <c r="T86">
        <f>+[1]Sheet1!T86</f>
        <v>3835.807373046875</v>
      </c>
      <c r="U86">
        <f>+[1]Sheet1!U86</f>
        <v>4104.8798828125</v>
      </c>
      <c r="V86">
        <f>+[1]Sheet1!V86</f>
        <v>3465.657958984375</v>
      </c>
      <c r="W86">
        <f>+[1]Sheet1!W86</f>
        <v>2398.786376953125</v>
      </c>
      <c r="X86">
        <f>+[1]Sheet1!X86</f>
        <v>3291.1611328125</v>
      </c>
      <c r="Y86">
        <f>+[1]Sheet1!Y86</f>
        <v>2293.9912109375</v>
      </c>
      <c r="Z86">
        <f>+[1]Sheet1!Z86</f>
        <v>3851.021728515625</v>
      </c>
      <c r="AA86">
        <f>+[1]Sheet1!AA86</f>
        <v>3031.96240234375</v>
      </c>
      <c r="AB86">
        <f>+[1]Sheet1!AB86</f>
        <v>4163.9765625</v>
      </c>
      <c r="AC86">
        <f>+[1]Sheet1!AC86</f>
        <v>2647.365478515625</v>
      </c>
      <c r="AD86">
        <f>+[1]Sheet1!AD86</f>
        <v>3728.535888671875</v>
      </c>
      <c r="AE86">
        <f>+[1]Sheet1!AE86</f>
        <v>2135.424072265625</v>
      </c>
      <c r="AF86">
        <f>+[1]Sheet1!AF86</f>
        <v>3824.902587890625</v>
      </c>
      <c r="AG86">
        <f>+[1]Sheet1!AG86</f>
        <v>4101.95556640625</v>
      </c>
      <c r="AH86">
        <f>+[1]Sheet1!AH86</f>
        <v>3481.17626953125</v>
      </c>
      <c r="AI86">
        <f>+[1]Sheet1!AI86</f>
        <v>2394.453369140625</v>
      </c>
      <c r="AJ86">
        <f>+[1]Sheet1!AJ86</f>
        <v>3291.8916015625</v>
      </c>
      <c r="AK86">
        <f>+[1]Sheet1!AK86</f>
        <v>2317.04443359375</v>
      </c>
      <c r="AL86">
        <f>+[1]Sheet1!AL86</f>
        <v>3836.72802734375</v>
      </c>
      <c r="AM86">
        <f>+[1]Sheet1!AM86</f>
        <v>3019.03759765625</v>
      </c>
      <c r="AN86">
        <f>+[1]Sheet1!AN86</f>
        <v>4154.72705078125</v>
      </c>
      <c r="AO86">
        <f>+[1]Sheet1!AO86</f>
        <v>2640.013427734375</v>
      </c>
      <c r="AP86">
        <f>+[1]Sheet1!AP86</f>
        <v>3759.5634765625</v>
      </c>
      <c r="AQ86">
        <f>+[1]Sheet1!AQ86</f>
        <v>2132.645263671875</v>
      </c>
      <c r="AR86">
        <f>+[1]Sheet1!AR86</f>
        <v>3825.352783203125</v>
      </c>
      <c r="AS86">
        <f>+[1]Sheet1!AS86</f>
        <v>4016.832763671875</v>
      </c>
      <c r="AT86">
        <f>+[1]Sheet1!AT86</f>
        <v>3439.63818359375</v>
      </c>
      <c r="AU86">
        <f>+[1]Sheet1!AU86</f>
        <v>2380.185791015625</v>
      </c>
      <c r="AV86">
        <f>+[1]Sheet1!AV86</f>
        <v>3303.56201171875</v>
      </c>
      <c r="AW86">
        <f>+[1]Sheet1!AW86</f>
        <v>2290.72119140625</v>
      </c>
      <c r="AX86">
        <f>+[1]Sheet1!AX86</f>
        <v>3831.33056640625</v>
      </c>
      <c r="AY86">
        <f>+[1]Sheet1!AY86</f>
        <v>3014.048828125</v>
      </c>
      <c r="AZ86">
        <f>+[1]Sheet1!AZ86</f>
        <v>4140.9736328125</v>
      </c>
      <c r="BA86">
        <f>+[1]Sheet1!BA86</f>
        <v>2625.434814453125</v>
      </c>
      <c r="BB86">
        <f>+[1]Sheet1!BB86</f>
        <v>3801.02587890625</v>
      </c>
      <c r="BC86">
        <f>+[1]Sheet1!BC86</f>
        <v>2122.614013671875</v>
      </c>
      <c r="BD86">
        <f>+[1]Sheet1!BD86</f>
        <v>3845.56103515625</v>
      </c>
      <c r="BE86">
        <f>+[1]Sheet1!BE86</f>
        <v>3946.525390625</v>
      </c>
      <c r="BF86">
        <f>+[1]Sheet1!BF86</f>
        <v>3410.241943359375</v>
      </c>
      <c r="BG86">
        <f>+[1]Sheet1!BG86</f>
        <v>2373.484619140625</v>
      </c>
      <c r="BH86">
        <f>+[1]Sheet1!BH86</f>
        <v>3317.763427734375</v>
      </c>
      <c r="BI86">
        <f>+[1]Sheet1!BI86</f>
        <v>2373.8974609375</v>
      </c>
      <c r="BJ86">
        <f>+[1]Sheet1!BJ86</f>
        <v>3824.2373046875</v>
      </c>
      <c r="BK86">
        <f>+[1]Sheet1!BK86</f>
        <v>3007.966796875</v>
      </c>
      <c r="BL86">
        <f>+[1]Sheet1!BL86</f>
        <v>3638.78173828125</v>
      </c>
      <c r="BM86">
        <f>+[1]Sheet1!BM86</f>
        <v>3568.595947265625</v>
      </c>
      <c r="BN86">
        <f>+[1]Sheet1!BN86</f>
        <v>3560.984619140625</v>
      </c>
      <c r="BO86">
        <f>+[1]Sheet1!BO86</f>
        <v>3531.28125</v>
      </c>
      <c r="BP86">
        <f>+[1]Sheet1!BP86</f>
        <v>3487.8896484375</v>
      </c>
      <c r="BQ86">
        <f>+[1]Sheet1!BQ86</f>
        <v>4161.76123046875</v>
      </c>
      <c r="BR86">
        <f>+[1]Sheet1!BR86</f>
        <v>2642.237548828125</v>
      </c>
      <c r="BS86">
        <f>+[1]Sheet1!BS86</f>
        <v>3741.6640625</v>
      </c>
      <c r="BT86">
        <f>+[1]Sheet1!BT86</f>
        <v>2145.027587890625</v>
      </c>
      <c r="BU86">
        <f>+[1]Sheet1!BU86</f>
        <v>3835.545654296875</v>
      </c>
      <c r="BV86">
        <f>+[1]Sheet1!BV86</f>
        <v>4022.01025390625</v>
      </c>
      <c r="BW86">
        <f>+[1]Sheet1!BW86</f>
        <v>3443.976318359375</v>
      </c>
      <c r="BX86">
        <f>+[1]Sheet1!BX86</f>
        <v>2387.95458984375</v>
      </c>
      <c r="BY86">
        <f>+[1]Sheet1!BY86</f>
        <v>3303.32373046875</v>
      </c>
      <c r="BZ86">
        <f>+[1]Sheet1!BZ86</f>
        <v>2323.718994140625</v>
      </c>
      <c r="CA86">
        <f>+[1]Sheet1!CA86</f>
        <v>3833.350830078125</v>
      </c>
      <c r="CB86">
        <f>+[1]Sheet1!CB86</f>
        <v>3019.975830078125</v>
      </c>
      <c r="CC86">
        <f>+[1]Sheet1!CC86</f>
        <v>3541.4375</v>
      </c>
      <c r="CD86">
        <f>+[1]Sheet1!CD86</f>
        <v>3541.4375</v>
      </c>
      <c r="CF86">
        <f>+[2]IPCse!DC90</f>
        <v>3545.9090318328622</v>
      </c>
      <c r="CG86">
        <f t="shared" si="9"/>
        <v>3543.0339317366233</v>
      </c>
    </row>
    <row r="87" spans="1:85" x14ac:dyDescent="0.3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5030.123046875</v>
      </c>
      <c r="E87">
        <f>+[1]Sheet1!E87</f>
        <v>3231.018310546875</v>
      </c>
      <c r="F87">
        <f>+[1]Sheet1!F87</f>
        <v>4164.9677734375</v>
      </c>
      <c r="G87">
        <f>+[1]Sheet1!G87</f>
        <v>2557.311279296875</v>
      </c>
      <c r="H87">
        <f>+[1]Sheet1!H87</f>
        <v>4705.52978515625</v>
      </c>
      <c r="I87">
        <f>+[1]Sheet1!I87</f>
        <v>4985.42431640625</v>
      </c>
      <c r="J87">
        <f>+[1]Sheet1!J87</f>
        <v>4423.7109375</v>
      </c>
      <c r="K87">
        <f>+[1]Sheet1!K87</f>
        <v>2990.0234375</v>
      </c>
      <c r="L87">
        <f>+[1]Sheet1!L87</f>
        <v>4066.76611328125</v>
      </c>
      <c r="M87">
        <f>+[1]Sheet1!M87</f>
        <v>2263.863525390625</v>
      </c>
      <c r="N87">
        <f>+[1]Sheet1!N87</f>
        <v>4600.5869140625</v>
      </c>
      <c r="O87">
        <f>+[1]Sheet1!O87</f>
        <v>4433.3828125</v>
      </c>
      <c r="P87">
        <f>+[1]Sheet1!P87</f>
        <v>5018.93408203125</v>
      </c>
      <c r="Q87">
        <f>+[1]Sheet1!Q87</f>
        <v>3205.041259765625</v>
      </c>
      <c r="R87">
        <f>+[1]Sheet1!R87</f>
        <v>4220.18359375</v>
      </c>
      <c r="S87">
        <f>+[1]Sheet1!S87</f>
        <v>2491.02294921875</v>
      </c>
      <c r="T87">
        <f>+[1]Sheet1!T87</f>
        <v>4704.9462890625</v>
      </c>
      <c r="U87">
        <f>+[1]Sheet1!U87</f>
        <v>4940.03271484375</v>
      </c>
      <c r="V87">
        <f>+[1]Sheet1!V87</f>
        <v>4393.271484375</v>
      </c>
      <c r="W87">
        <f>+[1]Sheet1!W87</f>
        <v>2975.148681640625</v>
      </c>
      <c r="X87">
        <f>+[1]Sheet1!X87</f>
        <v>4078.401611328125</v>
      </c>
      <c r="Y87">
        <f>+[1]Sheet1!Y87</f>
        <v>2340.197265625</v>
      </c>
      <c r="Z87">
        <f>+[1]Sheet1!Z87</f>
        <v>4595.79833984375</v>
      </c>
      <c r="AA87">
        <f>+[1]Sheet1!AA87</f>
        <v>4387.56396484375</v>
      </c>
      <c r="AB87">
        <f>+[1]Sheet1!AB87</f>
        <v>5011.18115234375</v>
      </c>
      <c r="AC87">
        <f>+[1]Sheet1!AC87</f>
        <v>3208.9443359375</v>
      </c>
      <c r="AD87">
        <f>+[1]Sheet1!AD87</f>
        <v>4246.66943359375</v>
      </c>
      <c r="AE87">
        <f>+[1]Sheet1!AE87</f>
        <v>2442.620849609375</v>
      </c>
      <c r="AF87">
        <f>+[1]Sheet1!AF87</f>
        <v>4693.6708984375</v>
      </c>
      <c r="AG87">
        <f>+[1]Sheet1!AG87</f>
        <v>4937.6640625</v>
      </c>
      <c r="AH87">
        <f>+[1]Sheet1!AH87</f>
        <v>4409.76806640625</v>
      </c>
      <c r="AI87">
        <f>+[1]Sheet1!AI87</f>
        <v>2969.699462890625</v>
      </c>
      <c r="AJ87">
        <f>+[1]Sheet1!AJ87</f>
        <v>4082.8935546875</v>
      </c>
      <c r="AK87">
        <f>+[1]Sheet1!AK87</f>
        <v>2361.151123046875</v>
      </c>
      <c r="AL87">
        <f>+[1]Sheet1!AL87</f>
        <v>4577.72265625</v>
      </c>
      <c r="AM87">
        <f>+[1]Sheet1!AM87</f>
        <v>4362.80908203125</v>
      </c>
      <c r="AN87">
        <f>+[1]Sheet1!AN87</f>
        <v>5004.79638671875</v>
      </c>
      <c r="AO87">
        <f>+[1]Sheet1!AO87</f>
        <v>3201.532958984375</v>
      </c>
      <c r="AP87">
        <f>+[1]Sheet1!AP87</f>
        <v>4271.09619140625</v>
      </c>
      <c r="AQ87">
        <f>+[1]Sheet1!AQ87</f>
        <v>2433.739990234375</v>
      </c>
      <c r="AR87">
        <f>+[1]Sheet1!AR87</f>
        <v>4694.95703125</v>
      </c>
      <c r="AS87">
        <f>+[1]Sheet1!AS87</f>
        <v>4839.00341796875</v>
      </c>
      <c r="AT87">
        <f>+[1]Sheet1!AT87</f>
        <v>4354.9736328125</v>
      </c>
      <c r="AU87">
        <f>+[1]Sheet1!AU87</f>
        <v>2952.054931640625</v>
      </c>
      <c r="AV87">
        <f>+[1]Sheet1!AV87</f>
        <v>4095.187744140625</v>
      </c>
      <c r="AW87">
        <f>+[1]Sheet1!AW87</f>
        <v>2334.118896484375</v>
      </c>
      <c r="AX87">
        <f>+[1]Sheet1!AX87</f>
        <v>4568.21240234375</v>
      </c>
      <c r="AY87">
        <f>+[1]Sheet1!AY87</f>
        <v>4362.69384765625</v>
      </c>
      <c r="AZ87">
        <f>+[1]Sheet1!AZ87</f>
        <v>4992.00390625</v>
      </c>
      <c r="BA87">
        <f>+[1]Sheet1!BA87</f>
        <v>3183.108154296875</v>
      </c>
      <c r="BB87">
        <f>+[1]Sheet1!BB87</f>
        <v>4307.10986328125</v>
      </c>
      <c r="BC87">
        <f>+[1]Sheet1!BC87</f>
        <v>2404.261474609375</v>
      </c>
      <c r="BD87">
        <f>+[1]Sheet1!BD87</f>
        <v>4705.91455078125</v>
      </c>
      <c r="BE87">
        <f>+[1]Sheet1!BE87</f>
        <v>4757.09521484375</v>
      </c>
      <c r="BF87">
        <f>+[1]Sheet1!BF87</f>
        <v>4314.32861328125</v>
      </c>
      <c r="BG87">
        <f>+[1]Sheet1!BG87</f>
        <v>2944.350830078125</v>
      </c>
      <c r="BH87">
        <f>+[1]Sheet1!BH87</f>
        <v>4111.5419921875</v>
      </c>
      <c r="BI87">
        <f>+[1]Sheet1!BI87</f>
        <v>2409.8564453125</v>
      </c>
      <c r="BJ87">
        <f>+[1]Sheet1!BJ87</f>
        <v>4558.0654296875</v>
      </c>
      <c r="BK87">
        <f>+[1]Sheet1!BK87</f>
        <v>4352.46875</v>
      </c>
      <c r="BL87">
        <f>+[1]Sheet1!BL87</f>
        <v>4388.54638671875</v>
      </c>
      <c r="BM87">
        <f>+[1]Sheet1!BM87</f>
        <v>4308.125</v>
      </c>
      <c r="BN87">
        <f>+[1]Sheet1!BN87</f>
        <v>4298.6240234375</v>
      </c>
      <c r="BO87">
        <f>+[1]Sheet1!BO87</f>
        <v>4270.09716796875</v>
      </c>
      <c r="BP87">
        <f>+[1]Sheet1!BP87</f>
        <v>4218.544921875</v>
      </c>
      <c r="BQ87">
        <f>+[1]Sheet1!BQ87</f>
        <v>5010.37255859375</v>
      </c>
      <c r="BR87">
        <f>+[1]Sheet1!BR87</f>
        <v>3201.77099609375</v>
      </c>
      <c r="BS87">
        <f>+[1]Sheet1!BS87</f>
        <v>4253.69970703125</v>
      </c>
      <c r="BT87">
        <f>+[1]Sheet1!BT87</f>
        <v>2448.941162109375</v>
      </c>
      <c r="BU87">
        <f>+[1]Sheet1!BU87</f>
        <v>4701.5244140625</v>
      </c>
      <c r="BV87">
        <f>+[1]Sheet1!BV87</f>
        <v>4844.93408203125</v>
      </c>
      <c r="BW87">
        <f>+[1]Sheet1!BW87</f>
        <v>4360.703125</v>
      </c>
      <c r="BX87">
        <f>+[1]Sheet1!BX87</f>
        <v>2961.545654296875</v>
      </c>
      <c r="BY87">
        <f>+[1]Sheet1!BY87</f>
        <v>4093.885009765625</v>
      </c>
      <c r="BZ87">
        <f>+[1]Sheet1!BZ87</f>
        <v>2365.334716796875</v>
      </c>
      <c r="CA87">
        <f>+[1]Sheet1!CA87</f>
        <v>4571.60498046875</v>
      </c>
      <c r="CB87">
        <f>+[1]Sheet1!CB87</f>
        <v>4369.3251953125</v>
      </c>
      <c r="CC87">
        <f>+[1]Sheet1!CC87</f>
        <v>4278.85693359375</v>
      </c>
      <c r="CD87">
        <f>+[1]Sheet1!CD87</f>
        <v>4278.85693359375</v>
      </c>
      <c r="CF87">
        <f>+[2]IPCse!DC91</f>
        <v>4281.2561920291255</v>
      </c>
      <c r="CG87">
        <f t="shared" si="9"/>
        <v>4277.7848564761762</v>
      </c>
    </row>
    <row r="88" spans="1:85" x14ac:dyDescent="0.3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5569.0380859375</v>
      </c>
      <c r="E88">
        <f>+[1]Sheet1!E88</f>
        <v>3820.278076171875</v>
      </c>
      <c r="F88">
        <f>+[1]Sheet1!F88</f>
        <v>4568.62109375</v>
      </c>
      <c r="G88">
        <f>+[1]Sheet1!G88</f>
        <v>3069.001953125</v>
      </c>
      <c r="H88">
        <f>+[1]Sheet1!H88</f>
        <v>5196.029296875</v>
      </c>
      <c r="I88">
        <f>+[1]Sheet1!I88</f>
        <v>5643.31494140625</v>
      </c>
      <c r="J88">
        <f>+[1]Sheet1!J88</f>
        <v>5287.95703125</v>
      </c>
      <c r="K88">
        <f>+[1]Sheet1!K88</f>
        <v>3713.00341796875</v>
      </c>
      <c r="L88">
        <f>+[1]Sheet1!L88</f>
        <v>4449.54931640625</v>
      </c>
      <c r="M88">
        <f>+[1]Sheet1!M88</f>
        <v>2529.889404296875</v>
      </c>
      <c r="N88">
        <f>+[1]Sheet1!N88</f>
        <v>5127.736328125</v>
      </c>
      <c r="O88">
        <f>+[1]Sheet1!O88</f>
        <v>5182.94970703125</v>
      </c>
      <c r="P88">
        <f>+[1]Sheet1!P88</f>
        <v>5573.162109375</v>
      </c>
      <c r="Q88">
        <f>+[1]Sheet1!Q88</f>
        <v>3798.14111328125</v>
      </c>
      <c r="R88">
        <f>+[1]Sheet1!R88</f>
        <v>4624.4501953125</v>
      </c>
      <c r="S88">
        <f>+[1]Sheet1!S88</f>
        <v>2998.654296875</v>
      </c>
      <c r="T88">
        <f>+[1]Sheet1!T88</f>
        <v>5198.48583984375</v>
      </c>
      <c r="U88">
        <f>+[1]Sheet1!U88</f>
        <v>5598.9775390625</v>
      </c>
      <c r="V88">
        <f>+[1]Sheet1!V88</f>
        <v>5281.17724609375</v>
      </c>
      <c r="W88">
        <f>+[1]Sheet1!W88</f>
        <v>3703.19287109375</v>
      </c>
      <c r="X88">
        <f>+[1]Sheet1!X88</f>
        <v>4461.2685546875</v>
      </c>
      <c r="Y88">
        <f>+[1]Sheet1!Y88</f>
        <v>2638.6767578125</v>
      </c>
      <c r="Z88">
        <f>+[1]Sheet1!Z88</f>
        <v>5118.34228515625</v>
      </c>
      <c r="AA88">
        <f>+[1]Sheet1!AA88</f>
        <v>5127.2470703125</v>
      </c>
      <c r="AB88">
        <f>+[1]Sheet1!AB88</f>
        <v>5574.66357421875</v>
      </c>
      <c r="AC88">
        <f>+[1]Sheet1!AC88</f>
        <v>3802.20068359375</v>
      </c>
      <c r="AD88">
        <f>+[1]Sheet1!AD88</f>
        <v>4650.6318359375</v>
      </c>
      <c r="AE88">
        <f>+[1]Sheet1!AE88</f>
        <v>2933.813720703125</v>
      </c>
      <c r="AF88">
        <f>+[1]Sheet1!AF88</f>
        <v>5190.66943359375</v>
      </c>
      <c r="AG88">
        <f>+[1]Sheet1!AG88</f>
        <v>5595.73779296875</v>
      </c>
      <c r="AH88">
        <f>+[1]Sheet1!AH88</f>
        <v>5290.447265625</v>
      </c>
      <c r="AI88">
        <f>+[1]Sheet1!AI88</f>
        <v>3702.528076171875</v>
      </c>
      <c r="AJ88">
        <f>+[1]Sheet1!AJ88</f>
        <v>4464.9453125</v>
      </c>
      <c r="AK88">
        <f>+[1]Sheet1!AK88</f>
        <v>2662.631591796875</v>
      </c>
      <c r="AL88">
        <f>+[1]Sheet1!AL88</f>
        <v>5089.54541015625</v>
      </c>
      <c r="AM88">
        <f>+[1]Sheet1!AM88</f>
        <v>5096.41552734375</v>
      </c>
      <c r="AN88">
        <f>+[1]Sheet1!AN88</f>
        <v>5573.1103515625</v>
      </c>
      <c r="AO88">
        <f>+[1]Sheet1!AO88</f>
        <v>3798.897705078125</v>
      </c>
      <c r="AP88">
        <f>+[1]Sheet1!AP88</f>
        <v>4678.2470703125</v>
      </c>
      <c r="AQ88">
        <f>+[1]Sheet1!AQ88</f>
        <v>2920.175048828125</v>
      </c>
      <c r="AR88">
        <f>+[1]Sheet1!AR88</f>
        <v>5193.2109375</v>
      </c>
      <c r="AS88">
        <f>+[1]Sheet1!AS88</f>
        <v>5500.42529296875</v>
      </c>
      <c r="AT88">
        <f>+[1]Sheet1!AT88</f>
        <v>5272.04931640625</v>
      </c>
      <c r="AU88">
        <f>+[1]Sheet1!AU88</f>
        <v>3682.4140625</v>
      </c>
      <c r="AV88">
        <f>+[1]Sheet1!AV88</f>
        <v>4482.62939453125</v>
      </c>
      <c r="AW88">
        <f>+[1]Sheet1!AW88</f>
        <v>2629.426025390625</v>
      </c>
      <c r="AX88">
        <f>+[1]Sheet1!AX88</f>
        <v>5074.61767578125</v>
      </c>
      <c r="AY88">
        <f>+[1]Sheet1!AY88</f>
        <v>5096.5361328125</v>
      </c>
      <c r="AZ88">
        <f>+[1]Sheet1!AZ88</f>
        <v>5569.83349609375</v>
      </c>
      <c r="BA88">
        <f>+[1]Sheet1!BA88</f>
        <v>3784.849853515625</v>
      </c>
      <c r="BB88">
        <f>+[1]Sheet1!BB88</f>
        <v>4717.2236328125</v>
      </c>
      <c r="BC88">
        <f>+[1]Sheet1!BC88</f>
        <v>2888.340576171875</v>
      </c>
      <c r="BD88">
        <f>+[1]Sheet1!BD88</f>
        <v>5206.7568359375</v>
      </c>
      <c r="BE88">
        <f>+[1]Sheet1!BE88</f>
        <v>5421.04736328125</v>
      </c>
      <c r="BF88">
        <f>+[1]Sheet1!BF88</f>
        <v>5253.88232421875</v>
      </c>
      <c r="BG88">
        <f>+[1]Sheet1!BG88</f>
        <v>3678.140380859375</v>
      </c>
      <c r="BH88">
        <f>+[1]Sheet1!BH88</f>
        <v>4505.12158203125</v>
      </c>
      <c r="BI88">
        <f>+[1]Sheet1!BI88</f>
        <v>2749.28076171875</v>
      </c>
      <c r="BJ88">
        <f>+[1]Sheet1!BJ88</f>
        <v>5051.05419921875</v>
      </c>
      <c r="BK88">
        <f>+[1]Sheet1!BK88</f>
        <v>5067.732421875</v>
      </c>
      <c r="BL88">
        <f>+[1]Sheet1!BL88</f>
        <v>4937.92333984375</v>
      </c>
      <c r="BM88">
        <f>+[1]Sheet1!BM88</f>
        <v>4873.3896484375</v>
      </c>
      <c r="BN88">
        <f>+[1]Sheet1!BN88</f>
        <v>4863.87353515625</v>
      </c>
      <c r="BO88">
        <f>+[1]Sheet1!BO88</f>
        <v>4847.78857421875</v>
      </c>
      <c r="BP88">
        <f>+[1]Sheet1!BP88</f>
        <v>4797.74169921875</v>
      </c>
      <c r="BQ88">
        <f>+[1]Sheet1!BQ88</f>
        <v>5571.95166015625</v>
      </c>
      <c r="BR88">
        <f>+[1]Sheet1!BR88</f>
        <v>3797.886474609375</v>
      </c>
      <c r="BS88">
        <f>+[1]Sheet1!BS88</f>
        <v>4660.142578125</v>
      </c>
      <c r="BT88">
        <f>+[1]Sheet1!BT88</f>
        <v>2941.712158203125</v>
      </c>
      <c r="BU88">
        <f>+[1]Sheet1!BU88</f>
        <v>5199.37548828125</v>
      </c>
      <c r="BV88">
        <f>+[1]Sheet1!BV88</f>
        <v>5506.27197265625</v>
      </c>
      <c r="BW88">
        <f>+[1]Sheet1!BW88</f>
        <v>5271.205078125</v>
      </c>
      <c r="BX88">
        <f>+[1]Sheet1!BX88</f>
        <v>3692.140625</v>
      </c>
      <c r="BY88">
        <f>+[1]Sheet1!BY88</f>
        <v>4481.58642578125</v>
      </c>
      <c r="BZ88">
        <f>+[1]Sheet1!BZ88</f>
        <v>2677.83740234375</v>
      </c>
      <c r="CA88">
        <f>+[1]Sheet1!CA88</f>
        <v>5077.07177734375</v>
      </c>
      <c r="CB88">
        <f>+[1]Sheet1!CB88</f>
        <v>5098.59521484375</v>
      </c>
      <c r="CC88">
        <f>+[1]Sheet1!CC88</f>
        <v>4849.44775390625</v>
      </c>
      <c r="CD88">
        <f>+[1]Sheet1!CD88</f>
        <v>4849.44775390625</v>
      </c>
      <c r="CF88">
        <f>+[2]IPCse!DC92</f>
        <v>4854.9778502149802</v>
      </c>
      <c r="CG88">
        <f t="shared" ref="CG88" si="10">+CF88/$CF$2*100</f>
        <v>4851.0413286745015</v>
      </c>
    </row>
    <row r="89" spans="1:85" x14ac:dyDescent="0.3">
      <c r="A89" s="2">
        <f>+[1]Sheet1!A89</f>
        <v>45352</v>
      </c>
      <c r="B89" s="1">
        <f>+[1]Sheet1!B89</f>
        <v>3</v>
      </c>
      <c r="C89" s="1">
        <f>+[1]Sheet1!C89</f>
        <v>2024</v>
      </c>
      <c r="D89">
        <f>+[1]Sheet1!D89</f>
        <v>6068.88623046875</v>
      </c>
      <c r="E89">
        <f>+[1]Sheet1!E89</f>
        <v>4256.66357421875</v>
      </c>
      <c r="F89">
        <f>+[1]Sheet1!F89</f>
        <v>4887.2900390625</v>
      </c>
      <c r="G89">
        <f>+[1]Sheet1!G89</f>
        <v>3452.883056640625</v>
      </c>
      <c r="H89">
        <f>+[1]Sheet1!H89</f>
        <v>5460.46728515625</v>
      </c>
      <c r="I89">
        <f>+[1]Sheet1!I89</f>
        <v>6320.4921875</v>
      </c>
      <c r="J89">
        <f>+[1]Sheet1!J89</f>
        <v>6009.2216796875</v>
      </c>
      <c r="K89">
        <f>+[1]Sheet1!K89</f>
        <v>4288.8642578125</v>
      </c>
      <c r="L89">
        <f>+[1]Sheet1!L89</f>
        <v>4838.189453125</v>
      </c>
      <c r="M89">
        <f>+[1]Sheet1!M89</f>
        <v>3283.803955078125</v>
      </c>
      <c r="N89">
        <f>+[1]Sheet1!N89</f>
        <v>5551.6181640625</v>
      </c>
      <c r="O89">
        <f>+[1]Sheet1!O89</f>
        <v>5672.21435546875</v>
      </c>
      <c r="P89">
        <f>+[1]Sheet1!P89</f>
        <v>6088.67041015625</v>
      </c>
      <c r="Q89">
        <f>+[1]Sheet1!Q89</f>
        <v>4234.58447265625</v>
      </c>
      <c r="R89">
        <f>+[1]Sheet1!R89</f>
        <v>4950.92578125</v>
      </c>
      <c r="S89">
        <f>+[1]Sheet1!S89</f>
        <v>3380.279541015625</v>
      </c>
      <c r="T89">
        <f>+[1]Sheet1!T89</f>
        <v>5464.896484375</v>
      </c>
      <c r="U89">
        <f>+[1]Sheet1!U89</f>
        <v>6277.4033203125</v>
      </c>
      <c r="V89">
        <f>+[1]Sheet1!V89</f>
        <v>5977.5263671875</v>
      </c>
      <c r="W89">
        <f>+[1]Sheet1!W89</f>
        <v>4285.2138671875</v>
      </c>
      <c r="X89">
        <f>+[1]Sheet1!X89</f>
        <v>4856.10595703125</v>
      </c>
      <c r="Y89">
        <f>+[1]Sheet1!Y89</f>
        <v>3399.201171875</v>
      </c>
      <c r="Z89">
        <f>+[1]Sheet1!Z89</f>
        <v>5538.61083984375</v>
      </c>
      <c r="AA89">
        <f>+[1]Sheet1!AA89</f>
        <v>5616.76513671875</v>
      </c>
      <c r="AB89">
        <f>+[1]Sheet1!AB89</f>
        <v>6100.50732421875</v>
      </c>
      <c r="AC89">
        <f>+[1]Sheet1!AC89</f>
        <v>4238.22021484375</v>
      </c>
      <c r="AD89">
        <f>+[1]Sheet1!AD89</f>
        <v>4983.44970703125</v>
      </c>
      <c r="AE89">
        <f>+[1]Sheet1!AE89</f>
        <v>3319.620361328125</v>
      </c>
      <c r="AF89">
        <f>+[1]Sheet1!AF89</f>
        <v>5458.6064453125</v>
      </c>
      <c r="AG89">
        <f>+[1]Sheet1!AG89</f>
        <v>6280.02783203125</v>
      </c>
      <c r="AH89">
        <f>+[1]Sheet1!AH89</f>
        <v>5977.77294921875</v>
      </c>
      <c r="AI89">
        <f>+[1]Sheet1!AI89</f>
        <v>4289.5322265625</v>
      </c>
      <c r="AJ89">
        <f>+[1]Sheet1!AJ89</f>
        <v>4863.53271484375</v>
      </c>
      <c r="AK89">
        <f>+[1]Sheet1!AK89</f>
        <v>3435.784423828125</v>
      </c>
      <c r="AL89">
        <f>+[1]Sheet1!AL89</f>
        <v>5510.37158203125</v>
      </c>
      <c r="AM89">
        <f>+[1]Sheet1!AM89</f>
        <v>5587.45751953125</v>
      </c>
      <c r="AN89">
        <f>+[1]Sheet1!AN89</f>
        <v>6106.0703125</v>
      </c>
      <c r="AO89">
        <f>+[1]Sheet1!AO89</f>
        <v>4232.80615234375</v>
      </c>
      <c r="AP89">
        <f>+[1]Sheet1!AP89</f>
        <v>5014.1875</v>
      </c>
      <c r="AQ89">
        <f>+[1]Sheet1!AQ89</f>
        <v>3306.634033203125</v>
      </c>
      <c r="AR89">
        <f>+[1]Sheet1!AR89</f>
        <v>5460.38427734375</v>
      </c>
      <c r="AS89">
        <f>+[1]Sheet1!AS89</f>
        <v>6177.1044921875</v>
      </c>
      <c r="AT89">
        <f>+[1]Sheet1!AT89</f>
        <v>5944.65380859375</v>
      </c>
      <c r="AU89">
        <f>+[1]Sheet1!AU89</f>
        <v>4264.78369140625</v>
      </c>
      <c r="AV89">
        <f>+[1]Sheet1!AV89</f>
        <v>4884.408203125</v>
      </c>
      <c r="AW89">
        <f>+[1]Sheet1!AW89</f>
        <v>3393.11572265625</v>
      </c>
      <c r="AX89">
        <f>+[1]Sheet1!AX89</f>
        <v>5494.220703125</v>
      </c>
      <c r="AY89">
        <f>+[1]Sheet1!AY89</f>
        <v>5587.24658203125</v>
      </c>
      <c r="AZ89">
        <f>+[1]Sheet1!AZ89</f>
        <v>6114.74853515625</v>
      </c>
      <c r="BA89">
        <f>+[1]Sheet1!BA89</f>
        <v>4216.73291015625</v>
      </c>
      <c r="BB89">
        <f>+[1]Sheet1!BB89</f>
        <v>5057.85400390625</v>
      </c>
      <c r="BC89">
        <f>+[1]Sheet1!BC89</f>
        <v>3276.818603515625</v>
      </c>
      <c r="BD89">
        <f>+[1]Sheet1!BD89</f>
        <v>5471.697265625</v>
      </c>
      <c r="BE89">
        <f>+[1]Sheet1!BE89</f>
        <v>6094.08203125</v>
      </c>
      <c r="BF89">
        <f>+[1]Sheet1!BF89</f>
        <v>5913.5830078125</v>
      </c>
      <c r="BG89">
        <f>+[1]Sheet1!BG89</f>
        <v>4261.46875</v>
      </c>
      <c r="BH89">
        <f>+[1]Sheet1!BH89</f>
        <v>4912.912109375</v>
      </c>
      <c r="BI89">
        <f>+[1]Sheet1!BI89</f>
        <v>3515.834716796875</v>
      </c>
      <c r="BJ89">
        <f>+[1]Sheet1!BJ89</f>
        <v>5467.197265625</v>
      </c>
      <c r="BK89">
        <f>+[1]Sheet1!BK89</f>
        <v>5554.2392578125</v>
      </c>
      <c r="BL89">
        <f>+[1]Sheet1!BL89</f>
        <v>5413.57568359375</v>
      </c>
      <c r="BM89">
        <f>+[1]Sheet1!BM89</f>
        <v>5359.275390625</v>
      </c>
      <c r="BN89">
        <f>+[1]Sheet1!BN89</f>
        <v>5357.44482421875</v>
      </c>
      <c r="BO89">
        <f>+[1]Sheet1!BO89</f>
        <v>5343.73193359375</v>
      </c>
      <c r="BP89">
        <f>+[1]Sheet1!BP89</f>
        <v>5289.4189453125</v>
      </c>
      <c r="BQ89">
        <f>+[1]Sheet1!BQ89</f>
        <v>6096.9775390625</v>
      </c>
      <c r="BR89">
        <f>+[1]Sheet1!BR89</f>
        <v>4232.3427734375</v>
      </c>
      <c r="BS89">
        <f>+[1]Sheet1!BS89</f>
        <v>4992.87939453125</v>
      </c>
      <c r="BT89">
        <f>+[1]Sheet1!BT89</f>
        <v>3327.6630859375</v>
      </c>
      <c r="BU89">
        <f>+[1]Sheet1!BU89</f>
        <v>5465.396484375</v>
      </c>
      <c r="BV89">
        <f>+[1]Sheet1!BV89</f>
        <v>6182.9765625</v>
      </c>
      <c r="BW89">
        <f>+[1]Sheet1!BW89</f>
        <v>5949.1611328125</v>
      </c>
      <c r="BX89">
        <f>+[1]Sheet1!BX89</f>
        <v>4274.884765625</v>
      </c>
      <c r="BY89">
        <f>+[1]Sheet1!BY89</f>
        <v>4882.7119140625</v>
      </c>
      <c r="BZ89">
        <f>+[1]Sheet1!BZ89</f>
        <v>3443.30322265625</v>
      </c>
      <c r="CA89">
        <f>+[1]Sheet1!CA89</f>
        <v>5495.884765625</v>
      </c>
      <c r="CB89">
        <f>+[1]Sheet1!CB89</f>
        <v>5587.4951171875</v>
      </c>
      <c r="CC89">
        <f>+[1]Sheet1!CC89</f>
        <v>5339.55322265625</v>
      </c>
      <c r="CD89">
        <f>+[1]Sheet1!CD89</f>
        <v>5339.55322265625</v>
      </c>
      <c r="CF89">
        <f>+[2]IPCse!DC93</f>
        <v>5348.4590887969116</v>
      </c>
      <c r="CG89">
        <f t="shared" ref="CG89" si="11">+CF89/$CF$2*100</f>
        <v>5344.1224419447553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DE91"/>
  <sheetViews>
    <sheetView tabSelected="1" zoomScale="112" zoomScaleNormal="130" workbookViewId="0">
      <pane xSplit="3" ySplit="3" topLeftCell="CM73" activePane="bottomRight" state="frozen"/>
      <selection pane="topRight" activeCell="D1" sqref="D1"/>
      <selection pane="bottomLeft" activeCell="A4" sqref="A4"/>
      <selection pane="bottomRight" activeCell="CY91" sqref="CY91"/>
    </sheetView>
  </sheetViews>
  <sheetFormatPr baseColWidth="10" defaultColWidth="11.5546875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4" max="64" width="11.88671875" customWidth="1"/>
    <col min="70" max="70" width="11.44140625" style="8"/>
    <col min="81" max="81" width="11.44140625" style="9"/>
    <col min="82" max="82" width="11.44140625" style="8"/>
    <col min="83" max="83" width="11.44140625" style="9"/>
    <col min="97" max="108" width="11.6640625" bestFit="1" customWidth="1"/>
    <col min="109" max="109" width="13.33203125" bestFit="1" customWidth="1"/>
  </cols>
  <sheetData>
    <row r="1" spans="1:108" s="18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108" s="103" customFormat="1" ht="48" x14ac:dyDescent="0.3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  <c r="CS2" s="103" t="str">
        <f>+BR2</f>
        <v>Alimentos y bebidas no alcohólicas</v>
      </c>
      <c r="CT2" s="103" t="str">
        <f t="shared" ref="CT2:DE2" si="0">+BS2</f>
        <v>Bebidas alcohólicas y tabaco</v>
      </c>
      <c r="CU2" s="103" t="str">
        <f t="shared" si="0"/>
        <v>Prendas de vestir y calzado</v>
      </c>
      <c r="CV2" s="103" t="str">
        <f t="shared" si="0"/>
        <v>Vivienda, agua, electricidad, gas y otros combustibles</v>
      </c>
      <c r="CW2" s="103" t="str">
        <f t="shared" si="0"/>
        <v>Equipamiento y mantenimiento del hogar</v>
      </c>
      <c r="CX2" s="103" t="str">
        <f t="shared" si="0"/>
        <v>Salud</v>
      </c>
      <c r="CY2" s="103" t="str">
        <f t="shared" si="0"/>
        <v>Transporte</v>
      </c>
      <c r="CZ2" s="103" t="str">
        <f t="shared" si="0"/>
        <v>Comunicación</v>
      </c>
      <c r="DA2" s="103" t="str">
        <f t="shared" si="0"/>
        <v>Recreación y cultura</v>
      </c>
      <c r="DB2" s="103" t="str">
        <f t="shared" si="0"/>
        <v>Educación</v>
      </c>
      <c r="DC2" s="103" t="str">
        <f t="shared" si="0"/>
        <v>Restaurantes y hoteles</v>
      </c>
      <c r="DD2" s="103" t="str">
        <f t="shared" si="0"/>
        <v>Bienes y servicios varios</v>
      </c>
    </row>
    <row r="3" spans="1:108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108" x14ac:dyDescent="0.3">
      <c r="A4" s="2">
        <f t="shared" ref="A4:A67" si="1">+DATE(C4,B4,1)</f>
        <v>42705</v>
      </c>
      <c r="B4" s="1">
        <v>12</v>
      </c>
      <c r="C4" s="1">
        <v>2016</v>
      </c>
    </row>
    <row r="5" spans="1:108" x14ac:dyDescent="0.3">
      <c r="A5" s="2">
        <f t="shared" si="1"/>
        <v>42736</v>
      </c>
      <c r="B5" s="1">
        <f t="shared" ref="B5:B68" si="2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3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108" x14ac:dyDescent="0.3">
      <c r="A6" s="2">
        <f t="shared" si="1"/>
        <v>42767</v>
      </c>
      <c r="B6" s="1">
        <f t="shared" si="2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3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>+'Indice PondENGHO'!CF4/'Indice PondENGHO'!CF3-1</f>
        <v>2.2297308747114775E-2</v>
      </c>
      <c r="CI6" s="3">
        <f t="shared" ref="CI6:CI69" si="4">+BM6-BQ6</f>
        <v>-2.7584815449348543E-3</v>
      </c>
      <c r="CJ6" s="3">
        <f>+'[3]Infla Mensual PondENGHO'!CF6</f>
        <v>-1.1134334605207297E-3</v>
      </c>
      <c r="CK6" s="3">
        <f t="shared" ref="CK6:CK69" si="5">+CI6-CJ6</f>
        <v>-1.6450480844141246E-3</v>
      </c>
    </row>
    <row r="7" spans="1:108" x14ac:dyDescent="0.3">
      <c r="A7" s="2">
        <f t="shared" si="1"/>
        <v>42795</v>
      </c>
      <c r="B7" s="1">
        <f t="shared" si="2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3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>+'Indice PondENGHO'!CF5/'Indice PondENGHO'!CF4-1</f>
        <v>1.7051949202302907E-2</v>
      </c>
      <c r="CI7" s="3">
        <f t="shared" si="4"/>
        <v>3.0242809032374751E-3</v>
      </c>
      <c r="CJ7" s="3">
        <f>+'[3]Infla Mensual PondENGHO'!CF7</f>
        <v>2.836471324440426E-3</v>
      </c>
      <c r="CK7" s="3">
        <f t="shared" si="5"/>
        <v>1.8780957879704907E-4</v>
      </c>
    </row>
    <row r="8" spans="1:108" x14ac:dyDescent="0.3">
      <c r="A8" s="2">
        <f t="shared" si="1"/>
        <v>42826</v>
      </c>
      <c r="B8" s="1">
        <f t="shared" si="2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3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>+'Indice PondENGHO'!CF6/'Indice PondENGHO'!CF5-1</f>
        <v>2.6653445223294048E-2</v>
      </c>
      <c r="CI8" s="3">
        <f t="shared" si="4"/>
        <v>1.6296176924610606E-3</v>
      </c>
      <c r="CJ8" s="3">
        <f>+'[3]Infla Mensual PondENGHO'!CF8</f>
        <v>1.7536666923516631E-3</v>
      </c>
      <c r="CK8" s="3">
        <f t="shared" si="5"/>
        <v>-1.2404899989060247E-4</v>
      </c>
    </row>
    <row r="9" spans="1:108" x14ac:dyDescent="0.3">
      <c r="A9" s="2">
        <f t="shared" si="1"/>
        <v>42856</v>
      </c>
      <c r="B9" s="1">
        <f t="shared" si="2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3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>+'Indice PondENGHO'!CF7/'Indice PondENGHO'!CF6-1</f>
        <v>1.7381379798773633E-2</v>
      </c>
      <c r="CI9" s="3">
        <f t="shared" si="4"/>
        <v>1.788137953706137E-3</v>
      </c>
      <c r="CJ9" s="3">
        <f>+'[3]Infla Mensual PondENGHO'!CF9</f>
        <v>4.0561071840361507E-4</v>
      </c>
      <c r="CK9" s="3">
        <f t="shared" si="5"/>
        <v>1.382527235302522E-3</v>
      </c>
    </row>
    <row r="10" spans="1:108" x14ac:dyDescent="0.3">
      <c r="A10" s="2">
        <f t="shared" si="1"/>
        <v>42887</v>
      </c>
      <c r="B10" s="1">
        <f t="shared" si="2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3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>+'Indice PondENGHO'!CF8/'Indice PondENGHO'!CF7-1</f>
        <v>1.29838343733093E-2</v>
      </c>
      <c r="CI10" s="3">
        <f t="shared" si="4"/>
        <v>-4.5165290627280363E-4</v>
      </c>
      <c r="CJ10" s="3">
        <f>+'[3]Infla Mensual PondENGHO'!CF10</f>
        <v>-1.3441253344843584E-3</v>
      </c>
      <c r="CK10" s="3">
        <f t="shared" si="5"/>
        <v>8.9247242821155481E-4</v>
      </c>
    </row>
    <row r="11" spans="1:108" x14ac:dyDescent="0.3">
      <c r="A11" s="2">
        <f t="shared" si="1"/>
        <v>42917</v>
      </c>
      <c r="B11" s="1">
        <f t="shared" si="2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3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>+'Indice PondENGHO'!CF9/'Indice PondENGHO'!CF8-1</f>
        <v>2.0443428272705955E-2</v>
      </c>
      <c r="CI11" s="3">
        <f t="shared" si="4"/>
        <v>-2.0499880802760106E-3</v>
      </c>
      <c r="CJ11" s="3">
        <f>+'[3]Infla Mensual PondENGHO'!CF11</f>
        <v>-4.1420630955133486E-3</v>
      </c>
      <c r="CK11" s="3">
        <f t="shared" si="5"/>
        <v>2.092075015237338E-3</v>
      </c>
    </row>
    <row r="12" spans="1:108" x14ac:dyDescent="0.3">
      <c r="A12" s="2">
        <f t="shared" si="1"/>
        <v>42948</v>
      </c>
      <c r="B12" s="1">
        <f t="shared" si="2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3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>+'Indice PondENGHO'!CF10/'Indice PondENGHO'!CF9-1</f>
        <v>1.4316455038686504E-2</v>
      </c>
      <c r="CI12" s="3">
        <f t="shared" si="4"/>
        <v>-2.6286090530391881E-4</v>
      </c>
      <c r="CJ12" s="3">
        <f>+'[3]Infla Mensual PondENGHO'!CF12</f>
        <v>2.8042872476730096E-4</v>
      </c>
      <c r="CK12" s="3">
        <f t="shared" si="5"/>
        <v>-5.4328963007121978E-4</v>
      </c>
    </row>
    <row r="13" spans="1:108" x14ac:dyDescent="0.3">
      <c r="A13" s="2">
        <f t="shared" si="1"/>
        <v>42979</v>
      </c>
      <c r="B13" s="1">
        <f t="shared" si="2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3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>+'Indice PondENGHO'!CF11/'Indice PondENGHO'!CF10-1</f>
        <v>1.1866519652667273E-2</v>
      </c>
      <c r="CI13" s="3">
        <f t="shared" si="4"/>
        <v>-1.5026167544978097E-3</v>
      </c>
      <c r="CJ13" s="3">
        <f>+'[3]Infla Mensual PondENGHO'!CF13</f>
        <v>-4.6864004421731664E-4</v>
      </c>
      <c r="CK13" s="3">
        <f t="shared" si="5"/>
        <v>-1.0339767102804931E-3</v>
      </c>
    </row>
    <row r="14" spans="1:108" x14ac:dyDescent="0.3">
      <c r="A14" s="2">
        <f t="shared" si="1"/>
        <v>43009</v>
      </c>
      <c r="B14" s="1">
        <f t="shared" si="2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3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>+'Indice PondENGHO'!CF12/'Indice PondENGHO'!CF11-1</f>
        <v>1.2363394630610092E-2</v>
      </c>
      <c r="CI14" s="3">
        <f t="shared" si="4"/>
        <v>6.0946656438320979E-4</v>
      </c>
      <c r="CJ14" s="3">
        <f>+'[3]Infla Mensual PondENGHO'!CF14</f>
        <v>1.8482203344061254E-3</v>
      </c>
      <c r="CK14" s="3">
        <f t="shared" si="5"/>
        <v>-1.2387537700229156E-3</v>
      </c>
    </row>
    <row r="15" spans="1:108" x14ac:dyDescent="0.3">
      <c r="A15" s="2">
        <f t="shared" si="1"/>
        <v>43040</v>
      </c>
      <c r="B15" s="1">
        <f t="shared" si="2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3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>+'Indice PondENGHO'!CF13/'Indice PondENGHO'!CF12-1</f>
        <v>1.6452897487944096E-2</v>
      </c>
      <c r="CI15" s="3">
        <f t="shared" si="4"/>
        <v>3.9122938641167337E-4</v>
      </c>
      <c r="CJ15" s="3">
        <f>+'[3]Infla Mensual PondENGHO'!CF15</f>
        <v>-3.1779202578774424E-4</v>
      </c>
      <c r="CK15" s="3">
        <f t="shared" si="5"/>
        <v>7.0902141219941761E-4</v>
      </c>
    </row>
    <row r="16" spans="1:108" x14ac:dyDescent="0.3">
      <c r="A16" s="2">
        <f t="shared" si="1"/>
        <v>43070</v>
      </c>
      <c r="B16" s="1">
        <f t="shared" si="2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3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>+'Indice PondENGHO'!CF14/'Indice PondENGHO'!CF13-1</f>
        <v>3.4948592353220009E-2</v>
      </c>
      <c r="CI16" s="3">
        <f t="shared" si="4"/>
        <v>-5.2178147898620519E-3</v>
      </c>
      <c r="CJ16" s="3">
        <f>+'[3]Infla Mensual PondENGHO'!CF16</f>
        <v>-5.1974866656354646E-3</v>
      </c>
      <c r="CK16" s="3">
        <f t="shared" si="5"/>
        <v>-2.0328124226587363E-5</v>
      </c>
    </row>
    <row r="17" spans="1:89" x14ac:dyDescent="0.3">
      <c r="A17" s="2">
        <f t="shared" si="1"/>
        <v>43101</v>
      </c>
      <c r="B17" s="1">
        <f t="shared" si="2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3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>+'Indice PondENGHO'!CF15/'Indice PondENGHO'!CF14-1</f>
        <v>1.9418792425941245E-2</v>
      </c>
      <c r="CI17" s="3">
        <f t="shared" si="4"/>
        <v>-1.1572955568439625E-3</v>
      </c>
      <c r="CJ17" s="3">
        <f>+'[3]Infla Mensual PondENGHO'!CF17</f>
        <v>-3.7131496758924243E-4</v>
      </c>
      <c r="CK17" s="3">
        <f t="shared" si="5"/>
        <v>-7.8598058925472003E-4</v>
      </c>
    </row>
    <row r="18" spans="1:89" x14ac:dyDescent="0.3">
      <c r="A18" s="2">
        <f t="shared" si="1"/>
        <v>43132</v>
      </c>
      <c r="B18" s="1">
        <f t="shared" si="2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3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>+'Indice PondENGHO'!CF16/'Indice PondENGHO'!CF15-1</f>
        <v>2.6078596105977958E-2</v>
      </c>
      <c r="CI18" s="3">
        <f t="shared" si="4"/>
        <v>-3.1381508038370587E-3</v>
      </c>
      <c r="CJ18" s="3">
        <f>+'[3]Infla Mensual PondENGHO'!CF18</f>
        <v>-1.5851518457217217E-3</v>
      </c>
      <c r="CK18" s="3">
        <f t="shared" si="5"/>
        <v>-1.5529989581153369E-3</v>
      </c>
    </row>
    <row r="19" spans="1:89" x14ac:dyDescent="0.3">
      <c r="A19" s="2">
        <f t="shared" si="1"/>
        <v>43160</v>
      </c>
      <c r="B19" s="1">
        <f t="shared" si="2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3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>+'Indice PondENGHO'!CF17/'Indice PondENGHO'!CF16-1</f>
        <v>1.607856833547272E-2</v>
      </c>
      <c r="CI19" s="3">
        <f t="shared" si="4"/>
        <v>-2.8176615614450284E-4</v>
      </c>
      <c r="CJ19" s="3">
        <f>+'[3]Infla Mensual PondENGHO'!CF19</f>
        <v>-5.8573707710429801E-4</v>
      </c>
      <c r="CK19" s="3">
        <f t="shared" si="5"/>
        <v>3.0397092095979517E-4</v>
      </c>
    </row>
    <row r="20" spans="1:89" x14ac:dyDescent="0.3">
      <c r="A20" s="2">
        <f t="shared" si="1"/>
        <v>43191</v>
      </c>
      <c r="B20" s="1">
        <f t="shared" si="2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3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>+'Indice PondENGHO'!CF18/'Indice PondENGHO'!CF17-1</f>
        <v>2.7519992286281658E-2</v>
      </c>
      <c r="CI20" s="3">
        <f t="shared" si="4"/>
        <v>-9.049580744406871E-4</v>
      </c>
      <c r="CJ20" s="3">
        <f>+'[3]Infla Mensual PondENGHO'!CF20</f>
        <v>-7.2547634353004042E-4</v>
      </c>
      <c r="CK20" s="3">
        <f t="shared" si="5"/>
        <v>-1.7948173091064668E-4</v>
      </c>
    </row>
    <row r="21" spans="1:89" x14ac:dyDescent="0.3">
      <c r="A21" s="2">
        <f t="shared" si="1"/>
        <v>43221</v>
      </c>
      <c r="B21" s="1">
        <f t="shared" si="2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3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>+'Indice PondENGHO'!CF19/'Indice PondENGHO'!CF18-1</f>
        <v>2.401975219923802E-2</v>
      </c>
      <c r="CI21" s="3">
        <f t="shared" si="4"/>
        <v>4.2622825768232619E-3</v>
      </c>
      <c r="CJ21" s="3">
        <f>+'[3]Infla Mensual PondENGHO'!CF21</f>
        <v>2.9154043942343222E-3</v>
      </c>
      <c r="CK21" s="3">
        <f t="shared" si="5"/>
        <v>1.3468781825889398E-3</v>
      </c>
    </row>
    <row r="22" spans="1:89" x14ac:dyDescent="0.3">
      <c r="A22" s="2">
        <f t="shared" si="1"/>
        <v>43252</v>
      </c>
      <c r="B22" s="1">
        <f t="shared" si="2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3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>+'Indice PondENGHO'!CF20/'Indice PondENGHO'!CF19-1</f>
        <v>3.826931943048395E-2</v>
      </c>
      <c r="CI22" s="3">
        <f t="shared" si="4"/>
        <v>1.5981339794852722E-3</v>
      </c>
      <c r="CJ22" s="3">
        <f>+'[3]Infla Mensual PondENGHO'!CF22</f>
        <v>6.2108929308601901E-4</v>
      </c>
      <c r="CK22" s="3">
        <f t="shared" si="5"/>
        <v>9.7704468639925324E-4</v>
      </c>
    </row>
    <row r="23" spans="1:89" x14ac:dyDescent="0.3">
      <c r="A23" s="2">
        <f t="shared" si="1"/>
        <v>43282</v>
      </c>
      <c r="B23" s="1">
        <f t="shared" si="2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3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>+'Indice PondENGHO'!CF21/'Indice PondENGHO'!CF20-1</f>
        <v>3.4085133861122996E-2</v>
      </c>
      <c r="CI23" s="3">
        <f t="shared" si="4"/>
        <v>3.1873046876036426E-3</v>
      </c>
      <c r="CJ23" s="3">
        <f>+'[3]Infla Mensual PondENGHO'!CF23</f>
        <v>1.1486332057260018E-3</v>
      </c>
      <c r="CK23" s="3">
        <f t="shared" si="5"/>
        <v>2.0386714818776408E-3</v>
      </c>
    </row>
    <row r="24" spans="1:89" x14ac:dyDescent="0.3">
      <c r="A24" s="2">
        <f t="shared" si="1"/>
        <v>43313</v>
      </c>
      <c r="B24" s="1">
        <f t="shared" si="2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3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>+'Indice PondENGHO'!CF22/'Indice PondENGHO'!CF21-1</f>
        <v>3.8580032698937394E-2</v>
      </c>
      <c r="CI24" s="3">
        <f t="shared" si="4"/>
        <v>1.8495857261924264E-4</v>
      </c>
      <c r="CJ24" s="3">
        <f>+'[3]Infla Mensual PondENGHO'!CF24</f>
        <v>6.7578179720717557E-4</v>
      </c>
      <c r="CK24" s="3">
        <f t="shared" si="5"/>
        <v>-4.9082322458793293E-4</v>
      </c>
    </row>
    <row r="25" spans="1:89" x14ac:dyDescent="0.3">
      <c r="A25" s="2">
        <f t="shared" si="1"/>
        <v>43344</v>
      </c>
      <c r="B25" s="1">
        <f t="shared" si="2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3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>+'Indice PondENGHO'!CF23/'Indice PondENGHO'!CF22-1</f>
        <v>5.8846824131505659E-2</v>
      </c>
      <c r="CI25" s="3">
        <f t="shared" si="4"/>
        <v>-7.8677821213246624E-4</v>
      </c>
      <c r="CJ25" s="3">
        <f>+'[3]Infla Mensual PondENGHO'!CF25</f>
        <v>3.0887145771174573E-4</v>
      </c>
      <c r="CK25" s="3">
        <f t="shared" si="5"/>
        <v>-1.095649669844212E-3</v>
      </c>
    </row>
    <row r="26" spans="1:89" x14ac:dyDescent="0.3">
      <c r="A26" s="2">
        <f t="shared" si="1"/>
        <v>43374</v>
      </c>
      <c r="B26" s="1">
        <f t="shared" si="2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3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>+'Indice PondENGHO'!CF24/'Indice PondENGHO'!CF23-1</f>
        <v>5.1303106365261808E-2</v>
      </c>
      <c r="CI26" s="3">
        <f t="shared" si="4"/>
        <v>3.6802168400207336E-4</v>
      </c>
      <c r="CJ26" s="3">
        <f>+'[3]Infla Mensual PondENGHO'!CF26</f>
        <v>1.6163255786914021E-3</v>
      </c>
      <c r="CK26" s="3">
        <f t="shared" si="5"/>
        <v>-1.2483038946893288E-3</v>
      </c>
    </row>
    <row r="27" spans="1:89" x14ac:dyDescent="0.3">
      <c r="A27" s="2">
        <f t="shared" si="1"/>
        <v>43405</v>
      </c>
      <c r="B27" s="1">
        <f t="shared" si="2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3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>+'Indice PondENGHO'!CF25/'Indice PondENGHO'!CF24-1</f>
        <v>3.4580438394058666E-2</v>
      </c>
      <c r="CI27" s="3">
        <f t="shared" si="4"/>
        <v>1.1761673101498005E-3</v>
      </c>
      <c r="CJ27" s="3">
        <f>+'[3]Infla Mensual PondENGHO'!CF27</f>
        <v>3.3784729961028326E-4</v>
      </c>
      <c r="CK27" s="3">
        <f t="shared" si="5"/>
        <v>8.3832001053951721E-4</v>
      </c>
    </row>
    <row r="28" spans="1:89" x14ac:dyDescent="0.3">
      <c r="A28" s="2">
        <f t="shared" si="1"/>
        <v>43435</v>
      </c>
      <c r="B28" s="1">
        <f t="shared" si="2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3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>+'Indice PondENGHO'!CF26/'Indice PondENGHO'!CF25-1</f>
        <v>2.8530689290419131E-2</v>
      </c>
      <c r="CI28" s="3">
        <f t="shared" si="4"/>
        <v>-3.7570526828805129E-3</v>
      </c>
      <c r="CJ28" s="3">
        <f>+'[3]Infla Mensual PondENGHO'!CF28</f>
        <v>-3.6335044431303753E-3</v>
      </c>
      <c r="CK28" s="3">
        <f t="shared" si="5"/>
        <v>-1.2354823975013751E-4</v>
      </c>
    </row>
    <row r="29" spans="1:89" x14ac:dyDescent="0.3">
      <c r="A29" s="2">
        <f t="shared" si="1"/>
        <v>43466</v>
      </c>
      <c r="B29" s="1">
        <f t="shared" si="2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3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>+'Indice PondENGHO'!CF27/'Indice PondENGHO'!CF26-1</f>
        <v>3.0928765337371766E-2</v>
      </c>
      <c r="CI29" s="3">
        <f t="shared" si="4"/>
        <v>8.2457772833843812E-4</v>
      </c>
      <c r="CJ29" s="3">
        <f>+'[3]Infla Mensual PondENGHO'!CF29</f>
        <v>1.6592336276666231E-3</v>
      </c>
      <c r="CK29" s="3">
        <f t="shared" si="5"/>
        <v>-8.3465589932818496E-4</v>
      </c>
    </row>
    <row r="30" spans="1:89" x14ac:dyDescent="0.3">
      <c r="A30" s="2">
        <f t="shared" si="1"/>
        <v>43497</v>
      </c>
      <c r="B30" s="1">
        <f t="shared" si="2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3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>+'Indice PondENGHO'!CF28/'Indice PondENGHO'!CF27-1</f>
        <v>3.9001710272650314E-2</v>
      </c>
      <c r="CI30" s="3">
        <f t="shared" si="4"/>
        <v>4.994224812747472E-3</v>
      </c>
      <c r="CJ30" s="3">
        <f>+'[3]Infla Mensual PondENGHO'!CF30</f>
        <v>6.6008044064729265E-3</v>
      </c>
      <c r="CK30" s="3">
        <f t="shared" si="5"/>
        <v>-1.6065795937254546E-3</v>
      </c>
    </row>
    <row r="31" spans="1:89" x14ac:dyDescent="0.3">
      <c r="A31" s="2">
        <f t="shared" si="1"/>
        <v>43525</v>
      </c>
      <c r="B31" s="1">
        <f t="shared" si="2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3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>+'Indice PondENGHO'!CF29/'Indice PondENGHO'!CF28-1</f>
        <v>3.9302435648156386E-2</v>
      </c>
      <c r="CI31" s="3">
        <f t="shared" si="4"/>
        <v>3.6240619430536469E-3</v>
      </c>
      <c r="CJ31" s="3">
        <f>+'[3]Infla Mensual PondENGHO'!CF31</f>
        <v>3.5478110935767138E-3</v>
      </c>
      <c r="CK31" s="3">
        <f t="shared" si="5"/>
        <v>7.6250849476933169E-5</v>
      </c>
    </row>
    <row r="32" spans="1:89" x14ac:dyDescent="0.3">
      <c r="A32" s="2">
        <f t="shared" si="1"/>
        <v>43556</v>
      </c>
      <c r="B32" s="1">
        <f t="shared" si="2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3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>+'Indice PondENGHO'!CF30/'Indice PondENGHO'!CF29-1</f>
        <v>3.4589612156905147E-2</v>
      </c>
      <c r="CI32" s="3">
        <f t="shared" si="4"/>
        <v>-1.6604457444890919E-3</v>
      </c>
      <c r="CJ32" s="3">
        <f>+'[3]Infla Mensual PondENGHO'!CF32</f>
        <v>-1.4653372072401805E-3</v>
      </c>
      <c r="CK32" s="3">
        <f t="shared" si="5"/>
        <v>-1.9510853724891142E-4</v>
      </c>
    </row>
    <row r="33" spans="1:89" x14ac:dyDescent="0.3">
      <c r="A33" s="2">
        <f t="shared" si="1"/>
        <v>43586</v>
      </c>
      <c r="B33" s="1">
        <f t="shared" si="2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3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>+'Indice PondENGHO'!CF31/'Indice PondENGHO'!CF30-1</f>
        <v>3.3876408785981083E-2</v>
      </c>
      <c r="CI33" s="3">
        <f t="shared" si="4"/>
        <v>-1.1274547704065441E-4</v>
      </c>
      <c r="CJ33" s="3">
        <f>+'[3]Infla Mensual PondENGHO'!CF33</f>
        <v>-1.5434988884623912E-3</v>
      </c>
      <c r="CK33" s="3">
        <f t="shared" si="5"/>
        <v>1.4307534114217368E-3</v>
      </c>
    </row>
    <row r="34" spans="1:89" x14ac:dyDescent="0.3">
      <c r="A34" s="2">
        <f t="shared" si="1"/>
        <v>43617</v>
      </c>
      <c r="B34" s="1">
        <f t="shared" si="2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3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>+'Indice PondENGHO'!CF32/'Indice PondENGHO'!CF31-1</f>
        <v>2.8654606910637925E-2</v>
      </c>
      <c r="CI34" s="3">
        <f t="shared" si="4"/>
        <v>1.474844040883827E-3</v>
      </c>
      <c r="CJ34" s="3">
        <f>+'[3]Infla Mensual PondENGHO'!CF34</f>
        <v>2.6761715118950313E-4</v>
      </c>
      <c r="CK34" s="3">
        <f t="shared" si="5"/>
        <v>1.2072268896943239E-3</v>
      </c>
    </row>
    <row r="35" spans="1:89" x14ac:dyDescent="0.3">
      <c r="A35" s="2">
        <f t="shared" si="1"/>
        <v>43647</v>
      </c>
      <c r="B35" s="1">
        <f t="shared" si="2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3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>+'Indice PondENGHO'!CF33/'Indice PondENGHO'!CF32-1</f>
        <v>2.4794659716619982E-2</v>
      </c>
      <c r="CI35" s="3">
        <f t="shared" si="4"/>
        <v>-1.5131693819570025E-4</v>
      </c>
      <c r="CJ35" s="3">
        <f>+'[3]Infla Mensual PondENGHO'!CF35</f>
        <v>-2.0951979405861021E-3</v>
      </c>
      <c r="CK35" s="3">
        <f t="shared" si="5"/>
        <v>1.9438810023904018E-3</v>
      </c>
    </row>
    <row r="36" spans="1:89" x14ac:dyDescent="0.3">
      <c r="A36" s="2">
        <f t="shared" si="1"/>
        <v>43678</v>
      </c>
      <c r="B36" s="1">
        <f t="shared" si="2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3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>+'Indice PondENGHO'!CF34/'Indice PondENGHO'!CF33-1</f>
        <v>3.9325666250030977E-2</v>
      </c>
      <c r="CI36" s="3">
        <f t="shared" si="4"/>
        <v>4.9291648365268337E-4</v>
      </c>
      <c r="CJ36" s="3">
        <f>+'[3]Infla Mensual PondENGHO'!CF36</f>
        <v>9.2283933378034533E-4</v>
      </c>
      <c r="CK36" s="3">
        <f t="shared" si="5"/>
        <v>-4.2992285012766196E-4</v>
      </c>
    </row>
    <row r="37" spans="1:89" x14ac:dyDescent="0.3">
      <c r="A37" s="2">
        <f t="shared" si="1"/>
        <v>43709</v>
      </c>
      <c r="B37" s="1">
        <f t="shared" si="2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3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>+'Indice PondENGHO'!CF35/'Indice PondENGHO'!CF34-1</f>
        <v>5.2901703423351876E-2</v>
      </c>
      <c r="CI37" s="3">
        <f t="shared" si="4"/>
        <v>-1.1235781233320807E-3</v>
      </c>
      <c r="CJ37" s="3">
        <f>+'[3]Infla Mensual PondENGHO'!CF37</f>
        <v>3.3038605043556046E-5</v>
      </c>
      <c r="CK37" s="3">
        <f t="shared" si="5"/>
        <v>-1.1566167283756368E-3</v>
      </c>
    </row>
    <row r="38" spans="1:89" x14ac:dyDescent="0.3">
      <c r="A38" s="2">
        <f t="shared" si="1"/>
        <v>43739</v>
      </c>
      <c r="B38" s="1">
        <f t="shared" si="2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3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>+'Indice PondENGHO'!CF36/'Indice PondENGHO'!CF35-1</f>
        <v>3.0233625161895983E-2</v>
      </c>
      <c r="CI38" s="3">
        <f t="shared" si="4"/>
        <v>-4.6139782122482931E-3</v>
      </c>
      <c r="CJ38" s="3">
        <f>+'[3]Infla Mensual PondENGHO'!CF38</f>
        <v>-3.5139248381992338E-3</v>
      </c>
      <c r="CK38" s="3">
        <f t="shared" si="5"/>
        <v>-1.1000533740490592E-3</v>
      </c>
    </row>
    <row r="39" spans="1:89" x14ac:dyDescent="0.3">
      <c r="A39" s="2">
        <f t="shared" si="1"/>
        <v>43770</v>
      </c>
      <c r="B39" s="1">
        <f t="shared" si="2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3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>+'Indice PondENGHO'!CF37/'Indice PondENGHO'!CF36-1</f>
        <v>4.5862629634210172E-2</v>
      </c>
      <c r="CI39" s="3">
        <f t="shared" si="4"/>
        <v>3.2082265930304388E-3</v>
      </c>
      <c r="CJ39" s="3">
        <f>+'[3]Infla Mensual PondENGHO'!CF39</f>
        <v>2.4035051343989089E-3</v>
      </c>
      <c r="CK39" s="3">
        <f t="shared" si="5"/>
        <v>8.0472145863152988E-4</v>
      </c>
    </row>
    <row r="40" spans="1:89" x14ac:dyDescent="0.3">
      <c r="A40" s="2">
        <f t="shared" si="1"/>
        <v>43800</v>
      </c>
      <c r="B40" s="1">
        <f t="shared" si="2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3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>+'Indice PondENGHO'!CF38/'Indice PondENGHO'!CF37-1</f>
        <v>3.9769242694650986E-2</v>
      </c>
      <c r="CI40" s="3">
        <f t="shared" si="4"/>
        <v>-3.4132185266744219E-3</v>
      </c>
      <c r="CJ40" s="3">
        <f>+'[3]Infla Mensual PondENGHO'!CF40</f>
        <v>-3.1567737619258018E-3</v>
      </c>
      <c r="CK40" s="3">
        <f t="shared" si="5"/>
        <v>-2.564447647486201E-4</v>
      </c>
    </row>
    <row r="41" spans="1:89" x14ac:dyDescent="0.3">
      <c r="A41" s="2">
        <f t="shared" si="1"/>
        <v>43831</v>
      </c>
      <c r="B41" s="1">
        <f t="shared" si="2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3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>+'Indice PondENGHO'!CF39/'Indice PondENGHO'!CF38-1</f>
        <v>2.4417366024554354E-2</v>
      </c>
      <c r="CI41" s="3">
        <f t="shared" si="4"/>
        <v>7.9994453962575207E-3</v>
      </c>
      <c r="CJ41" s="3">
        <f>+'[3]Infla Mensual PondENGHO'!CF41</f>
        <v>8.8692952819378057E-3</v>
      </c>
      <c r="CK41" s="3">
        <f t="shared" si="5"/>
        <v>-8.6984988568028498E-4</v>
      </c>
    </row>
    <row r="42" spans="1:89" x14ac:dyDescent="0.3">
      <c r="A42" s="2">
        <f t="shared" si="1"/>
        <v>43862</v>
      </c>
      <c r="B42" s="1">
        <f t="shared" si="2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3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>+'Indice PondENGHO'!CF40/'Indice PondENGHO'!CF39-1</f>
        <v>2.1575508910937513E-2</v>
      </c>
      <c r="CI42" s="3">
        <f t="shared" si="4"/>
        <v>7.3434770524882786E-4</v>
      </c>
      <c r="CJ42" s="3">
        <f>+'[3]Infla Mensual PondENGHO'!CF42</f>
        <v>2.4058277310143872E-3</v>
      </c>
      <c r="CK42" s="3">
        <f t="shared" si="5"/>
        <v>-1.6714800257655593E-3</v>
      </c>
    </row>
    <row r="43" spans="1:89" x14ac:dyDescent="0.3">
      <c r="A43" s="2">
        <f t="shared" si="1"/>
        <v>43891</v>
      </c>
      <c r="B43" s="1">
        <f t="shared" si="2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3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>+'Indice PondENGHO'!CF41/'Indice PondENGHO'!CF40-1</f>
        <v>2.5053348798574904E-2</v>
      </c>
      <c r="CI43" s="3">
        <f t="shared" si="4"/>
        <v>2.3590873813901236E-3</v>
      </c>
      <c r="CJ43" s="3">
        <f>+'[3]Infla Mensual PondENGHO'!CF43</f>
        <v>1.9959717074713446E-3</v>
      </c>
      <c r="CK43" s="3">
        <f t="shared" si="5"/>
        <v>3.6311567391877908E-4</v>
      </c>
    </row>
    <row r="44" spans="1:89" x14ac:dyDescent="0.3">
      <c r="A44" s="2">
        <f t="shared" si="1"/>
        <v>43922</v>
      </c>
      <c r="B44" s="1">
        <f t="shared" si="2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3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>+'Indice PondENGHO'!CF42/'Indice PondENGHO'!CF41-1</f>
        <v>1.5120685457362004E-2</v>
      </c>
      <c r="CI44" s="3">
        <f t="shared" si="4"/>
        <v>6.3239336479106179E-3</v>
      </c>
      <c r="CJ44" s="3">
        <f>+'[3]Infla Mensual PondENGHO'!CF44</f>
        <v>6.5913621520785615E-3</v>
      </c>
      <c r="CK44" s="3">
        <f t="shared" si="5"/>
        <v>-2.6742850416794361E-4</v>
      </c>
    </row>
    <row r="45" spans="1:89" x14ac:dyDescent="0.3">
      <c r="A45" s="2">
        <f t="shared" si="1"/>
        <v>43952</v>
      </c>
      <c r="B45" s="1">
        <f t="shared" si="2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3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>+'Indice PondENGHO'!CF43/'Indice PondENGHO'!CF42-1</f>
        <v>1.9204430043318288E-2</v>
      </c>
      <c r="CI45" s="3">
        <f t="shared" si="4"/>
        <v>7.168812466840091E-4</v>
      </c>
      <c r="CJ45" s="3">
        <f>+'[3]Infla Mensual PondENGHO'!CF45</f>
        <v>-7.2550420345507405E-4</v>
      </c>
      <c r="CK45" s="3">
        <f t="shared" si="5"/>
        <v>1.4423854501390831E-3</v>
      </c>
    </row>
    <row r="46" spans="1:89" x14ac:dyDescent="0.3">
      <c r="A46" s="2">
        <f t="shared" si="1"/>
        <v>43983</v>
      </c>
      <c r="B46" s="1">
        <f t="shared" si="2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3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>+'Indice PondENGHO'!CF44/'Indice PondENGHO'!CF43-1</f>
        <v>2.3836797014415545E-2</v>
      </c>
      <c r="CI46" s="3">
        <f t="shared" si="4"/>
        <v>5.9387475004779589E-5</v>
      </c>
      <c r="CJ46" s="3">
        <f>+'[3]Infla Mensual PondENGHO'!CF46</f>
        <v>-1.1021277390634854E-3</v>
      </c>
      <c r="CK46" s="3">
        <f t="shared" si="5"/>
        <v>1.161515214068265E-3</v>
      </c>
    </row>
    <row r="47" spans="1:89" x14ac:dyDescent="0.3">
      <c r="A47" s="2">
        <f t="shared" si="1"/>
        <v>44013</v>
      </c>
      <c r="B47" s="1">
        <f t="shared" si="2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3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>+'Indice PondENGHO'!CF45/'Indice PondENGHO'!CF44-1</f>
        <v>2.1973299650845268E-2</v>
      </c>
      <c r="CI47" s="3">
        <f t="shared" si="4"/>
        <v>6.8453498096898713E-4</v>
      </c>
      <c r="CJ47" s="3">
        <f>+'[3]Infla Mensual PondENGHO'!CF47</f>
        <v>-1.3326215943694208E-3</v>
      </c>
      <c r="CK47" s="3">
        <f t="shared" si="5"/>
        <v>2.017156575338408E-3</v>
      </c>
    </row>
    <row r="48" spans="1:89" x14ac:dyDescent="0.3">
      <c r="A48" s="2">
        <f t="shared" si="1"/>
        <v>44044</v>
      </c>
      <c r="B48" s="1">
        <f t="shared" si="2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3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>+'Indice PondENGHO'!CF46/'Indice PondENGHO'!CF45-1</f>
        <v>2.6607530734887863E-2</v>
      </c>
      <c r="CI48" s="3">
        <f t="shared" si="4"/>
        <v>1.1313003898094642E-4</v>
      </c>
      <c r="CJ48" s="3">
        <f>+'[3]Infla Mensual PondENGHO'!CF48</f>
        <v>5.0847187372893288E-4</v>
      </c>
      <c r="CK48" s="3">
        <f t="shared" si="5"/>
        <v>-3.9534183474798645E-4</v>
      </c>
    </row>
    <row r="49" spans="1:89" x14ac:dyDescent="0.3">
      <c r="A49" s="2">
        <f t="shared" si="1"/>
        <v>44075</v>
      </c>
      <c r="B49" s="1">
        <f t="shared" si="2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3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>+'Indice PondENGHO'!CF47/'Indice PondENGHO'!CF46-1</f>
        <v>2.2607319682204752E-2</v>
      </c>
      <c r="CI49" s="3">
        <f t="shared" si="4"/>
        <v>7.0674913451962418E-4</v>
      </c>
      <c r="CJ49" s="3">
        <f>+'[3]Infla Mensual PondENGHO'!CF49</f>
        <v>2.0285742667407458E-3</v>
      </c>
      <c r="CK49" s="3">
        <f t="shared" si="5"/>
        <v>-1.3218251322211216E-3</v>
      </c>
    </row>
    <row r="50" spans="1:89" x14ac:dyDescent="0.3">
      <c r="A50" s="2">
        <f t="shared" si="1"/>
        <v>44105</v>
      </c>
      <c r="B50" s="1">
        <f t="shared" si="2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3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>+'Indice PondENGHO'!CF48/'Indice PondENGHO'!CF47-1</f>
        <v>3.4539167543619298E-2</v>
      </c>
      <c r="CI50" s="3">
        <f t="shared" si="4"/>
        <v>2.8500863288458689E-3</v>
      </c>
      <c r="CJ50" s="3">
        <f>+'[3]Infla Mensual PondENGHO'!CF50</f>
        <v>3.8684829427830802E-3</v>
      </c>
      <c r="CK50" s="3">
        <f t="shared" si="5"/>
        <v>-1.0183966139372114E-3</v>
      </c>
    </row>
    <row r="51" spans="1:89" x14ac:dyDescent="0.3">
      <c r="A51" s="2">
        <f t="shared" si="1"/>
        <v>44136</v>
      </c>
      <c r="B51" s="1">
        <f t="shared" si="2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3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>+'Indice PondENGHO'!CF49/'Indice PondENGHO'!CF48-1</f>
        <v>3.4944846367710225E-2</v>
      </c>
      <c r="CI51" s="3">
        <f t="shared" si="4"/>
        <v>1.6510768125899133E-4</v>
      </c>
      <c r="CJ51" s="3">
        <f>+'[3]Infla Mensual PondENGHO'!CF51</f>
        <v>-5.8708053908040903E-4</v>
      </c>
      <c r="CK51" s="3">
        <f t="shared" si="5"/>
        <v>7.5218822033940036E-4</v>
      </c>
    </row>
    <row r="52" spans="1:89" x14ac:dyDescent="0.3">
      <c r="A52" s="2">
        <f t="shared" si="1"/>
        <v>44166</v>
      </c>
      <c r="B52" s="1">
        <f t="shared" si="2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3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>+'Indice PondENGHO'!CF50/'Indice PondENGHO'!CF49-1</f>
        <v>4.2008516950042152E-2</v>
      </c>
      <c r="CI52" s="3">
        <f t="shared" si="4"/>
        <v>3.7173130941419164E-3</v>
      </c>
      <c r="CJ52" s="3">
        <f>+'[3]Infla Mensual PondENGHO'!CF52</f>
        <v>3.9134648453058585E-3</v>
      </c>
      <c r="CK52" s="3">
        <f t="shared" si="5"/>
        <v>-1.9615175116394212E-4</v>
      </c>
    </row>
    <row r="53" spans="1:89" x14ac:dyDescent="0.3">
      <c r="A53" s="2">
        <f t="shared" si="1"/>
        <v>44197</v>
      </c>
      <c r="B53" s="1">
        <f t="shared" si="2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3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>+'Indice PondENGHO'!CF51/'Indice PondENGHO'!CF50-1</f>
        <v>4.2794032946978033E-2</v>
      </c>
      <c r="CI53" s="3">
        <f t="shared" si="4"/>
        <v>4.2841234422947849E-3</v>
      </c>
      <c r="CJ53" s="3">
        <f>+'[3]Infla Mensual PondENGHO'!CF53</f>
        <v>5.1146100156098662E-3</v>
      </c>
      <c r="CK53" s="3">
        <f t="shared" si="5"/>
        <v>-8.3048657331508124E-4</v>
      </c>
    </row>
    <row r="54" spans="1:89" x14ac:dyDescent="0.3">
      <c r="A54" s="2">
        <f t="shared" si="1"/>
        <v>44228</v>
      </c>
      <c r="B54" s="1">
        <f t="shared" si="2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3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>+'Indice PondENGHO'!CF52/'Indice PondENGHO'!CF51-1</f>
        <v>3.7622659398986791E-2</v>
      </c>
      <c r="CI54" s="3">
        <f t="shared" si="4"/>
        <v>-2.433260049443664E-3</v>
      </c>
      <c r="CJ54" s="3">
        <f>+'[3]Infla Mensual PondENGHO'!CF54</f>
        <v>-6.8465933442629634E-4</v>
      </c>
      <c r="CK54" s="3">
        <f t="shared" si="5"/>
        <v>-1.7486007150173677E-3</v>
      </c>
    </row>
    <row r="55" spans="1:89" x14ac:dyDescent="0.3">
      <c r="A55" s="2">
        <f t="shared" si="1"/>
        <v>44256</v>
      </c>
      <c r="B55" s="1">
        <f t="shared" si="2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3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>+'Indice PondENGHO'!CF53/'Indice PondENGHO'!CF52-1</f>
        <v>4.0189093891123573E-2</v>
      </c>
      <c r="CI55" s="3">
        <f t="shared" si="4"/>
        <v>-2.5139128913242992E-3</v>
      </c>
      <c r="CJ55" s="3">
        <f>+'[3]Infla Mensual PondENGHO'!CF55</f>
        <v>-2.8710223853818384E-3</v>
      </c>
      <c r="CK55" s="3">
        <f t="shared" si="5"/>
        <v>3.5710949405753922E-4</v>
      </c>
    </row>
    <row r="56" spans="1:89" x14ac:dyDescent="0.3">
      <c r="A56" s="2">
        <f t="shared" si="1"/>
        <v>44287</v>
      </c>
      <c r="B56" s="1">
        <f t="shared" si="2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3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>+'Indice PondENGHO'!CF54/'Indice PondENGHO'!CF53-1</f>
        <v>4.0617960116745788E-2</v>
      </c>
      <c r="CI56" s="3">
        <f t="shared" si="4"/>
        <v>2.6492591646398722E-4</v>
      </c>
      <c r="CJ56" s="3">
        <f>+'[3]Infla Mensual PondENGHO'!CF56</f>
        <v>4.7855755839454339E-4</v>
      </c>
      <c r="CK56" s="3">
        <f t="shared" si="5"/>
        <v>-2.1363164193055617E-4</v>
      </c>
    </row>
    <row r="57" spans="1:89" x14ac:dyDescent="0.3">
      <c r="A57" s="2">
        <f t="shared" si="1"/>
        <v>44317</v>
      </c>
      <c r="B57" s="1">
        <f t="shared" si="2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3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>+'Indice PondENGHO'!CF55/'Indice PondENGHO'!CF54-1</f>
        <v>3.645244798598446E-2</v>
      </c>
      <c r="CI57" s="3">
        <f t="shared" si="4"/>
        <v>-1.066680055193725E-3</v>
      </c>
      <c r="CJ57" s="3">
        <f>+'[3]Infla Mensual PondENGHO'!CF57</f>
        <v>-2.5151485643584159E-3</v>
      </c>
      <c r="CK57" s="3">
        <f t="shared" si="5"/>
        <v>1.4484685091646909E-3</v>
      </c>
    </row>
    <row r="58" spans="1:89" x14ac:dyDescent="0.3">
      <c r="A58" s="2">
        <f t="shared" si="1"/>
        <v>44348</v>
      </c>
      <c r="B58" s="1">
        <f t="shared" si="2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3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>+'Indice PondENGHO'!CF56/'Indice PondENGHO'!CF55-1</f>
        <v>3.3576939628097602E-2</v>
      </c>
      <c r="CI58" s="3">
        <f t="shared" si="4"/>
        <v>2.2074605376816159E-3</v>
      </c>
      <c r="CJ58" s="3">
        <f>+'[3]Infla Mensual PondENGHO'!CF58</f>
        <v>1.0579668497299188E-3</v>
      </c>
      <c r="CK58" s="3">
        <f t="shared" si="5"/>
        <v>1.149493687951697E-3</v>
      </c>
    </row>
    <row r="59" spans="1:89" x14ac:dyDescent="0.3">
      <c r="A59" s="2">
        <f t="shared" si="1"/>
        <v>44378</v>
      </c>
      <c r="B59" s="1">
        <f t="shared" si="2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3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>+'Indice PondENGHO'!CF57/'Indice PondENGHO'!CF56-1</f>
        <v>3.2076785355297677E-2</v>
      </c>
      <c r="CI59" s="3">
        <f t="shared" si="4"/>
        <v>1.1756117079095851E-3</v>
      </c>
      <c r="CJ59" s="3">
        <f>+'[3]Infla Mensual PondENGHO'!CF59</f>
        <v>-9.4073097847213738E-4</v>
      </c>
      <c r="CK59" s="3">
        <f t="shared" si="5"/>
        <v>2.1163426863817225E-3</v>
      </c>
    </row>
    <row r="60" spans="1:89" x14ac:dyDescent="0.3">
      <c r="A60" s="2">
        <f t="shared" si="1"/>
        <v>44409</v>
      </c>
      <c r="B60" s="1">
        <f t="shared" si="2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3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>+'Indice PondENGHO'!CF58/'Indice PondENGHO'!CF57-1</f>
        <v>2.3697831020866422E-2</v>
      </c>
      <c r="CI60" s="3">
        <f t="shared" si="4"/>
        <v>-4.774270153943494E-3</v>
      </c>
      <c r="CJ60" s="3">
        <f>+'[3]Infla Mensual PondENGHO'!CF60</f>
        <v>-4.4070334053947224E-3</v>
      </c>
      <c r="CK60" s="3">
        <f t="shared" si="5"/>
        <v>-3.6723674854877153E-4</v>
      </c>
    </row>
    <row r="61" spans="1:89" x14ac:dyDescent="0.3">
      <c r="A61" s="2">
        <f t="shared" si="1"/>
        <v>44440</v>
      </c>
      <c r="B61" s="1">
        <f t="shared" si="2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3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>+'Indice PondENGHO'!CF59/'Indice PondENGHO'!CF58-1</f>
        <v>2.9748797959065598E-2</v>
      </c>
      <c r="CI61" s="3">
        <f t="shared" si="4"/>
        <v>-4.3513634651608513E-3</v>
      </c>
      <c r="CJ61" s="3">
        <f>+'[3]Infla Mensual PondENGHO'!CF61</f>
        <v>-2.8113793323834013E-3</v>
      </c>
      <c r="CK61" s="3">
        <f t="shared" si="5"/>
        <v>-1.5399841327774499E-3</v>
      </c>
    </row>
    <row r="62" spans="1:89" x14ac:dyDescent="0.3">
      <c r="A62" s="2">
        <f t="shared" si="1"/>
        <v>44470</v>
      </c>
      <c r="B62" s="1">
        <f t="shared" si="2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3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>+'Indice PondENGHO'!CF60/'Indice PondENGHO'!CF59-1</f>
        <v>3.2071032644171771E-2</v>
      </c>
      <c r="CI62" s="3">
        <f t="shared" si="4"/>
        <v>-2.111936160066108E-3</v>
      </c>
      <c r="CJ62" s="3">
        <f>+'[3]Infla Mensual PondENGHO'!CF62</f>
        <v>-1.150239604375658E-3</v>
      </c>
      <c r="CK62" s="3">
        <f t="shared" si="5"/>
        <v>-9.6169655569044998E-4</v>
      </c>
    </row>
    <row r="63" spans="1:89" x14ac:dyDescent="0.3">
      <c r="A63" s="2">
        <f t="shared" si="1"/>
        <v>44501</v>
      </c>
      <c r="B63" s="1">
        <f t="shared" si="2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3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>+'Indice PondENGHO'!CF61/'Indice PondENGHO'!CF60-1</f>
        <v>2.913853313666559E-2</v>
      </c>
      <c r="CI63" s="3">
        <f t="shared" si="4"/>
        <v>8.016083293966858E-4</v>
      </c>
      <c r="CJ63" s="3">
        <f>+'[3]Infla Mensual PondENGHO'!CF63</f>
        <v>8.1701957739710451E-5</v>
      </c>
      <c r="CK63" s="3">
        <f t="shared" si="5"/>
        <v>7.1990637165697535E-4</v>
      </c>
    </row>
    <row r="64" spans="1:89" x14ac:dyDescent="0.3">
      <c r="A64" s="2">
        <f t="shared" si="1"/>
        <v>44531</v>
      </c>
      <c r="B64" s="1">
        <f t="shared" si="2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3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>+'Indice PondENGHO'!CF62/'Indice PondENGHO'!CF61-1</f>
        <v>4.0822830553698619E-2</v>
      </c>
      <c r="CI64" s="3">
        <f t="shared" si="4"/>
        <v>2.8554732166865548E-3</v>
      </c>
      <c r="CJ64" s="3">
        <f>+'[3]Infla Mensual PondENGHO'!CF64</f>
        <v>3.0493725413136552E-3</v>
      </c>
      <c r="CK64" s="3">
        <f t="shared" si="5"/>
        <v>-1.9389932462710036E-4</v>
      </c>
    </row>
    <row r="65" spans="1:89" x14ac:dyDescent="0.3">
      <c r="A65" s="2">
        <f t="shared" si="1"/>
        <v>44562</v>
      </c>
      <c r="B65" s="1">
        <f t="shared" si="2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3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>+'Indice PondENGHO'!CF63/'Indice PondENGHO'!CF62-1</f>
        <v>4.1881981181833172E-2</v>
      </c>
      <c r="CI65" s="3">
        <f t="shared" si="4"/>
        <v>3.7140346335373664E-4</v>
      </c>
      <c r="CJ65" s="3">
        <f>+'[3]Infla Mensual PondENGHO'!CF65</f>
        <v>1.2726055621228305E-3</v>
      </c>
      <c r="CK65" s="3">
        <f t="shared" si="5"/>
        <v>-9.0120209876909385E-4</v>
      </c>
    </row>
    <row r="66" spans="1:89" x14ac:dyDescent="0.3">
      <c r="A66" s="2">
        <f t="shared" si="1"/>
        <v>44593</v>
      </c>
      <c r="B66" s="1">
        <f t="shared" si="2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3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>+'Indice PondENGHO'!CF64/'Indice PondENGHO'!CF63-1</f>
        <v>4.9596426401386839E-2</v>
      </c>
      <c r="CI66" s="3">
        <f t="shared" si="4"/>
        <v>5.3707629244563737E-3</v>
      </c>
      <c r="CJ66" s="3">
        <f>+'[3]Infla Mensual PondENGHO'!CF66</f>
        <v>7.0297027410868296E-3</v>
      </c>
      <c r="CK66" s="3">
        <f t="shared" si="5"/>
        <v>-1.6589398166304559E-3</v>
      </c>
    </row>
    <row r="67" spans="1:89" x14ac:dyDescent="0.3">
      <c r="A67" s="2">
        <f t="shared" si="1"/>
        <v>44621</v>
      </c>
      <c r="B67" s="1">
        <f t="shared" si="2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3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>+'Indice PondENGHO'!CF65/'Indice PondENGHO'!CF64-1</f>
        <v>5.7436425697641624E-2</v>
      </c>
      <c r="CI67" s="3">
        <f t="shared" si="4"/>
        <v>4.5513318138987735E-3</v>
      </c>
      <c r="CJ67" s="3">
        <f>+'[3]Infla Mensual PondENGHO'!CF67</f>
        <v>4.0699539043194122E-3</v>
      </c>
      <c r="CK67" s="3">
        <f t="shared" si="5"/>
        <v>4.8137790957936133E-4</v>
      </c>
    </row>
    <row r="68" spans="1:89" x14ac:dyDescent="0.3">
      <c r="A68" s="2">
        <f t="shared" ref="A68:A79" si="6">+DATE(C68,B68,1)</f>
        <v>44652</v>
      </c>
      <c r="B68" s="1">
        <f t="shared" si="2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3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>+'Indice PondENGHO'!CF66/'Indice PondENGHO'!CF65-1</f>
        <v>5.9847782424629958E-2</v>
      </c>
      <c r="CI68" s="3">
        <f t="shared" si="4"/>
        <v>5.9449938162559057E-4</v>
      </c>
      <c r="CJ68" s="3">
        <f>+'[3]Infla Mensual PondENGHO'!CF68</f>
        <v>8.4045856767178684E-4</v>
      </c>
      <c r="CK68" s="3">
        <f t="shared" si="5"/>
        <v>-2.4595918604619627E-4</v>
      </c>
    </row>
    <row r="69" spans="1:89" x14ac:dyDescent="0.3">
      <c r="A69" s="2">
        <f t="shared" si="6"/>
        <v>44682</v>
      </c>
      <c r="B69" s="1">
        <f t="shared" ref="B69:B91" si="7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8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>+'Indice PondENGHO'!CF67/'Indice PondENGHO'!CF66-1</f>
        <v>5.4757609969863896E-2</v>
      </c>
      <c r="CI69" s="3">
        <f t="shared" si="4"/>
        <v>7.4255025875635816E-4</v>
      </c>
      <c r="CJ69" s="3">
        <f>+'[3]Infla Mensual PondENGHO'!CF69</f>
        <v>-6.7376786250705756E-4</v>
      </c>
      <c r="CK69" s="3">
        <f t="shared" si="5"/>
        <v>1.4163181212634157E-3</v>
      </c>
    </row>
    <row r="70" spans="1:89" x14ac:dyDescent="0.3">
      <c r="A70" s="2">
        <f t="shared" si="6"/>
        <v>44713</v>
      </c>
      <c r="B70" s="1">
        <f t="shared" si="7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8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>+'Indice PondENGHO'!CF68/'Indice PondENGHO'!CF67-1</f>
        <v>5.4860215388510269E-2</v>
      </c>
      <c r="CI70" s="3">
        <f t="shared" ref="CI70:CI77" si="9">+BM70-BQ70</f>
        <v>-1.9941473132891741E-3</v>
      </c>
      <c r="CJ70" s="3">
        <f>+'[3]Infla Mensual PondENGHO'!CF70</f>
        <v>-3.1989797772777884E-3</v>
      </c>
      <c r="CK70" s="3">
        <f t="shared" ref="CK70:CK77" si="10">+CI70-CJ70</f>
        <v>1.2048324639886143E-3</v>
      </c>
    </row>
    <row r="71" spans="1:89" x14ac:dyDescent="0.3">
      <c r="A71" s="2">
        <f t="shared" si="6"/>
        <v>44743</v>
      </c>
      <c r="B71" s="1">
        <f t="shared" si="7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8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>+'Indice PondENGHO'!CF69/'Indice PondENGHO'!CF68-1</f>
        <v>7.5504067242903927E-2</v>
      </c>
      <c r="CI71" s="3">
        <f t="shared" si="9"/>
        <v>-3.5300991930213854E-3</v>
      </c>
      <c r="CJ71" s="3">
        <f>+'[3]Infla Mensual PondENGHO'!CF71</f>
        <v>-5.7708841857484483E-3</v>
      </c>
      <c r="CK71" s="3">
        <f t="shared" si="10"/>
        <v>2.2407849927270629E-3</v>
      </c>
    </row>
    <row r="72" spans="1:89" x14ac:dyDescent="0.3">
      <c r="A72" s="2">
        <f t="shared" si="6"/>
        <v>44774</v>
      </c>
      <c r="B72" s="1">
        <f t="shared" si="7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8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>+'Indice PondENGHO'!CF70/'Indice PondENGHO'!CF69-1</f>
        <v>6.8706142280063665E-2</v>
      </c>
      <c r="CI72" s="3">
        <f t="shared" si="9"/>
        <v>2.6027433828417212E-3</v>
      </c>
      <c r="CJ72" s="3">
        <f>+'[3]Infla Mensual PondENGHO'!CF72</f>
        <v>3.1129333373869361E-3</v>
      </c>
      <c r="CK72" s="3">
        <f t="shared" si="10"/>
        <v>-5.1018995454521487E-4</v>
      </c>
    </row>
    <row r="73" spans="1:89" x14ac:dyDescent="0.3">
      <c r="A73" s="2">
        <f t="shared" si="6"/>
        <v>44805</v>
      </c>
      <c r="B73" s="1">
        <f t="shared" si="7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8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>+'Indice PondENGHO'!CF71/'Indice PondENGHO'!CF70-1</f>
        <v>5.6073745055326585E-2</v>
      </c>
      <c r="CI73" s="3">
        <f t="shared" si="9"/>
        <v>3.5963231081199698E-3</v>
      </c>
      <c r="CJ73" s="3">
        <f>+'[3]Infla Mensual PondENGHO'!CF73</f>
        <v>5.1552271347201639E-3</v>
      </c>
      <c r="CK73" s="3">
        <f t="shared" si="10"/>
        <v>-1.5589040266001941E-3</v>
      </c>
    </row>
    <row r="74" spans="1:89" x14ac:dyDescent="0.3">
      <c r="A74" s="2">
        <f t="shared" si="6"/>
        <v>44835</v>
      </c>
      <c r="B74" s="1">
        <f t="shared" si="7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8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>+'Indice PondENGHO'!CF72/'Indice PondENGHO'!CF71-1</f>
        <v>6.0162084671029792E-2</v>
      </c>
      <c r="CI74" s="3">
        <f t="shared" si="9"/>
        <v>-2.0233585988442826E-3</v>
      </c>
      <c r="CJ74" s="3">
        <f>+'[3]Infla Mensual PondENGHO'!CF74</f>
        <v>-9.6204822901646558E-4</v>
      </c>
      <c r="CK74" s="3">
        <f t="shared" si="10"/>
        <v>-1.061310369827817E-3</v>
      </c>
    </row>
    <row r="75" spans="1:89" x14ac:dyDescent="0.3">
      <c r="A75" s="2">
        <f t="shared" si="6"/>
        <v>44866</v>
      </c>
      <c r="B75" s="1">
        <f t="shared" si="7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8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>+'Indice PondENGHO'!CF73/'Indice PondENGHO'!CF72-1</f>
        <v>5.3713302328613821E-2</v>
      </c>
      <c r="CI75" s="3">
        <f t="shared" si="9"/>
        <v>-3.0348555260748533E-3</v>
      </c>
      <c r="CJ75" s="3">
        <f>+'[3]Infla Mensual PondENGHO'!CF75</f>
        <v>-3.8386138637007683E-3</v>
      </c>
      <c r="CK75" s="3">
        <f t="shared" si="10"/>
        <v>8.0375833762591498E-4</v>
      </c>
    </row>
    <row r="76" spans="1:89" x14ac:dyDescent="0.3">
      <c r="A76" s="2">
        <f t="shared" si="6"/>
        <v>44896</v>
      </c>
      <c r="B76" s="1">
        <f t="shared" si="7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8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>+'Indice PondENGHO'!CF74/'Indice PondENGHO'!CF73-1</f>
        <v>5.3951430410215773E-2</v>
      </c>
      <c r="CI76" s="3">
        <f t="shared" si="9"/>
        <v>-4.7695588071889894E-3</v>
      </c>
      <c r="CJ76" s="3">
        <f>+'[3]Infla Mensual PondENGHO'!CF76</f>
        <v>-4.3542198801691523E-3</v>
      </c>
      <c r="CK76" s="3">
        <f t="shared" si="10"/>
        <v>-4.153389270198371E-4</v>
      </c>
    </row>
    <row r="77" spans="1:89" x14ac:dyDescent="0.3">
      <c r="A77" s="2">
        <f t="shared" si="6"/>
        <v>44927</v>
      </c>
      <c r="B77" s="1">
        <f t="shared" si="7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>+'Indice PondENGHO'!CF75/'Indice PondENGHO'!CF74-1</f>
        <v>6.3879182312015947E-2</v>
      </c>
      <c r="CI77" s="3">
        <f t="shared" si="9"/>
        <v>9.5991905348014051E-4</v>
      </c>
      <c r="CJ77" s="3">
        <f>+'[3]Infla Mensual PondENGHO'!CF77</f>
        <v>1.834794013072516E-3</v>
      </c>
      <c r="CK77" s="3">
        <f t="shared" si="10"/>
        <v>-8.7487495959237549E-4</v>
      </c>
    </row>
    <row r="78" spans="1:89" x14ac:dyDescent="0.3">
      <c r="A78" s="2">
        <f t="shared" si="6"/>
        <v>44958</v>
      </c>
      <c r="B78" s="1">
        <f t="shared" si="7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1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>+'Indice PondENGHO'!CF76/'Indice PondENGHO'!CF75-1</f>
        <v>6.8744747847301779E-2</v>
      </c>
      <c r="CI78" s="3">
        <f t="shared" ref="CI78" si="12">+BM78-BQ78</f>
        <v>8.1352687694602466E-3</v>
      </c>
      <c r="CJ78" s="3">
        <f>+'[3]Infla Mensual PondENGHO'!CF78</f>
        <v>9.6856376194003335E-3</v>
      </c>
      <c r="CK78" s="3">
        <f t="shared" ref="CK78" si="13">+CI78-CJ78</f>
        <v>-1.5503688499400869E-3</v>
      </c>
    </row>
    <row r="79" spans="1:89" x14ac:dyDescent="0.3">
      <c r="A79" s="2">
        <f t="shared" si="6"/>
        <v>44986</v>
      </c>
      <c r="B79" s="1">
        <f t="shared" si="7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4">+A79</f>
        <v>44986</v>
      </c>
      <c r="BM79" s="72">
        <f>+'Indice PondENGHO'!BL77/'Indice PondENGHO'!BL76-1</f>
        <v>6.8300058095319249E-2</v>
      </c>
      <c r="BN79" s="72">
        <f>+'Indice PondENGHO'!BM77/'Indice PondENGHO'!BM76-1</f>
        <v>6.7712097341239508E-2</v>
      </c>
      <c r="BO79" s="72">
        <f>+'Indice PondENGHO'!BN77/'Indice PondENGHO'!BN76-1</f>
        <v>6.7675102596923553E-2</v>
      </c>
      <c r="BP79" s="72">
        <f>+'Indice PondENGHO'!BO77/'Indice PondENGHO'!BO76-1</f>
        <v>6.650912814982779E-2</v>
      </c>
      <c r="BQ79" s="72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>+'Indice PondENGHO'!CF77/'Indice PondENGHO'!CF76-1</f>
        <v>6.6966017514822562E-2</v>
      </c>
      <c r="CI79" s="3">
        <f t="shared" ref="CI79" si="15">+BM79-BQ79</f>
        <v>3.1602749392962703E-3</v>
      </c>
      <c r="CJ79" s="3">
        <f>+'[3]Infla Mensual PondENGHO'!CF79</f>
        <v>2.5673684903553262E-3</v>
      </c>
      <c r="CK79" s="3">
        <f t="shared" ref="CK79" si="16">+CI79-CJ79</f>
        <v>5.9290644894094413E-4</v>
      </c>
    </row>
    <row r="80" spans="1:89" x14ac:dyDescent="0.3">
      <c r="A80" s="2">
        <f t="shared" ref="A80" si="17">+DATE(C80,B80,1)</f>
        <v>45017</v>
      </c>
      <c r="B80" s="1">
        <f t="shared" si="7"/>
        <v>4</v>
      </c>
      <c r="C80" s="1">
        <f t="shared" ref="C80" si="18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9">+A80</f>
        <v>45017</v>
      </c>
      <c r="BM80" s="72">
        <f>+'Indice PondENGHO'!BL78/'Indice PondENGHO'!BL77-1</f>
        <v>8.4626924945660154E-2</v>
      </c>
      <c r="BN80" s="72">
        <f>+'Indice PondENGHO'!BM78/'Indice PondENGHO'!BM77-1</f>
        <v>8.3161536291670224E-2</v>
      </c>
      <c r="BO80" s="72">
        <f>+'Indice PondENGHO'!BN78/'Indice PondENGHO'!BN77-1</f>
        <v>8.2980448983265953E-2</v>
      </c>
      <c r="BP80" s="72">
        <f>+'Indice PondENGHO'!BO78/'Indice PondENGHO'!BO77-1</f>
        <v>8.221248900753042E-2</v>
      </c>
      <c r="BQ80" s="72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>+'Indice PondENGHO'!CF78/'Indice PondENGHO'!CF77-1</f>
        <v>8.3065037477945802E-2</v>
      </c>
      <c r="CI80" s="3">
        <f t="shared" ref="CI80:CI83" si="20">+BM80-BQ80</f>
        <v>3.2800057970057139E-3</v>
      </c>
      <c r="CJ80" s="3">
        <f>+'[3]Infla Mensual PondENGHO'!CF80</f>
        <v>3.6589351495972533E-3</v>
      </c>
      <c r="CK80" s="3">
        <f t="shared" ref="CK80:CK83" si="21">+CI80-CJ80</f>
        <v>-3.7892935259153937E-4</v>
      </c>
    </row>
    <row r="81" spans="1:109" x14ac:dyDescent="0.3">
      <c r="A81" s="2">
        <f t="shared" ref="A81" si="22">+DATE(C81,B81,1)</f>
        <v>45047</v>
      </c>
      <c r="B81" s="1">
        <f t="shared" si="7"/>
        <v>5</v>
      </c>
      <c r="C81" s="1">
        <f t="shared" ref="C81" si="23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4">+A81</f>
        <v>45047</v>
      </c>
      <c r="BM81" s="72">
        <f>+'Indice PondENGHO'!BL79/'Indice PondENGHO'!BL78-1</f>
        <v>7.9491641317577688E-2</v>
      </c>
      <c r="BN81" s="72">
        <f>+'Indice PondENGHO'!BM79/'Indice PondENGHO'!BM78-1</f>
        <v>8.0630545065518033E-2</v>
      </c>
      <c r="BO81" s="72">
        <f>+'Indice PondENGHO'!BN79/'Indice PondENGHO'!BN78-1</f>
        <v>8.113936961926016E-2</v>
      </c>
      <c r="BP81" s="72">
        <f>+'Indice PondENGHO'!BO79/'Indice PondENGHO'!BO78-1</f>
        <v>8.1953315143775018E-2</v>
      </c>
      <c r="BQ81" s="72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>+'Indice PondENGHO'!CF79/'Indice PondENGHO'!CF78-1</f>
        <v>8.2042674722254905E-2</v>
      </c>
      <c r="CI81" s="3">
        <f t="shared" si="20"/>
        <v>-4.2831746827913797E-3</v>
      </c>
      <c r="CJ81" s="3">
        <f>+'[3]Infla Mensual PondENGHO'!CF81</f>
        <v>-5.6679767016569738E-3</v>
      </c>
      <c r="CK81" s="3">
        <f t="shared" si="21"/>
        <v>1.3848020188655941E-3</v>
      </c>
    </row>
    <row r="82" spans="1:109" x14ac:dyDescent="0.3">
      <c r="A82" s="2">
        <f t="shared" ref="A82" si="25">+DATE(C82,B82,1)</f>
        <v>45078</v>
      </c>
      <c r="B82" s="1">
        <f t="shared" si="7"/>
        <v>6</v>
      </c>
      <c r="C82" s="1">
        <f t="shared" ref="C82" si="26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7">+A82</f>
        <v>45078</v>
      </c>
      <c r="BM82" s="72">
        <f>+'Indice PondENGHO'!BL80/'Indice PondENGHO'!BL79-1</f>
        <v>5.9845706584237268E-2</v>
      </c>
      <c r="BN82" s="72">
        <f>+'Indice PondENGHO'!BM80/'Indice PondENGHO'!BM79-1</f>
        <v>6.023676984981341E-2</v>
      </c>
      <c r="BO82" s="72">
        <f>+'Indice PondENGHO'!BN80/'Indice PondENGHO'!BN79-1</f>
        <v>6.0790308378942726E-2</v>
      </c>
      <c r="BP82" s="72">
        <f>+'Indice PondENGHO'!BO80/'Indice PondENGHO'!BO79-1</f>
        <v>6.187181818174925E-2</v>
      </c>
      <c r="BQ82" s="72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>+'Indice PondENGHO'!CF80/'Indice PondENGHO'!CF79-1</f>
        <v>6.1390374027508798E-2</v>
      </c>
      <c r="CI82" s="3">
        <f t="shared" si="20"/>
        <v>-3.8583987725553381E-3</v>
      </c>
      <c r="CJ82" s="3">
        <f>+'[3]Infla Mensual PondENGHO'!CF82</f>
        <v>-5.1553407475140034E-3</v>
      </c>
      <c r="CK82" s="3">
        <f t="shared" si="21"/>
        <v>1.2969419749586653E-3</v>
      </c>
    </row>
    <row r="83" spans="1:109" x14ac:dyDescent="0.3">
      <c r="A83" s="2">
        <f t="shared" ref="A83" si="28">+DATE(C83,B83,1)</f>
        <v>45108</v>
      </c>
      <c r="B83" s="1">
        <f t="shared" si="7"/>
        <v>7</v>
      </c>
      <c r="C83" s="1">
        <f t="shared" ref="C83" si="29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30">+A83</f>
        <v>45108</v>
      </c>
      <c r="BM83" s="72">
        <f>+'Indice PondENGHO'!BL81/'Indice PondENGHO'!BL80-1</f>
        <v>6.3891094311341989E-2</v>
      </c>
      <c r="BN83" s="72">
        <f>+'Indice PondENGHO'!BM81/'Indice PondENGHO'!BM80-1</f>
        <v>6.4445883803521342E-2</v>
      </c>
      <c r="BO83" s="72">
        <f>+'Indice PondENGHO'!BN81/'Indice PondENGHO'!BN80-1</f>
        <v>6.5193770656134742E-2</v>
      </c>
      <c r="BP83" s="72">
        <f>+'Indice PondENGHO'!BO81/'Indice PondENGHO'!BO80-1</f>
        <v>6.5380178266551514E-2</v>
      </c>
      <c r="BQ83" s="72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>+'Indice PondENGHO'!CF81/'Indice PondENGHO'!CF80-1</f>
        <v>6.5129666441851475E-2</v>
      </c>
      <c r="CI83" s="3">
        <f t="shared" si="20"/>
        <v>-2.3159024158274644E-3</v>
      </c>
      <c r="CJ83" s="3">
        <f>+'[3]Infla Mensual PondENGHO'!CF83</f>
        <v>-4.528273788579007E-3</v>
      </c>
      <c r="CK83" s="3">
        <f t="shared" si="21"/>
        <v>2.2123713727515426E-3</v>
      </c>
    </row>
    <row r="84" spans="1:109" x14ac:dyDescent="0.3">
      <c r="A84" s="2">
        <f t="shared" ref="A84" si="31">+DATE(C84,B84,1)</f>
        <v>45139</v>
      </c>
      <c r="B84" s="1">
        <f t="shared" si="7"/>
        <v>8</v>
      </c>
      <c r="C84" s="1">
        <f t="shared" ref="C84" si="32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3">+A84</f>
        <v>45139</v>
      </c>
      <c r="BM84" s="72">
        <f>+'Indice PondENGHO'!BL82/'Indice PondENGHO'!BL81-1</f>
        <v>0.12890946834927219</v>
      </c>
      <c r="BN84" s="72">
        <f>+'Indice PondENGHO'!BM82/'Indice PondENGHO'!BM81-1</f>
        <v>0.12474611267048985</v>
      </c>
      <c r="BO84" s="72">
        <f>+'Indice PondENGHO'!BN82/'Indice PondENGHO'!BN81-1</f>
        <v>0.12371162284175963</v>
      </c>
      <c r="BP84" s="72">
        <f>+'Indice PondENGHO'!BO82/'Indice PondENGHO'!BO81-1</f>
        <v>0.12207259011651739</v>
      </c>
      <c r="BQ84" s="72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>+'Indice PondENGHO'!CF82/'Indice PondENGHO'!CF81-1</f>
        <v>0.12247731870153578</v>
      </c>
      <c r="CI84" s="3">
        <f t="shared" ref="CI84" si="34">+BM84-BQ84</f>
        <v>8.123360346610653E-3</v>
      </c>
      <c r="CJ84" s="3">
        <f>+'[3]Infla Mensual PondENGHO'!CF84</f>
        <v>8.6321623586669283E-3</v>
      </c>
      <c r="CK84" s="3">
        <f t="shared" ref="CK84" si="35">+CI84-CJ84</f>
        <v>-5.0880201205627529E-4</v>
      </c>
    </row>
    <row r="85" spans="1:109" x14ac:dyDescent="0.3">
      <c r="A85" s="2">
        <f t="shared" ref="A85" si="36">+DATE(C85,B85,1)</f>
        <v>45170</v>
      </c>
      <c r="B85" s="1">
        <f t="shared" si="7"/>
        <v>9</v>
      </c>
      <c r="C85" s="1">
        <f t="shared" ref="C85" si="37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8">+A85</f>
        <v>45170</v>
      </c>
      <c r="BM85" s="72">
        <f>+'Indice PondENGHO'!BL83/'Indice PondENGHO'!BL82-1</f>
        <v>0.12568217146119265</v>
      </c>
      <c r="BN85" s="72">
        <f>+'Indice PondENGHO'!BM83/'Indice PondENGHO'!BM82-1</f>
        <v>0.12342066294499077</v>
      </c>
      <c r="BO85" s="72">
        <f>+'Indice PondENGHO'!BN83/'Indice PondENGHO'!BN82-1</f>
        <v>0.12279969217713438</v>
      </c>
      <c r="BP85" s="72">
        <f>+'Indice PondENGHO'!BO83/'Indice PondENGHO'!BO82-1</f>
        <v>0.1214203858363414</v>
      </c>
      <c r="BQ85" s="72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>+'Indice PondENGHO'!CF83/'Indice PondENGHO'!CF82-1</f>
        <v>0.1214860205997641</v>
      </c>
      <c r="CI85" s="3">
        <f t="shared" ref="CI85" si="39">+BM85-BQ85</f>
        <v>6.1705174195345602E-3</v>
      </c>
      <c r="CJ85" s="3">
        <f>+'[3]Infla Mensual PondENGHO'!CF85</f>
        <v>7.7413872548892648E-3</v>
      </c>
      <c r="CK85" s="3">
        <f t="shared" ref="CK85" si="40">+CI85-CJ85</f>
        <v>-1.5708698353547046E-3</v>
      </c>
    </row>
    <row r="86" spans="1:109" x14ac:dyDescent="0.3">
      <c r="A86" s="2">
        <f t="shared" ref="A86" si="41">+DATE(C86,B86,1)</f>
        <v>45200</v>
      </c>
      <c r="B86" s="1">
        <f t="shared" si="7"/>
        <v>10</v>
      </c>
      <c r="C86" s="1">
        <f t="shared" ref="C86" si="42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3">+A86</f>
        <v>45200</v>
      </c>
      <c r="BM86" s="72">
        <f>+'Indice PondENGHO'!BL84/'Indice PondENGHO'!BL83-1</f>
        <v>7.7262043891683119E-2</v>
      </c>
      <c r="BN86" s="72">
        <f>+'Indice PondENGHO'!BM84/'Indice PondENGHO'!BM83-1</f>
        <v>7.8880217077648584E-2</v>
      </c>
      <c r="BO86" s="72">
        <f>+'Indice PondENGHO'!BN84/'Indice PondENGHO'!BN83-1</f>
        <v>7.9280172047813346E-2</v>
      </c>
      <c r="BP86" s="72">
        <f>+'Indice PondENGHO'!BO84/'Indice PondENGHO'!BO83-1</f>
        <v>7.9688309718787265E-2</v>
      </c>
      <c r="BQ86" s="72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  <row r="87" spans="1:109" x14ac:dyDescent="0.3">
      <c r="A87" s="2">
        <f t="shared" ref="A87" si="44">+DATE(C87,B87,1)</f>
        <v>45231</v>
      </c>
      <c r="B87" s="1">
        <f t="shared" si="7"/>
        <v>11</v>
      </c>
      <c r="C87" s="1">
        <f t="shared" ref="C87" si="45">+IF(B87=1,C86+1,C86)</f>
        <v>2023</v>
      </c>
      <c r="D87" s="10">
        <f>+'Indice PondENGHO'!D85/'Indice PondENGHO'!D84-1</f>
        <v>0.16140727273718625</v>
      </c>
      <c r="E87" s="3">
        <f>+'Indice PondENGHO'!E85/'Indice PondENGHO'!E84-1</f>
        <v>0.11288055064129221</v>
      </c>
      <c r="F87" s="3">
        <f>+'Indice PondENGHO'!F85/'Indice PondENGHO'!F84-1</f>
        <v>0.11416227529417644</v>
      </c>
      <c r="G87" s="3">
        <f>+'Indice PondENGHO'!G85/'Indice PondENGHO'!G84-1</f>
        <v>7.3952326466852236E-2</v>
      </c>
      <c r="H87" s="3">
        <f>+'Indice PondENGHO'!H85/'Indice PondENGHO'!H84-1</f>
        <v>0.12793993790206515</v>
      </c>
      <c r="I87" s="3">
        <f>+'Indice PondENGHO'!I85/'Indice PondENGHO'!I84-1</f>
        <v>0.15645371210669423</v>
      </c>
      <c r="J87" s="3">
        <f>+'Indice PondENGHO'!J85/'Indice PondENGHO'!J84-1</f>
        <v>0.1042915259376036</v>
      </c>
      <c r="K87" s="3">
        <f>+'Indice PondENGHO'!K85/'Indice PondENGHO'!K84-1</f>
        <v>0.14778466282713842</v>
      </c>
      <c r="L87" s="3">
        <f>+'Indice PondENGHO'!L85/'Indice PondENGHO'!L84-1</f>
        <v>0.13355485706580561</v>
      </c>
      <c r="M87" s="3">
        <f>+'Indice PondENGHO'!M85/'Indice PondENGHO'!M84-1</f>
        <v>0.10697902945713489</v>
      </c>
      <c r="N87" s="3">
        <f>+'Indice PondENGHO'!N85/'Indice PondENGHO'!N84-1</f>
        <v>0.11761553114380674</v>
      </c>
      <c r="O87" s="11">
        <f>+'Indice PondENGHO'!O85/'Indice PondENGHO'!O84-1</f>
        <v>0.11533870914235078</v>
      </c>
      <c r="P87" s="3">
        <f>+'Indice PondENGHO'!P85/'Indice PondENGHO'!P84-1</f>
        <v>0.16396311149161158</v>
      </c>
      <c r="Q87" s="3">
        <f>+'Indice PondENGHO'!Q85/'Indice PondENGHO'!Q84-1</f>
        <v>0.11349579957239375</v>
      </c>
      <c r="R87" s="3">
        <f>+'Indice PondENGHO'!R85/'Indice PondENGHO'!R84-1</f>
        <v>0.11375636676546441</v>
      </c>
      <c r="S87" s="3">
        <f>+'Indice PondENGHO'!S85/'Indice PondENGHO'!S84-1</f>
        <v>7.3702894300692323E-2</v>
      </c>
      <c r="T87" s="3">
        <f>+'Indice PondENGHO'!T85/'Indice PondENGHO'!T84-1</f>
        <v>0.12785330830902564</v>
      </c>
      <c r="U87" s="3">
        <f>+'Indice PondENGHO'!U85/'Indice PondENGHO'!U84-1</f>
        <v>0.15731560714266735</v>
      </c>
      <c r="V87" s="3">
        <f>+'Indice PondENGHO'!V85/'Indice PondENGHO'!V84-1</f>
        <v>0.10381735172579054</v>
      </c>
      <c r="W87" s="3">
        <f>+'Indice PondENGHO'!W85/'Indice PondENGHO'!W84-1</f>
        <v>0.14805799391946128</v>
      </c>
      <c r="X87" s="3">
        <f>+'Indice PondENGHO'!X85/'Indice PondENGHO'!X84-1</f>
        <v>0.13483101010506071</v>
      </c>
      <c r="Y87" s="3">
        <f>+'Indice PondENGHO'!Y85/'Indice PondENGHO'!Y84-1</f>
        <v>0.11531464704056904</v>
      </c>
      <c r="Z87" s="3">
        <f>+'Indice PondENGHO'!Z85/'Indice PondENGHO'!Z84-1</f>
        <v>0.11912298316595349</v>
      </c>
      <c r="AA87" s="3">
        <f>+'Indice PondENGHO'!AA85/'Indice PondENGHO'!AA84-1</f>
        <v>0.11501949450635363</v>
      </c>
      <c r="AB87" s="10">
        <f>+'Indice PondENGHO'!AB85/'Indice PondENGHO'!AB84-1</f>
        <v>0.16573355976920423</v>
      </c>
      <c r="AC87" s="3">
        <f>+'Indice PondENGHO'!AC85/'Indice PondENGHO'!AC84-1</f>
        <v>0.11332093446185953</v>
      </c>
      <c r="AD87" s="3">
        <f>+'Indice PondENGHO'!AD85/'Indice PondENGHO'!AD84-1</f>
        <v>0.11383819555041308</v>
      </c>
      <c r="AE87" s="3">
        <f>+'Indice PondENGHO'!AE85/'Indice PondENGHO'!AE84-1</f>
        <v>7.2886055697340524E-2</v>
      </c>
      <c r="AF87" s="3">
        <f>+'Indice PondENGHO'!AF85/'Indice PondENGHO'!AF84-1</f>
        <v>0.1276915196691526</v>
      </c>
      <c r="AG87" s="3">
        <f>+'Indice PondENGHO'!AG85/'Indice PondENGHO'!AG84-1</f>
        <v>0.15513489595035312</v>
      </c>
      <c r="AH87" s="3">
        <f>+'Indice PondENGHO'!AH85/'Indice PondENGHO'!AH84-1</f>
        <v>0.10441512182084334</v>
      </c>
      <c r="AI87" s="3">
        <f>+'Indice PondENGHO'!AI85/'Indice PondENGHO'!AI84-1</f>
        <v>0.14859370119156434</v>
      </c>
      <c r="AJ87" s="3">
        <f>+'Indice PondENGHO'!AJ85/'Indice PondENGHO'!AJ84-1</f>
        <v>0.13558255196893731</v>
      </c>
      <c r="AK87" s="3">
        <f>+'Indice PondENGHO'!AK85/'Indice PondENGHO'!AK84-1</f>
        <v>0.11695453994284177</v>
      </c>
      <c r="AL87" s="3">
        <f>+'Indice PondENGHO'!AL85/'Indice PondENGHO'!AL84-1</f>
        <v>0.12069901368505498</v>
      </c>
      <c r="AM87" s="11">
        <f>+'Indice PondENGHO'!AM85/'Indice PondENGHO'!AM84-1</f>
        <v>0.11479010830119463</v>
      </c>
      <c r="AN87" s="3">
        <f>+'Indice PondENGHO'!AN85/'Indice PondENGHO'!AN84-1</f>
        <v>0.16675737313821326</v>
      </c>
      <c r="AO87" s="3">
        <f>+'Indice PondENGHO'!AO85/'Indice PondENGHO'!AO84-1</f>
        <v>0.11325521853796738</v>
      </c>
      <c r="AP87" s="3">
        <f>+'Indice PondENGHO'!AP85/'Indice PondENGHO'!AP84-1</f>
        <v>0.11329448680063514</v>
      </c>
      <c r="AQ87" s="3">
        <f>+'Indice PondENGHO'!AQ85/'Indice PondENGHO'!AQ84-1</f>
        <v>7.2031345802181068E-2</v>
      </c>
      <c r="AR87" s="3">
        <f>+'Indice PondENGHO'!AR85/'Indice PondENGHO'!AR84-1</f>
        <v>0.12788392649437941</v>
      </c>
      <c r="AS87" s="3">
        <f>+'Indice PondENGHO'!AS85/'Indice PondENGHO'!AS84-1</f>
        <v>0.15921743334746985</v>
      </c>
      <c r="AT87" s="3">
        <f>+'Indice PondENGHO'!AT85/'Indice PondENGHO'!AT84-1</f>
        <v>0.10382449636478319</v>
      </c>
      <c r="AU87" s="3">
        <f>+'Indice PondENGHO'!AU85/'Indice PondENGHO'!AU84-1</f>
        <v>0.14852082671543387</v>
      </c>
      <c r="AV87" s="3">
        <f>+'Indice PondENGHO'!AV85/'Indice PondENGHO'!AV84-1</f>
        <v>0.13604770486008522</v>
      </c>
      <c r="AW87" s="3">
        <f>+'Indice PondENGHO'!AW85/'Indice PondENGHO'!AW84-1</f>
        <v>0.11585621450217287</v>
      </c>
      <c r="AX87" s="3">
        <f>+'Indice PondENGHO'!AX85/'Indice PondENGHO'!AX84-1</f>
        <v>0.12142883758031897</v>
      </c>
      <c r="AY87" s="3">
        <f>+'Indice PondENGHO'!AY85/'Indice PondENGHO'!AY84-1</f>
        <v>0.11479526123421202</v>
      </c>
      <c r="AZ87" s="10">
        <f>+'Indice PondENGHO'!AZ85/'Indice PondENGHO'!AZ84-1</f>
        <v>0.16893213770321647</v>
      </c>
      <c r="BA87" s="3">
        <f>+'Indice PondENGHO'!BA85/'Indice PondENGHO'!BA84-1</f>
        <v>0.11341120536025318</v>
      </c>
      <c r="BB87" s="3">
        <f>+'Indice PondENGHO'!BB85/'Indice PondENGHO'!BB84-1</f>
        <v>0.11294204097422145</v>
      </c>
      <c r="BC87" s="3">
        <f>+'Indice PondENGHO'!BC85/'Indice PondENGHO'!BC84-1</f>
        <v>6.8855508041423041E-2</v>
      </c>
      <c r="BD87" s="3">
        <f>+'Indice PondENGHO'!BD85/'Indice PondENGHO'!BD84-1</f>
        <v>0.12845834475176687</v>
      </c>
      <c r="BE87" s="3">
        <f>+'Indice PondENGHO'!BE85/'Indice PondENGHO'!BE84-1</f>
        <v>0.1619167062974145</v>
      </c>
      <c r="BF87" s="3">
        <f>+'Indice PondENGHO'!BF85/'Indice PondENGHO'!BF84-1</f>
        <v>0.10399119691676129</v>
      </c>
      <c r="BG87" s="3">
        <f>+'Indice PondENGHO'!BG85/'Indice PondENGHO'!BG84-1</f>
        <v>0.14918747489936468</v>
      </c>
      <c r="BH87" s="3">
        <f>+'Indice PondENGHO'!BH85/'Indice PondENGHO'!BH84-1</f>
        <v>0.13708835984455936</v>
      </c>
      <c r="BI87" s="3">
        <f>+'Indice PondENGHO'!BI85/'Indice PondENGHO'!BI84-1</f>
        <v>0.12047586483747508</v>
      </c>
      <c r="BJ87" s="3">
        <f>+'Indice PondENGHO'!BJ85/'Indice PondENGHO'!BJ84-1</f>
        <v>0.12280045494887659</v>
      </c>
      <c r="BK87" s="11">
        <f>+'Indice PondENGHO'!BK85/'Indice PondENGHO'!BK84-1</f>
        <v>0.11470379003337983</v>
      </c>
      <c r="BL87" s="2">
        <f t="shared" ref="BL87" si="46">+A87</f>
        <v>45231</v>
      </c>
      <c r="BM87" s="72">
        <f>+'Indice PondENGHO'!BL85/'Indice PondENGHO'!BL84-1</f>
        <v>0.13638238283029502</v>
      </c>
      <c r="BN87" s="72">
        <f>+'Indice PondENGHO'!BM85/'Indice PondENGHO'!BM84-1</f>
        <v>0.13436359526075203</v>
      </c>
      <c r="BO87" s="72">
        <f>+'Indice PondENGHO'!BN85/'Indice PondENGHO'!BN84-1</f>
        <v>0.13453232257809788</v>
      </c>
      <c r="BP87" s="72">
        <f>+'Indice PondENGHO'!BO85/'Indice PondENGHO'!BO84-1</f>
        <v>0.13289864939109863</v>
      </c>
      <c r="BQ87" s="72">
        <f>+'Indice PondENGHO'!BP85/'Indice PondENGHO'!BP84-1</f>
        <v>0.13136529116970563</v>
      </c>
      <c r="BR87" s="10">
        <f>+'Indice PondENGHO'!BQ85/'Indice PondENGHO'!BQ84-1</f>
        <v>0.16554662896745476</v>
      </c>
      <c r="BS87" s="3">
        <f>+'Indice PondENGHO'!BR85/'Indice PondENGHO'!BR84-1</f>
        <v>0.11330821503559352</v>
      </c>
      <c r="BT87" s="3">
        <f>+'Indice PondENGHO'!BS85/'Indice PondENGHO'!BS84-1</f>
        <v>0.11348755540411259</v>
      </c>
      <c r="BU87" s="3">
        <f>+'Indice PondENGHO'!BT85/'Indice PondENGHO'!BT84-1</f>
        <v>7.1636093055410299E-2</v>
      </c>
      <c r="BV87" s="3">
        <f>+'Indice PondENGHO'!BU85/'Indice PondENGHO'!BU84-1</f>
        <v>0.12809477252105084</v>
      </c>
      <c r="BW87" s="3">
        <f>+'Indice PondENGHO'!BV85/'Indice PondENGHO'!BV84-1</f>
        <v>0.15916182434893744</v>
      </c>
      <c r="BX87" s="3">
        <f>+'Indice PondENGHO'!BW85/'Indice PondENGHO'!BW84-1</f>
        <v>0.10401987524567757</v>
      </c>
      <c r="BY87" s="3">
        <f>+'Indice PondENGHO'!BX85/'Indice PondENGHO'!BX84-1</f>
        <v>0.14856324211630079</v>
      </c>
      <c r="BZ87" s="3">
        <f>+'Indice PondENGHO'!BY85/'Indice PondENGHO'!BY84-1</f>
        <v>0.13592637668091023</v>
      </c>
      <c r="CA87" s="3">
        <f>+'Indice PondENGHO'!BZ85/'Indice PondENGHO'!BZ84-1</f>
        <v>0.11730786315976172</v>
      </c>
      <c r="CB87" s="3">
        <f>+'Indice PondENGHO'!CA85/'Indice PondENGHO'!CA84-1</f>
        <v>0.12127376167075488</v>
      </c>
      <c r="CC87" s="11">
        <f>+'Indice PondENGHO'!CB85/'Indice PondENGHO'!CB84-1</f>
        <v>0.11484553952419696</v>
      </c>
      <c r="CD87" s="10">
        <f>+'Indice PondENGHO'!CC85/'Indice PondENGHO'!CC84-1</f>
        <v>0.13336282224639406</v>
      </c>
      <c r="CE87" s="11">
        <f>+'Indice PondENGHO'!CD85/'Indice PondENGHO'!CD84-1</f>
        <v>0.13336282224639406</v>
      </c>
    </row>
    <row r="88" spans="1:109" x14ac:dyDescent="0.3">
      <c r="A88" s="2">
        <f t="shared" ref="A88" si="47">+DATE(C88,B88,1)</f>
        <v>45261</v>
      </c>
      <c r="B88" s="1">
        <f t="shared" si="7"/>
        <v>12</v>
      </c>
      <c r="C88" s="1">
        <f t="shared" ref="C88" si="48">+IF(B88=1,C87+1,C87)</f>
        <v>2023</v>
      </c>
      <c r="D88" s="10">
        <f>+'Indice PondENGHO'!D86/'Indice PondENGHO'!D85-1</f>
        <v>0.29740631531187245</v>
      </c>
      <c r="E88" s="3">
        <f>+'Indice PondENGHO'!E86/'Indice PondENGHO'!E85-1</f>
        <v>0.1978995830932595</v>
      </c>
      <c r="F88" s="3">
        <f>+'Indice PondENGHO'!F86/'Indice PondENGHO'!F85-1</f>
        <v>0.19496247494122332</v>
      </c>
      <c r="G88" s="3">
        <f>+'Indice PondENGHO'!G86/'Indice PondENGHO'!G85-1</f>
        <v>0.13844677913604553</v>
      </c>
      <c r="H88" s="3">
        <f>+'Indice PondENGHO'!H86/'Indice PondENGHO'!H85-1</f>
        <v>0.31281975650362925</v>
      </c>
      <c r="I88" s="3">
        <f>+'Indice PondENGHO'!I86/'Indice PondENGHO'!I85-1</f>
        <v>0.33136789546175227</v>
      </c>
      <c r="J88" s="3">
        <f>+'Indice PondENGHO'!J86/'Indice PondENGHO'!J85-1</f>
        <v>0.32444356549733255</v>
      </c>
      <c r="K88" s="3">
        <f>+'Indice PondENGHO'!K86/'Indice PondENGHO'!K85-1</f>
        <v>0.1514361931532362</v>
      </c>
      <c r="L88" s="3">
        <f>+'Indice PondENGHO'!L86/'Indice PondENGHO'!L85-1</f>
        <v>0.20108644728667491</v>
      </c>
      <c r="M88" s="3">
        <f>+'Indice PondENGHO'!M86/'Indice PondENGHO'!M85-1</f>
        <v>0.10596284902212338</v>
      </c>
      <c r="N88" s="3">
        <f>+'Indice PondENGHO'!N86/'Indice PondENGHO'!N85-1</f>
        <v>0.21531286624696477</v>
      </c>
      <c r="O88" s="11">
        <f>+'Indice PondENGHO'!O86/'Indice PondENGHO'!O85-1</f>
        <v>0.33292949233628044</v>
      </c>
      <c r="P88" s="3">
        <f>+'Indice PondENGHO'!P86/'Indice PondENGHO'!P85-1</f>
        <v>0.29706992474325844</v>
      </c>
      <c r="Q88" s="3">
        <f>+'Indice PondENGHO'!Q86/'Indice PondENGHO'!Q85-1</f>
        <v>0.1992448290028126</v>
      </c>
      <c r="R88" s="3">
        <f>+'Indice PondENGHO'!R86/'Indice PondENGHO'!R85-1</f>
        <v>0.19888770263711586</v>
      </c>
      <c r="S88" s="3">
        <f>+'Indice PondENGHO'!S86/'Indice PondENGHO'!S85-1</f>
        <v>0.13688639140513703</v>
      </c>
      <c r="T88" s="3">
        <f>+'Indice PondENGHO'!T86/'Indice PondENGHO'!T85-1</f>
        <v>0.31526955694790515</v>
      </c>
      <c r="U88" s="3">
        <f>+'Indice PondENGHO'!U86/'Indice PondENGHO'!U85-1</f>
        <v>0.33055345780256085</v>
      </c>
      <c r="V88" s="3">
        <f>+'Indice PondENGHO'!V86/'Indice PondENGHO'!V85-1</f>
        <v>0.32139273648625055</v>
      </c>
      <c r="W88" s="3">
        <f>+'Indice PondENGHO'!W86/'Indice PondENGHO'!W85-1</f>
        <v>0.15016239115636898</v>
      </c>
      <c r="X88" s="3">
        <f>+'Indice PondENGHO'!X86/'Indice PondENGHO'!X85-1</f>
        <v>0.19988272287993292</v>
      </c>
      <c r="Y88" s="3">
        <f>+'Indice PondENGHO'!Y86/'Indice PondENGHO'!Y85-1</f>
        <v>0.10921434583515821</v>
      </c>
      <c r="Z88" s="3">
        <f>+'Indice PondENGHO'!Z86/'Indice PondENGHO'!Z85-1</f>
        <v>0.2154771167170606</v>
      </c>
      <c r="AA88" s="3">
        <f>+'Indice PondENGHO'!AA86/'Indice PondENGHO'!AA85-1</f>
        <v>0.32750583747261919</v>
      </c>
      <c r="AB88" s="10">
        <f>+'Indice PondENGHO'!AB86/'Indice PondENGHO'!AB85-1</f>
        <v>0.29688831626722045</v>
      </c>
      <c r="AC88" s="3">
        <f>+'Indice PondENGHO'!AC86/'Indice PondENGHO'!AC85-1</f>
        <v>0.19876398156994224</v>
      </c>
      <c r="AD88" s="3">
        <f>+'Indice PondENGHO'!AD86/'Indice PondENGHO'!AD85-1</f>
        <v>0.19986931300627075</v>
      </c>
      <c r="AE88" s="3">
        <f>+'Indice PondENGHO'!AE86/'Indice PondENGHO'!AE85-1</f>
        <v>0.13676636016753285</v>
      </c>
      <c r="AF88" s="3">
        <f>+'Indice PondENGHO'!AF86/'Indice PondENGHO'!AF85-1</f>
        <v>0.31536136920891944</v>
      </c>
      <c r="AG88" s="3">
        <f>+'Indice PondENGHO'!AG86/'Indice PondENGHO'!AG85-1</f>
        <v>0.33114998119138539</v>
      </c>
      <c r="AH88" s="3">
        <f>+'Indice PondENGHO'!AH86/'Indice PondENGHO'!AH85-1</f>
        <v>0.31906993387119043</v>
      </c>
      <c r="AI88" s="3">
        <f>+'Indice PondENGHO'!AI86/'Indice PondENGHO'!AI85-1</f>
        <v>0.14945822049922897</v>
      </c>
      <c r="AJ88" s="3">
        <f>+'Indice PondENGHO'!AJ86/'Indice PondENGHO'!AJ85-1</f>
        <v>0.19905669664370351</v>
      </c>
      <c r="AK88" s="3">
        <f>+'Indice PondENGHO'!AK86/'Indice PondENGHO'!AK85-1</f>
        <v>0.11024642015487451</v>
      </c>
      <c r="AL88" s="3">
        <f>+'Indice PondENGHO'!AL86/'Indice PondENGHO'!AL85-1</f>
        <v>0.21472062969421746</v>
      </c>
      <c r="AM88" s="11">
        <f>+'Indice PondENGHO'!AM86/'Indice PondENGHO'!AM85-1</f>
        <v>0.32619543067699475</v>
      </c>
      <c r="AN88" s="3">
        <f>+'Indice PondENGHO'!AN86/'Indice PondENGHO'!AN85-1</f>
        <v>0.29663604415176814</v>
      </c>
      <c r="AO88" s="3">
        <f>+'Indice PondENGHO'!AO86/'Indice PondENGHO'!AO85-1</f>
        <v>0.19920403467717951</v>
      </c>
      <c r="AP88" s="3">
        <f>+'Indice PondENGHO'!AP86/'Indice PondENGHO'!AP85-1</f>
        <v>0.20378192333576206</v>
      </c>
      <c r="AQ88" s="3">
        <f>+'Indice PondENGHO'!AQ86/'Indice PondENGHO'!AQ85-1</f>
        <v>0.13688618168907474</v>
      </c>
      <c r="AR88" s="3">
        <f>+'Indice PondENGHO'!AR86/'Indice PondENGHO'!AR85-1</f>
        <v>0.3153055965930387</v>
      </c>
      <c r="AS88" s="3">
        <f>+'Indice PondENGHO'!AS86/'Indice PondENGHO'!AS85-1</f>
        <v>0.32554180577998681</v>
      </c>
      <c r="AT88" s="3">
        <f>+'Indice PondENGHO'!AT86/'Indice PondENGHO'!AT85-1</f>
        <v>0.31641600544179038</v>
      </c>
      <c r="AU88" s="3">
        <f>+'Indice PondENGHO'!AU86/'Indice PondENGHO'!AU85-1</f>
        <v>0.14938445375996467</v>
      </c>
      <c r="AV88" s="3">
        <f>+'Indice PondENGHO'!AV86/'Indice PondENGHO'!AV85-1</f>
        <v>0.20019236583994937</v>
      </c>
      <c r="AW88" s="3">
        <f>+'Indice PondENGHO'!AW86/'Indice PondENGHO'!AW85-1</f>
        <v>0.10926991932759966</v>
      </c>
      <c r="AX88" s="3">
        <f>+'Indice PondENGHO'!AX86/'Indice PondENGHO'!AX85-1</f>
        <v>0.21545229584822656</v>
      </c>
      <c r="AY88" s="3">
        <f>+'Indice PondENGHO'!AY86/'Indice PondENGHO'!AY85-1</f>
        <v>0.32375397296336916</v>
      </c>
      <c r="AZ88" s="10">
        <f>+'Indice PondENGHO'!AZ86/'Indice PondENGHO'!AZ85-1</f>
        <v>0.29617129784731411</v>
      </c>
      <c r="BA88" s="3">
        <f>+'Indice PondENGHO'!BA86/'Indice PondENGHO'!BA85-1</f>
        <v>0.20059365507829408</v>
      </c>
      <c r="BB88" s="3">
        <f>+'Indice PondENGHO'!BB86/'Indice PondENGHO'!BB85-1</f>
        <v>0.20793736323034162</v>
      </c>
      <c r="BC88" s="3">
        <f>+'Indice PondENGHO'!BC86/'Indice PondENGHO'!BC85-1</f>
        <v>0.13741383520397532</v>
      </c>
      <c r="BD88" s="3">
        <f>+'Indice PondENGHO'!BD86/'Indice PondENGHO'!BD85-1</f>
        <v>0.31857295199897329</v>
      </c>
      <c r="BE88" s="3">
        <f>+'Indice PondENGHO'!BE86/'Indice PondENGHO'!BE85-1</f>
        <v>0.32114062104765484</v>
      </c>
      <c r="BF88" s="3">
        <f>+'Indice PondENGHO'!BF86/'Indice PondENGHO'!BF85-1</f>
        <v>0.31371281198954781</v>
      </c>
      <c r="BG88" s="3">
        <f>+'Indice PondENGHO'!BG86/'Indice PondENGHO'!BG85-1</f>
        <v>0.14955357776312583</v>
      </c>
      <c r="BH88" s="3">
        <f>+'Indice PondENGHO'!BH86/'Indice PondENGHO'!BH85-1</f>
        <v>0.20096541664114853</v>
      </c>
      <c r="BI88" s="3">
        <f>+'Indice PondENGHO'!BI86/'Indice PondENGHO'!BI85-1</f>
        <v>0.11245129478057159</v>
      </c>
      <c r="BJ88" s="3">
        <f>+'Indice PondENGHO'!BJ86/'Indice PondENGHO'!BJ85-1</f>
        <v>0.21616960452552036</v>
      </c>
      <c r="BK88" s="11">
        <f>+'Indice PondENGHO'!BK86/'Indice PondENGHO'!BK85-1</f>
        <v>0.32026834792215753</v>
      </c>
      <c r="BL88" s="2">
        <f t="shared" ref="BL88" si="49">+A88</f>
        <v>45261</v>
      </c>
      <c r="BM88" s="72">
        <f>+'Indice PondENGHO'!BL86/'Indice PondENGHO'!BL85-1</f>
        <v>0.26265326067140227</v>
      </c>
      <c r="BN88" s="72">
        <f>+'Indice PondENGHO'!BM86/'Indice PondENGHO'!BM85-1</f>
        <v>0.25994678680994876</v>
      </c>
      <c r="BO88" s="72">
        <f>+'Indice PondENGHO'!BN86/'Indice PondENGHO'!BN85-1</f>
        <v>0.25953009172006536</v>
      </c>
      <c r="BP88" s="72">
        <f>+'Indice PondENGHO'!BO86/'Indice PondENGHO'!BO85-1</f>
        <v>0.25934546829884431</v>
      </c>
      <c r="BQ88" s="72">
        <f>+'Indice PondENGHO'!BP86/'Indice PondENGHO'!BP85-1</f>
        <v>0.25718817409963202</v>
      </c>
      <c r="BR88" s="10">
        <f>+'Indice PondENGHO'!BQ86/'Indice PondENGHO'!BQ85-1</f>
        <v>0.29680211272882606</v>
      </c>
      <c r="BS88" s="3">
        <f>+'Indice PondENGHO'!BR86/'Indice PondENGHO'!BR85-1</f>
        <v>0.19938128152189449</v>
      </c>
      <c r="BT88" s="3">
        <f>+'Indice PondENGHO'!BS86/'Indice PondENGHO'!BS85-1</f>
        <v>0.20225121026399262</v>
      </c>
      <c r="BU88" s="3">
        <f>+'Indice PondENGHO'!BT86/'Indice PondENGHO'!BT85-1</f>
        <v>0.1372243881811428</v>
      </c>
      <c r="BV88" s="3">
        <f>+'Indice PondENGHO'!BU86/'Indice PondENGHO'!BU85-1</f>
        <v>0.3164464013651147</v>
      </c>
      <c r="BW88" s="3">
        <f>+'Indice PondENGHO'!BV86/'Indice PondENGHO'!BV85-1</f>
        <v>0.32577027385905466</v>
      </c>
      <c r="BX88" s="3">
        <f>+'Indice PondENGHO'!BW86/'Indice PondENGHO'!BW85-1</f>
        <v>0.31730011936127256</v>
      </c>
      <c r="BY88" s="3">
        <f>+'Indice PondENGHO'!BX86/'Indice PondENGHO'!BX85-1</f>
        <v>0.14981821208339485</v>
      </c>
      <c r="BZ88" s="3">
        <f>+'Indice PondENGHO'!BY86/'Indice PondENGHO'!BY85-1</f>
        <v>0.20034513524228803</v>
      </c>
      <c r="CA88" s="3">
        <f>+'Indice PondENGHO'!BZ86/'Indice PondENGHO'!BZ85-1</f>
        <v>0.1105252245534396</v>
      </c>
      <c r="CB88" s="3">
        <f>+'Indice PondENGHO'!CA86/'Indice PondENGHO'!CA85-1</f>
        <v>0.21561849470037764</v>
      </c>
      <c r="CC88" s="11">
        <f>+'Indice PondENGHO'!CB86/'Indice PondENGHO'!CB85-1</f>
        <v>0.32430292695523266</v>
      </c>
      <c r="CD88" s="10">
        <f>+'Indice PondENGHO'!CC86/'Indice PondENGHO'!CC85-1</f>
        <v>0.25919876442385159</v>
      </c>
      <c r="CE88" s="11">
        <f>+'Indice PondENGHO'!CD86/'Indice PondENGHO'!CD85-1</f>
        <v>0.25919876442385159</v>
      </c>
    </row>
    <row r="89" spans="1:109" x14ac:dyDescent="0.3">
      <c r="A89" s="2">
        <f t="shared" ref="A89" si="50">+DATE(C89,B89,1)</f>
        <v>45292</v>
      </c>
      <c r="B89" s="1">
        <f t="shared" si="7"/>
        <v>1</v>
      </c>
      <c r="C89" s="1">
        <f t="shared" ref="C89" si="51">+IF(B89=1,C88+1,C88)</f>
        <v>2024</v>
      </c>
      <c r="D89" s="10">
        <f>+'Indice PondENGHO'!D87/'Indice PondENGHO'!D86-1</f>
        <v>0.20248549112705638</v>
      </c>
      <c r="E89" s="3">
        <f>+'Indice PondENGHO'!E87/'Indice PondENGHO'!E86-1</f>
        <v>0.21017753353597679</v>
      </c>
      <c r="F89" s="3">
        <f>+'Indice PondENGHO'!F87/'Indice PondENGHO'!F86-1</f>
        <v>0.14041434917157103</v>
      </c>
      <c r="G89" s="3">
        <f>+'Indice PondENGHO'!G87/'Indice PondENGHO'!G86-1</f>
        <v>0.15611659499490416</v>
      </c>
      <c r="H89" s="3">
        <f>+'Indice PondENGHO'!H87/'Indice PondENGHO'!H86-1</f>
        <v>0.22814449397459624</v>
      </c>
      <c r="I89" s="3">
        <f>+'Indice PondENGHO'!I87/'Indice PondENGHO'!I86-1</f>
        <v>0.20399221956441127</v>
      </c>
      <c r="J89" s="3">
        <f>+'Indice PondENGHO'!J87/'Indice PondENGHO'!J86-1</f>
        <v>0.26724507819256127</v>
      </c>
      <c r="K89" s="3">
        <f>+'Indice PondENGHO'!K87/'Indice PondENGHO'!K86-1</f>
        <v>0.23913439830054206</v>
      </c>
      <c r="L89" s="3">
        <f>+'Indice PondENGHO'!L87/'Indice PondENGHO'!L86-1</f>
        <v>0.23760399195985227</v>
      </c>
      <c r="M89" s="3">
        <f>+'Indice PondENGHO'!M87/'Indice PondENGHO'!M86-1</f>
        <v>2.4614749512736012E-2</v>
      </c>
      <c r="N89" s="3">
        <f>+'Indice PondENGHO'!N87/'Indice PondENGHO'!N86-1</f>
        <v>0.19452223811481062</v>
      </c>
      <c r="O89" s="11">
        <f>+'Indice PondENGHO'!O87/'Indice PondENGHO'!O86-1</f>
        <v>0.44718607339096694</v>
      </c>
      <c r="P89" s="3">
        <f>+'Indice PondENGHO'!P87/'Indice PondENGHO'!P86-1</f>
        <v>0.20304713790526918</v>
      </c>
      <c r="Q89" s="3">
        <f>+'Indice PondENGHO'!Q87/'Indice PondENGHO'!Q86-1</f>
        <v>0.21052540339093007</v>
      </c>
      <c r="R89" s="3">
        <f>+'Indice PondENGHO'!R87/'Indice PondENGHO'!R86-1</f>
        <v>0.13914863594408944</v>
      </c>
      <c r="S89" s="3">
        <f>+'Indice PondENGHO'!S87/'Indice PondENGHO'!S86-1</f>
        <v>0.14756307208857278</v>
      </c>
      <c r="T89" s="3">
        <f>+'Indice PondENGHO'!T87/'Indice PondENGHO'!T86-1</f>
        <v>0.22658565237733685</v>
      </c>
      <c r="U89" s="3">
        <f>+'Indice PondENGHO'!U87/'Indice PondENGHO'!U86-1</f>
        <v>0.20345365902863799</v>
      </c>
      <c r="V89" s="3">
        <f>+'Indice PondENGHO'!V87/'Indice PondENGHO'!V86-1</f>
        <v>0.26765870618763143</v>
      </c>
      <c r="W89" s="3">
        <f>+'Indice PondENGHO'!W87/'Indice PondENGHO'!W86-1</f>
        <v>0.2402724603678883</v>
      </c>
      <c r="X89" s="3">
        <f>+'Indice PondENGHO'!X87/'Indice PondENGHO'!X86-1</f>
        <v>0.23919840042680596</v>
      </c>
      <c r="Y89" s="3">
        <f>+'Indice PondENGHO'!Y87/'Indice PondENGHO'!Y86-1</f>
        <v>2.0142210862532872E-2</v>
      </c>
      <c r="Z89" s="3">
        <f>+'Indice PondENGHO'!Z87/'Indice PondENGHO'!Z86-1</f>
        <v>0.1933971459608459</v>
      </c>
      <c r="AA89" s="3">
        <f>+'Indice PondENGHO'!AA87/'Indice PondENGHO'!AA86-1</f>
        <v>0.44710368487818353</v>
      </c>
      <c r="AB89" s="10">
        <f>+'Indice PondENGHO'!AB87/'Indice PondENGHO'!AB86-1</f>
        <v>0.20346046072245394</v>
      </c>
      <c r="AC89" s="3">
        <f>+'Indice PondENGHO'!AC87/'Indice PondENGHO'!AC86-1</f>
        <v>0.21212743838329096</v>
      </c>
      <c r="AD89" s="3">
        <f>+'Indice PondENGHO'!AD87/'Indice PondENGHO'!AD86-1</f>
        <v>0.13896434428754745</v>
      </c>
      <c r="AE89" s="3">
        <f>+'Indice PondENGHO'!AE87/'Indice PondENGHO'!AE86-1</f>
        <v>0.14385750415271037</v>
      </c>
      <c r="AF89" s="3">
        <f>+'Indice PondENGHO'!AF87/'Indice PondENGHO'!AF86-1</f>
        <v>0.22713475456795562</v>
      </c>
      <c r="AG89" s="3">
        <f>+'Indice PondENGHO'!AG87/'Indice PondENGHO'!AG86-1</f>
        <v>0.20373416595195337</v>
      </c>
      <c r="AH89" s="3">
        <f>+'Indice PondENGHO'!AH87/'Indice PondENGHO'!AH86-1</f>
        <v>0.2667465606388375</v>
      </c>
      <c r="AI89" s="3">
        <f>+'Indice PondENGHO'!AI87/'Indice PondENGHO'!AI86-1</f>
        <v>0.24024109267012261</v>
      </c>
      <c r="AJ89" s="3">
        <f>+'Indice PondENGHO'!AJ87/'Indice PondENGHO'!AJ86-1</f>
        <v>0.24028797082794284</v>
      </c>
      <c r="AK89" s="3">
        <f>+'Indice PondENGHO'!AK87/'Indice PondENGHO'!AK86-1</f>
        <v>1.9035754694058715E-2</v>
      </c>
      <c r="AL89" s="3">
        <f>+'Indice PondENGHO'!AL87/'Indice PondENGHO'!AL86-1</f>
        <v>0.1931319143878063</v>
      </c>
      <c r="AM89" s="11">
        <f>+'Indice PondENGHO'!AM87/'Indice PondENGHO'!AM86-1</f>
        <v>0.44509928773931184</v>
      </c>
      <c r="AN89" s="3">
        <f>+'Indice PondENGHO'!AN87/'Indice PondENGHO'!AN86-1</f>
        <v>0.20460293192489121</v>
      </c>
      <c r="AO89" s="3">
        <f>+'Indice PondENGHO'!AO87/'Indice PondENGHO'!AO86-1</f>
        <v>0.21269571031382539</v>
      </c>
      <c r="AP89" s="3">
        <f>+'Indice PondENGHO'!AP87/'Indice PondENGHO'!AP86-1</f>
        <v>0.13606173111125708</v>
      </c>
      <c r="AQ89" s="3">
        <f>+'Indice PondENGHO'!AQ87/'Indice PondENGHO'!AQ86-1</f>
        <v>0.14118368942619708</v>
      </c>
      <c r="AR89" s="3">
        <f>+'Indice PondENGHO'!AR87/'Indice PondENGHO'!AR86-1</f>
        <v>0.22732654929638141</v>
      </c>
      <c r="AS89" s="3">
        <f>+'Indice PondENGHO'!AS87/'Indice PondENGHO'!AS86-1</f>
        <v>0.20468132547925921</v>
      </c>
      <c r="AT89" s="3">
        <f>+'Indice PondENGHO'!AT87/'Indice PondENGHO'!AT86-1</f>
        <v>0.26611387604216064</v>
      </c>
      <c r="AU89" s="3">
        <f>+'Indice PondENGHO'!AU87/'Indice PondENGHO'!AU86-1</f>
        <v>0.24026239581112008</v>
      </c>
      <c r="AV89" s="3">
        <f>+'Indice PondENGHO'!AV87/'Indice PondENGHO'!AV86-1</f>
        <v>0.23962793179414676</v>
      </c>
      <c r="AW89" s="3">
        <f>+'Indice PondENGHO'!AW87/'Indice PondENGHO'!AW86-1</f>
        <v>1.894499655433135E-2</v>
      </c>
      <c r="AX89" s="3">
        <f>+'Indice PondENGHO'!AX87/'Indice PondENGHO'!AX86-1</f>
        <v>0.19233052934628092</v>
      </c>
      <c r="AY89" s="3">
        <f>+'Indice PondENGHO'!AY87/'Indice PondENGHO'!AY86-1</f>
        <v>0.44745294334538843</v>
      </c>
      <c r="AZ89" s="10">
        <f>+'Indice PondENGHO'!AZ87/'Indice PondENGHO'!AZ86-1</f>
        <v>0.20551453568650002</v>
      </c>
      <c r="BA89" s="3">
        <f>+'Indice PondENGHO'!BA87/'Indice PondENGHO'!BA86-1</f>
        <v>0.21241180195133236</v>
      </c>
      <c r="BB89" s="3">
        <f>+'Indice PondENGHO'!BB87/'Indice PondENGHO'!BB86-1</f>
        <v>0.13314405123719553</v>
      </c>
      <c r="BC89" s="3">
        <f>+'Indice PondENGHO'!BC87/'Indice PondENGHO'!BC86-1</f>
        <v>0.13268896705825606</v>
      </c>
      <c r="BD89" s="3">
        <f>+'Indice PondENGHO'!BD87/'Indice PondENGHO'!BD86-1</f>
        <v>0.22372639720436593</v>
      </c>
      <c r="BE89" s="3">
        <f>+'Indice PondENGHO'!BE87/'Indice PondENGHO'!BE86-1</f>
        <v>0.20538821976016286</v>
      </c>
      <c r="BF89" s="3">
        <f>+'Indice PondENGHO'!BF87/'Indice PondENGHO'!BF86-1</f>
        <v>0.26510924589452256</v>
      </c>
      <c r="BG89" s="3">
        <f>+'Indice PondENGHO'!BG87/'Indice PondENGHO'!BG86-1</f>
        <v>0.24051818424852289</v>
      </c>
      <c r="BH89" s="3">
        <f>+'Indice PondENGHO'!BH87/'Indice PondENGHO'!BH86-1</f>
        <v>0.23925110446924736</v>
      </c>
      <c r="BI89" s="3">
        <f>+'Indice PondENGHO'!BI87/'Indice PondENGHO'!BI86-1</f>
        <v>1.5147656950944777E-2</v>
      </c>
      <c r="BJ89" s="3">
        <f>+'Indice PondENGHO'!BJ87/'Indice PondENGHO'!BJ86-1</f>
        <v>0.19188875232729985</v>
      </c>
      <c r="BK89" s="11">
        <f>+'Indice PondENGHO'!BK87/'Indice PondENGHO'!BK86-1</f>
        <v>0.4469803172434661</v>
      </c>
      <c r="BL89" s="2">
        <f t="shared" ref="BL89" si="52">+A89</f>
        <v>45292</v>
      </c>
      <c r="BM89" s="72">
        <f>+'Indice PondENGHO'!BL87/'Indice PondENGHO'!BL86-1</f>
        <v>0.20604826075433857</v>
      </c>
      <c r="BN89" s="72">
        <f>+'Indice PondENGHO'!BM87/'Indice PondENGHO'!BM86-1</f>
        <v>0.20723249806440713</v>
      </c>
      <c r="BO89" s="72">
        <f>+'Indice PondENGHO'!BN87/'Indice PondENGHO'!BN86-1</f>
        <v>0.20714478808248549</v>
      </c>
      <c r="BP89" s="72">
        <f>+'Indice PondENGHO'!BO87/'Indice PondENGHO'!BO86-1</f>
        <v>0.20922035535083761</v>
      </c>
      <c r="BQ89" s="72">
        <f>+'Indice PondENGHO'!BP87/'Indice PondENGHO'!BP86-1</f>
        <v>0.2094834834481698</v>
      </c>
      <c r="BR89" s="10">
        <f>+'Indice PondENGHO'!BQ87/'Indice PondENGHO'!BQ86-1</f>
        <v>0.20390677915691446</v>
      </c>
      <c r="BS89" s="3">
        <f>+'Indice PondENGHO'!BR87/'Indice PondENGHO'!BR86-1</f>
        <v>0.21176500482092808</v>
      </c>
      <c r="BT89" s="3">
        <f>+'Indice PondENGHO'!BS87/'Indice PondENGHO'!BS86-1</f>
        <v>0.13684703810345078</v>
      </c>
      <c r="BU89" s="3">
        <f>+'Indice PondENGHO'!BT87/'Indice PondENGHO'!BT86-1</f>
        <v>0.14168282773351759</v>
      </c>
      <c r="BV89" s="3">
        <f>+'Indice PondENGHO'!BU87/'Indice PondENGHO'!BU86-1</f>
        <v>0.22577720038229465</v>
      </c>
      <c r="BW89" s="3">
        <f>+'Indice PondENGHO'!BV87/'Indice PondENGHO'!BV86-1</f>
        <v>0.20460510445635016</v>
      </c>
      <c r="BX89" s="3">
        <f>+'Indice PondENGHO'!BW87/'Indice PondENGHO'!BW86-1</f>
        <v>0.26618266849097583</v>
      </c>
      <c r="BY89" s="3">
        <f>+'Indice PondENGHO'!BX87/'Indice PondENGHO'!BX86-1</f>
        <v>0.24020183084413538</v>
      </c>
      <c r="BZ89" s="3">
        <f>+'Indice PondENGHO'!BY87/'Indice PondENGHO'!BY86-1</f>
        <v>0.23932298006550279</v>
      </c>
      <c r="CA89" s="3">
        <f>+'Indice PondENGHO'!BZ87/'Indice PondENGHO'!BZ86-1</f>
        <v>1.7909102934212884E-2</v>
      </c>
      <c r="CB89" s="3">
        <f>+'Indice PondENGHO'!CA87/'Indice PondENGHO'!CA86-1</f>
        <v>0.19258716019362598</v>
      </c>
      <c r="CC89" s="11">
        <f>+'Indice PondENGHO'!CB87/'Indice PondENGHO'!CB86-1</f>
        <v>0.44680800150624655</v>
      </c>
      <c r="CD89" s="10">
        <f>+'Indice PondENGHO'!CC87/'Indice PondENGHO'!CC86-1</f>
        <v>0.20822601940419672</v>
      </c>
      <c r="CE89" s="11">
        <f>+'Indice PondENGHO'!CD87/'Indice PondENGHO'!CD86-1</f>
        <v>0.20822601940419672</v>
      </c>
    </row>
    <row r="90" spans="1:109" x14ac:dyDescent="0.3">
      <c r="A90" s="2">
        <f t="shared" ref="A90" si="53">+DATE(C90,B90,1)</f>
        <v>45323</v>
      </c>
      <c r="B90" s="1">
        <f t="shared" si="7"/>
        <v>2</v>
      </c>
      <c r="C90" s="1">
        <f t="shared" ref="C90" si="54">+IF(B90=1,C89+1,C89)</f>
        <v>2024</v>
      </c>
      <c r="D90" s="10">
        <f>+'Indice PondENGHO'!D88/'Indice PondENGHO'!D87-1</f>
        <v>0.10713754594876268</v>
      </c>
      <c r="E90" s="3">
        <f>+'Indice PondENGHO'!E88/'Indice PondENGHO'!E87-1</f>
        <v>0.18237586698332975</v>
      </c>
      <c r="F90" s="3">
        <f>+'Indice PondENGHO'!F88/'Indice PondENGHO'!F87-1</f>
        <v>9.6916312987303188E-2</v>
      </c>
      <c r="G90" s="3">
        <f>+'Indice PondENGHO'!G88/'Indice PondENGHO'!G87-1</f>
        <v>0.20008931957974729</v>
      </c>
      <c r="H90" s="3">
        <f>+'Indice PondENGHO'!H88/'Indice PondENGHO'!H87-1</f>
        <v>0.10423895589101306</v>
      </c>
      <c r="I90" s="3">
        <f>+'Indice PondENGHO'!I88/'Indice PondENGHO'!I87-1</f>
        <v>0.13196281464648552</v>
      </c>
      <c r="J90" s="3">
        <f>+'Indice PondENGHO'!J88/'Indice PondENGHO'!J87-1</f>
        <v>0.19536676468250813</v>
      </c>
      <c r="K90" s="3">
        <f>+'Indice PondENGHO'!K88/'Indice PondENGHO'!K87-1</f>
        <v>0.24179742921120506</v>
      </c>
      <c r="L90" s="3">
        <f>+'Indice PondENGHO'!L88/'Indice PondENGHO'!L87-1</f>
        <v>9.4124715428041572E-2</v>
      </c>
      <c r="M90" s="3">
        <f>+'Indice PondENGHO'!M88/'Indice PondENGHO'!M87-1</f>
        <v>0.11750968020934383</v>
      </c>
      <c r="N90" s="3">
        <f>+'Indice PondENGHO'!N88/'Indice PondENGHO'!N87-1</f>
        <v>0.11458307905262588</v>
      </c>
      <c r="O90" s="11">
        <f>+'Indice PondENGHO'!O88/'Indice PondENGHO'!O87-1</f>
        <v>0.16907335238857168</v>
      </c>
      <c r="P90" s="3">
        <f>+'Indice PondENGHO'!P88/'Indice PondENGHO'!P87-1</f>
        <v>0.11042743703847258</v>
      </c>
      <c r="Q90" s="3">
        <f>+'Indice PondENGHO'!Q88/'Indice PondENGHO'!Q87-1</f>
        <v>0.18505217419853026</v>
      </c>
      <c r="R90" s="3">
        <f>+'Indice PondENGHO'!R88/'Indice PondENGHO'!R87-1</f>
        <v>9.5793605321154773E-2</v>
      </c>
      <c r="S90" s="3">
        <f>+'Indice PondENGHO'!S88/'Indice PondENGHO'!S87-1</f>
        <v>0.20378429183699676</v>
      </c>
      <c r="T90" s="3">
        <f>+'Indice PondENGHO'!T88/'Indice PondENGHO'!T87-1</f>
        <v>0.10489802018113825</v>
      </c>
      <c r="U90" s="3">
        <f>+'Indice PondENGHO'!U88/'Indice PondENGHO'!U87-1</f>
        <v>0.13338875717133636</v>
      </c>
      <c r="V90" s="3">
        <f>+'Indice PondENGHO'!V88/'Indice PondENGHO'!V87-1</f>
        <v>0.20210582589231141</v>
      </c>
      <c r="W90" s="3">
        <f>+'Indice PondENGHO'!W88/'Indice PondENGHO'!W87-1</f>
        <v>0.24470850614822059</v>
      </c>
      <c r="X90" s="3">
        <f>+'Indice PondENGHO'!X88/'Indice PondENGHO'!X87-1</f>
        <v>9.3876714420651375E-2</v>
      </c>
      <c r="Y90" s="3">
        <f>+'Indice PondENGHO'!Y88/'Indice PondENGHO'!Y87-1</f>
        <v>0.1275445863354534</v>
      </c>
      <c r="Z90" s="3">
        <f>+'Indice PondENGHO'!Z88/'Indice PondENGHO'!Z87-1</f>
        <v>0.11370036426147134</v>
      </c>
      <c r="AA90" s="3">
        <f>+'Indice PondENGHO'!AA88/'Indice PondENGHO'!AA87-1</f>
        <v>0.16858628418767485</v>
      </c>
      <c r="AB90" s="10">
        <f>+'Indice PondENGHO'!AB88/'Indice PondENGHO'!AB87-1</f>
        <v>0.11244503136979134</v>
      </c>
      <c r="AC90" s="3">
        <f>+'Indice PondENGHO'!AC88/'Indice PondENGHO'!AC87-1</f>
        <v>0.18487586120216348</v>
      </c>
      <c r="AD90" s="3">
        <f>+'Indice PondENGHO'!AD88/'Indice PondENGHO'!AD87-1</f>
        <v>9.5124522560706248E-2</v>
      </c>
      <c r="AE90" s="3">
        <f>+'Indice PondENGHO'!AE88/'Indice PondENGHO'!AE87-1</f>
        <v>0.20109255645316448</v>
      </c>
      <c r="AF90" s="3">
        <f>+'Indice PondENGHO'!AF88/'Indice PondENGHO'!AF87-1</f>
        <v>0.10588695839789253</v>
      </c>
      <c r="AG90" s="3">
        <f>+'Indice PondENGHO'!AG88/'Indice PondENGHO'!AG87-1</f>
        <v>0.13327632705242398</v>
      </c>
      <c r="AH90" s="3">
        <f>+'Indice PondENGHO'!AH88/'Indice PondENGHO'!AH87-1</f>
        <v>0.19971100202021774</v>
      </c>
      <c r="AI90" s="3">
        <f>+'Indice PondENGHO'!AI88/'Indice PondENGHO'!AI87-1</f>
        <v>0.24676861158466679</v>
      </c>
      <c r="AJ90" s="3">
        <f>+'Indice PondENGHO'!AJ88/'Indice PondENGHO'!AJ87-1</f>
        <v>9.3573773769799251E-2</v>
      </c>
      <c r="AK90" s="3">
        <f>+'Indice PondENGHO'!AK88/'Indice PondENGHO'!AK87-1</f>
        <v>0.12768368183098922</v>
      </c>
      <c r="AL90" s="3">
        <f>+'Indice PondENGHO'!AL88/'Indice PondENGHO'!AL87-1</f>
        <v>0.1118072876711862</v>
      </c>
      <c r="AM90" s="11">
        <f>+'Indice PondENGHO'!AM88/'Indice PondENGHO'!AM87-1</f>
        <v>0.16815002250131594</v>
      </c>
      <c r="AN90" s="3">
        <f>+'Indice PondENGHO'!AN88/'Indice PondENGHO'!AN87-1</f>
        <v>0.11355386332037143</v>
      </c>
      <c r="AO90" s="3">
        <f>+'Indice PondENGHO'!AO88/'Indice PondENGHO'!AO87-1</f>
        <v>0.18658709866390155</v>
      </c>
      <c r="AP90" s="3">
        <f>+'Indice PondENGHO'!AP88/'Indice PondENGHO'!AP87-1</f>
        <v>9.5327021602900519E-2</v>
      </c>
      <c r="AQ90" s="3">
        <f>+'Indice PondENGHO'!AQ88/'Indice PondENGHO'!AQ87-1</f>
        <v>0.19987141623411686</v>
      </c>
      <c r="AR90" s="3">
        <f>+'Indice PondENGHO'!AR88/'Indice PondENGHO'!AR87-1</f>
        <v>0.10612533893996967</v>
      </c>
      <c r="AS90" s="3">
        <f>+'Indice PondENGHO'!AS88/'Indice PondENGHO'!AS87-1</f>
        <v>0.13668555648130587</v>
      </c>
      <c r="AT90" s="3">
        <f>+'Indice PondENGHO'!AT88/'Indice PondENGHO'!AT87-1</f>
        <v>0.21058122526484513</v>
      </c>
      <c r="AU90" s="3">
        <f>+'Indice PondENGHO'!AU88/'Indice PondENGHO'!AU87-1</f>
        <v>0.24740702587586094</v>
      </c>
      <c r="AV90" s="3">
        <f>+'Indice PondENGHO'!AV88/'Indice PondENGHO'!AV87-1</f>
        <v>9.4609008083933244E-2</v>
      </c>
      <c r="AW90" s="3">
        <f>+'Indice PondENGHO'!AW88/'Indice PondENGHO'!AW87-1</f>
        <v>0.12651760343101559</v>
      </c>
      <c r="AX90" s="3">
        <f>+'Indice PondENGHO'!AX88/'Indice PondENGHO'!AX87-1</f>
        <v>0.11085414355463974</v>
      </c>
      <c r="AY90" s="3">
        <f>+'Indice PondENGHO'!AY88/'Indice PondENGHO'!AY87-1</f>
        <v>0.16820852225293992</v>
      </c>
      <c r="AZ90" s="10">
        <f>+'Indice PondENGHO'!AZ88/'Indice PondENGHO'!AZ87-1</f>
        <v>0.11575102918495439</v>
      </c>
      <c r="BA90" s="3">
        <f>+'Indice PondENGHO'!BA88/'Indice PondENGHO'!BA87-1</f>
        <v>0.18904217828931125</v>
      </c>
      <c r="BB90" s="3">
        <f>+'Indice PondENGHO'!BB88/'Indice PondENGHO'!BB87-1</f>
        <v>9.5217856648498911E-2</v>
      </c>
      <c r="BC90" s="3">
        <f>+'Indice PondENGHO'!BC88/'Indice PondENGHO'!BC87-1</f>
        <v>0.20134211967986948</v>
      </c>
      <c r="BD90" s="3">
        <f>+'Indice PondENGHO'!BD88/'Indice PondENGHO'!BD87-1</f>
        <v>0.10642825740920081</v>
      </c>
      <c r="BE90" s="3">
        <f>+'Indice PondENGHO'!BE88/'Indice PondENGHO'!BE87-1</f>
        <v>0.13957091848103942</v>
      </c>
      <c r="BF90" s="3">
        <f>+'Indice PondENGHO'!BF88/'Indice PondENGHO'!BF87-1</f>
        <v>0.21777518477502467</v>
      </c>
      <c r="BG90" s="3">
        <f>+'Indice PondENGHO'!BG88/'Indice PondENGHO'!BG87-1</f>
        <v>0.24921946912208814</v>
      </c>
      <c r="BH90" s="3">
        <f>+'Indice PondENGHO'!BH88/'Indice PondENGHO'!BH87-1</f>
        <v>9.5725543018071013E-2</v>
      </c>
      <c r="BI90" s="3">
        <f>+'Indice PondENGHO'!BI88/'Indice PondENGHO'!BI87-1</f>
        <v>0.14084835512359106</v>
      </c>
      <c r="BJ90" s="3">
        <f>+'Indice PondENGHO'!BJ88/'Indice PondENGHO'!BJ87-1</f>
        <v>0.10815745783733721</v>
      </c>
      <c r="BK90" s="11">
        <f>+'Indice PondENGHO'!BK88/'Indice PondENGHO'!BK87-1</f>
        <v>0.16433516538745963</v>
      </c>
      <c r="BL90" s="2">
        <f t="shared" ref="BL90" si="55">+A90</f>
        <v>45323</v>
      </c>
      <c r="BM90" s="72">
        <f>+'Indice PondENGHO'!BL88/'Indice PondENGHO'!BL87-1</f>
        <v>0.12518426483712308</v>
      </c>
      <c r="BN90" s="72">
        <f>+'Indice PondENGHO'!BM88/'Indice PondENGHO'!BM87-1</f>
        <v>0.13120897105759477</v>
      </c>
      <c r="BO90" s="72">
        <f>+'Indice PondENGHO'!BN88/'Indice PondENGHO'!BN87-1</f>
        <v>0.13149545264643425</v>
      </c>
      <c r="BP90" s="72">
        <f>+'Indice PondENGHO'!BO88/'Indice PondENGHO'!BO87-1</f>
        <v>0.13528764885807099</v>
      </c>
      <c r="BQ90" s="72">
        <f>+'Indice PondENGHO'!BP88/'Indice PondENGHO'!BP87-1</f>
        <v>0.13729776215973466</v>
      </c>
      <c r="BR90" s="10">
        <f>+'Indice PondENGHO'!BQ88/'Indice PondENGHO'!BQ87-1</f>
        <v>0.11208330218863338</v>
      </c>
      <c r="BS90" s="3">
        <f>+'Indice PondENGHO'!BR88/'Indice PondENGHO'!BR87-1</f>
        <v>0.18618304658356344</v>
      </c>
      <c r="BT90" s="3">
        <f>+'Indice PondENGHO'!BS88/'Indice PondENGHO'!BS87-1</f>
        <v>9.5550438227200329E-2</v>
      </c>
      <c r="BU90" s="3">
        <f>+'Indice PondENGHO'!BT88/'Indice PondENGHO'!BT87-1</f>
        <v>0.20121798094540821</v>
      </c>
      <c r="BV90" s="3">
        <f>+'Indice PondENGHO'!BU88/'Indice PondENGHO'!BU87-1</f>
        <v>0.10589141528855017</v>
      </c>
      <c r="BW90" s="3">
        <f>+'Indice PondENGHO'!BV88/'Indice PondENGHO'!BV87-1</f>
        <v>0.1365009057765616</v>
      </c>
      <c r="BX90" s="3">
        <f>+'Indice PondENGHO'!BW88/'Indice PondENGHO'!BW87-1</f>
        <v>0.20879705107762869</v>
      </c>
      <c r="BY90" s="3">
        <f>+'Indice PondENGHO'!BX88/'Indice PondENGHO'!BX87-1</f>
        <v>0.24669380654088946</v>
      </c>
      <c r="BZ90" s="3">
        <f>+'Indice PondENGHO'!BY88/'Indice PondENGHO'!BY87-1</f>
        <v>9.4702566166561919E-2</v>
      </c>
      <c r="CA90" s="3">
        <f>+'Indice PondENGHO'!BZ88/'Indice PondENGHO'!BZ87-1</f>
        <v>0.13211774355980554</v>
      </c>
      <c r="CB90" s="3">
        <f>+'Indice PondENGHO'!CA88/'Indice PondENGHO'!CA87-1</f>
        <v>0.11056659510926781</v>
      </c>
      <c r="CC90" s="11">
        <f>+'Indice PondENGHO'!CB88/'Indice PondENGHO'!CB87-1</f>
        <v>0.16690678467092024</v>
      </c>
      <c r="CD90" s="10">
        <f>+'Indice PondENGHO'!CC88/'Indice PondENGHO'!CC87-1</f>
        <v>0.13335122654668163</v>
      </c>
      <c r="CE90" s="11">
        <f>+'Indice PondENGHO'!CD88/'Indice PondENGHO'!CD87-1</f>
        <v>0.13335122654668163</v>
      </c>
    </row>
    <row r="91" spans="1:109" x14ac:dyDescent="0.3">
      <c r="A91" s="2">
        <f t="shared" ref="A91" si="56">+DATE(C91,B91,1)</f>
        <v>45352</v>
      </c>
      <c r="B91" s="1">
        <f t="shared" si="7"/>
        <v>3</v>
      </c>
      <c r="C91" s="1">
        <f t="shared" ref="C91" si="57">+IF(B91=1,C90+1,C90)</f>
        <v>2024</v>
      </c>
      <c r="D91" s="10">
        <f>+'Indice PondENGHO'!D89/'Indice PondENGHO'!D88-1</f>
        <v>8.9754843981661336E-2</v>
      </c>
      <c r="E91" s="3">
        <f>+'Indice PondENGHO'!E89/'Indice PondENGHO'!E88-1</f>
        <v>0.11422872611518287</v>
      </c>
      <c r="F91" s="3">
        <f>+'Indice PondENGHO'!F89/'Indice PondENGHO'!F88-1</f>
        <v>6.9751668779984399E-2</v>
      </c>
      <c r="G91" s="3">
        <f>+'Indice PondENGHO'!G89/'Indice PondENGHO'!G88-1</f>
        <v>0.12508336891892147</v>
      </c>
      <c r="H91" s="3">
        <f>+'Indice PondENGHO'!H89/'Indice PondENGHO'!H88-1</f>
        <v>5.0892320495630861E-2</v>
      </c>
      <c r="I91" s="3">
        <f>+'Indice PondENGHO'!I89/'Indice PondENGHO'!I88-1</f>
        <v>0.11999635907702944</v>
      </c>
      <c r="J91" s="3">
        <f>+'Indice PondENGHO'!J89/'Indice PondENGHO'!J88-1</f>
        <v>0.13639760008923574</v>
      </c>
      <c r="K91" s="3">
        <f>+'Indice PondENGHO'!K89/'Indice PondENGHO'!K88-1</f>
        <v>0.15509300019949412</v>
      </c>
      <c r="L91" s="3">
        <f>+'Indice PondENGHO'!L89/'Indice PondENGHO'!L88-1</f>
        <v>8.7343708111238927E-2</v>
      </c>
      <c r="M91" s="3">
        <f>+'Indice PondENGHO'!M89/'Indice PondENGHO'!M88-1</f>
        <v>0.29800296783755398</v>
      </c>
      <c r="N91" s="3">
        <f>+'Indice PondENGHO'!N89/'Indice PondENGHO'!N88-1</f>
        <v>8.2664514868395322E-2</v>
      </c>
      <c r="O91" s="11">
        <f>+'Indice PondENGHO'!O89/'Indice PondENGHO'!O88-1</f>
        <v>9.4398880192442913E-2</v>
      </c>
      <c r="P91" s="3">
        <f>+'Indice PondENGHO'!P89/'Indice PondENGHO'!P88-1</f>
        <v>9.2498350247892214E-2</v>
      </c>
      <c r="Q91" s="3">
        <f>+'Indice PondENGHO'!Q89/'Indice PondENGHO'!Q88-1</f>
        <v>0.1149097272475883</v>
      </c>
      <c r="R91" s="3">
        <f>+'Indice PondENGHO'!R89/'Indice PondENGHO'!R88-1</f>
        <v>7.0597708300205397E-2</v>
      </c>
      <c r="S91" s="3">
        <f>+'Indice PondENGHO'!S89/'Indice PondENGHO'!S88-1</f>
        <v>0.12726550190808239</v>
      </c>
      <c r="T91" s="3">
        <f>+'Indice PondENGHO'!T89/'Indice PondENGHO'!T88-1</f>
        <v>5.1247738810664467E-2</v>
      </c>
      <c r="U91" s="3">
        <f>+'Indice PondENGHO'!U89/'Indice PondENGHO'!U88-1</f>
        <v>0.12116958436014658</v>
      </c>
      <c r="V91" s="3">
        <f>+'Indice PondENGHO'!V89/'Indice PondENGHO'!V88-1</f>
        <v>0.13185490443609105</v>
      </c>
      <c r="W91" s="3">
        <f>+'Indice PondENGHO'!W89/'Indice PondENGHO'!W88-1</f>
        <v>0.15716734622084316</v>
      </c>
      <c r="X91" s="3">
        <f>+'Indice PondENGHO'!X89/'Indice PondENGHO'!X88-1</f>
        <v>8.8503392589735608E-2</v>
      </c>
      <c r="Y91" s="3">
        <f>+'Indice PondENGHO'!Y89/'Indice PondENGHO'!Y88-1</f>
        <v>0.28822189448206048</v>
      </c>
      <c r="Z91" s="3">
        <f>+'Indice PondENGHO'!Z89/'Indice PondENGHO'!Z88-1</f>
        <v>8.2110287134630422E-2</v>
      </c>
      <c r="AA91" s="3">
        <f>+'Indice PondENGHO'!AA89/'Indice PondENGHO'!AA88-1</f>
        <v>9.5473859498722113E-2</v>
      </c>
      <c r="AB91" s="10">
        <f>+'Indice PondENGHO'!AB89/'Indice PondENGHO'!AB88-1</f>
        <v>9.4327441109070653E-2</v>
      </c>
      <c r="AC91" s="3">
        <f>+'Indice PondENGHO'!AC89/'Indice PondENGHO'!AC88-1</f>
        <v>0.11467557015898611</v>
      </c>
      <c r="AD91" s="3">
        <f>+'Indice PondENGHO'!AD89/'Indice PondENGHO'!AD88-1</f>
        <v>7.1564011694479568E-2</v>
      </c>
      <c r="AE91" s="3">
        <f>+'Indice PondENGHO'!AE89/'Indice PondENGHO'!AE88-1</f>
        <v>0.13150345500890781</v>
      </c>
      <c r="AF91" s="3">
        <f>+'Indice PondENGHO'!AF89/'Indice PondENGHO'!AF88-1</f>
        <v>5.1618970374933681E-2</v>
      </c>
      <c r="AG91" s="3">
        <f>+'Indice PondENGHO'!AG89/'Indice PondENGHO'!AG88-1</f>
        <v>0.12228772404638688</v>
      </c>
      <c r="AH91" s="3">
        <f>+'Indice PondENGHO'!AH89/'Indice PondENGHO'!AH88-1</f>
        <v>0.12991825626156217</v>
      </c>
      <c r="AI91" s="3">
        <f>+'Indice PondENGHO'!AI89/'Indice PondENGHO'!AI88-1</f>
        <v>0.15854144474105958</v>
      </c>
      <c r="AJ91" s="3">
        <f>+'Indice PondENGHO'!AJ89/'Indice PondENGHO'!AJ88-1</f>
        <v>8.9270388425110259E-2</v>
      </c>
      <c r="AK91" s="3">
        <f>+'Indice PondENGHO'!AK89/'Indice PondENGHO'!AK88-1</f>
        <v>0.29037168882589892</v>
      </c>
      <c r="AL91" s="3">
        <f>+'Indice PondENGHO'!AL89/'Indice PondENGHO'!AL88-1</f>
        <v>8.2684432097852145E-2</v>
      </c>
      <c r="AM91" s="11">
        <f>+'Indice PondENGHO'!AM89/'Indice PondENGHO'!AM88-1</f>
        <v>9.6350462310798024E-2</v>
      </c>
      <c r="AN91" s="3">
        <f>+'Indice PondENGHO'!AN89/'Indice PondENGHO'!AN88-1</f>
        <v>9.5630613305203394E-2</v>
      </c>
      <c r="AO91" s="3">
        <f>+'Indice PondENGHO'!AO89/'Indice PondENGHO'!AO88-1</f>
        <v>0.11421956602979955</v>
      </c>
      <c r="AP91" s="3">
        <f>+'Indice PondENGHO'!AP89/'Indice PondENGHO'!AP88-1</f>
        <v>7.1809039719028744E-2</v>
      </c>
      <c r="AQ91" s="3">
        <f>+'Indice PondENGHO'!AQ89/'Indice PondENGHO'!AQ88-1</f>
        <v>0.13234103364114658</v>
      </c>
      <c r="AR91" s="3">
        <f>+'Indice PondENGHO'!AR89/'Indice PondENGHO'!AR88-1</f>
        <v>5.1446656617488928E-2</v>
      </c>
      <c r="AS91" s="3">
        <f>+'Indice PondENGHO'!AS89/'Indice PondENGHO'!AS88-1</f>
        <v>0.12302306879501779</v>
      </c>
      <c r="AT91" s="3">
        <f>+'Indice PondENGHO'!AT89/'Indice PondENGHO'!AT88-1</f>
        <v>0.12757932481670875</v>
      </c>
      <c r="AU91" s="3">
        <f>+'Indice PondENGHO'!AU89/'Indice PondENGHO'!AU88-1</f>
        <v>0.15814887164288027</v>
      </c>
      <c r="AV91" s="3">
        <f>+'Indice PondENGHO'!AV89/'Indice PondENGHO'!AV88-1</f>
        <v>8.9630164180852123E-2</v>
      </c>
      <c r="AW91" s="3">
        <f>+'Indice PondENGHO'!AW89/'Indice PondENGHO'!AW88-1</f>
        <v>0.29043969668329872</v>
      </c>
      <c r="AX91" s="3">
        <f>+'Indice PondENGHO'!AX89/'Indice PondENGHO'!AX88-1</f>
        <v>8.2686628659005557E-2</v>
      </c>
      <c r="AY91" s="3">
        <f>+'Indice PondENGHO'!AY89/'Indice PondENGHO'!AY88-1</f>
        <v>9.6283129645537091E-2</v>
      </c>
      <c r="AZ91" s="10">
        <f>+'Indice PondENGHO'!AZ89/'Indice PondENGHO'!AZ88-1</f>
        <v>9.7833272654319181E-2</v>
      </c>
      <c r="BA91" s="3">
        <f>+'Indice PondENGHO'!BA89/'Indice PondENGHO'!BA88-1</f>
        <v>0.11410837242049721</v>
      </c>
      <c r="BB91" s="3">
        <f>+'Indice PondENGHO'!BB89/'Indice PondENGHO'!BB88-1</f>
        <v>7.2209926348278719E-2</v>
      </c>
      <c r="BC91" s="3">
        <f>+'Indice PondENGHO'!BC89/'Indice PondENGHO'!BC88-1</f>
        <v>0.13449869123766134</v>
      </c>
      <c r="BD91" s="3">
        <f>+'Indice PondENGHO'!BD89/'Indice PondENGHO'!BD88-1</f>
        <v>5.0883964439986329E-2</v>
      </c>
      <c r="BE91" s="3">
        <f>+'Indice PondENGHO'!BE89/'Indice PondENGHO'!BE88-1</f>
        <v>0.12415214678393371</v>
      </c>
      <c r="BF91" s="3">
        <f>+'Indice PondENGHO'!BF89/'Indice PondENGHO'!BF88-1</f>
        <v>0.12556441939187279</v>
      </c>
      <c r="BG91" s="3">
        <f>+'Indice PondENGHO'!BG89/'Indice PondENGHO'!BG88-1</f>
        <v>0.15859328593769817</v>
      </c>
      <c r="BH91" s="3">
        <f>+'Indice PondENGHO'!BH89/'Indice PondENGHO'!BH88-1</f>
        <v>9.0517097023580684E-2</v>
      </c>
      <c r="BI91" s="3">
        <f>+'Indice PondENGHO'!BI89/'Indice PondENGHO'!BI88-1</f>
        <v>0.27881981562294267</v>
      </c>
      <c r="BJ91" s="3">
        <f>+'Indice PondENGHO'!BJ89/'Indice PondENGHO'!BJ88-1</f>
        <v>8.2387369050725079E-2</v>
      </c>
      <c r="BK91" s="11">
        <f>+'Indice PondENGHO'!BK89/'Indice PondENGHO'!BK88-1</f>
        <v>9.6000892595962783E-2</v>
      </c>
      <c r="BL91" s="2">
        <f t="shared" ref="BL91" si="58">+A91</f>
        <v>45352</v>
      </c>
      <c r="BM91" s="72">
        <f>+'Indice PondENGHO'!BL89/'Indice PondENGHO'!BL88-1</f>
        <v>9.6326392901241453E-2</v>
      </c>
      <c r="BN91" s="72">
        <f>+'Indice PondENGHO'!BM89/'Indice PondENGHO'!BM88-1</f>
        <v>9.9701804542405847E-2</v>
      </c>
      <c r="BO91" s="72">
        <f>+'Indice PondENGHO'!BN89/'Indice PondENGHO'!BN88-1</f>
        <v>0.10147699883538275</v>
      </c>
      <c r="BP91" s="72">
        <f>+'Indice PondENGHO'!BO89/'Indice PondENGHO'!BO88-1</f>
        <v>0.10230300925508584</v>
      </c>
      <c r="BQ91" s="72">
        <f>+'Indice PondENGHO'!BP89/'Indice PondENGHO'!BP88-1</f>
        <v>0.10248097478315965</v>
      </c>
      <c r="BR91" s="10">
        <f>+'Indice PondENGHO'!BQ89/'Indice PondENGHO'!BQ88-1</f>
        <v>9.4226567445046205E-2</v>
      </c>
      <c r="BS91" s="3">
        <f>+'Indice PondENGHO'!BR89/'Indice PondENGHO'!BR88-1</f>
        <v>0.11439422998361493</v>
      </c>
      <c r="BT91" s="3">
        <f>+'Indice PondENGHO'!BS89/'Indice PondENGHO'!BS88-1</f>
        <v>7.1400565718340303E-2</v>
      </c>
      <c r="BU91" s="3">
        <f>+'Indice PondENGHO'!BT89/'Indice PondENGHO'!BT88-1</f>
        <v>0.1311994195822761</v>
      </c>
      <c r="BV91" s="3">
        <f>+'Indice PondENGHO'!BU89/'Indice PondENGHO'!BU88-1</f>
        <v>5.1164028582534327E-2</v>
      </c>
      <c r="BW91" s="3">
        <f>+'Indice PondENGHO'!BV89/'Indice PondENGHO'!BV88-1</f>
        <v>0.12289705143592911</v>
      </c>
      <c r="BX91" s="3">
        <f>+'Indice PondENGHO'!BW89/'Indice PondENGHO'!BW88-1</f>
        <v>0.12861500257331149</v>
      </c>
      <c r="BY91" s="3">
        <f>+'Indice PondENGHO'!BX89/'Indice PondENGHO'!BX88-1</f>
        <v>0.15783367964891637</v>
      </c>
      <c r="BZ91" s="3">
        <f>+'Indice PondENGHO'!BY89/'Indice PondENGHO'!BY88-1</f>
        <v>8.9505244387052985E-2</v>
      </c>
      <c r="CA91" s="3">
        <f>+'Indice PondENGHO'!BZ89/'Indice PondENGHO'!BZ88-1</f>
        <v>0.28585224018550703</v>
      </c>
      <c r="CB91" s="3">
        <f>+'Indice PondENGHO'!CA89/'Indice PondENGHO'!CA88-1</f>
        <v>8.2491051268998694E-2</v>
      </c>
      <c r="CC91" s="11">
        <f>+'Indice PondENGHO'!CB89/'Indice PondENGHO'!CB88-1</f>
        <v>9.5889138427854625E-2</v>
      </c>
      <c r="CD91" s="10">
        <f>+'Indice PondENGHO'!CC89/'Indice PondENGHO'!CC88-1</f>
        <v>0.10106418165969888</v>
      </c>
      <c r="CE91" s="11">
        <f>+'Indice PondENGHO'!CD89/'Indice PondENGHO'!CD88-1</f>
        <v>0.10106418165969888</v>
      </c>
      <c r="CS91" s="3">
        <f>+D91-AZ91</f>
        <v>-8.0784286726578447E-3</v>
      </c>
      <c r="CT91" s="3">
        <f t="shared" ref="CT91:DC91" si="59">+E91-BA91</f>
        <v>1.2035369468565982E-4</v>
      </c>
      <c r="CU91" s="3">
        <f t="shared" si="59"/>
        <v>-2.4582575682943197E-3</v>
      </c>
      <c r="CV91" s="3">
        <f t="shared" si="59"/>
        <v>-9.4153223187398716E-3</v>
      </c>
      <c r="CW91" s="3">
        <f t="shared" si="59"/>
        <v>8.3560556445316791E-6</v>
      </c>
      <c r="CX91" s="3">
        <f t="shared" si="59"/>
        <v>-4.1557877069042792E-3</v>
      </c>
      <c r="CY91" s="3">
        <f t="shared" si="59"/>
        <v>1.0833180697362943E-2</v>
      </c>
      <c r="CZ91" s="3">
        <f t="shared" si="59"/>
        <v>-3.5002857382040453E-3</v>
      </c>
      <c r="DA91" s="3">
        <f t="shared" si="59"/>
        <v>-3.1733889123417569E-3</v>
      </c>
      <c r="DB91" s="3">
        <f t="shared" si="59"/>
        <v>1.918315221461131E-2</v>
      </c>
      <c r="DC91" s="3">
        <f t="shared" si="59"/>
        <v>2.7714581767024349E-4</v>
      </c>
      <c r="DD91" s="3">
        <f t="shared" ref="DD91" si="60">+O91-BK91</f>
        <v>-1.6020124035198702E-3</v>
      </c>
      <c r="DE91" s="3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1:DD9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90"/>
  <sheetViews>
    <sheetView zoomScale="115" zoomScaleNormal="115" workbookViewId="0">
      <pane xSplit="3" ySplit="2" topLeftCell="BU75" activePane="bottomRight" state="frozen"/>
      <selection pane="topRight" activeCell="D1" sqref="D1"/>
      <selection pane="bottomLeft" activeCell="A3" sqref="A3"/>
      <selection pane="bottomRight" activeCell="A91" sqref="A91"/>
    </sheetView>
  </sheetViews>
  <sheetFormatPr baseColWidth="10" defaultColWidth="8" defaultRowHeight="13.8" x14ac:dyDescent="0.3"/>
  <cols>
    <col min="1" max="16384" width="8" style="53"/>
  </cols>
  <sheetData>
    <row r="1" spans="1:102" ht="14.4" thickBot="1" x14ac:dyDescent="0.3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61.8" thickBot="1" x14ac:dyDescent="0.35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x14ac:dyDescent="0.3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</row>
    <row r="4" spans="1:102" x14ac:dyDescent="0.3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>
        <f>100*D$1*(D4-D3)/$I3</f>
        <v>0.19774038169016758</v>
      </c>
      <c r="L4" s="61">
        <f t="shared" ref="L4:O4" si="2">100*E$1*(E4-E3)/$I3</f>
        <v>0.26089534895833222</v>
      </c>
      <c r="M4" s="61">
        <f t="shared" si="2"/>
        <v>0.30817266828396156</v>
      </c>
      <c r="N4" s="61">
        <f t="shared" si="2"/>
        <v>0.40113459267996532</v>
      </c>
      <c r="O4" s="61">
        <f t="shared" si="2"/>
        <v>0.60630854919135613</v>
      </c>
      <c r="P4" s="61">
        <f>+SUM(K4:O4)</f>
        <v>1.7742515408037831</v>
      </c>
      <c r="Q4" s="61">
        <f>100*(I4/I3-1)</f>
        <v>1.774230957031242</v>
      </c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>
        <f>+S$1*(S4-S3)/D3</f>
        <v>0.32987352923024443</v>
      </c>
      <c r="Z4" s="61">
        <f t="shared" ref="Z4:AC4" si="3">+T$1*(T4-T3)/E3</f>
        <v>0.2556612831016537</v>
      </c>
      <c r="AA4" s="61">
        <f t="shared" si="3"/>
        <v>0.22693423229138715</v>
      </c>
      <c r="AB4" s="61">
        <f t="shared" si="3"/>
        <v>0.18621851675445214</v>
      </c>
      <c r="AC4" s="61">
        <f t="shared" si="3"/>
        <v>0.13275552423016052</v>
      </c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>
        <f t="shared" ref="BG4:BG35" si="4">+AE$1*(AE4-AE3)/$AQ3</f>
        <v>0.32987352923024443</v>
      </c>
      <c r="BH4" s="61">
        <f t="shared" ref="BH4:BH35" si="5">+AF$1*(AF4-AF3)/$AQ3</f>
        <v>1.3800228480176884E-2</v>
      </c>
      <c r="BI4" s="61">
        <f t="shared" ref="BI4:BI35" si="6">+AG$1*(AG4-AG3)/$AQ3</f>
        <v>0.15635560833979981</v>
      </c>
      <c r="BJ4" s="61">
        <f t="shared" ref="BJ4:BJ35" si="7">+AH$1*(AH4-AH3)/$AQ3</f>
        <v>0.2493479233582184</v>
      </c>
      <c r="BK4" s="61">
        <f t="shared" ref="BK4:BK35" si="8">+AI$1*(AI4-AI3)/$AQ3</f>
        <v>5.7985443882789693E-2</v>
      </c>
      <c r="BL4" s="61">
        <f t="shared" ref="BL4:BL35" si="9">+AJ$1*(AJ4-AJ3)/$AQ3</f>
        <v>0.10583905947380118</v>
      </c>
      <c r="BM4" s="61">
        <f t="shared" ref="BM4:BM35" si="10">+AK$1*(AK4-AK3)/$AQ3</f>
        <v>0.21583077653311192</v>
      </c>
      <c r="BN4" s="61">
        <f t="shared" ref="BN4:BN35" si="11">+AL$1*(AL4-AL3)/$AQ3</f>
        <v>0.1068440323285904</v>
      </c>
      <c r="BO4" s="61">
        <f t="shared" ref="BO4:BO35" si="12">+AM$1*(AM4-AM3)/$AQ3</f>
        <v>0.21001993643112654</v>
      </c>
      <c r="BP4" s="61">
        <f t="shared" ref="BP4:BP35" si="13">+AN$1*(AN4-AN3)/$AQ3</f>
        <v>4.3131847262866362E-2</v>
      </c>
      <c r="BQ4" s="61">
        <f t="shared" ref="BQ4:BQ35" si="14">+AO$1*(AO4-AO3)/$AQ3</f>
        <v>0.12842202444327996</v>
      </c>
      <c r="BR4" s="61">
        <f t="shared" ref="BR4:BR35" si="15">+AP$1*(AP4-AP3)/$AQ3</f>
        <v>7.3297227115690478E-2</v>
      </c>
      <c r="BS4" s="61">
        <f>+SUM(BG4:BR4)</f>
        <v>1.6907476368796961</v>
      </c>
      <c r="BT4" s="61">
        <f>100*(D4/D3-1)</f>
        <v>1.619087219238291</v>
      </c>
      <c r="BV4" s="61">
        <f>+AS$1*(AS4-AS3)/$BE3</f>
        <v>0.13275552423016052</v>
      </c>
      <c r="BW4" s="61">
        <f t="shared" ref="BW4:BW67" si="16">+AT$1*(AT4-AT3)/$BE3</f>
        <v>8.4047696527431975E-3</v>
      </c>
      <c r="BX4" s="61">
        <f t="shared" ref="BX4:BX67" si="17">+AU$1*(AU4-AU3)/$BE3</f>
        <v>0.11288214394153329</v>
      </c>
      <c r="BY4" s="61">
        <f t="shared" ref="BY4:BY67" si="18">+AV$1*(AV4-AV3)/$BE3</f>
        <v>0.25533353925275148</v>
      </c>
      <c r="BZ4" s="61">
        <f t="shared" ref="BZ4:BZ67" si="19">+AW$1*(AW4-AW3)/$BE3</f>
        <v>0.10832932577701286</v>
      </c>
      <c r="CA4" s="61">
        <f t="shared" ref="CA4:CA67" si="20">+AX$1*(AX4-AX3)/$BE3</f>
        <v>0.17342854471527971</v>
      </c>
      <c r="CB4" s="61">
        <f t="shared" ref="CB4:CB67" si="21">+AY$1*(AY4-AY3)/$BE3</f>
        <v>0.32985107599524782</v>
      </c>
      <c r="CC4" s="61">
        <f t="shared" ref="CC4:CC67" si="22">+AZ$1*(AZ4-AZ3)/$BE3</f>
        <v>0.11490738865704771</v>
      </c>
      <c r="CD4" s="61">
        <f t="shared" ref="CD4:CD67" si="23">+BA$1*(BA4-BA3)/$BE3</f>
        <v>0.23336161877450651</v>
      </c>
      <c r="CE4" s="61">
        <f t="shared" ref="CE4:CE67" si="24">+BB$1*(BB4-BB3)/$BE3</f>
        <v>0.10369989795917718</v>
      </c>
      <c r="CF4" s="61">
        <f t="shared" ref="CF4:CF67" si="25">+BC$1*(BC4-BC3)/$BE3</f>
        <v>0.24956414046566353</v>
      </c>
      <c r="CG4" s="61">
        <f t="shared" ref="CG4:CG67" si="26">+BD$1*(BD4-BD3)/$BE3</f>
        <v>0.10106294540055387</v>
      </c>
      <c r="CH4" s="61">
        <f>+SUM(BV4:CG4)</f>
        <v>1.9235809148216776</v>
      </c>
      <c r="CI4" s="53">
        <f>100*(H4/H3-1)</f>
        <v>1.8761062622070224</v>
      </c>
      <c r="CK4" s="61">
        <f t="shared" ref="CK4:CV4" si="27">+BG4-BV4</f>
        <v>0.19711800500008392</v>
      </c>
      <c r="CL4" s="61">
        <f t="shared" si="27"/>
        <v>5.3954588274336863E-3</v>
      </c>
      <c r="CM4" s="61">
        <f t="shared" si="27"/>
        <v>4.347346439826652E-2</v>
      </c>
      <c r="CN4" s="61">
        <f t="shared" si="27"/>
        <v>-5.9856158945330862E-3</v>
      </c>
      <c r="CO4" s="61">
        <f t="shared" si="27"/>
        <v>-5.0343881894223168E-2</v>
      </c>
      <c r="CP4" s="61">
        <f t="shared" si="27"/>
        <v>-6.7589485241478536E-2</v>
      </c>
      <c r="CQ4" s="61">
        <f t="shared" si="27"/>
        <v>-0.1140202994621359</v>
      </c>
      <c r="CR4" s="61">
        <f t="shared" si="27"/>
        <v>-8.0633563284573107E-3</v>
      </c>
      <c r="CS4" s="61">
        <f t="shared" si="27"/>
        <v>-2.3341682343379966E-2</v>
      </c>
      <c r="CT4" s="61">
        <f t="shared" si="27"/>
        <v>-6.056805069631082E-2</v>
      </c>
      <c r="CU4" s="61">
        <f t="shared" si="27"/>
        <v>-0.12114211602238356</v>
      </c>
      <c r="CV4" s="61">
        <f t="shared" si="27"/>
        <v>-2.7765718284863392E-2</v>
      </c>
      <c r="CW4" s="61">
        <f t="shared" ref="CW4:CX4" si="28">+BS4-CH4</f>
        <v>-0.2328332779419815</v>
      </c>
      <c r="CX4" s="61">
        <f t="shared" si="28"/>
        <v>-0.25701904296873135</v>
      </c>
    </row>
    <row r="5" spans="1:102" x14ac:dyDescent="0.3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>
        <f t="shared" ref="K5:K68" si="29">100*D$1*(D5-D4)/$I4</f>
        <v>0.25436725087773299</v>
      </c>
      <c r="L5" s="61">
        <f t="shared" ref="L5:L68" si="30">100*E$1*(E5-E4)/$I4</f>
        <v>0.34152470168341675</v>
      </c>
      <c r="M5" s="61">
        <f t="shared" ref="M5:M68" si="31">100*F$1*(F5-F4)/$I4</f>
        <v>0.38952283370502816</v>
      </c>
      <c r="N5" s="61">
        <f t="shared" ref="N5:N68" si="32">100*G$1*(G5-G4)/$I4</f>
        <v>0.49776509187204004</v>
      </c>
      <c r="O5" s="61">
        <f t="shared" ref="O5:O68" si="33">100*H$1*(H5-H4)/$I4</f>
        <v>0.76402730779618833</v>
      </c>
      <c r="P5" s="61">
        <f t="shared" ref="P5:P68" si="34">+SUM(K5:O5)</f>
        <v>2.247207185934406</v>
      </c>
      <c r="Q5" s="61">
        <f t="shared" ref="Q5:Q68" si="35">100*(I5/I4-1)</f>
        <v>2.2471932011929541</v>
      </c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>
        <f t="shared" ref="Y5:Y68" si="36">+S$1*(S5-S4)/D4</f>
        <v>0.49316957466034506</v>
      </c>
      <c r="Z5" s="61">
        <f t="shared" ref="Z5:Z68" si="37">+T$1*(T5-T4)/E4</f>
        <v>0.38754365910308874</v>
      </c>
      <c r="AA5" s="61">
        <f t="shared" ref="AA5:AA68" si="38">+U$1*(U5-U4)/F4</f>
        <v>0.34863931465798748</v>
      </c>
      <c r="AB5" s="61">
        <f t="shared" ref="AB5:AB68" si="39">+V$1*(V5-V4)/G4</f>
        <v>0.28593241056199864</v>
      </c>
      <c r="AC5" s="61">
        <f t="shared" ref="AC5:AC68" si="40">+W$1*(W5-W4)/H4</f>
        <v>0.21120565870351155</v>
      </c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>
        <f t="shared" si="4"/>
        <v>0.49316957466034506</v>
      </c>
      <c r="BH5" s="61">
        <f t="shared" si="5"/>
        <v>9.7982499492224054E-2</v>
      </c>
      <c r="BI5" s="61">
        <f t="shared" si="6"/>
        <v>0.14181183729831517</v>
      </c>
      <c r="BJ5" s="61">
        <f t="shared" si="7"/>
        <v>0.69670666405002635</v>
      </c>
      <c r="BK5" s="61">
        <f t="shared" si="8"/>
        <v>3.3764308739691953E-2</v>
      </c>
      <c r="BL5" s="61">
        <f t="shared" si="9"/>
        <v>0.10567747100318041</v>
      </c>
      <c r="BM5" s="61">
        <f t="shared" si="10"/>
        <v>0.19923212474904969</v>
      </c>
      <c r="BN5" s="61">
        <f t="shared" si="11"/>
        <v>0.18040047710536314</v>
      </c>
      <c r="BO5" s="61">
        <f t="shared" si="12"/>
        <v>0.11070223857234042</v>
      </c>
      <c r="BP5" s="61">
        <f t="shared" si="13"/>
        <v>7.745246273074391E-2</v>
      </c>
      <c r="BQ5" s="61">
        <f t="shared" si="14"/>
        <v>7.5806356181977133E-2</v>
      </c>
      <c r="BR5" s="61">
        <f t="shared" si="15"/>
        <v>6.6855747838130017E-2</v>
      </c>
      <c r="BS5" s="61">
        <f>+SUM(BG5:BR5)</f>
        <v>2.2795617624213875</v>
      </c>
      <c r="BT5" s="61">
        <f t="shared" ref="BT5:BT68" si="41">100*(D5/D4-1)</f>
        <v>2.0859246316861979</v>
      </c>
      <c r="BV5" s="61">
        <f t="shared" ref="BV5:BV68" si="42">+AS$1*(AS5-AS4)/$BE4</f>
        <v>0.21120565870351155</v>
      </c>
      <c r="BW5" s="61">
        <f t="shared" si="16"/>
        <v>8.6809107490533041E-2</v>
      </c>
      <c r="BX5" s="61">
        <f t="shared" si="17"/>
        <v>0.11813823784379217</v>
      </c>
      <c r="BY5" s="61">
        <f t="shared" si="18"/>
        <v>0.82157884035581985</v>
      </c>
      <c r="BZ5" s="61">
        <f t="shared" si="19"/>
        <v>6.7558080524871264E-2</v>
      </c>
      <c r="CA5" s="61">
        <f t="shared" si="20"/>
        <v>0.23031469229005103</v>
      </c>
      <c r="CB5" s="61">
        <f t="shared" si="21"/>
        <v>0.29608089968894991</v>
      </c>
      <c r="CC5" s="61">
        <f t="shared" si="22"/>
        <v>0.17320777202858886</v>
      </c>
      <c r="CD5" s="61">
        <f t="shared" si="23"/>
        <v>0.15241941300425982</v>
      </c>
      <c r="CE5" s="61">
        <f t="shared" si="24"/>
        <v>0.18046332685694344</v>
      </c>
      <c r="CF5" s="61">
        <f t="shared" si="25"/>
        <v>0.14110885081371496</v>
      </c>
      <c r="CG5" s="61">
        <f t="shared" si="26"/>
        <v>9.6699125143498821E-2</v>
      </c>
      <c r="CH5" s="61">
        <f t="shared" ref="CH5:CH68" si="43">+SUM(BV5:CG5)</f>
        <v>2.5755840047445346</v>
      </c>
      <c r="CI5" s="53">
        <f t="shared" ref="CI5:CI68" si="44">100*(H5/H4-1)</f>
        <v>2.3617727861796833</v>
      </c>
      <c r="CK5" s="61">
        <f t="shared" ref="CK5:CK68" si="45">+BG5-BV5</f>
        <v>0.28196391595683351</v>
      </c>
      <c r="CL5" s="61">
        <f t="shared" ref="CL5:CL68" si="46">+BH5-BW5</f>
        <v>1.1173392001691013E-2</v>
      </c>
      <c r="CM5" s="61">
        <f t="shared" ref="CM5:CM68" si="47">+BI5-BX5</f>
        <v>2.3673599454523006E-2</v>
      </c>
      <c r="CN5" s="61">
        <f t="shared" ref="CN5:CN68" si="48">+BJ5-BY5</f>
        <v>-0.1248721763057935</v>
      </c>
      <c r="CO5" s="61">
        <f t="shared" ref="CO5:CO68" si="49">+BK5-BZ5</f>
        <v>-3.3793771785179311E-2</v>
      </c>
      <c r="CP5" s="61">
        <f t="shared" ref="CP5:CP68" si="50">+BL5-CA5</f>
        <v>-0.12463722128687062</v>
      </c>
      <c r="CQ5" s="61">
        <f t="shared" ref="CQ5:CQ68" si="51">+BM5-CB5</f>
        <v>-9.6848774939900212E-2</v>
      </c>
      <c r="CR5" s="61">
        <f t="shared" ref="CR5:CR68" si="52">+BN5-CC5</f>
        <v>7.1927050767742751E-3</v>
      </c>
      <c r="CS5" s="61">
        <f t="shared" ref="CS5:CS68" si="53">+BO5-CD5</f>
        <v>-4.1717174431919399E-2</v>
      </c>
      <c r="CT5" s="61">
        <f t="shared" ref="CT5:CT68" si="54">+BP5-CE5</f>
        <v>-0.10301086412619953</v>
      </c>
      <c r="CU5" s="61">
        <f t="shared" ref="CU5:CU68" si="55">+BQ5-CF5</f>
        <v>-6.5302494631737831E-2</v>
      </c>
      <c r="CV5" s="61">
        <f t="shared" ref="CV5:CV68" si="56">+BR5-CG5</f>
        <v>-2.9843377305368804E-2</v>
      </c>
      <c r="CW5" s="61">
        <f t="shared" ref="CW5:CW68" si="57">+BS5-CH5</f>
        <v>-0.29602224232314711</v>
      </c>
      <c r="CX5" s="61">
        <f t="shared" ref="CX5:CX68" si="58">+BT5-CI5</f>
        <v>-0.27584815449348543</v>
      </c>
    </row>
    <row r="6" spans="1:102" x14ac:dyDescent="0.3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>
        <f t="shared" si="29"/>
        <v>0.22415543913056526</v>
      </c>
      <c r="L6" s="61">
        <f t="shared" si="30"/>
        <v>0.2725611998515049</v>
      </c>
      <c r="M6" s="61">
        <f t="shared" si="31"/>
        <v>0.30030557382595496</v>
      </c>
      <c r="N6" s="61">
        <f t="shared" si="32"/>
        <v>0.3660820509151218</v>
      </c>
      <c r="O6" s="61">
        <f t="shared" si="33"/>
        <v>0.49830705011192766</v>
      </c>
      <c r="P6" s="61">
        <f t="shared" si="34"/>
        <v>1.6614113138350746</v>
      </c>
      <c r="Q6" s="61">
        <f t="shared" si="35"/>
        <v>1.6614365224822292</v>
      </c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>
        <f t="shared" si="36"/>
        <v>0.53887738099727955</v>
      </c>
      <c r="Z6" s="61">
        <f t="shared" si="37"/>
        <v>0.45984322541513301</v>
      </c>
      <c r="AA6" s="61">
        <f t="shared" si="38"/>
        <v>0.43658480312582132</v>
      </c>
      <c r="AB6" s="61">
        <f t="shared" si="39"/>
        <v>0.37205470282208564</v>
      </c>
      <c r="AC6" s="61">
        <f t="shared" si="40"/>
        <v>0.29425741007975081</v>
      </c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>
        <f t="shared" si="4"/>
        <v>0.53887738099727955</v>
      </c>
      <c r="BH6" s="61">
        <f t="shared" si="5"/>
        <v>4.0383983456110273E-2</v>
      </c>
      <c r="BI6" s="61">
        <f t="shared" si="6"/>
        <v>0.10911806351290428</v>
      </c>
      <c r="BJ6" s="61">
        <f t="shared" si="7"/>
        <v>0.68873084978964472</v>
      </c>
      <c r="BK6" s="61">
        <f t="shared" si="8"/>
        <v>3.8069204942637706E-2</v>
      </c>
      <c r="BL6" s="61">
        <f t="shared" si="9"/>
        <v>8.7555752615953289E-2</v>
      </c>
      <c r="BM6" s="61">
        <f t="shared" si="10"/>
        <v>0.12514424483846975</v>
      </c>
      <c r="BN6" s="61">
        <f t="shared" si="11"/>
        <v>0.17713892760609332</v>
      </c>
      <c r="BO6" s="61">
        <f t="shared" si="12"/>
        <v>0.16067157518081429</v>
      </c>
      <c r="BP6" s="61">
        <f t="shared" si="13"/>
        <v>-3.3123022276518498E-2</v>
      </c>
      <c r="BQ6" s="61">
        <f t="shared" si="14"/>
        <v>5.0300882171393516E-2</v>
      </c>
      <c r="BR6" s="61">
        <f t="shared" si="15"/>
        <v>6.9069696911426059E-2</v>
      </c>
      <c r="BS6" s="61">
        <f t="shared" ref="BS6:BS68" si="59">+SUM(BG6:BR6)</f>
        <v>2.0519375397462083</v>
      </c>
      <c r="BT6" s="61">
        <f t="shared" si="41"/>
        <v>1.8410781591865932</v>
      </c>
      <c r="BV6" s="61">
        <f t="shared" si="42"/>
        <v>0.29425741007975081</v>
      </c>
      <c r="BW6" s="61">
        <f t="shared" si="16"/>
        <v>2.926710954251913E-2</v>
      </c>
      <c r="BX6" s="61">
        <f t="shared" si="17"/>
        <v>6.2438997009254683E-2</v>
      </c>
      <c r="BY6" s="61">
        <f t="shared" si="18"/>
        <v>0.45679805113002858</v>
      </c>
      <c r="BZ6" s="61">
        <f t="shared" si="19"/>
        <v>5.2370888744204931E-2</v>
      </c>
      <c r="CA6" s="61">
        <f t="shared" si="20"/>
        <v>0.15515267378866071</v>
      </c>
      <c r="CB6" s="61">
        <f t="shared" si="21"/>
        <v>0.18856293728374621</v>
      </c>
      <c r="CC6" s="61">
        <f t="shared" si="22"/>
        <v>0.1421298564667392</v>
      </c>
      <c r="CD6" s="61">
        <f t="shared" si="23"/>
        <v>0.23801424358160048</v>
      </c>
      <c r="CE6" s="61">
        <f t="shared" si="24"/>
        <v>-0.16056677374936826</v>
      </c>
      <c r="CF6" s="61">
        <f t="shared" si="25"/>
        <v>7.8908045849852768E-2</v>
      </c>
      <c r="CG6" s="61">
        <f t="shared" si="26"/>
        <v>8.8426540735455209E-2</v>
      </c>
      <c r="CH6" s="61">
        <f t="shared" si="43"/>
        <v>1.6257599804624445</v>
      </c>
      <c r="CI6" s="53">
        <f t="shared" si="44"/>
        <v>1.5386500688628457</v>
      </c>
      <c r="CK6" s="61">
        <f t="shared" si="45"/>
        <v>0.24461997091752874</v>
      </c>
      <c r="CL6" s="61">
        <f t="shared" si="46"/>
        <v>1.1116873913591143E-2</v>
      </c>
      <c r="CM6" s="61">
        <f t="shared" si="47"/>
        <v>4.6679066503649592E-2</v>
      </c>
      <c r="CN6" s="61">
        <f t="shared" si="48"/>
        <v>0.23193279865961614</v>
      </c>
      <c r="CO6" s="61">
        <f t="shared" si="49"/>
        <v>-1.4301683801567225E-2</v>
      </c>
      <c r="CP6" s="61">
        <f t="shared" si="50"/>
        <v>-6.7596921172707422E-2</v>
      </c>
      <c r="CQ6" s="61">
        <f t="shared" si="51"/>
        <v>-6.3418692445276453E-2</v>
      </c>
      <c r="CR6" s="61">
        <f t="shared" si="52"/>
        <v>3.5009071139354114E-2</v>
      </c>
      <c r="CS6" s="61">
        <f t="shared" si="53"/>
        <v>-7.7342668400786185E-2</v>
      </c>
      <c r="CT6" s="61">
        <f t="shared" si="54"/>
        <v>0.12744375147284975</v>
      </c>
      <c r="CU6" s="61">
        <f t="shared" si="55"/>
        <v>-2.8607163678459252E-2</v>
      </c>
      <c r="CV6" s="61">
        <f t="shared" si="56"/>
        <v>-1.9356843824029149E-2</v>
      </c>
      <c r="CW6" s="61">
        <f t="shared" si="57"/>
        <v>0.42617755928376377</v>
      </c>
      <c r="CX6" s="61">
        <f t="shared" si="58"/>
        <v>0.30242809032374751</v>
      </c>
    </row>
    <row r="7" spans="1:102" x14ac:dyDescent="0.3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>
        <f t="shared" si="29"/>
        <v>0.33351086424428822</v>
      </c>
      <c r="L7" s="61">
        <f t="shared" si="30"/>
        <v>0.4244498749149257</v>
      </c>
      <c r="M7" s="61">
        <f t="shared" si="31"/>
        <v>0.48162758943986256</v>
      </c>
      <c r="N7" s="61">
        <f t="shared" si="32"/>
        <v>0.58397426636805361</v>
      </c>
      <c r="O7" s="61">
        <f t="shared" si="33"/>
        <v>0.83178830829437345</v>
      </c>
      <c r="P7" s="61">
        <f t="shared" si="34"/>
        <v>2.6553509032615037</v>
      </c>
      <c r="Q7" s="61">
        <f t="shared" si="35"/>
        <v>2.6553544052004607</v>
      </c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>
        <f t="shared" si="36"/>
        <v>0.88595318072096763</v>
      </c>
      <c r="Z7" s="61">
        <f t="shared" si="37"/>
        <v>0.70929646586164241</v>
      </c>
      <c r="AA7" s="61">
        <f t="shared" si="38"/>
        <v>0.64700408350768868</v>
      </c>
      <c r="AB7" s="61">
        <f t="shared" si="39"/>
        <v>0.53453500599507375</v>
      </c>
      <c r="AC7" s="61">
        <f t="shared" si="40"/>
        <v>0.39562553728483674</v>
      </c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>
        <f t="shared" si="4"/>
        <v>0.88595318072096763</v>
      </c>
      <c r="BH7" s="61">
        <f t="shared" si="5"/>
        <v>7.0680636106904851E-2</v>
      </c>
      <c r="BI7" s="61">
        <f t="shared" si="6"/>
        <v>0.16569616727427197</v>
      </c>
      <c r="BJ7" s="61">
        <f t="shared" si="7"/>
        <v>0.91098843122503637</v>
      </c>
      <c r="BK7" s="61">
        <f t="shared" si="8"/>
        <v>5.8710705696654396E-2</v>
      </c>
      <c r="BL7" s="61">
        <f t="shared" si="9"/>
        <v>8.1012488306008643E-2</v>
      </c>
      <c r="BM7" s="61">
        <f t="shared" si="10"/>
        <v>6.3612866326945669E-2</v>
      </c>
      <c r="BN7" s="61">
        <f t="shared" si="11"/>
        <v>0.37660876459083298</v>
      </c>
      <c r="BO7" s="61">
        <f t="shared" si="12"/>
        <v>0.19354800139409359</v>
      </c>
      <c r="BP7" s="61">
        <f t="shared" si="13"/>
        <v>6.8307111198056894E-2</v>
      </c>
      <c r="BQ7" s="61">
        <f t="shared" si="14"/>
        <v>8.0612344029325114E-2</v>
      </c>
      <c r="BR7" s="61">
        <f t="shared" si="15"/>
        <v>7.1220563526574951E-2</v>
      </c>
      <c r="BS7" s="61">
        <f t="shared" si="59"/>
        <v>3.0269512603956734</v>
      </c>
      <c r="BT7" s="61">
        <f t="shared" si="41"/>
        <v>2.7344260580869584</v>
      </c>
      <c r="BV7" s="61">
        <f t="shared" si="42"/>
        <v>0.39562553728483674</v>
      </c>
      <c r="BW7" s="61">
        <f t="shared" si="16"/>
        <v>5.8556624428908889E-2</v>
      </c>
      <c r="BX7" s="61">
        <f t="shared" si="17"/>
        <v>0.13714969496716259</v>
      </c>
      <c r="BY7" s="61">
        <f t="shared" si="18"/>
        <v>0.85786464824792652</v>
      </c>
      <c r="BZ7" s="61">
        <f t="shared" si="19"/>
        <v>0.10462586455978827</v>
      </c>
      <c r="CA7" s="61">
        <f t="shared" si="20"/>
        <v>0.13657086655520276</v>
      </c>
      <c r="CB7" s="61">
        <f t="shared" si="21"/>
        <v>0.10002765441808489</v>
      </c>
      <c r="CC7" s="61">
        <f t="shared" si="22"/>
        <v>0.3361702778500919</v>
      </c>
      <c r="CD7" s="61">
        <f t="shared" si="23"/>
        <v>0.26623733307473502</v>
      </c>
      <c r="CE7" s="61">
        <f t="shared" si="24"/>
        <v>0.18199554787512021</v>
      </c>
      <c r="CF7" s="61">
        <f t="shared" si="25"/>
        <v>0.16061542965170192</v>
      </c>
      <c r="CG7" s="61">
        <f t="shared" si="26"/>
        <v>9.3385793960354152E-2</v>
      </c>
      <c r="CH7" s="61">
        <f t="shared" si="43"/>
        <v>2.8288252728739138</v>
      </c>
      <c r="CI7" s="53">
        <f t="shared" si="44"/>
        <v>2.5714642888408523</v>
      </c>
      <c r="CK7" s="61">
        <f t="shared" si="45"/>
        <v>0.49032764343613089</v>
      </c>
      <c r="CL7" s="61">
        <f t="shared" si="46"/>
        <v>1.2124011677995962E-2</v>
      </c>
      <c r="CM7" s="61">
        <f t="shared" si="47"/>
        <v>2.8546472307109383E-2</v>
      </c>
      <c r="CN7" s="61">
        <f t="shared" si="48"/>
        <v>5.3123782977109846E-2</v>
      </c>
      <c r="CO7" s="61">
        <f t="shared" si="49"/>
        <v>-4.5915158863133874E-2</v>
      </c>
      <c r="CP7" s="61">
        <f t="shared" si="50"/>
        <v>-5.5558378249194115E-2</v>
      </c>
      <c r="CQ7" s="61">
        <f t="shared" si="51"/>
        <v>-3.6414788091139225E-2</v>
      </c>
      <c r="CR7" s="61">
        <f t="shared" si="52"/>
        <v>4.0438486740741075E-2</v>
      </c>
      <c r="CS7" s="61">
        <f t="shared" si="53"/>
        <v>-7.2689331680641428E-2</v>
      </c>
      <c r="CT7" s="61">
        <f t="shared" si="54"/>
        <v>-0.11368843667706331</v>
      </c>
      <c r="CU7" s="61">
        <f t="shared" si="55"/>
        <v>-8.0003085622376804E-2</v>
      </c>
      <c r="CV7" s="61">
        <f t="shared" si="56"/>
        <v>-2.2165230433779201E-2</v>
      </c>
      <c r="CW7" s="61">
        <f t="shared" si="57"/>
        <v>0.19812598752175958</v>
      </c>
      <c r="CX7" s="61">
        <f t="shared" si="58"/>
        <v>0.16296176924610606</v>
      </c>
    </row>
    <row r="8" spans="1:102" x14ac:dyDescent="0.3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>
        <f t="shared" si="29"/>
        <v>0.22814178126688664</v>
      </c>
      <c r="L8" s="61">
        <f t="shared" si="30"/>
        <v>0.2799389510294632</v>
      </c>
      <c r="M8" s="61">
        <f t="shared" si="31"/>
        <v>0.31120710826952663</v>
      </c>
      <c r="N8" s="61">
        <f t="shared" si="32"/>
        <v>0.38155724295559645</v>
      </c>
      <c r="O8" s="61">
        <f t="shared" si="33"/>
        <v>0.54629972496812085</v>
      </c>
      <c r="P8" s="61">
        <f t="shared" si="34"/>
        <v>1.747144808489594</v>
      </c>
      <c r="Q8" s="61">
        <f t="shared" si="35"/>
        <v>1.7471634946754522</v>
      </c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>
        <f t="shared" si="36"/>
        <v>0.7465971735407041</v>
      </c>
      <c r="Z8" s="61">
        <f t="shared" si="37"/>
        <v>0.59173404181001643</v>
      </c>
      <c r="AA8" s="61">
        <f t="shared" si="38"/>
        <v>0.53763575965912991</v>
      </c>
      <c r="AB8" s="61">
        <f t="shared" si="39"/>
        <v>0.44518919711985944</v>
      </c>
      <c r="AC8" s="61">
        <f t="shared" si="40"/>
        <v>0.32600279942518345</v>
      </c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>
        <f t="shared" si="4"/>
        <v>0.7465971735407041</v>
      </c>
      <c r="BH8" s="61">
        <f t="shared" si="5"/>
        <v>5.0048209567478796E-2</v>
      </c>
      <c r="BI8" s="61">
        <f t="shared" si="6"/>
        <v>0.14107405883410762</v>
      </c>
      <c r="BJ8" s="61">
        <f t="shared" si="7"/>
        <v>0.28780290602797326</v>
      </c>
      <c r="BK8" s="61">
        <f t="shared" si="8"/>
        <v>0.11044724547953517</v>
      </c>
      <c r="BL8" s="61">
        <f t="shared" si="9"/>
        <v>6.5951247212789985E-2</v>
      </c>
      <c r="BM8" s="61">
        <f t="shared" si="10"/>
        <v>0.10158540474102283</v>
      </c>
      <c r="BN8" s="61">
        <f t="shared" si="11"/>
        <v>4.6731578415994859E-2</v>
      </c>
      <c r="BO8" s="61">
        <f t="shared" si="12"/>
        <v>8.4112359843639767E-2</v>
      </c>
      <c r="BP8" s="61">
        <f t="shared" si="13"/>
        <v>4.3304117138505904E-2</v>
      </c>
      <c r="BQ8" s="61">
        <f t="shared" si="14"/>
        <v>7.143698948238339E-2</v>
      </c>
      <c r="BR8" s="61">
        <f t="shared" si="15"/>
        <v>5.4098262819490463E-2</v>
      </c>
      <c r="BS8" s="61">
        <f t="shared" si="59"/>
        <v>1.8031895531036257</v>
      </c>
      <c r="BT8" s="61">
        <f t="shared" si="41"/>
        <v>1.8690745930160846</v>
      </c>
      <c r="BV8" s="61">
        <f t="shared" si="42"/>
        <v>0.32600279942518345</v>
      </c>
      <c r="BW8" s="61">
        <f t="shared" si="16"/>
        <v>4.2663391943978127E-2</v>
      </c>
      <c r="BX8" s="61">
        <f t="shared" si="17"/>
        <v>9.8915203824379988E-2</v>
      </c>
      <c r="BY8" s="61">
        <f t="shared" si="18"/>
        <v>0.29216976308580728</v>
      </c>
      <c r="BZ8" s="61">
        <f t="shared" si="19"/>
        <v>0.19645251628318539</v>
      </c>
      <c r="CA8" s="61">
        <f t="shared" si="20"/>
        <v>0.12029755569471885</v>
      </c>
      <c r="CB8" s="61">
        <f t="shared" si="21"/>
        <v>0.13626880985276116</v>
      </c>
      <c r="CC8" s="61">
        <f t="shared" si="22"/>
        <v>3.1223872542100163E-2</v>
      </c>
      <c r="CD8" s="61">
        <f t="shared" si="23"/>
        <v>0.11401865878778647</v>
      </c>
      <c r="CE8" s="61">
        <f t="shared" si="24"/>
        <v>9.9496804824549243E-2</v>
      </c>
      <c r="CF8" s="61">
        <f t="shared" si="25"/>
        <v>0.10910862103717198</v>
      </c>
      <c r="CG8" s="61">
        <f t="shared" si="26"/>
        <v>6.745990795202382E-2</v>
      </c>
      <c r="CH8" s="61">
        <f t="shared" si="43"/>
        <v>1.6340779052536456</v>
      </c>
      <c r="CI8" s="53">
        <f t="shared" si="44"/>
        <v>1.6902607976454709</v>
      </c>
      <c r="CK8" s="61">
        <f t="shared" si="45"/>
        <v>0.42059437411552064</v>
      </c>
      <c r="CL8" s="61">
        <f t="shared" si="46"/>
        <v>7.3848176235006696E-3</v>
      </c>
      <c r="CM8" s="61">
        <f t="shared" si="47"/>
        <v>4.215885500972763E-2</v>
      </c>
      <c r="CN8" s="61">
        <f t="shared" si="48"/>
        <v>-4.3668570578340171E-3</v>
      </c>
      <c r="CO8" s="61">
        <f t="shared" si="49"/>
        <v>-8.6005270803650211E-2</v>
      </c>
      <c r="CP8" s="61">
        <f t="shared" si="50"/>
        <v>-5.4346308481928868E-2</v>
      </c>
      <c r="CQ8" s="61">
        <f t="shared" si="51"/>
        <v>-3.4683405111738327E-2</v>
      </c>
      <c r="CR8" s="61">
        <f t="shared" si="52"/>
        <v>1.5507705873894696E-2</v>
      </c>
      <c r="CS8" s="61">
        <f t="shared" si="53"/>
        <v>-2.9906298944146703E-2</v>
      </c>
      <c r="CT8" s="61">
        <f t="shared" si="54"/>
        <v>-5.6192687686043338E-2</v>
      </c>
      <c r="CU8" s="61">
        <f t="shared" si="55"/>
        <v>-3.7671631554788587E-2</v>
      </c>
      <c r="CV8" s="61">
        <f t="shared" si="56"/>
        <v>-1.3361645132533358E-2</v>
      </c>
      <c r="CW8" s="61">
        <f t="shared" si="57"/>
        <v>0.16911164784998012</v>
      </c>
      <c r="CX8" s="61">
        <f t="shared" si="58"/>
        <v>0.1788137953706137</v>
      </c>
    </row>
    <row r="9" spans="1:102" x14ac:dyDescent="0.3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>
        <f t="shared" si="29"/>
        <v>0.15677792643767152</v>
      </c>
      <c r="L9" s="61">
        <f t="shared" si="30"/>
        <v>0.19867919478749721</v>
      </c>
      <c r="M9" s="61">
        <f t="shared" si="31"/>
        <v>0.22889406655267786</v>
      </c>
      <c r="N9" s="61">
        <f t="shared" si="32"/>
        <v>0.28804867646870436</v>
      </c>
      <c r="O9" s="61">
        <f t="shared" si="33"/>
        <v>0.42899063852082464</v>
      </c>
      <c r="P9" s="61">
        <f t="shared" si="34"/>
        <v>1.3013905027673756</v>
      </c>
      <c r="Q9" s="61">
        <f t="shared" si="35"/>
        <v>1.3013854977544037</v>
      </c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>
        <f t="shared" si="36"/>
        <v>0.42482226240593973</v>
      </c>
      <c r="Z9" s="61">
        <f t="shared" si="37"/>
        <v>0.33610203811278055</v>
      </c>
      <c r="AA9" s="61">
        <f t="shared" si="38"/>
        <v>0.30642134658645481</v>
      </c>
      <c r="AB9" s="61">
        <f t="shared" si="39"/>
        <v>0.25571988064877466</v>
      </c>
      <c r="AC9" s="61">
        <f t="shared" si="40"/>
        <v>0.19420048985615357</v>
      </c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>
        <f t="shared" si="4"/>
        <v>0.42482226240593973</v>
      </c>
      <c r="BH9" s="61">
        <f t="shared" si="5"/>
        <v>2.3688847054196764E-2</v>
      </c>
      <c r="BI9" s="61">
        <f t="shared" si="6"/>
        <v>8.2203162444150019E-2</v>
      </c>
      <c r="BJ9" s="61">
        <f t="shared" si="7"/>
        <v>0.25635912169404185</v>
      </c>
      <c r="BK9" s="61">
        <f t="shared" si="8"/>
        <v>3.8357952683443969E-2</v>
      </c>
      <c r="BL9" s="61">
        <f t="shared" si="9"/>
        <v>6.4270699297124784E-2</v>
      </c>
      <c r="BM9" s="61">
        <f t="shared" si="10"/>
        <v>8.8218016235705396E-2</v>
      </c>
      <c r="BN9" s="61">
        <f t="shared" si="11"/>
        <v>5.6532302375796421E-2</v>
      </c>
      <c r="BO9" s="61">
        <f t="shared" si="12"/>
        <v>0.15870840633095512</v>
      </c>
      <c r="BP9" s="61">
        <f t="shared" si="13"/>
        <v>3.7027177945442281E-2</v>
      </c>
      <c r="BQ9" s="61">
        <f t="shared" si="14"/>
        <v>4.8379208937291279E-2</v>
      </c>
      <c r="BR9" s="61">
        <f t="shared" si="15"/>
        <v>4.8229922919695016E-2</v>
      </c>
      <c r="BS9" s="61">
        <f t="shared" si="59"/>
        <v>1.3267970803237825</v>
      </c>
      <c r="BT9" s="61">
        <f t="shared" si="41"/>
        <v>1.2828818827754773</v>
      </c>
      <c r="BV9" s="61">
        <f t="shared" si="42"/>
        <v>0.19420048985615357</v>
      </c>
      <c r="BW9" s="61">
        <f t="shared" si="16"/>
        <v>1.6908069717333257E-2</v>
      </c>
      <c r="BX9" s="61">
        <f t="shared" si="17"/>
        <v>5.720791811961267E-2</v>
      </c>
      <c r="BY9" s="61">
        <f t="shared" si="18"/>
        <v>0.28999873072735688</v>
      </c>
      <c r="BZ9" s="61">
        <f t="shared" si="19"/>
        <v>7.5923168821056028E-2</v>
      </c>
      <c r="CA9" s="61">
        <f t="shared" si="20"/>
        <v>0.11349553921535162</v>
      </c>
      <c r="CB9" s="61">
        <f t="shared" si="21"/>
        <v>9.9035242117609737E-2</v>
      </c>
      <c r="CC9" s="61">
        <f t="shared" si="22"/>
        <v>6.3932047708321005E-2</v>
      </c>
      <c r="CD9" s="61">
        <f t="shared" si="23"/>
        <v>0.20436569197494572</v>
      </c>
      <c r="CE9" s="61">
        <f t="shared" si="24"/>
        <v>8.2798373360834551E-2</v>
      </c>
      <c r="CF9" s="61">
        <f t="shared" si="25"/>
        <v>0.11373122458031469</v>
      </c>
      <c r="CG9" s="61">
        <f t="shared" si="26"/>
        <v>6.2199346453593513E-2</v>
      </c>
      <c r="CH9" s="61">
        <f t="shared" si="43"/>
        <v>1.373795842652483</v>
      </c>
      <c r="CI9" s="53">
        <f t="shared" si="44"/>
        <v>1.3280471734027577</v>
      </c>
      <c r="CK9" s="61">
        <f t="shared" si="45"/>
        <v>0.23062177254978616</v>
      </c>
      <c r="CL9" s="61">
        <f t="shared" si="46"/>
        <v>6.7807773368635076E-3</v>
      </c>
      <c r="CM9" s="61">
        <f t="shared" si="47"/>
        <v>2.4995244324537348E-2</v>
      </c>
      <c r="CN9" s="61">
        <f t="shared" si="48"/>
        <v>-3.3639609033315032E-2</v>
      </c>
      <c r="CO9" s="61">
        <f t="shared" si="49"/>
        <v>-3.7565216137612059E-2</v>
      </c>
      <c r="CP9" s="61">
        <f t="shared" si="50"/>
        <v>-4.9224839918226834E-2</v>
      </c>
      <c r="CQ9" s="61">
        <f t="shared" si="51"/>
        <v>-1.0817225881904341E-2</v>
      </c>
      <c r="CR9" s="61">
        <f t="shared" si="52"/>
        <v>-7.3997453325245835E-3</v>
      </c>
      <c r="CS9" s="61">
        <f t="shared" si="53"/>
        <v>-4.5657285643990603E-2</v>
      </c>
      <c r="CT9" s="61">
        <f t="shared" si="54"/>
        <v>-4.577119541539227E-2</v>
      </c>
      <c r="CU9" s="61">
        <f t="shared" si="55"/>
        <v>-6.5352015643023412E-2</v>
      </c>
      <c r="CV9" s="61">
        <f t="shared" si="56"/>
        <v>-1.3969423533898497E-2</v>
      </c>
      <c r="CW9" s="61">
        <f t="shared" si="57"/>
        <v>-4.6998762328700483E-2</v>
      </c>
      <c r="CX9" s="61">
        <f t="shared" si="58"/>
        <v>-4.5165290627280363E-2</v>
      </c>
    </row>
    <row r="10" spans="1:102" x14ac:dyDescent="0.3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>
        <f t="shared" si="29"/>
        <v>0.23429970420450316</v>
      </c>
      <c r="L10" s="61">
        <f t="shared" si="30"/>
        <v>0.30759866673926917</v>
      </c>
      <c r="M10" s="61">
        <f t="shared" si="31"/>
        <v>0.35962281359087073</v>
      </c>
      <c r="N10" s="61">
        <f t="shared" si="32"/>
        <v>0.4579903740255763</v>
      </c>
      <c r="O10" s="61">
        <f t="shared" si="33"/>
        <v>0.6858226567128487</v>
      </c>
      <c r="P10" s="61">
        <f t="shared" si="34"/>
        <v>2.0453342152730682</v>
      </c>
      <c r="Q10" s="61">
        <f t="shared" si="35"/>
        <v>2.0453115038088221</v>
      </c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>
        <f t="shared" si="36"/>
        <v>0.5853684536518442</v>
      </c>
      <c r="Z10" s="61">
        <f t="shared" si="37"/>
        <v>0.4723980181477373</v>
      </c>
      <c r="AA10" s="61">
        <f t="shared" si="38"/>
        <v>0.43347981154966081</v>
      </c>
      <c r="AB10" s="61">
        <f t="shared" si="39"/>
        <v>0.35707349444142839</v>
      </c>
      <c r="AC10" s="61">
        <f t="shared" si="40"/>
        <v>0.26372565387670271</v>
      </c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>
        <f t="shared" si="4"/>
        <v>0.5853684536518442</v>
      </c>
      <c r="BH10" s="61">
        <f t="shared" si="5"/>
        <v>7.0569965646480756E-2</v>
      </c>
      <c r="BI10" s="61">
        <f t="shared" si="6"/>
        <v>6.5254739628748504E-2</v>
      </c>
      <c r="BJ10" s="61">
        <f t="shared" si="7"/>
        <v>0.2936048852573217</v>
      </c>
      <c r="BK10" s="61">
        <f t="shared" si="8"/>
        <v>7.5645689930458546E-2</v>
      </c>
      <c r="BL10" s="61">
        <f t="shared" si="9"/>
        <v>0.13519803840035888</v>
      </c>
      <c r="BM10" s="61">
        <f t="shared" si="10"/>
        <v>0.23619250609645456</v>
      </c>
      <c r="BN10" s="61">
        <f t="shared" si="11"/>
        <v>9.9265786882870771E-2</v>
      </c>
      <c r="BO10" s="61">
        <f t="shared" si="12"/>
        <v>0.21731833210149212</v>
      </c>
      <c r="BP10" s="61">
        <f t="shared" si="13"/>
        <v>3.1504547639873412E-2</v>
      </c>
      <c r="BQ10" s="61">
        <f t="shared" si="14"/>
        <v>9.7922466088226162E-2</v>
      </c>
      <c r="BR10" s="61">
        <f t="shared" si="15"/>
        <v>4.7188572002219341E-2</v>
      </c>
      <c r="BS10" s="61">
        <f t="shared" si="59"/>
        <v>1.9550339833263488</v>
      </c>
      <c r="BT10" s="61">
        <f t="shared" si="41"/>
        <v>1.9175770848097518</v>
      </c>
      <c r="BV10" s="61">
        <f t="shared" si="42"/>
        <v>0.26372565387670271</v>
      </c>
      <c r="BW10" s="61">
        <f t="shared" si="16"/>
        <v>5.9920242494122644E-2</v>
      </c>
      <c r="BX10" s="61">
        <f t="shared" si="17"/>
        <v>5.225375128116929E-2</v>
      </c>
      <c r="BY10" s="61">
        <f t="shared" si="18"/>
        <v>0.33506312956795031</v>
      </c>
      <c r="BZ10" s="61">
        <f t="shared" si="19"/>
        <v>0.11971631089344743</v>
      </c>
      <c r="CA10" s="61">
        <f t="shared" si="20"/>
        <v>0.27314598901771309</v>
      </c>
      <c r="CB10" s="61">
        <f t="shared" si="21"/>
        <v>0.31595370502914355</v>
      </c>
      <c r="CC10" s="61">
        <f t="shared" si="22"/>
        <v>7.4287741465738674E-2</v>
      </c>
      <c r="CD10" s="61">
        <f t="shared" si="23"/>
        <v>0.27008587745927559</v>
      </c>
      <c r="CE10" s="61">
        <f t="shared" si="24"/>
        <v>7.0447310498475704E-2</v>
      </c>
      <c r="CF10" s="61">
        <f t="shared" si="25"/>
        <v>0.21039941065513812</v>
      </c>
      <c r="CG10" s="61">
        <f t="shared" si="26"/>
        <v>6.9155394983729815E-2</v>
      </c>
      <c r="CH10" s="61">
        <f t="shared" si="43"/>
        <v>2.1141545172226071</v>
      </c>
      <c r="CI10" s="53">
        <f t="shared" si="44"/>
        <v>2.1225758928373528</v>
      </c>
      <c r="CK10" s="61">
        <f t="shared" si="45"/>
        <v>0.32164279977514149</v>
      </c>
      <c r="CL10" s="61">
        <f t="shared" si="46"/>
        <v>1.0649723152358112E-2</v>
      </c>
      <c r="CM10" s="61">
        <f t="shared" si="47"/>
        <v>1.3000988347579213E-2</v>
      </c>
      <c r="CN10" s="61">
        <f t="shared" si="48"/>
        <v>-4.1458244310628611E-2</v>
      </c>
      <c r="CO10" s="61">
        <f t="shared" si="49"/>
        <v>-4.4070620962988888E-2</v>
      </c>
      <c r="CP10" s="61">
        <f t="shared" si="50"/>
        <v>-0.13794795061735421</v>
      </c>
      <c r="CQ10" s="61">
        <f t="shared" si="51"/>
        <v>-7.9761198932688987E-2</v>
      </c>
      <c r="CR10" s="61">
        <f t="shared" si="52"/>
        <v>2.4978045417132097E-2</v>
      </c>
      <c r="CS10" s="61">
        <f t="shared" si="53"/>
        <v>-5.2767545357783469E-2</v>
      </c>
      <c r="CT10" s="61">
        <f t="shared" si="54"/>
        <v>-3.8942762858602292E-2</v>
      </c>
      <c r="CU10" s="61">
        <f t="shared" si="55"/>
        <v>-0.11247694456691196</v>
      </c>
      <c r="CV10" s="61">
        <f t="shared" si="56"/>
        <v>-2.1966822981510474E-2</v>
      </c>
      <c r="CW10" s="61">
        <f t="shared" si="57"/>
        <v>-0.15912053389625824</v>
      </c>
      <c r="CX10" s="61">
        <f t="shared" si="58"/>
        <v>-0.20499880802760106</v>
      </c>
    </row>
    <row r="11" spans="1:102" x14ac:dyDescent="0.3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>
        <f t="shared" si="29"/>
        <v>0.17148300067243125</v>
      </c>
      <c r="L11" s="61">
        <f t="shared" si="30"/>
        <v>0.22135432609939271</v>
      </c>
      <c r="M11" s="61">
        <f t="shared" si="31"/>
        <v>0.25659313459663058</v>
      </c>
      <c r="N11" s="61">
        <f t="shared" si="32"/>
        <v>0.32011110189889169</v>
      </c>
      <c r="O11" s="61">
        <f t="shared" si="33"/>
        <v>0.46288411899640391</v>
      </c>
      <c r="P11" s="61">
        <f t="shared" si="34"/>
        <v>1.4324256822637502</v>
      </c>
      <c r="Q11" s="61">
        <f t="shared" si="35"/>
        <v>1.4324336022160322</v>
      </c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>
        <f t="shared" si="36"/>
        <v>0.57080574536260664</v>
      </c>
      <c r="Z11" s="61">
        <f t="shared" si="37"/>
        <v>0.47911531807907898</v>
      </c>
      <c r="AA11" s="61">
        <f t="shared" si="38"/>
        <v>0.45409837152083071</v>
      </c>
      <c r="AB11" s="61">
        <f t="shared" si="39"/>
        <v>0.38282602400242322</v>
      </c>
      <c r="AC11" s="61">
        <f t="shared" si="40"/>
        <v>0.29099751829626275</v>
      </c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>
        <f t="shared" si="4"/>
        <v>0.57080574536260664</v>
      </c>
      <c r="BH11" s="61">
        <f t="shared" si="5"/>
        <v>4.2176659252743748E-2</v>
      </c>
      <c r="BI11" s="61">
        <f t="shared" si="6"/>
        <v>5.3581091175917252E-3</v>
      </c>
      <c r="BJ11" s="61">
        <f t="shared" si="7"/>
        <v>0.31445011337789797</v>
      </c>
      <c r="BK11" s="61">
        <f t="shared" si="8"/>
        <v>2.4373467752595291E-2</v>
      </c>
      <c r="BL11" s="61">
        <f t="shared" si="9"/>
        <v>0.10315485409773431</v>
      </c>
      <c r="BM11" s="61">
        <f t="shared" si="10"/>
        <v>0.10585762758355724</v>
      </c>
      <c r="BN11" s="61">
        <f t="shared" si="11"/>
        <v>9.4954869014542462E-2</v>
      </c>
      <c r="BO11" s="61">
        <f t="shared" si="12"/>
        <v>8.4648417837772896E-2</v>
      </c>
      <c r="BP11" s="61">
        <f t="shared" si="13"/>
        <v>3.9078382819870132E-2</v>
      </c>
      <c r="BQ11" s="61">
        <f t="shared" si="14"/>
        <v>3.4656214833328779E-2</v>
      </c>
      <c r="BR11" s="61">
        <f t="shared" si="15"/>
        <v>5.2807995384641038E-2</v>
      </c>
      <c r="BS11" s="61">
        <f t="shared" si="59"/>
        <v>1.4723224564348822</v>
      </c>
      <c r="BT11" s="61">
        <f t="shared" si="41"/>
        <v>1.4052258505405035</v>
      </c>
      <c r="BV11" s="61">
        <f t="shared" si="42"/>
        <v>0.29099751829626275</v>
      </c>
      <c r="BW11" s="61">
        <f t="shared" si="16"/>
        <v>3.250520106779662E-2</v>
      </c>
      <c r="BX11" s="61">
        <f t="shared" si="17"/>
        <v>1.0845803963617435E-2</v>
      </c>
      <c r="BY11" s="61">
        <f t="shared" si="18"/>
        <v>0.36142359098113247</v>
      </c>
      <c r="BZ11" s="61">
        <f t="shared" si="19"/>
        <v>4.3451041056142656E-2</v>
      </c>
      <c r="CA11" s="61">
        <f t="shared" si="20"/>
        <v>0.21040354902700556</v>
      </c>
      <c r="CB11" s="61">
        <f t="shared" si="21"/>
        <v>0.16765306326644352</v>
      </c>
      <c r="CC11" s="61">
        <f t="shared" si="22"/>
        <v>8.8541629461565768E-2</v>
      </c>
      <c r="CD11" s="61">
        <f t="shared" si="23"/>
        <v>6.7698588374330168E-2</v>
      </c>
      <c r="CE11" s="61">
        <f t="shared" si="24"/>
        <v>9.0791995613373783E-2</v>
      </c>
      <c r="CF11" s="61">
        <f t="shared" si="25"/>
        <v>6.3876028903977214E-2</v>
      </c>
      <c r="CG11" s="61">
        <f t="shared" si="26"/>
        <v>6.991449483066621E-2</v>
      </c>
      <c r="CH11" s="61">
        <f t="shared" si="43"/>
        <v>1.4981025048423142</v>
      </c>
      <c r="CI11" s="53">
        <f t="shared" si="44"/>
        <v>1.4315119410708954</v>
      </c>
      <c r="CK11" s="61">
        <f t="shared" si="45"/>
        <v>0.2798082270663439</v>
      </c>
      <c r="CL11" s="61">
        <f t="shared" si="46"/>
        <v>9.6714581849471279E-3</v>
      </c>
      <c r="CM11" s="61">
        <f t="shared" si="47"/>
        <v>-5.48769484602571E-3</v>
      </c>
      <c r="CN11" s="61">
        <f t="shared" si="48"/>
        <v>-4.6973477603234504E-2</v>
      </c>
      <c r="CO11" s="61">
        <f t="shared" si="49"/>
        <v>-1.9077573303547365E-2</v>
      </c>
      <c r="CP11" s="61">
        <f t="shared" si="50"/>
        <v>-0.10724869492927125</v>
      </c>
      <c r="CQ11" s="61">
        <f t="shared" si="51"/>
        <v>-6.1795435682886285E-2</v>
      </c>
      <c r="CR11" s="61">
        <f t="shared" si="52"/>
        <v>6.4132395529766933E-3</v>
      </c>
      <c r="CS11" s="61">
        <f t="shared" si="53"/>
        <v>1.6949829463442728E-2</v>
      </c>
      <c r="CT11" s="61">
        <f t="shared" si="54"/>
        <v>-5.1713612793503651E-2</v>
      </c>
      <c r="CU11" s="61">
        <f t="shared" si="55"/>
        <v>-2.9219814070648435E-2</v>
      </c>
      <c r="CV11" s="61">
        <f t="shared" si="56"/>
        <v>-1.7106499446025172E-2</v>
      </c>
      <c r="CW11" s="61">
        <f t="shared" si="57"/>
        <v>-2.5780048407431977E-2</v>
      </c>
      <c r="CX11" s="61">
        <f t="shared" si="58"/>
        <v>-2.6286090530391881E-2</v>
      </c>
    </row>
    <row r="12" spans="1:102" x14ac:dyDescent="0.3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>
        <f t="shared" si="29"/>
        <v>0.13375559173628521</v>
      </c>
      <c r="L12" s="61">
        <f t="shared" si="30"/>
        <v>0.17617435950961385</v>
      </c>
      <c r="M12" s="61">
        <f t="shared" si="31"/>
        <v>0.2131217072291719</v>
      </c>
      <c r="N12" s="61">
        <f t="shared" si="32"/>
        <v>0.27041601760817108</v>
      </c>
      <c r="O12" s="61">
        <f t="shared" si="33"/>
        <v>0.40309584667972209</v>
      </c>
      <c r="P12" s="61">
        <f t="shared" si="34"/>
        <v>1.1965635227629641</v>
      </c>
      <c r="Q12" s="61">
        <f t="shared" si="35"/>
        <v>1.1965593141386011</v>
      </c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>
        <f t="shared" si="36"/>
        <v>0.39244030952072134</v>
      </c>
      <c r="Z12" s="61">
        <f t="shared" si="37"/>
        <v>0.30371324506694708</v>
      </c>
      <c r="AA12" s="61">
        <f t="shared" si="38"/>
        <v>0.26621820032207039</v>
      </c>
      <c r="AB12" s="61">
        <f t="shared" si="39"/>
        <v>0.21484185090290814</v>
      </c>
      <c r="AC12" s="61">
        <f t="shared" si="40"/>
        <v>0.15665402674837103</v>
      </c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>
        <f t="shared" si="4"/>
        <v>0.39244030952072134</v>
      </c>
      <c r="BH12" s="61">
        <f t="shared" si="5"/>
        <v>-1.9721354677833144E-2</v>
      </c>
      <c r="BI12" s="61">
        <f t="shared" si="6"/>
        <v>-1.4531797585650291E-2</v>
      </c>
      <c r="BJ12" s="61">
        <f t="shared" si="7"/>
        <v>0.2963604655765199</v>
      </c>
      <c r="BK12" s="61">
        <f t="shared" si="8"/>
        <v>1.7141869984309766E-2</v>
      </c>
      <c r="BL12" s="61">
        <f t="shared" si="9"/>
        <v>0.10086617229402101</v>
      </c>
      <c r="BM12" s="61">
        <f t="shared" si="10"/>
        <v>7.9474039538746821E-2</v>
      </c>
      <c r="BN12" s="61">
        <f t="shared" si="11"/>
        <v>5.7196499846781081E-2</v>
      </c>
      <c r="BO12" s="61">
        <f t="shared" si="12"/>
        <v>0.12202656634553465</v>
      </c>
      <c r="BP12" s="61">
        <f t="shared" si="13"/>
        <v>7.7236791036082886E-2</v>
      </c>
      <c r="BQ12" s="61">
        <f t="shared" si="14"/>
        <v>6.2207553319428802E-2</v>
      </c>
      <c r="BR12" s="61">
        <f t="shared" si="15"/>
        <v>5.1161447928157779E-2</v>
      </c>
      <c r="BS12" s="61">
        <f t="shared" si="59"/>
        <v>1.2218585631268206</v>
      </c>
      <c r="BT12" s="61">
        <f t="shared" si="41"/>
        <v>1.0963608322150931</v>
      </c>
      <c r="BV12" s="61">
        <f t="shared" si="42"/>
        <v>0.15665402674837103</v>
      </c>
      <c r="BW12" s="61">
        <f t="shared" si="16"/>
        <v>-1.7777624023334913E-2</v>
      </c>
      <c r="BX12" s="61">
        <f t="shared" si="17"/>
        <v>-8.7848905323523307E-3</v>
      </c>
      <c r="BY12" s="61">
        <f t="shared" si="18"/>
        <v>0.30114323113009617</v>
      </c>
      <c r="BZ12" s="61">
        <f t="shared" si="19"/>
        <v>1.7945234202200282E-2</v>
      </c>
      <c r="CA12" s="61">
        <f t="shared" si="20"/>
        <v>0.19837200691091783</v>
      </c>
      <c r="CB12" s="61">
        <f t="shared" si="21"/>
        <v>0.12641087116649119</v>
      </c>
      <c r="CC12" s="61">
        <f t="shared" si="22"/>
        <v>4.7775196460657893E-2</v>
      </c>
      <c r="CD12" s="61">
        <f t="shared" si="23"/>
        <v>0.14892192514859073</v>
      </c>
      <c r="CE12" s="61">
        <f t="shared" si="24"/>
        <v>0.20439099284013307</v>
      </c>
      <c r="CF12" s="61">
        <f t="shared" si="25"/>
        <v>0.11373661867927913</v>
      </c>
      <c r="CG12" s="61">
        <f t="shared" si="26"/>
        <v>8.2215911144143436E-2</v>
      </c>
      <c r="CH12" s="61">
        <f t="shared" si="43"/>
        <v>1.3710034998751937</v>
      </c>
      <c r="CI12" s="53">
        <f t="shared" si="44"/>
        <v>1.246622507664874</v>
      </c>
      <c r="CK12" s="61">
        <f t="shared" si="45"/>
        <v>0.23578628277235031</v>
      </c>
      <c r="CL12" s="61">
        <f t="shared" si="46"/>
        <v>-1.9437306544982311E-3</v>
      </c>
      <c r="CM12" s="61">
        <f t="shared" si="47"/>
        <v>-5.7469070532979605E-3</v>
      </c>
      <c r="CN12" s="61">
        <f t="shared" si="48"/>
        <v>-4.7827655535762625E-3</v>
      </c>
      <c r="CO12" s="61">
        <f t="shared" si="49"/>
        <v>-8.0336421789051551E-4</v>
      </c>
      <c r="CP12" s="61">
        <f t="shared" si="50"/>
        <v>-9.7505834616896825E-2</v>
      </c>
      <c r="CQ12" s="61">
        <f t="shared" si="51"/>
        <v>-4.6936831627744369E-2</v>
      </c>
      <c r="CR12" s="61">
        <f t="shared" si="52"/>
        <v>9.4213033861231879E-3</v>
      </c>
      <c r="CS12" s="61">
        <f t="shared" si="53"/>
        <v>-2.6895358803056088E-2</v>
      </c>
      <c r="CT12" s="61">
        <f t="shared" si="54"/>
        <v>-0.12715420180405018</v>
      </c>
      <c r="CU12" s="61">
        <f t="shared" si="55"/>
        <v>-5.1529065359850329E-2</v>
      </c>
      <c r="CV12" s="61">
        <f t="shared" si="56"/>
        <v>-3.1054463215985657E-2</v>
      </c>
      <c r="CW12" s="61">
        <f t="shared" si="57"/>
        <v>-0.14914493674837304</v>
      </c>
      <c r="CX12" s="61">
        <f t="shared" si="58"/>
        <v>-0.15026167544978097</v>
      </c>
    </row>
    <row r="13" spans="1:102" x14ac:dyDescent="0.3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>
        <f t="shared" si="29"/>
        <v>0.15479658354828382</v>
      </c>
      <c r="L13" s="61">
        <f t="shared" si="30"/>
        <v>0.19924468218618896</v>
      </c>
      <c r="M13" s="61">
        <f t="shared" si="31"/>
        <v>0.22534598121128238</v>
      </c>
      <c r="N13" s="61">
        <f t="shared" si="32"/>
        <v>0.27859283071941821</v>
      </c>
      <c r="O13" s="61">
        <f t="shared" si="33"/>
        <v>0.39116910201991045</v>
      </c>
      <c r="P13" s="61">
        <f t="shared" si="34"/>
        <v>1.2491491796850838</v>
      </c>
      <c r="Q13" s="61">
        <f t="shared" si="35"/>
        <v>1.2491482163428991</v>
      </c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>
        <f t="shared" si="36"/>
        <v>0.33448258983301898</v>
      </c>
      <c r="Z13" s="61">
        <f t="shared" si="37"/>
        <v>0.25470400758491446</v>
      </c>
      <c r="AA13" s="61">
        <f t="shared" si="38"/>
        <v>0.22213099525081953</v>
      </c>
      <c r="AB13" s="61">
        <f t="shared" si="39"/>
        <v>0.178542657699824</v>
      </c>
      <c r="AC13" s="61">
        <f t="shared" si="40"/>
        <v>0.12614924983387324</v>
      </c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>
        <f t="shared" si="4"/>
        <v>0.33448258983301898</v>
      </c>
      <c r="BH13" s="61">
        <f t="shared" si="5"/>
        <v>6.1870766604671439E-2</v>
      </c>
      <c r="BI13" s="61">
        <f t="shared" si="6"/>
        <v>7.6643141328389758E-2</v>
      </c>
      <c r="BJ13" s="61">
        <f t="shared" si="7"/>
        <v>0.15061750684623773</v>
      </c>
      <c r="BK13" s="61">
        <f t="shared" si="8"/>
        <v>1.5052097754136599E-2</v>
      </c>
      <c r="BL13" s="61">
        <f t="shared" si="9"/>
        <v>5.1102177084750122E-2</v>
      </c>
      <c r="BM13" s="61">
        <f t="shared" si="10"/>
        <v>0.13964875885741082</v>
      </c>
      <c r="BN13" s="61">
        <f t="shared" si="11"/>
        <v>0.28729895721938287</v>
      </c>
      <c r="BO13" s="61">
        <f t="shared" si="12"/>
        <v>0.12436445816472687</v>
      </c>
      <c r="BP13" s="61">
        <f t="shared" si="13"/>
        <v>2.705000274283768E-2</v>
      </c>
      <c r="BQ13" s="61">
        <f t="shared" si="14"/>
        <v>6.2104990309659741E-2</v>
      </c>
      <c r="BR13" s="61">
        <f t="shared" si="15"/>
        <v>4.6593218747628361E-2</v>
      </c>
      <c r="BS13" s="61">
        <f t="shared" si="59"/>
        <v>1.3768286654928512</v>
      </c>
      <c r="BT13" s="61">
        <f t="shared" si="41"/>
        <v>1.2700860919375057</v>
      </c>
      <c r="BV13" s="61">
        <f t="shared" si="42"/>
        <v>0.12614924983387324</v>
      </c>
      <c r="BW13" s="61">
        <f t="shared" si="16"/>
        <v>5.1947166887042796E-2</v>
      </c>
      <c r="BX13" s="61">
        <f t="shared" si="17"/>
        <v>5.7337006409343021E-2</v>
      </c>
      <c r="BY13" s="61">
        <f t="shared" si="18"/>
        <v>0.14939097237966828</v>
      </c>
      <c r="BZ13" s="61">
        <f t="shared" si="19"/>
        <v>1.8560973738192522E-2</v>
      </c>
      <c r="CA13" s="61">
        <f t="shared" si="20"/>
        <v>7.9639814080948071E-2</v>
      </c>
      <c r="CB13" s="61">
        <f t="shared" si="21"/>
        <v>0.18690635319578952</v>
      </c>
      <c r="CC13" s="61">
        <f t="shared" si="22"/>
        <v>0.2565556639865525</v>
      </c>
      <c r="CD13" s="61">
        <f t="shared" si="23"/>
        <v>0.14121091588226356</v>
      </c>
      <c r="CE13" s="61">
        <f t="shared" si="24"/>
        <v>3.8698025450249168E-2</v>
      </c>
      <c r="CF13" s="61">
        <f t="shared" si="25"/>
        <v>0.12285818039321439</v>
      </c>
      <c r="CG13" s="61">
        <f t="shared" si="26"/>
        <v>6.5454584135366839E-2</v>
      </c>
      <c r="CH13" s="61">
        <f t="shared" si="43"/>
        <v>1.2947089063725039</v>
      </c>
      <c r="CI13" s="53">
        <f t="shared" si="44"/>
        <v>1.2091394354991847</v>
      </c>
      <c r="CK13" s="61">
        <f t="shared" si="45"/>
        <v>0.20833333999914574</v>
      </c>
      <c r="CL13" s="61">
        <f t="shared" si="46"/>
        <v>9.9235997176286422E-3</v>
      </c>
      <c r="CM13" s="61">
        <f t="shared" si="47"/>
        <v>1.9306134919046737E-2</v>
      </c>
      <c r="CN13" s="61">
        <f t="shared" si="48"/>
        <v>1.2265344665694511E-3</v>
      </c>
      <c r="CO13" s="61">
        <f t="shared" si="49"/>
        <v>-3.5088759840559234E-3</v>
      </c>
      <c r="CP13" s="61">
        <f t="shared" si="50"/>
        <v>-2.8537636996197949E-2</v>
      </c>
      <c r="CQ13" s="61">
        <f t="shared" si="51"/>
        <v>-4.72575943383787E-2</v>
      </c>
      <c r="CR13" s="61">
        <f t="shared" si="52"/>
        <v>3.0743293232830371E-2</v>
      </c>
      <c r="CS13" s="61">
        <f t="shared" si="53"/>
        <v>-1.6846457717536692E-2</v>
      </c>
      <c r="CT13" s="61">
        <f t="shared" si="54"/>
        <v>-1.1648022707411488E-2</v>
      </c>
      <c r="CU13" s="61">
        <f t="shared" si="55"/>
        <v>-6.0753190083554648E-2</v>
      </c>
      <c r="CV13" s="61">
        <f t="shared" si="56"/>
        <v>-1.8861365387738478E-2</v>
      </c>
      <c r="CW13" s="61">
        <f t="shared" si="57"/>
        <v>8.2119759120347302E-2</v>
      </c>
      <c r="CX13" s="61">
        <f t="shared" si="58"/>
        <v>6.0946656438320979E-2</v>
      </c>
    </row>
    <row r="14" spans="1:102" x14ac:dyDescent="0.3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>
        <f t="shared" si="29"/>
        <v>0.20018272324509123</v>
      </c>
      <c r="L14" s="61">
        <f t="shared" si="30"/>
        <v>0.25627010557460367</v>
      </c>
      <c r="M14" s="61">
        <f t="shared" si="31"/>
        <v>0.29191467738097482</v>
      </c>
      <c r="N14" s="61">
        <f t="shared" si="32"/>
        <v>0.36930471555047972</v>
      </c>
      <c r="O14" s="61">
        <f t="shared" si="33"/>
        <v>0.51838570632154635</v>
      </c>
      <c r="P14" s="61">
        <f t="shared" si="34"/>
        <v>1.6360579280726957</v>
      </c>
      <c r="Q14" s="61">
        <f t="shared" si="35"/>
        <v>1.6360643554079735</v>
      </c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>
        <f t="shared" si="36"/>
        <v>0.62788905134386264</v>
      </c>
      <c r="Z14" s="61">
        <f t="shared" si="37"/>
        <v>0.50764291553835239</v>
      </c>
      <c r="AA14" s="61">
        <f t="shared" si="38"/>
        <v>0.46681434785058495</v>
      </c>
      <c r="AB14" s="61">
        <f t="shared" si="39"/>
        <v>0.38888275794634564</v>
      </c>
      <c r="AC14" s="61">
        <f t="shared" si="40"/>
        <v>0.29069288400610865</v>
      </c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>
        <f t="shared" si="4"/>
        <v>0.62788905134386264</v>
      </c>
      <c r="BH14" s="61">
        <f t="shared" si="5"/>
        <v>1.0437700561634721E-2</v>
      </c>
      <c r="BI14" s="61">
        <f t="shared" si="6"/>
        <v>0.1159700940816414</v>
      </c>
      <c r="BJ14" s="61">
        <f t="shared" si="7"/>
        <v>0.2104465521417094</v>
      </c>
      <c r="BK14" s="61">
        <f t="shared" si="8"/>
        <v>4.3396928751998097E-2</v>
      </c>
      <c r="BL14" s="61">
        <f t="shared" si="9"/>
        <v>5.7188349522218317E-2</v>
      </c>
      <c r="BM14" s="61">
        <f t="shared" si="10"/>
        <v>0.30144779853947357</v>
      </c>
      <c r="BN14" s="61">
        <f t="shared" si="11"/>
        <v>5.5130655756561529E-2</v>
      </c>
      <c r="BO14" s="61">
        <f t="shared" si="12"/>
        <v>8.5858572587944257E-2</v>
      </c>
      <c r="BP14" s="61">
        <f t="shared" si="13"/>
        <v>3.5862952514077791E-2</v>
      </c>
      <c r="BQ14" s="61">
        <f t="shared" si="14"/>
        <v>7.7992052387739833E-2</v>
      </c>
      <c r="BR14" s="61">
        <f t="shared" si="15"/>
        <v>4.1108369898684806E-2</v>
      </c>
      <c r="BS14" s="61">
        <f t="shared" si="59"/>
        <v>1.6627290780875461</v>
      </c>
      <c r="BT14" s="61">
        <f t="shared" si="41"/>
        <v>1.6421339544807179</v>
      </c>
      <c r="BV14" s="61">
        <f t="shared" si="42"/>
        <v>0.29069288400610865</v>
      </c>
      <c r="BW14" s="61">
        <f t="shared" si="16"/>
        <v>9.5410177314758111E-3</v>
      </c>
      <c r="BX14" s="61">
        <f t="shared" si="17"/>
        <v>8.8835119102086982E-2</v>
      </c>
      <c r="BY14" s="61">
        <f t="shared" si="18"/>
        <v>0.18579602731220354</v>
      </c>
      <c r="BZ14" s="61">
        <f t="shared" si="19"/>
        <v>7.303476483194804E-2</v>
      </c>
      <c r="CA14" s="61">
        <f t="shared" si="20"/>
        <v>0.10571833907011126</v>
      </c>
      <c r="CB14" s="61">
        <f t="shared" si="21"/>
        <v>0.451134467015816</v>
      </c>
      <c r="CC14" s="61">
        <f t="shared" si="22"/>
        <v>4.463942139322178E-2</v>
      </c>
      <c r="CD14" s="61">
        <f t="shared" si="23"/>
        <v>8.5238196681267211E-2</v>
      </c>
      <c r="CE14" s="61">
        <f t="shared" si="24"/>
        <v>8.147744248592903E-2</v>
      </c>
      <c r="CF14" s="61">
        <f t="shared" si="25"/>
        <v>0.14932187765364316</v>
      </c>
      <c r="CG14" s="61">
        <f t="shared" si="26"/>
        <v>5.8375624453652498E-2</v>
      </c>
      <c r="CH14" s="61">
        <f t="shared" si="43"/>
        <v>1.6238051817374639</v>
      </c>
      <c r="CI14" s="53">
        <f t="shared" si="44"/>
        <v>1.6030110158395505</v>
      </c>
      <c r="CK14" s="61">
        <f t="shared" si="45"/>
        <v>0.33719616733775398</v>
      </c>
      <c r="CL14" s="61">
        <f t="shared" si="46"/>
        <v>8.966828301589097E-4</v>
      </c>
      <c r="CM14" s="61">
        <f t="shared" si="47"/>
        <v>2.7134974979554416E-2</v>
      </c>
      <c r="CN14" s="61">
        <f t="shared" si="48"/>
        <v>2.465052482950586E-2</v>
      </c>
      <c r="CO14" s="61">
        <f t="shared" si="49"/>
        <v>-2.9637836079949943E-2</v>
      </c>
      <c r="CP14" s="61">
        <f t="shared" si="50"/>
        <v>-4.8529989547892942E-2</v>
      </c>
      <c r="CQ14" s="61">
        <f t="shared" si="51"/>
        <v>-0.14968666847634243</v>
      </c>
      <c r="CR14" s="61">
        <f t="shared" si="52"/>
        <v>1.0491234363339749E-2</v>
      </c>
      <c r="CS14" s="61">
        <f t="shared" si="53"/>
        <v>6.2037590667704534E-4</v>
      </c>
      <c r="CT14" s="61">
        <f t="shared" si="54"/>
        <v>-4.5614489971851239E-2</v>
      </c>
      <c r="CU14" s="61">
        <f t="shared" si="55"/>
        <v>-7.1329825265903327E-2</v>
      </c>
      <c r="CV14" s="61">
        <f t="shared" si="56"/>
        <v>-1.7267254554967693E-2</v>
      </c>
      <c r="CW14" s="61">
        <f t="shared" si="57"/>
        <v>3.8923896350082199E-2</v>
      </c>
      <c r="CX14" s="61">
        <f t="shared" si="58"/>
        <v>3.9122938641167337E-2</v>
      </c>
    </row>
    <row r="15" spans="1:102" x14ac:dyDescent="0.3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 t="shared" si="29"/>
        <v>0.38252563940978529</v>
      </c>
      <c r="L15" s="61">
        <f t="shared" si="30"/>
        <v>0.52686601954348555</v>
      </c>
      <c r="M15" s="61">
        <f t="shared" si="31"/>
        <v>0.61217759410478489</v>
      </c>
      <c r="N15" s="61">
        <f t="shared" si="32"/>
        <v>0.77884550770600935</v>
      </c>
      <c r="O15" s="61">
        <f t="shared" si="33"/>
        <v>1.1830395116781858</v>
      </c>
      <c r="P15" s="61">
        <f t="shared" si="34"/>
        <v>3.483454272442251</v>
      </c>
      <c r="Q15" s="61">
        <f t="shared" si="35"/>
        <v>3.4834265349334537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 t="shared" si="36"/>
        <v>0.42580478501157154</v>
      </c>
      <c r="Z15" s="61">
        <f t="shared" si="37"/>
        <v>0.34551960115929597</v>
      </c>
      <c r="AA15" s="61">
        <f t="shared" si="38"/>
        <v>0.31517834633519115</v>
      </c>
      <c r="AB15" s="61">
        <f t="shared" si="39"/>
        <v>0.26387425125300412</v>
      </c>
      <c r="AC15" s="61">
        <f t="shared" si="40"/>
        <v>0.20044994514691383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 t="shared" si="4"/>
        <v>0.42580478501157154</v>
      </c>
      <c r="BH15" s="61">
        <f t="shared" si="5"/>
        <v>2.2163253929537427E-2</v>
      </c>
      <c r="BI15" s="61">
        <f t="shared" si="6"/>
        <v>0.1607287212837398</v>
      </c>
      <c r="BJ15" s="61">
        <f t="shared" si="7"/>
        <v>2.6393295506623371</v>
      </c>
      <c r="BK15" s="61">
        <f t="shared" si="8"/>
        <v>0.12129224763706647</v>
      </c>
      <c r="BL15" s="61">
        <f t="shared" si="9"/>
        <v>9.5106130826755189E-2</v>
      </c>
      <c r="BM15" s="61">
        <f t="shared" si="10"/>
        <v>0.33058956831409075</v>
      </c>
      <c r="BN15" s="61">
        <f t="shared" si="11"/>
        <v>2.0897452729267452E-2</v>
      </c>
      <c r="BO15" s="61">
        <f t="shared" si="12"/>
        <v>7.2552625650549984E-2</v>
      </c>
      <c r="BP15" s="61">
        <f t="shared" si="13"/>
        <v>3.3784427647271693E-2</v>
      </c>
      <c r="BQ15" s="61">
        <f t="shared" si="14"/>
        <v>6.9461268662747794E-2</v>
      </c>
      <c r="BR15" s="61">
        <f t="shared" si="15"/>
        <v>4.1789069545389981E-2</v>
      </c>
      <c r="BS15" s="61">
        <f t="shared" si="59"/>
        <v>4.0334991019003246</v>
      </c>
      <c r="BT15" s="61">
        <f t="shared" si="41"/>
        <v>3.137737463230561</v>
      </c>
      <c r="BV15" s="61">
        <f t="shared" si="42"/>
        <v>0.20044994514691383</v>
      </c>
      <c r="BW15" s="61">
        <f t="shared" si="16"/>
        <v>2.048193714853792E-2</v>
      </c>
      <c r="BX15" s="61">
        <f t="shared" si="17"/>
        <v>0.12916445910595895</v>
      </c>
      <c r="BY15" s="61">
        <f t="shared" si="18"/>
        <v>2.8312771397034528</v>
      </c>
      <c r="BZ15" s="61">
        <f t="shared" si="19"/>
        <v>0.22599501721277931</v>
      </c>
      <c r="CA15" s="61">
        <f t="shared" si="20"/>
        <v>0.21263960886014829</v>
      </c>
      <c r="CB15" s="61">
        <f t="shared" si="21"/>
        <v>0.50087504176531128</v>
      </c>
      <c r="CC15" s="61">
        <f t="shared" si="22"/>
        <v>4.3469763226987798E-2</v>
      </c>
      <c r="CD15" s="61">
        <f t="shared" si="23"/>
        <v>9.9078947093021744E-2</v>
      </c>
      <c r="CE15" s="61">
        <f t="shared" si="24"/>
        <v>6.4281571657315406E-2</v>
      </c>
      <c r="CF15" s="61">
        <f t="shared" si="25"/>
        <v>0.14797307233503162</v>
      </c>
      <c r="CG15" s="61">
        <f t="shared" si="26"/>
        <v>5.2282068003492645E-2</v>
      </c>
      <c r="CH15" s="61">
        <f t="shared" si="43"/>
        <v>4.5279685712589508</v>
      </c>
      <c r="CI15" s="53">
        <f t="shared" si="44"/>
        <v>3.6595189422167662</v>
      </c>
      <c r="CK15" s="61">
        <f t="shared" si="45"/>
        <v>0.22535483986465771</v>
      </c>
      <c r="CL15" s="61">
        <f t="shared" si="46"/>
        <v>1.6813167809995068E-3</v>
      </c>
      <c r="CM15" s="61">
        <f t="shared" si="47"/>
        <v>3.1564262177780855E-2</v>
      </c>
      <c r="CN15" s="61">
        <f t="shared" si="48"/>
        <v>-0.19194758904111575</v>
      </c>
      <c r="CO15" s="61">
        <f t="shared" si="49"/>
        <v>-0.10470276957571284</v>
      </c>
      <c r="CP15" s="61">
        <f t="shared" si="50"/>
        <v>-0.1175334780333931</v>
      </c>
      <c r="CQ15" s="61">
        <f t="shared" si="51"/>
        <v>-0.17028547345122053</v>
      </c>
      <c r="CR15" s="61">
        <f t="shared" si="52"/>
        <v>-2.2572310497720346E-2</v>
      </c>
      <c r="CS15" s="61">
        <f t="shared" si="53"/>
        <v>-2.6526321442471759E-2</v>
      </c>
      <c r="CT15" s="61">
        <f t="shared" si="54"/>
        <v>-3.0497144010043713E-2</v>
      </c>
      <c r="CU15" s="61">
        <f t="shared" si="55"/>
        <v>-7.8511803672283831E-2</v>
      </c>
      <c r="CV15" s="61">
        <f t="shared" si="56"/>
        <v>-1.0492998458102663E-2</v>
      </c>
      <c r="CW15" s="61">
        <f t="shared" si="57"/>
        <v>-0.49446946935862623</v>
      </c>
      <c r="CX15" s="61">
        <f t="shared" si="58"/>
        <v>-0.52178147898620519</v>
      </c>
    </row>
    <row r="16" spans="1:102" x14ac:dyDescent="0.3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si="29"/>
        <v>0.23002148128854624</v>
      </c>
      <c r="L16" s="61">
        <f t="shared" si="30"/>
        <v>0.29599524043815217</v>
      </c>
      <c r="M16" s="61">
        <f t="shared" si="31"/>
        <v>0.33942842879105734</v>
      </c>
      <c r="N16" s="61">
        <f t="shared" si="32"/>
        <v>0.43852589044273826</v>
      </c>
      <c r="O16" s="61">
        <f t="shared" si="33"/>
        <v>0.65051989982629843</v>
      </c>
      <c r="P16" s="61">
        <f t="shared" si="34"/>
        <v>1.9544909407867925</v>
      </c>
      <c r="Q16" s="61">
        <f t="shared" si="35"/>
        <v>1.9544808716857265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si="36"/>
        <v>0.51870958611462592</v>
      </c>
      <c r="Z16" s="61">
        <f t="shared" si="37"/>
        <v>0.42679958675647567</v>
      </c>
      <c r="AA16" s="61">
        <f t="shared" si="38"/>
        <v>0.39917439271705779</v>
      </c>
      <c r="AB16" s="61">
        <f t="shared" si="39"/>
        <v>0.33907821902434881</v>
      </c>
      <c r="AC16" s="61">
        <f t="shared" si="40"/>
        <v>0.26261210392573142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si="4"/>
        <v>0.51870958611462592</v>
      </c>
      <c r="BH16" s="61">
        <f t="shared" si="5"/>
        <v>4.3695951348373688E-2</v>
      </c>
      <c r="BI16" s="61">
        <f t="shared" si="6"/>
        <v>0.15522332762427712</v>
      </c>
      <c r="BJ16" s="61">
        <f t="shared" si="7"/>
        <v>0.34265478696379675</v>
      </c>
      <c r="BK16" s="61">
        <f t="shared" si="8"/>
        <v>5.9329389628913744E-2</v>
      </c>
      <c r="BL16" s="61">
        <f t="shared" si="9"/>
        <v>7.4928038852336135E-2</v>
      </c>
      <c r="BM16" s="61">
        <f t="shared" si="10"/>
        <v>0.23510116582719179</v>
      </c>
      <c r="BN16" s="61">
        <f t="shared" si="11"/>
        <v>5.3973061572556318E-2</v>
      </c>
      <c r="BO16" s="61">
        <f t="shared" si="12"/>
        <v>0.21579427845636981</v>
      </c>
      <c r="BP16" s="61">
        <f t="shared" si="13"/>
        <v>4.6576638545578058E-2</v>
      </c>
      <c r="BQ16" s="61">
        <f t="shared" si="14"/>
        <v>0.11569912273404576</v>
      </c>
      <c r="BR16" s="61">
        <f t="shared" si="15"/>
        <v>7.9855022582771787E-2</v>
      </c>
      <c r="BS16" s="61">
        <f t="shared" si="59"/>
        <v>1.9415403702508369</v>
      </c>
      <c r="BT16" s="61">
        <f t="shared" si="41"/>
        <v>1.8931178469575594</v>
      </c>
      <c r="BV16" s="61">
        <f t="shared" si="42"/>
        <v>0.26261210392573142</v>
      </c>
      <c r="BW16" s="61">
        <f t="shared" si="16"/>
        <v>3.4405644439598093E-2</v>
      </c>
      <c r="BX16" s="61">
        <f t="shared" si="17"/>
        <v>0.11706199820353247</v>
      </c>
      <c r="BY16" s="61">
        <f t="shared" si="18"/>
        <v>0.17690822389897257</v>
      </c>
      <c r="BZ16" s="61">
        <f t="shared" si="19"/>
        <v>0.11567234782826107</v>
      </c>
      <c r="CA16" s="61">
        <f t="shared" si="20"/>
        <v>0.14758317830011539</v>
      </c>
      <c r="CB16" s="61">
        <f t="shared" si="21"/>
        <v>0.32468932255951555</v>
      </c>
      <c r="CC16" s="61">
        <f t="shared" si="22"/>
        <v>5.9155582462168114E-2</v>
      </c>
      <c r="CD16" s="61">
        <f t="shared" si="23"/>
        <v>0.27696223956885518</v>
      </c>
      <c r="CE16" s="61">
        <f t="shared" si="24"/>
        <v>9.3278850916564945E-2</v>
      </c>
      <c r="CF16" s="61">
        <f t="shared" si="25"/>
        <v>0.2362676603426867</v>
      </c>
      <c r="CG16" s="61">
        <f t="shared" si="26"/>
        <v>0.12889259886967816</v>
      </c>
      <c r="CH16" s="61">
        <f t="shared" si="43"/>
        <v>1.9734897513156795</v>
      </c>
      <c r="CI16" s="53">
        <f t="shared" si="44"/>
        <v>2.0088474026419556</v>
      </c>
      <c r="CK16" s="61">
        <f t="shared" si="45"/>
        <v>0.2560974821888945</v>
      </c>
      <c r="CL16" s="61">
        <f t="shared" si="46"/>
        <v>9.2903069087755946E-3</v>
      </c>
      <c r="CM16" s="61">
        <f t="shared" si="47"/>
        <v>3.8161329420744655E-2</v>
      </c>
      <c r="CN16" s="61">
        <f t="shared" si="48"/>
        <v>0.16574656306482419</v>
      </c>
      <c r="CO16" s="61">
        <f t="shared" si="49"/>
        <v>-5.6342958199347322E-2</v>
      </c>
      <c r="CP16" s="61">
        <f t="shared" si="50"/>
        <v>-7.2655139447779252E-2</v>
      </c>
      <c r="CQ16" s="61">
        <f t="shared" si="51"/>
        <v>-8.9588156732323759E-2</v>
      </c>
      <c r="CR16" s="61">
        <f t="shared" si="52"/>
        <v>-5.1825208896117969E-3</v>
      </c>
      <c r="CS16" s="61">
        <f t="shared" si="53"/>
        <v>-6.1167961112485375E-2</v>
      </c>
      <c r="CT16" s="61">
        <f t="shared" si="54"/>
        <v>-4.6702212370986887E-2</v>
      </c>
      <c r="CU16" s="61">
        <f t="shared" si="55"/>
        <v>-0.12056853760864095</v>
      </c>
      <c r="CV16" s="61">
        <f t="shared" si="56"/>
        <v>-4.9037576286906373E-2</v>
      </c>
      <c r="CW16" s="61">
        <f t="shared" si="57"/>
        <v>-3.1949381064842575E-2</v>
      </c>
      <c r="CX16" s="61">
        <f t="shared" si="58"/>
        <v>-0.11572955568439625</v>
      </c>
    </row>
    <row r="17" spans="1:102" x14ac:dyDescent="0.3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29"/>
        <v>0.28726943297152702</v>
      </c>
      <c r="L17" s="61">
        <f t="shared" si="30"/>
        <v>0.39342479104552597</v>
      </c>
      <c r="M17" s="61">
        <f t="shared" si="31"/>
        <v>0.4538056962708571</v>
      </c>
      <c r="N17" s="61">
        <f t="shared" si="32"/>
        <v>0.58880247094249749</v>
      </c>
      <c r="O17" s="61">
        <f t="shared" si="33"/>
        <v>0.86816401307750979</v>
      </c>
      <c r="P17" s="61">
        <f t="shared" si="34"/>
        <v>2.5914664043079174</v>
      </c>
      <c r="Q17" s="61">
        <f t="shared" si="35"/>
        <v>2.5914506055672248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36"/>
        <v>0.53948990036802258</v>
      </c>
      <c r="Z17" s="61">
        <f t="shared" si="37"/>
        <v>0.44201450210322563</v>
      </c>
      <c r="AA17" s="61">
        <f t="shared" si="38"/>
        <v>0.41107379622481149</v>
      </c>
      <c r="AB17" s="61">
        <f t="shared" si="39"/>
        <v>0.34773452735229454</v>
      </c>
      <c r="AC17" s="61">
        <f t="shared" si="40"/>
        <v>0.26551421507512685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si="4"/>
        <v>0.53948990036802258</v>
      </c>
      <c r="BH17" s="61">
        <f t="shared" si="5"/>
        <v>4.7965499629233563E-2</v>
      </c>
      <c r="BI17" s="61">
        <f t="shared" si="6"/>
        <v>0.10224577845879357</v>
      </c>
      <c r="BJ17" s="61">
        <f t="shared" si="7"/>
        <v>0.62063635824464758</v>
      </c>
      <c r="BK17" s="61">
        <f t="shared" si="8"/>
        <v>8.027342723019823E-2</v>
      </c>
      <c r="BL17" s="61">
        <f t="shared" si="9"/>
        <v>9.6012114697957854E-2</v>
      </c>
      <c r="BM17" s="61">
        <f t="shared" si="10"/>
        <v>0.44884505972085975</v>
      </c>
      <c r="BN17" s="61">
        <f t="shared" si="11"/>
        <v>0.48331571119500344</v>
      </c>
      <c r="BO17" s="61">
        <f t="shared" si="12"/>
        <v>0.13831635870150014</v>
      </c>
      <c r="BP17" s="61">
        <f t="shared" si="13"/>
        <v>5.0531673758278765E-2</v>
      </c>
      <c r="BQ17" s="61">
        <f t="shared" si="14"/>
        <v>9.5337460710945288E-2</v>
      </c>
      <c r="BR17" s="61">
        <f t="shared" si="15"/>
        <v>6.5868223948087459E-2</v>
      </c>
      <c r="BS17" s="61">
        <f t="shared" si="59"/>
        <v>2.7688375666635281</v>
      </c>
      <c r="BT17" s="61">
        <f t="shared" si="41"/>
        <v>2.3657025453473146</v>
      </c>
      <c r="BV17" s="61">
        <f t="shared" si="42"/>
        <v>0.26551421507512685</v>
      </c>
      <c r="BW17" s="61">
        <f t="shared" si="16"/>
        <v>4.0004395790823807E-2</v>
      </c>
      <c r="BX17" s="61">
        <f t="shared" si="17"/>
        <v>8.1291891985236731E-2</v>
      </c>
      <c r="BY17" s="61">
        <f t="shared" si="18"/>
        <v>0.68329553240724417</v>
      </c>
      <c r="BZ17" s="61">
        <f t="shared" si="19"/>
        <v>0.14660305157689821</v>
      </c>
      <c r="CA17" s="61">
        <f t="shared" si="20"/>
        <v>0.20190527930770522</v>
      </c>
      <c r="CB17" s="61">
        <f t="shared" si="21"/>
        <v>0.67703759510321748</v>
      </c>
      <c r="CC17" s="61">
        <f t="shared" si="22"/>
        <v>0.41630085745777773</v>
      </c>
      <c r="CD17" s="61">
        <f t="shared" si="23"/>
        <v>0.18792328372939343</v>
      </c>
      <c r="CE17" s="61">
        <f t="shared" si="24"/>
        <v>0.11657736909627217</v>
      </c>
      <c r="CF17" s="61">
        <f t="shared" si="25"/>
        <v>0.15784899409228451</v>
      </c>
      <c r="CG17" s="61">
        <f t="shared" si="26"/>
        <v>8.3014525023648186E-2</v>
      </c>
      <c r="CH17" s="61">
        <f t="shared" si="43"/>
        <v>3.0573169906456283</v>
      </c>
      <c r="CI17" s="53">
        <f t="shared" si="44"/>
        <v>2.6795176257310205</v>
      </c>
      <c r="CK17" s="61">
        <f t="shared" si="45"/>
        <v>0.27397568529289573</v>
      </c>
      <c r="CL17" s="61">
        <f t="shared" si="46"/>
        <v>7.9611038384097554E-3</v>
      </c>
      <c r="CM17" s="61">
        <f t="shared" si="47"/>
        <v>2.0953886473556838E-2</v>
      </c>
      <c r="CN17" s="61">
        <f t="shared" si="48"/>
        <v>-6.2659174162596587E-2</v>
      </c>
      <c r="CO17" s="61">
        <f t="shared" si="49"/>
        <v>-6.6329624346699978E-2</v>
      </c>
      <c r="CP17" s="61">
        <f t="shared" si="50"/>
        <v>-0.10589316460974736</v>
      </c>
      <c r="CQ17" s="61">
        <f t="shared" si="51"/>
        <v>-0.22819253538235773</v>
      </c>
      <c r="CR17" s="61">
        <f t="shared" si="52"/>
        <v>6.701485373722571E-2</v>
      </c>
      <c r="CS17" s="61">
        <f t="shared" si="53"/>
        <v>-4.9606925027893295E-2</v>
      </c>
      <c r="CT17" s="61">
        <f t="shared" si="54"/>
        <v>-6.6045695337993399E-2</v>
      </c>
      <c r="CU17" s="61">
        <f t="shared" si="55"/>
        <v>-6.2511533381339218E-2</v>
      </c>
      <c r="CV17" s="61">
        <f t="shared" si="56"/>
        <v>-1.7146301075560727E-2</v>
      </c>
      <c r="CW17" s="61">
        <f t="shared" si="57"/>
        <v>-0.28847942398210025</v>
      </c>
      <c r="CX17" s="61">
        <f t="shared" si="58"/>
        <v>-0.31381508038370587</v>
      </c>
    </row>
    <row r="18" spans="1:102" x14ac:dyDescent="0.3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29"/>
        <v>0.19884938041888112</v>
      </c>
      <c r="L18" s="61">
        <f t="shared" si="30"/>
        <v>0.25013182288987912</v>
      </c>
      <c r="M18" s="61">
        <f t="shared" si="31"/>
        <v>0.27924419773781589</v>
      </c>
      <c r="N18" s="61">
        <f t="shared" si="32"/>
        <v>0.35955026719541</v>
      </c>
      <c r="O18" s="61">
        <f t="shared" si="33"/>
        <v>0.54133044819667264</v>
      </c>
      <c r="P18" s="61">
        <f t="shared" si="34"/>
        <v>1.6291061164386589</v>
      </c>
      <c r="Q18" s="61">
        <f t="shared" si="35"/>
        <v>1.6290906762603363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36"/>
        <v>0.50485537540907055</v>
      </c>
      <c r="Z18" s="61">
        <f t="shared" si="37"/>
        <v>0.38668452445108531</v>
      </c>
      <c r="AA18" s="61">
        <f t="shared" si="38"/>
        <v>0.34316454250051087</v>
      </c>
      <c r="AB18" s="61">
        <f t="shared" si="39"/>
        <v>0.27831837096537365</v>
      </c>
      <c r="AC18" s="61">
        <f t="shared" si="40"/>
        <v>0.19839950305695755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si="4"/>
        <v>0.50485537540907055</v>
      </c>
      <c r="BH18" s="61">
        <f t="shared" si="5"/>
        <v>7.8258025071949299E-3</v>
      </c>
      <c r="BI18" s="61">
        <f t="shared" si="6"/>
        <v>0.12194349221237315</v>
      </c>
      <c r="BJ18" s="61">
        <f t="shared" si="7"/>
        <v>0.13269261696141854</v>
      </c>
      <c r="BK18" s="61">
        <f t="shared" si="8"/>
        <v>0.16766163216242463</v>
      </c>
      <c r="BL18" s="61">
        <f t="shared" si="9"/>
        <v>6.1012513839630717E-2</v>
      </c>
      <c r="BM18" s="61">
        <f t="shared" si="10"/>
        <v>0.22446480444618122</v>
      </c>
      <c r="BN18" s="61">
        <f t="shared" si="11"/>
        <v>0.16080347187283842</v>
      </c>
      <c r="BO18" s="61">
        <f t="shared" si="12"/>
        <v>0.14442945698386636</v>
      </c>
      <c r="BP18" s="61">
        <f t="shared" si="13"/>
        <v>2.0645925198571123E-3</v>
      </c>
      <c r="BQ18" s="61">
        <f t="shared" si="14"/>
        <v>8.2601530341349233E-2</v>
      </c>
      <c r="BR18" s="61">
        <f t="shared" si="15"/>
        <v>6.2063297162982929E-2</v>
      </c>
      <c r="BS18" s="61">
        <f t="shared" si="59"/>
        <v>1.6724185864191876</v>
      </c>
      <c r="BT18" s="61">
        <f t="shared" si="41"/>
        <v>1.6411627888626157</v>
      </c>
      <c r="BV18" s="61">
        <f t="shared" si="42"/>
        <v>0.19839950305695755</v>
      </c>
      <c r="BW18" s="61">
        <f t="shared" si="16"/>
        <v>4.983485765265111E-3</v>
      </c>
      <c r="BX18" s="61">
        <f t="shared" si="17"/>
        <v>0.11037735808995353</v>
      </c>
      <c r="BY18" s="61">
        <f t="shared" si="18"/>
        <v>0.14009013150099059</v>
      </c>
      <c r="BZ18" s="61">
        <f t="shared" si="19"/>
        <v>0.29916628384933652</v>
      </c>
      <c r="CA18" s="61">
        <f t="shared" si="20"/>
        <v>0.10107947037664745</v>
      </c>
      <c r="CB18" s="61">
        <f t="shared" si="21"/>
        <v>0.25509296025311567</v>
      </c>
      <c r="CC18" s="61">
        <f t="shared" si="22"/>
        <v>0.13934223070872936</v>
      </c>
      <c r="CD18" s="61">
        <f t="shared" si="23"/>
        <v>0.17072967388755433</v>
      </c>
      <c r="CE18" s="61">
        <f t="shared" si="24"/>
        <v>9.87262383434717E-3</v>
      </c>
      <c r="CF18" s="61">
        <f t="shared" si="25"/>
        <v>0.13314624591586796</v>
      </c>
      <c r="CG18" s="61">
        <f t="shared" si="26"/>
        <v>9.9073299529664025E-2</v>
      </c>
      <c r="CH18" s="61">
        <f t="shared" si="43"/>
        <v>1.661353266768429</v>
      </c>
      <c r="CI18" s="53">
        <f t="shared" si="44"/>
        <v>1.669339404477066</v>
      </c>
      <c r="CK18" s="61">
        <f t="shared" si="45"/>
        <v>0.30645587235211302</v>
      </c>
      <c r="CL18" s="61">
        <f t="shared" si="46"/>
        <v>2.8423167419298189E-3</v>
      </c>
      <c r="CM18" s="61">
        <f t="shared" si="47"/>
        <v>1.1566134122419622E-2</v>
      </c>
      <c r="CN18" s="61">
        <f t="shared" si="48"/>
        <v>-7.3975145395720476E-3</v>
      </c>
      <c r="CO18" s="61">
        <f t="shared" si="49"/>
        <v>-0.13150465168691189</v>
      </c>
      <c r="CP18" s="61">
        <f t="shared" si="50"/>
        <v>-4.0066956537016737E-2</v>
      </c>
      <c r="CQ18" s="61">
        <f t="shared" si="51"/>
        <v>-3.0628155806934454E-2</v>
      </c>
      <c r="CR18" s="61">
        <f t="shared" si="52"/>
        <v>2.1461241164109052E-2</v>
      </c>
      <c r="CS18" s="61">
        <f t="shared" si="53"/>
        <v>-2.6300216903687973E-2</v>
      </c>
      <c r="CT18" s="61">
        <f t="shared" si="54"/>
        <v>-7.8080313144900573E-3</v>
      </c>
      <c r="CU18" s="61">
        <f t="shared" si="55"/>
        <v>-5.0544715574518728E-2</v>
      </c>
      <c r="CV18" s="61">
        <f t="shared" si="56"/>
        <v>-3.7010002366681095E-2</v>
      </c>
      <c r="CW18" s="61">
        <f t="shared" si="57"/>
        <v>1.1065319650758632E-2</v>
      </c>
      <c r="CX18" s="61">
        <f t="shared" si="58"/>
        <v>-2.8176615614450284E-2</v>
      </c>
    </row>
    <row r="19" spans="1:102" x14ac:dyDescent="0.3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29"/>
        <v>0.32403206535771339</v>
      </c>
      <c r="L19" s="61">
        <f t="shared" si="30"/>
        <v>0.42585908684385687</v>
      </c>
      <c r="M19" s="61">
        <f t="shared" si="31"/>
        <v>0.48302748994456968</v>
      </c>
      <c r="N19" s="61">
        <f t="shared" si="32"/>
        <v>0.61542495847287648</v>
      </c>
      <c r="O19" s="61">
        <f t="shared" si="33"/>
        <v>0.89682570831651109</v>
      </c>
      <c r="P19" s="61">
        <f t="shared" si="34"/>
        <v>2.7451693089355276</v>
      </c>
      <c r="Q19" s="61">
        <f t="shared" si="35"/>
        <v>2.7451762620241293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36"/>
        <v>0.50994195358046612</v>
      </c>
      <c r="Z19" s="61">
        <f t="shared" si="37"/>
        <v>0.40332250593705116</v>
      </c>
      <c r="AA19" s="61">
        <f t="shared" si="38"/>
        <v>0.36842232950849263</v>
      </c>
      <c r="AB19" s="61">
        <f t="shared" si="39"/>
        <v>0.30786265595248308</v>
      </c>
      <c r="AC19" s="61">
        <f t="shared" si="40"/>
        <v>0.22448364524488862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si="4"/>
        <v>0.50994195358046612</v>
      </c>
      <c r="BH19" s="61">
        <f t="shared" si="5"/>
        <v>4.5714584159946128E-2</v>
      </c>
      <c r="BI19" s="61">
        <f t="shared" si="6"/>
        <v>0.16194380946986614</v>
      </c>
      <c r="BJ19" s="61">
        <f t="shared" si="7"/>
        <v>1.5281905020515589</v>
      </c>
      <c r="BK19" s="61">
        <f t="shared" si="8"/>
        <v>5.9269814611686837E-2</v>
      </c>
      <c r="BL19" s="61">
        <f t="shared" si="9"/>
        <v>7.9276669746553091E-2</v>
      </c>
      <c r="BM19" s="61">
        <f t="shared" si="10"/>
        <v>0.38093374134386043</v>
      </c>
      <c r="BN19" s="61">
        <f t="shared" si="11"/>
        <v>8.9576922137413084E-2</v>
      </c>
      <c r="BO19" s="61">
        <f t="shared" si="12"/>
        <v>0.14681137847828254</v>
      </c>
      <c r="BP19" s="61">
        <f t="shared" si="13"/>
        <v>3.948287849375573E-2</v>
      </c>
      <c r="BQ19" s="61">
        <f t="shared" si="14"/>
        <v>9.278550692585312E-2</v>
      </c>
      <c r="BR19" s="61">
        <f t="shared" si="15"/>
        <v>6.4263171603394106E-2</v>
      </c>
      <c r="BS19" s="61">
        <f t="shared" si="59"/>
        <v>3.1981909326026359</v>
      </c>
      <c r="BT19" s="61">
        <f t="shared" si="41"/>
        <v>2.674014901716415</v>
      </c>
      <c r="BV19" s="61">
        <f t="shared" si="42"/>
        <v>0.22448364524488862</v>
      </c>
      <c r="BW19" s="61">
        <f t="shared" si="16"/>
        <v>3.7383934342019913E-2</v>
      </c>
      <c r="BX19" s="61">
        <f t="shared" si="17"/>
        <v>0.1086310163546698</v>
      </c>
      <c r="BY19" s="61">
        <f t="shared" si="18"/>
        <v>1.357847092334705</v>
      </c>
      <c r="BZ19" s="61">
        <f t="shared" si="19"/>
        <v>0.11210957418186114</v>
      </c>
      <c r="CA19" s="61">
        <f t="shared" si="20"/>
        <v>0.13965482487433631</v>
      </c>
      <c r="CB19" s="61">
        <f t="shared" si="21"/>
        <v>0.62421881955775504</v>
      </c>
      <c r="CC19" s="61">
        <f t="shared" si="22"/>
        <v>6.2994443336635911E-2</v>
      </c>
      <c r="CD19" s="61">
        <f t="shared" si="23"/>
        <v>0.18476939587021773</v>
      </c>
      <c r="CE19" s="61">
        <f t="shared" si="24"/>
        <v>8.6501932355268984E-2</v>
      </c>
      <c r="CF19" s="61">
        <f t="shared" si="25"/>
        <v>0.18574059889075339</v>
      </c>
      <c r="CG19" s="61">
        <f t="shared" si="26"/>
        <v>8.0444738949823583E-2</v>
      </c>
      <c r="CH19" s="61">
        <f t="shared" si="43"/>
        <v>3.2047800162929359</v>
      </c>
      <c r="CI19" s="53">
        <f t="shared" si="44"/>
        <v>2.7645107091604837</v>
      </c>
      <c r="CK19" s="61">
        <f t="shared" si="45"/>
        <v>0.2854583083355775</v>
      </c>
      <c r="CL19" s="61">
        <f t="shared" si="46"/>
        <v>8.3306498179262153E-3</v>
      </c>
      <c r="CM19" s="61">
        <f t="shared" si="47"/>
        <v>5.3312793115196336E-2</v>
      </c>
      <c r="CN19" s="61">
        <f t="shared" si="48"/>
        <v>0.17034340971685391</v>
      </c>
      <c r="CO19" s="61">
        <f t="shared" si="49"/>
        <v>-5.2839759570174304E-2</v>
      </c>
      <c r="CP19" s="61">
        <f t="shared" si="50"/>
        <v>-6.0378155127783217E-2</v>
      </c>
      <c r="CQ19" s="61">
        <f t="shared" si="51"/>
        <v>-0.24328507821389461</v>
      </c>
      <c r="CR19" s="61">
        <f t="shared" si="52"/>
        <v>2.6582478800777173E-2</v>
      </c>
      <c r="CS19" s="61">
        <f t="shared" si="53"/>
        <v>-3.7958017391935189E-2</v>
      </c>
      <c r="CT19" s="61">
        <f t="shared" si="54"/>
        <v>-4.7019053861513255E-2</v>
      </c>
      <c r="CU19" s="61">
        <f t="shared" si="55"/>
        <v>-9.2955091964900274E-2</v>
      </c>
      <c r="CV19" s="61">
        <f t="shared" si="56"/>
        <v>-1.6181567346429476E-2</v>
      </c>
      <c r="CW19" s="61">
        <f t="shared" si="57"/>
        <v>-6.5890836902999794E-3</v>
      </c>
      <c r="CX19" s="61">
        <f t="shared" si="58"/>
        <v>-9.049580744406871E-2</v>
      </c>
    </row>
    <row r="20" spans="1:102" x14ac:dyDescent="0.3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29"/>
        <v>0.32067001075137441</v>
      </c>
      <c r="L20" s="61">
        <f t="shared" si="30"/>
        <v>0.3853465187191879</v>
      </c>
      <c r="M20" s="61">
        <f t="shared" si="31"/>
        <v>0.43015503644933101</v>
      </c>
      <c r="N20" s="61">
        <f t="shared" si="32"/>
        <v>0.5248238548515296</v>
      </c>
      <c r="O20" s="61">
        <f t="shared" si="33"/>
        <v>0.72092702338114445</v>
      </c>
      <c r="P20" s="61">
        <f t="shared" si="34"/>
        <v>2.3819224441525675</v>
      </c>
      <c r="Q20" s="61">
        <f t="shared" si="35"/>
        <v>2.3819421233896465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36"/>
        <v>1.3254101969746086</v>
      </c>
      <c r="Z20" s="61">
        <f t="shared" si="37"/>
        <v>1.0609281855154606</v>
      </c>
      <c r="AA20" s="61">
        <f t="shared" si="38"/>
        <v>0.9709281371492855</v>
      </c>
      <c r="AB20" s="61">
        <f t="shared" si="39"/>
        <v>0.80727830485303775</v>
      </c>
      <c r="AC20" s="61">
        <f t="shared" si="40"/>
        <v>0.60598704416434834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si="4"/>
        <v>1.3254101969746086</v>
      </c>
      <c r="BH20" s="61">
        <f t="shared" si="5"/>
        <v>4.8652514468615418E-2</v>
      </c>
      <c r="BI20" s="61">
        <f t="shared" si="6"/>
        <v>0.134736647214765</v>
      </c>
      <c r="BJ20" s="61">
        <f t="shared" si="7"/>
        <v>-6.6783693150700332E-2</v>
      </c>
      <c r="BK20" s="61">
        <f t="shared" si="8"/>
        <v>9.0534760942542036E-2</v>
      </c>
      <c r="BL20" s="61">
        <f t="shared" si="9"/>
        <v>9.4311923114401952E-2</v>
      </c>
      <c r="BM20" s="61">
        <f t="shared" si="10"/>
        <v>0.20270465375411853</v>
      </c>
      <c r="BN20" s="61">
        <f t="shared" si="11"/>
        <v>0.24883871593792811</v>
      </c>
      <c r="BO20" s="61">
        <f t="shared" si="12"/>
        <v>0.21077893009652515</v>
      </c>
      <c r="BP20" s="61">
        <f t="shared" si="13"/>
        <v>3.0811071683529697E-2</v>
      </c>
      <c r="BQ20" s="61">
        <f t="shared" si="14"/>
        <v>0.10098252499368907</v>
      </c>
      <c r="BR20" s="61">
        <f t="shared" si="15"/>
        <v>7.5011108715772157E-2</v>
      </c>
      <c r="BS20" s="61">
        <f t="shared" si="59"/>
        <v>2.4959893547457956</v>
      </c>
      <c r="BT20" s="61">
        <f t="shared" si="41"/>
        <v>2.6481042440088309</v>
      </c>
      <c r="BV20" s="61">
        <f t="shared" si="42"/>
        <v>0.60598704416434834</v>
      </c>
      <c r="BW20" s="61">
        <f t="shared" si="16"/>
        <v>3.8675879354791796E-2</v>
      </c>
      <c r="BX20" s="61">
        <f t="shared" si="17"/>
        <v>0.10600075918904039</v>
      </c>
      <c r="BY20" s="61">
        <f t="shared" si="18"/>
        <v>-0.16464797775292267</v>
      </c>
      <c r="BZ20" s="61">
        <f t="shared" si="19"/>
        <v>0.15822986777831305</v>
      </c>
      <c r="CA20" s="61">
        <f t="shared" si="20"/>
        <v>0.17605582722695107</v>
      </c>
      <c r="CB20" s="61">
        <f t="shared" si="21"/>
        <v>0.3059668144659532</v>
      </c>
      <c r="CC20" s="61">
        <f t="shared" si="22"/>
        <v>0.21827776872428495</v>
      </c>
      <c r="CD20" s="61">
        <f t="shared" si="23"/>
        <v>0.26680892727015199</v>
      </c>
      <c r="CE20" s="61">
        <f t="shared" si="24"/>
        <v>6.0418273426227298E-2</v>
      </c>
      <c r="CF20" s="61">
        <f t="shared" si="25"/>
        <v>0.18908399569752996</v>
      </c>
      <c r="CG20" s="61">
        <f t="shared" si="26"/>
        <v>9.2777307894823927E-2</v>
      </c>
      <c r="CH20" s="61">
        <f t="shared" si="43"/>
        <v>2.0536344874394934</v>
      </c>
      <c r="CI20" s="53">
        <f t="shared" si="44"/>
        <v>2.2218759863265047</v>
      </c>
      <c r="CK20" s="61">
        <f t="shared" si="45"/>
        <v>0.71942315281026026</v>
      </c>
      <c r="CL20" s="61">
        <f t="shared" si="46"/>
        <v>9.9766351138236217E-3</v>
      </c>
      <c r="CM20" s="61">
        <f t="shared" si="47"/>
        <v>2.8735888025724604E-2</v>
      </c>
      <c r="CN20" s="61">
        <f t="shared" si="48"/>
        <v>9.7864284602222337E-2</v>
      </c>
      <c r="CO20" s="61">
        <f t="shared" si="49"/>
        <v>-6.7695106835771013E-2</v>
      </c>
      <c r="CP20" s="61">
        <f t="shared" si="50"/>
        <v>-8.1743904112549115E-2</v>
      </c>
      <c r="CQ20" s="61">
        <f t="shared" si="51"/>
        <v>-0.10326216071183467</v>
      </c>
      <c r="CR20" s="61">
        <f t="shared" si="52"/>
        <v>3.0560947213643164E-2</v>
      </c>
      <c r="CS20" s="61">
        <f t="shared" si="53"/>
        <v>-5.6029997173626833E-2</v>
      </c>
      <c r="CT20" s="61">
        <f t="shared" si="54"/>
        <v>-2.9607201742697601E-2</v>
      </c>
      <c r="CU20" s="61">
        <f t="shared" si="55"/>
        <v>-8.810147070384089E-2</v>
      </c>
      <c r="CV20" s="61">
        <f t="shared" si="56"/>
        <v>-1.776619917905177E-2</v>
      </c>
      <c r="CW20" s="61">
        <f t="shared" si="57"/>
        <v>0.44235486730630225</v>
      </c>
      <c r="CX20" s="61">
        <f t="shared" si="58"/>
        <v>0.42622825768232619</v>
      </c>
    </row>
    <row r="21" spans="1:102" x14ac:dyDescent="0.3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29"/>
        <v>0.4761585896363198</v>
      </c>
      <c r="L21" s="61">
        <f t="shared" si="30"/>
        <v>0.59715771816458507</v>
      </c>
      <c r="M21" s="61">
        <f t="shared" si="31"/>
        <v>0.67795304596016304</v>
      </c>
      <c r="N21" s="61">
        <f t="shared" si="32"/>
        <v>0.85614554885182992</v>
      </c>
      <c r="O21" s="61">
        <f t="shared" si="33"/>
        <v>1.2187796998605398</v>
      </c>
      <c r="P21" s="61">
        <f t="shared" si="34"/>
        <v>3.8261946024734375</v>
      </c>
      <c r="Q21" s="61">
        <f t="shared" si="35"/>
        <v>3.8262008675398862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36"/>
        <v>1.8508253131691839</v>
      </c>
      <c r="Z21" s="61">
        <f t="shared" si="37"/>
        <v>1.4861689668903071</v>
      </c>
      <c r="AA21" s="61">
        <f t="shared" si="38"/>
        <v>1.3657483987026076</v>
      </c>
      <c r="AB21" s="61">
        <f t="shared" si="39"/>
        <v>1.1271964665761292</v>
      </c>
      <c r="AC21" s="61">
        <f t="shared" si="40"/>
        <v>0.82609058221833687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si="4"/>
        <v>1.8508253131691839</v>
      </c>
      <c r="BH21" s="61">
        <f t="shared" si="5"/>
        <v>2.4271848481067473E-2</v>
      </c>
      <c r="BI21" s="61">
        <f t="shared" si="6"/>
        <v>0.12697843659098054</v>
      </c>
      <c r="BJ21" s="61">
        <f t="shared" si="7"/>
        <v>0.43624446581748194</v>
      </c>
      <c r="BK21" s="61">
        <f t="shared" si="8"/>
        <v>0.14617116474561367</v>
      </c>
      <c r="BL21" s="61">
        <f t="shared" si="9"/>
        <v>0.17739491846325348</v>
      </c>
      <c r="BM21" s="61">
        <f t="shared" si="10"/>
        <v>0.58579215003688379</v>
      </c>
      <c r="BN21" s="61">
        <f t="shared" si="11"/>
        <v>2.5709740610884844E-2</v>
      </c>
      <c r="BO21" s="61">
        <f t="shared" si="12"/>
        <v>0.22902268094274042</v>
      </c>
      <c r="BP21" s="61">
        <f t="shared" si="13"/>
        <v>4.3876370476985511E-2</v>
      </c>
      <c r="BQ21" s="61">
        <f t="shared" si="14"/>
        <v>0.11397643479744213</v>
      </c>
      <c r="BR21" s="61">
        <f t="shared" si="15"/>
        <v>0.11273420397439712</v>
      </c>
      <c r="BS21" s="61">
        <f t="shared" si="59"/>
        <v>3.8729977281069154</v>
      </c>
      <c r="BT21" s="61">
        <f t="shared" si="41"/>
        <v>3.9219385499047466</v>
      </c>
      <c r="BV21" s="61">
        <f t="shared" si="42"/>
        <v>0.82609058221833687</v>
      </c>
      <c r="BW21" s="61">
        <f t="shared" si="16"/>
        <v>1.9224909735144718E-2</v>
      </c>
      <c r="BX21" s="61">
        <f t="shared" si="17"/>
        <v>0.10917070652217485</v>
      </c>
      <c r="BY21" s="61">
        <f t="shared" si="18"/>
        <v>0.49640853783620081</v>
      </c>
      <c r="BZ21" s="61">
        <f t="shared" si="19"/>
        <v>0.25168432652027822</v>
      </c>
      <c r="CA21" s="61">
        <f t="shared" si="20"/>
        <v>0.35372324932547006</v>
      </c>
      <c r="CB21" s="61">
        <f t="shared" si="21"/>
        <v>0.93267870337535719</v>
      </c>
      <c r="CC21" s="61">
        <f t="shared" si="22"/>
        <v>1.9802876822035714E-2</v>
      </c>
      <c r="CD21" s="61">
        <f t="shared" si="23"/>
        <v>0.31235359400990542</v>
      </c>
      <c r="CE21" s="61">
        <f t="shared" si="24"/>
        <v>0.10417800653044555</v>
      </c>
      <c r="CF21" s="61">
        <f t="shared" si="25"/>
        <v>0.2192252350418106</v>
      </c>
      <c r="CG21" s="61">
        <f t="shared" si="26"/>
        <v>0.14698349403979294</v>
      </c>
      <c r="CH21" s="61">
        <f t="shared" si="43"/>
        <v>3.7915242219769532</v>
      </c>
      <c r="CI21" s="53">
        <f t="shared" si="44"/>
        <v>3.7621251519562193</v>
      </c>
      <c r="CK21" s="61">
        <f t="shared" si="45"/>
        <v>1.024734730950847</v>
      </c>
      <c r="CL21" s="61">
        <f t="shared" si="46"/>
        <v>5.0469387459227549E-3</v>
      </c>
      <c r="CM21" s="61">
        <f t="shared" si="47"/>
        <v>1.7807730068805691E-2</v>
      </c>
      <c r="CN21" s="61">
        <f t="shared" si="48"/>
        <v>-6.0164072018718873E-2</v>
      </c>
      <c r="CO21" s="61">
        <f t="shared" si="49"/>
        <v>-0.10551316177466455</v>
      </c>
      <c r="CP21" s="61">
        <f t="shared" si="50"/>
        <v>-0.17632833086221658</v>
      </c>
      <c r="CQ21" s="61">
        <f t="shared" si="51"/>
        <v>-0.3468865533384734</v>
      </c>
      <c r="CR21" s="61">
        <f t="shared" si="52"/>
        <v>5.9068637888491302E-3</v>
      </c>
      <c r="CS21" s="61">
        <f t="shared" si="53"/>
        <v>-8.3330913067165002E-2</v>
      </c>
      <c r="CT21" s="61">
        <f t="shared" si="54"/>
        <v>-6.0301636053460041E-2</v>
      </c>
      <c r="CU21" s="61">
        <f t="shared" si="55"/>
        <v>-0.10524880024436847</v>
      </c>
      <c r="CV21" s="61">
        <f t="shared" si="56"/>
        <v>-3.4249290065395815E-2</v>
      </c>
      <c r="CW21" s="61">
        <f t="shared" si="57"/>
        <v>8.1473506129962292E-2</v>
      </c>
      <c r="CX21" s="61">
        <f t="shared" si="58"/>
        <v>0.15981339794852722</v>
      </c>
    </row>
    <row r="22" spans="1:102" x14ac:dyDescent="0.3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29"/>
        <v>0.43868947289759902</v>
      </c>
      <c r="L22" s="61">
        <f t="shared" si="30"/>
        <v>0.54393960336862734</v>
      </c>
      <c r="M22" s="61">
        <f t="shared" si="31"/>
        <v>0.61154062922460484</v>
      </c>
      <c r="N22" s="61">
        <f t="shared" si="32"/>
        <v>0.7622059812181704</v>
      </c>
      <c r="O22" s="61">
        <f t="shared" si="33"/>
        <v>1.0655801129943392</v>
      </c>
      <c r="P22" s="61">
        <f t="shared" si="34"/>
        <v>3.4219557997033405</v>
      </c>
      <c r="Q22" s="61">
        <f t="shared" si="35"/>
        <v>3.421983669250217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36"/>
        <v>1.5637158442882646</v>
      </c>
      <c r="Z22" s="61">
        <f t="shared" si="37"/>
        <v>1.2442226164574963</v>
      </c>
      <c r="AA22" s="61">
        <f t="shared" si="38"/>
        <v>1.132147952478233</v>
      </c>
      <c r="AB22" s="61">
        <f t="shared" si="39"/>
        <v>0.93397331749546131</v>
      </c>
      <c r="AC22" s="61">
        <f t="shared" si="40"/>
        <v>0.6893583166223417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si="4"/>
        <v>1.5637158442882646</v>
      </c>
      <c r="BH22" s="61">
        <f t="shared" si="5"/>
        <v>6.1356969057760849E-2</v>
      </c>
      <c r="BI22" s="61">
        <f t="shared" si="6"/>
        <v>0.14630926784393619</v>
      </c>
      <c r="BJ22" s="61">
        <f t="shared" si="7"/>
        <v>0.20742827668306127</v>
      </c>
      <c r="BK22" s="61">
        <f t="shared" si="8"/>
        <v>0.14036888826199501</v>
      </c>
      <c r="BL22" s="61">
        <f t="shared" si="9"/>
        <v>0.12401273075024344</v>
      </c>
      <c r="BM22" s="61">
        <f t="shared" si="10"/>
        <v>0.5822656684041283</v>
      </c>
      <c r="BN22" s="61">
        <f t="shared" si="11"/>
        <v>9.2646073440257243E-2</v>
      </c>
      <c r="BO22" s="61">
        <f t="shared" si="12"/>
        <v>0.32345211810227881</v>
      </c>
      <c r="BP22" s="61">
        <f t="shared" si="13"/>
        <v>4.5316592665920453E-2</v>
      </c>
      <c r="BQ22" s="61">
        <f t="shared" si="14"/>
        <v>0.12637312566908609</v>
      </c>
      <c r="BR22" s="61">
        <f t="shared" si="15"/>
        <v>0.13588977656835366</v>
      </c>
      <c r="BS22" s="61">
        <f t="shared" si="59"/>
        <v>3.5491353317352865</v>
      </c>
      <c r="BT22" s="61">
        <f t="shared" si="41"/>
        <v>3.6099908235275757</v>
      </c>
      <c r="BV22" s="61">
        <f t="shared" si="42"/>
        <v>0.6893583166223417</v>
      </c>
      <c r="BW22" s="61">
        <f t="shared" si="16"/>
        <v>4.8788396206496547E-2</v>
      </c>
      <c r="BX22" s="61">
        <f t="shared" si="17"/>
        <v>9.8377333158293195E-2</v>
      </c>
      <c r="BY22" s="61">
        <f t="shared" si="18"/>
        <v>0.16653677301407699</v>
      </c>
      <c r="BZ22" s="61">
        <f t="shared" si="19"/>
        <v>0.23765261919163083</v>
      </c>
      <c r="CA22" s="61">
        <f t="shared" si="20"/>
        <v>0.21871140411295806</v>
      </c>
      <c r="CB22" s="61">
        <f t="shared" si="21"/>
        <v>0.81723548553055558</v>
      </c>
      <c r="CC22" s="61">
        <f t="shared" si="22"/>
        <v>5.8583927244295758E-2</v>
      </c>
      <c r="CD22" s="61">
        <f t="shared" si="23"/>
        <v>0.4118080779353846</v>
      </c>
      <c r="CE22" s="61">
        <f t="shared" si="24"/>
        <v>0.11401308328259466</v>
      </c>
      <c r="CF22" s="61">
        <f t="shared" si="25"/>
        <v>0.2209346050843265</v>
      </c>
      <c r="CG22" s="61">
        <f t="shared" si="26"/>
        <v>0.18931457235034879</v>
      </c>
      <c r="CH22" s="61">
        <f t="shared" si="43"/>
        <v>3.2713145937333028</v>
      </c>
      <c r="CI22" s="53">
        <f t="shared" si="44"/>
        <v>3.2912603547672115</v>
      </c>
      <c r="CK22" s="61">
        <f t="shared" si="45"/>
        <v>0.8743575276659229</v>
      </c>
      <c r="CL22" s="61">
        <f t="shared" si="46"/>
        <v>1.2568572851264302E-2</v>
      </c>
      <c r="CM22" s="61">
        <f t="shared" si="47"/>
        <v>4.7931934685642996E-2</v>
      </c>
      <c r="CN22" s="61">
        <f t="shared" si="48"/>
        <v>4.089150366898428E-2</v>
      </c>
      <c r="CO22" s="61">
        <f t="shared" si="49"/>
        <v>-9.7283730929635825E-2</v>
      </c>
      <c r="CP22" s="61">
        <f t="shared" si="50"/>
        <v>-9.4698673362714619E-2</v>
      </c>
      <c r="CQ22" s="61">
        <f t="shared" si="51"/>
        <v>-0.23496981712642728</v>
      </c>
      <c r="CR22" s="61">
        <f t="shared" si="52"/>
        <v>3.4062146195961485E-2</v>
      </c>
      <c r="CS22" s="61">
        <f t="shared" si="53"/>
        <v>-8.835595983310579E-2</v>
      </c>
      <c r="CT22" s="61">
        <f t="shared" si="54"/>
        <v>-6.8696490616674211E-2</v>
      </c>
      <c r="CU22" s="61">
        <f t="shared" si="55"/>
        <v>-9.4561479415240401E-2</v>
      </c>
      <c r="CV22" s="61">
        <f t="shared" si="56"/>
        <v>-5.3424795781995132E-2</v>
      </c>
      <c r="CW22" s="61">
        <f t="shared" si="57"/>
        <v>0.2778207380019837</v>
      </c>
      <c r="CX22" s="61">
        <f t="shared" si="58"/>
        <v>0.31873046876036426</v>
      </c>
    </row>
    <row r="23" spans="1:102" x14ac:dyDescent="0.3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29"/>
        <v>0.47301689307690153</v>
      </c>
      <c r="L23" s="61">
        <f t="shared" si="30"/>
        <v>0.60755878654073281</v>
      </c>
      <c r="M23" s="61">
        <f t="shared" si="31"/>
        <v>0.69164032631473937</v>
      </c>
      <c r="N23" s="61">
        <f t="shared" si="32"/>
        <v>0.86363251622966386</v>
      </c>
      <c r="O23" s="61">
        <f t="shared" si="33"/>
        <v>1.2503713710061746</v>
      </c>
      <c r="P23" s="61">
        <f t="shared" si="34"/>
        <v>3.8862198931682119</v>
      </c>
      <c r="Q23" s="61">
        <f t="shared" si="35"/>
        <v>3.8862166682917865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36"/>
        <v>1.3679732376825131</v>
      </c>
      <c r="Z23" s="61">
        <f t="shared" si="37"/>
        <v>1.0651163912748423</v>
      </c>
      <c r="AA23" s="61">
        <f t="shared" si="38"/>
        <v>0.95741276939533648</v>
      </c>
      <c r="AB23" s="61">
        <f t="shared" si="39"/>
        <v>0.78469064140122657</v>
      </c>
      <c r="AC23" s="61">
        <f t="shared" si="40"/>
        <v>0.57186676881943088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si="4"/>
        <v>1.3679732376825131</v>
      </c>
      <c r="BH23" s="61">
        <f t="shared" si="5"/>
        <v>3.839196500879425E-2</v>
      </c>
      <c r="BI23" s="61">
        <f t="shared" si="6"/>
        <v>5.7039054040893759E-2</v>
      </c>
      <c r="BJ23" s="61">
        <f t="shared" si="7"/>
        <v>1.0325619593125392</v>
      </c>
      <c r="BK23" s="61">
        <f t="shared" si="8"/>
        <v>0.1122094159072303</v>
      </c>
      <c r="BL23" s="61">
        <f t="shared" si="9"/>
        <v>0.15928087087433021</v>
      </c>
      <c r="BM23" s="61">
        <f t="shared" si="10"/>
        <v>0.45370482100757409</v>
      </c>
      <c r="BN23" s="61">
        <f t="shared" si="11"/>
        <v>0.65225419592414102</v>
      </c>
      <c r="BO23" s="61">
        <f t="shared" si="12"/>
        <v>0.2597123469459956</v>
      </c>
      <c r="BP23" s="61">
        <f t="shared" si="13"/>
        <v>3.9304156200009294E-2</v>
      </c>
      <c r="BQ23" s="61">
        <f t="shared" si="14"/>
        <v>0.10634039785798521</v>
      </c>
      <c r="BR23" s="61">
        <f t="shared" si="15"/>
        <v>0.15495280027740327</v>
      </c>
      <c r="BS23" s="61">
        <f t="shared" si="59"/>
        <v>4.4337252210394089</v>
      </c>
      <c r="BT23" s="61">
        <f t="shared" si="41"/>
        <v>3.8854092022333697</v>
      </c>
      <c r="BV23" s="61">
        <f t="shared" si="42"/>
        <v>0.57186676881943088</v>
      </c>
      <c r="BW23" s="61">
        <f t="shared" si="16"/>
        <v>3.064724368250387E-2</v>
      </c>
      <c r="BX23" s="61">
        <f t="shared" si="17"/>
        <v>5.3147121886743448E-2</v>
      </c>
      <c r="BY23" s="61">
        <f t="shared" si="18"/>
        <v>1.1036197005198676</v>
      </c>
      <c r="BZ23" s="61">
        <f t="shared" si="19"/>
        <v>0.19000715502653787</v>
      </c>
      <c r="CA23" s="61">
        <f t="shared" si="20"/>
        <v>0.34746905096151764</v>
      </c>
      <c r="CB23" s="61">
        <f t="shared" si="21"/>
        <v>0.65219795790750001</v>
      </c>
      <c r="CC23" s="61">
        <f t="shared" si="22"/>
        <v>0.64239672349486465</v>
      </c>
      <c r="CD23" s="61">
        <f t="shared" si="23"/>
        <v>0.31168390061043333</v>
      </c>
      <c r="CE23" s="61">
        <f t="shared" si="24"/>
        <v>9.4488515943490101E-2</v>
      </c>
      <c r="CF23" s="61">
        <f t="shared" si="25"/>
        <v>0.19191673918697008</v>
      </c>
      <c r="CG23" s="61">
        <f t="shared" si="26"/>
        <v>0.2358857511657487</v>
      </c>
      <c r="CH23" s="61">
        <f t="shared" si="43"/>
        <v>4.4253266292056086</v>
      </c>
      <c r="CI23" s="53">
        <f t="shared" si="44"/>
        <v>3.8669133449714455</v>
      </c>
      <c r="CK23" s="61">
        <f t="shared" si="45"/>
        <v>0.79610646886308223</v>
      </c>
      <c r="CL23" s="61">
        <f t="shared" si="46"/>
        <v>7.7447213262903797E-3</v>
      </c>
      <c r="CM23" s="61">
        <f t="shared" si="47"/>
        <v>3.8919321541503113E-3</v>
      </c>
      <c r="CN23" s="61">
        <f t="shared" si="48"/>
        <v>-7.1057741207328329E-2</v>
      </c>
      <c r="CO23" s="61">
        <f t="shared" si="49"/>
        <v>-7.7797739119307568E-2</v>
      </c>
      <c r="CP23" s="61">
        <f t="shared" si="50"/>
        <v>-0.18818818008718743</v>
      </c>
      <c r="CQ23" s="61">
        <f t="shared" si="51"/>
        <v>-0.19849313689992593</v>
      </c>
      <c r="CR23" s="61">
        <f t="shared" si="52"/>
        <v>9.8574724292763705E-3</v>
      </c>
      <c r="CS23" s="61">
        <f t="shared" si="53"/>
        <v>-5.1971553664437731E-2</v>
      </c>
      <c r="CT23" s="61">
        <f t="shared" si="54"/>
        <v>-5.5184359743480807E-2</v>
      </c>
      <c r="CU23" s="61">
        <f t="shared" si="55"/>
        <v>-8.5576341328984867E-2</v>
      </c>
      <c r="CV23" s="61">
        <f t="shared" si="56"/>
        <v>-8.0932950888345428E-2</v>
      </c>
      <c r="CW23" s="61">
        <f t="shared" si="57"/>
        <v>8.3985918338003174E-3</v>
      </c>
      <c r="CX23" s="61">
        <f t="shared" si="58"/>
        <v>1.8495857261924264E-2</v>
      </c>
    </row>
    <row r="24" spans="1:102" x14ac:dyDescent="0.3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29"/>
        <v>0.70875238109006755</v>
      </c>
      <c r="L24" s="61">
        <f t="shared" si="30"/>
        <v>0.90465480172541446</v>
      </c>
      <c r="M24" s="61">
        <f t="shared" si="31"/>
        <v>1.0247640775053768</v>
      </c>
      <c r="N24" s="61">
        <f t="shared" si="32"/>
        <v>1.3227021328582813</v>
      </c>
      <c r="O24" s="61">
        <f t="shared" si="33"/>
        <v>1.907575725172459</v>
      </c>
      <c r="P24" s="61">
        <f t="shared" si="34"/>
        <v>5.8684491183515988</v>
      </c>
      <c r="Q24" s="61">
        <f t="shared" si="35"/>
        <v>5.8684365763792323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36"/>
        <v>2.1095203770048867</v>
      </c>
      <c r="Z24" s="61">
        <f t="shared" si="37"/>
        <v>1.6963198117472387</v>
      </c>
      <c r="AA24" s="61">
        <f t="shared" si="38"/>
        <v>1.5520274300657595</v>
      </c>
      <c r="AB24" s="61">
        <f t="shared" si="39"/>
        <v>1.2883470840628353</v>
      </c>
      <c r="AC24" s="61">
        <f t="shared" si="40"/>
        <v>0.95742072201018946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si="4"/>
        <v>2.1095203770048867</v>
      </c>
      <c r="BH24" s="61">
        <f t="shared" si="5"/>
        <v>5.6763901762593924E-2</v>
      </c>
      <c r="BI24" s="61">
        <f t="shared" si="6"/>
        <v>0.37188928428029466</v>
      </c>
      <c r="BJ24" s="61">
        <f t="shared" si="7"/>
        <v>0.49900734785546863</v>
      </c>
      <c r="BK24" s="61">
        <f t="shared" si="8"/>
        <v>0.34748999796006502</v>
      </c>
      <c r="BL24" s="61">
        <f t="shared" si="9"/>
        <v>0.19470255146788731</v>
      </c>
      <c r="BM24" s="61">
        <f t="shared" si="10"/>
        <v>1.0952889006229889</v>
      </c>
      <c r="BN24" s="61">
        <f t="shared" si="11"/>
        <v>0.13690007135458426</v>
      </c>
      <c r="BO24" s="61">
        <f t="shared" si="12"/>
        <v>0.4445792862388287</v>
      </c>
      <c r="BP24" s="61">
        <f t="shared" si="13"/>
        <v>4.4210251091650742E-2</v>
      </c>
      <c r="BQ24" s="61">
        <f t="shared" si="14"/>
        <v>0.24993873114297732</v>
      </c>
      <c r="BR24" s="61">
        <f t="shared" si="15"/>
        <v>0.27416301605792298</v>
      </c>
      <c r="BS24" s="61">
        <f t="shared" si="59"/>
        <v>5.8244537168401491</v>
      </c>
      <c r="BT24" s="61">
        <f t="shared" si="41"/>
        <v>5.8218098934657236</v>
      </c>
      <c r="BV24" s="61">
        <f t="shared" si="42"/>
        <v>0.95742072201018946</v>
      </c>
      <c r="BW24" s="61">
        <f t="shared" si="16"/>
        <v>4.4961622787527487E-2</v>
      </c>
      <c r="BX24" s="61">
        <f t="shared" si="17"/>
        <v>0.29193612415265463</v>
      </c>
      <c r="BY24" s="61">
        <f t="shared" si="18"/>
        <v>0.39810712111818508</v>
      </c>
      <c r="BZ24" s="61">
        <f t="shared" si="19"/>
        <v>0.58853530818071742</v>
      </c>
      <c r="CA24" s="61">
        <f t="shared" si="20"/>
        <v>0.35270956151689509</v>
      </c>
      <c r="CB24" s="61">
        <f t="shared" si="21"/>
        <v>1.7026977870914417</v>
      </c>
      <c r="CC24" s="61">
        <f t="shared" si="22"/>
        <v>0.10364889738873126</v>
      </c>
      <c r="CD24" s="61">
        <f t="shared" si="23"/>
        <v>0.54242889141504558</v>
      </c>
      <c r="CE24" s="61">
        <f t="shared" si="24"/>
        <v>0.11160929887684444</v>
      </c>
      <c r="CF24" s="61">
        <f t="shared" si="25"/>
        <v>0.44715266676274634</v>
      </c>
      <c r="CG24" s="61">
        <f t="shared" si="26"/>
        <v>0.36971993281084486</v>
      </c>
      <c r="CH24" s="61">
        <f t="shared" si="43"/>
        <v>5.9109279341118235</v>
      </c>
      <c r="CI24" s="53">
        <f t="shared" si="44"/>
        <v>5.9004877146789703</v>
      </c>
      <c r="CK24" s="61">
        <f t="shared" si="45"/>
        <v>1.1520996549946974</v>
      </c>
      <c r="CL24" s="61">
        <f t="shared" si="46"/>
        <v>1.1802278975066437E-2</v>
      </c>
      <c r="CM24" s="61">
        <f t="shared" si="47"/>
        <v>7.9953160127640033E-2</v>
      </c>
      <c r="CN24" s="61">
        <f t="shared" si="48"/>
        <v>0.10090022673728355</v>
      </c>
      <c r="CO24" s="61">
        <f t="shared" si="49"/>
        <v>-0.2410453102206524</v>
      </c>
      <c r="CP24" s="61">
        <f t="shared" si="50"/>
        <v>-0.15800701004900777</v>
      </c>
      <c r="CQ24" s="61">
        <f t="shared" si="51"/>
        <v>-0.60740888646845281</v>
      </c>
      <c r="CR24" s="61">
        <f t="shared" si="52"/>
        <v>3.3251173965853004E-2</v>
      </c>
      <c r="CS24" s="61">
        <f t="shared" si="53"/>
        <v>-9.7849605176216881E-2</v>
      </c>
      <c r="CT24" s="61">
        <f t="shared" si="54"/>
        <v>-6.7399047785193705E-2</v>
      </c>
      <c r="CU24" s="61">
        <f t="shared" si="55"/>
        <v>-0.19721393561976902</v>
      </c>
      <c r="CV24" s="61">
        <f t="shared" si="56"/>
        <v>-9.5556916752921883E-2</v>
      </c>
      <c r="CW24" s="61">
        <f t="shared" si="57"/>
        <v>-8.647421727167437E-2</v>
      </c>
      <c r="CX24" s="61">
        <f t="shared" si="58"/>
        <v>-7.8677821213246624E-2</v>
      </c>
    </row>
    <row r="25" spans="1:102" x14ac:dyDescent="0.3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29"/>
        <v>0.62355720329192821</v>
      </c>
      <c r="L25" s="61">
        <f t="shared" si="30"/>
        <v>0.80048808154347628</v>
      </c>
      <c r="M25" s="61">
        <f t="shared" si="31"/>
        <v>0.91388076965336229</v>
      </c>
      <c r="N25" s="61">
        <f t="shared" si="32"/>
        <v>1.1558236816757359</v>
      </c>
      <c r="O25" s="61">
        <f t="shared" si="33"/>
        <v>1.6452280527654692</v>
      </c>
      <c r="P25" s="61">
        <f t="shared" si="34"/>
        <v>5.1389777889299726</v>
      </c>
      <c r="Q25" s="61">
        <f t="shared" si="35"/>
        <v>5.1389857123304017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36"/>
        <v>1.7734447313023591</v>
      </c>
      <c r="Z25" s="61">
        <f t="shared" si="37"/>
        <v>1.418610815972055</v>
      </c>
      <c r="AA25" s="61">
        <f t="shared" si="38"/>
        <v>1.2980446456062147</v>
      </c>
      <c r="AB25" s="61">
        <f t="shared" si="39"/>
        <v>1.07527573057195</v>
      </c>
      <c r="AC25" s="61">
        <f t="shared" si="40"/>
        <v>0.79858916892946863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si="4"/>
        <v>1.7734447313023591</v>
      </c>
      <c r="BH25" s="61">
        <f t="shared" si="5"/>
        <v>4.2121764152710774E-2</v>
      </c>
      <c r="BI25" s="61">
        <f t="shared" si="6"/>
        <v>0.26724069045705606</v>
      </c>
      <c r="BJ25" s="61">
        <f t="shared" si="7"/>
        <v>1.4698909911722298</v>
      </c>
      <c r="BK25" s="61">
        <f t="shared" si="8"/>
        <v>0.17132448581327175</v>
      </c>
      <c r="BL25" s="61">
        <f t="shared" si="9"/>
        <v>0.22072157105205903</v>
      </c>
      <c r="BM25" s="61">
        <f t="shared" si="10"/>
        <v>0.86764843207266462</v>
      </c>
      <c r="BN25" s="61">
        <f t="shared" si="11"/>
        <v>4.7792024557522676E-2</v>
      </c>
      <c r="BO25" s="61">
        <f t="shared" si="12"/>
        <v>0.23803000568889693</v>
      </c>
      <c r="BP25" s="61">
        <f t="shared" si="13"/>
        <v>4.4458402395709903E-2</v>
      </c>
      <c r="BQ25" s="61">
        <f t="shared" si="14"/>
        <v>0.13184252133027813</v>
      </c>
      <c r="BR25" s="61">
        <f t="shared" si="15"/>
        <v>0.21676829065401393</v>
      </c>
      <c r="BS25" s="61">
        <f t="shared" si="59"/>
        <v>5.4912839106487725</v>
      </c>
      <c r="BT25" s="61">
        <f t="shared" si="41"/>
        <v>5.1242593701655625</v>
      </c>
      <c r="BV25" s="61">
        <f t="shared" si="42"/>
        <v>0.79858916892946863</v>
      </c>
      <c r="BW25" s="61">
        <f t="shared" si="16"/>
        <v>3.5063119541110563E-2</v>
      </c>
      <c r="BX25" s="61">
        <f t="shared" si="17"/>
        <v>0.20159321075792758</v>
      </c>
      <c r="BY25" s="61">
        <f t="shared" si="18"/>
        <v>1.5383230663551954</v>
      </c>
      <c r="BZ25" s="61">
        <f t="shared" si="19"/>
        <v>0.25764642314133102</v>
      </c>
      <c r="CA25" s="61">
        <f t="shared" si="20"/>
        <v>0.44209378410352013</v>
      </c>
      <c r="CB25" s="61">
        <f t="shared" si="21"/>
        <v>1.2861316756023506</v>
      </c>
      <c r="CC25" s="61">
        <f t="shared" si="22"/>
        <v>3.1536932073775413E-2</v>
      </c>
      <c r="CD25" s="61">
        <f t="shared" si="23"/>
        <v>0.27035482432416791</v>
      </c>
      <c r="CE25" s="61">
        <f t="shared" si="24"/>
        <v>0.10077886249310736</v>
      </c>
      <c r="CF25" s="61">
        <f t="shared" si="25"/>
        <v>0.23647308281309265</v>
      </c>
      <c r="CG25" s="61">
        <f t="shared" si="26"/>
        <v>0.30060909190362461</v>
      </c>
      <c r="CH25" s="61">
        <f t="shared" si="43"/>
        <v>5.4991932420386727</v>
      </c>
      <c r="CI25" s="53">
        <f t="shared" si="44"/>
        <v>5.0874572017653552</v>
      </c>
      <c r="CK25" s="61">
        <f t="shared" si="45"/>
        <v>0.97485556237289051</v>
      </c>
      <c r="CL25" s="61">
        <f t="shared" si="46"/>
        <v>7.0586446116002108E-3</v>
      </c>
      <c r="CM25" s="61">
        <f t="shared" si="47"/>
        <v>6.5647479699128486E-2</v>
      </c>
      <c r="CN25" s="61">
        <f t="shared" si="48"/>
        <v>-6.8432075182965679E-2</v>
      </c>
      <c r="CO25" s="61">
        <f t="shared" si="49"/>
        <v>-8.6321937328059262E-2</v>
      </c>
      <c r="CP25" s="61">
        <f t="shared" si="50"/>
        <v>-0.2213722130514611</v>
      </c>
      <c r="CQ25" s="61">
        <f t="shared" si="51"/>
        <v>-0.41848324352968602</v>
      </c>
      <c r="CR25" s="61">
        <f t="shared" si="52"/>
        <v>1.6255092483747263E-2</v>
      </c>
      <c r="CS25" s="61">
        <f t="shared" si="53"/>
        <v>-3.232481863527098E-2</v>
      </c>
      <c r="CT25" s="61">
        <f t="shared" si="54"/>
        <v>-5.6320460097397454E-2</v>
      </c>
      <c r="CU25" s="61">
        <f t="shared" si="55"/>
        <v>-0.10463056148281452</v>
      </c>
      <c r="CV25" s="61">
        <f t="shared" si="56"/>
        <v>-8.3840801249610686E-2</v>
      </c>
      <c r="CW25" s="61">
        <f t="shared" si="57"/>
        <v>-7.9093313899001316E-3</v>
      </c>
      <c r="CX25" s="61">
        <f t="shared" si="58"/>
        <v>3.6802168400207336E-2</v>
      </c>
    </row>
    <row r="26" spans="1:102" x14ac:dyDescent="0.3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29"/>
        <v>0.42683853124193011</v>
      </c>
      <c r="L26" s="61">
        <f t="shared" si="30"/>
        <v>0.537809678151421</v>
      </c>
      <c r="M26" s="61">
        <f t="shared" si="31"/>
        <v>0.6178919600800411</v>
      </c>
      <c r="N26" s="61">
        <f t="shared" si="32"/>
        <v>0.76788921480181271</v>
      </c>
      <c r="O26" s="61">
        <f t="shared" si="33"/>
        <v>1.0959268970396123</v>
      </c>
      <c r="P26" s="61">
        <f t="shared" si="34"/>
        <v>3.446356281314817</v>
      </c>
      <c r="Q26" s="61">
        <f t="shared" si="35"/>
        <v>3.4463694707279391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36"/>
        <v>1.376695842073598</v>
      </c>
      <c r="Z26" s="61">
        <f t="shared" si="37"/>
        <v>1.1195416462794388</v>
      </c>
      <c r="AA26" s="61">
        <f t="shared" si="38"/>
        <v>1.0382495873431472</v>
      </c>
      <c r="AB26" s="61">
        <f t="shared" si="39"/>
        <v>0.87031418610732925</v>
      </c>
      <c r="AC26" s="61">
        <f t="shared" si="40"/>
        <v>0.65617454488565274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si="4"/>
        <v>1.376695842073598</v>
      </c>
      <c r="BH26" s="61">
        <f t="shared" si="5"/>
        <v>7.6274229035491858E-2</v>
      </c>
      <c r="BI26" s="61">
        <f t="shared" si="6"/>
        <v>0.17850906615749587</v>
      </c>
      <c r="BJ26" s="61">
        <f t="shared" si="7"/>
        <v>0.40444216816408896</v>
      </c>
      <c r="BK26" s="61">
        <f t="shared" si="8"/>
        <v>0.14753244278111133</v>
      </c>
      <c r="BL26" s="61">
        <f t="shared" si="9"/>
        <v>0.26582743811546711</v>
      </c>
      <c r="BM26" s="61">
        <f t="shared" si="10"/>
        <v>0.30797367613398818</v>
      </c>
      <c r="BN26" s="61">
        <f t="shared" si="11"/>
        <v>0.15987978491664709</v>
      </c>
      <c r="BO26" s="61">
        <f t="shared" si="12"/>
        <v>0.2183550564970356</v>
      </c>
      <c r="BP26" s="61">
        <f t="shared" si="13"/>
        <v>4.7417402279873892E-2</v>
      </c>
      <c r="BQ26" s="61">
        <f t="shared" si="14"/>
        <v>0.10497544954815366</v>
      </c>
      <c r="BR26" s="61">
        <f t="shared" si="15"/>
        <v>0.16610748230204081</v>
      </c>
      <c r="BS26" s="61">
        <f t="shared" si="59"/>
        <v>3.4539900380049926</v>
      </c>
      <c r="BT26" s="61">
        <f t="shared" si="41"/>
        <v>3.5081588829900312</v>
      </c>
      <c r="BV26" s="61">
        <f t="shared" si="42"/>
        <v>0.65617454488565274</v>
      </c>
      <c r="BW26" s="61">
        <f t="shared" si="16"/>
        <v>6.4561839960778591E-2</v>
      </c>
      <c r="BX26" s="61">
        <f t="shared" si="17"/>
        <v>0.13589730026495758</v>
      </c>
      <c r="BY26" s="61">
        <f t="shared" si="18"/>
        <v>0.38816585111498236</v>
      </c>
      <c r="BZ26" s="61">
        <f t="shared" si="19"/>
        <v>0.25916895700448056</v>
      </c>
      <c r="CA26" s="61">
        <f t="shared" si="20"/>
        <v>0.39975173370389394</v>
      </c>
      <c r="CB26" s="61">
        <f t="shared" si="21"/>
        <v>0.45991836229530692</v>
      </c>
      <c r="CC26" s="61">
        <f t="shared" si="22"/>
        <v>0.16108489993054345</v>
      </c>
      <c r="CD26" s="61">
        <f t="shared" si="23"/>
        <v>0.29605924021154345</v>
      </c>
      <c r="CE26" s="61">
        <f t="shared" si="24"/>
        <v>9.9623793459065121E-2</v>
      </c>
      <c r="CF26" s="61">
        <f t="shared" si="25"/>
        <v>0.20433510475471406</v>
      </c>
      <c r="CG26" s="61">
        <f t="shared" si="26"/>
        <v>0.20541785981284044</v>
      </c>
      <c r="CH26" s="61">
        <f t="shared" si="43"/>
        <v>3.3301594873987597</v>
      </c>
      <c r="CI26" s="53">
        <f t="shared" si="44"/>
        <v>3.3905421519750512</v>
      </c>
      <c r="CK26" s="61">
        <f t="shared" si="45"/>
        <v>0.72052129718794522</v>
      </c>
      <c r="CL26" s="61">
        <f t="shared" si="46"/>
        <v>1.1712389074713267E-2</v>
      </c>
      <c r="CM26" s="61">
        <f t="shared" si="47"/>
        <v>4.2611765892538289E-2</v>
      </c>
      <c r="CN26" s="61">
        <f t="shared" si="48"/>
        <v>1.6276317049106592E-2</v>
      </c>
      <c r="CO26" s="61">
        <f t="shared" si="49"/>
        <v>-0.11163651422336923</v>
      </c>
      <c r="CP26" s="61">
        <f t="shared" si="50"/>
        <v>-0.13392429558842683</v>
      </c>
      <c r="CQ26" s="61">
        <f t="shared" si="51"/>
        <v>-0.15194468616131873</v>
      </c>
      <c r="CR26" s="61">
        <f t="shared" si="52"/>
        <v>-1.2051150138963629E-3</v>
      </c>
      <c r="CS26" s="61">
        <f t="shared" si="53"/>
        <v>-7.7704183714507852E-2</v>
      </c>
      <c r="CT26" s="61">
        <f t="shared" si="54"/>
        <v>-5.2206391179191229E-2</v>
      </c>
      <c r="CU26" s="61">
        <f t="shared" si="55"/>
        <v>-9.9359655206560399E-2</v>
      </c>
      <c r="CV26" s="61">
        <f t="shared" si="56"/>
        <v>-3.9310377510799632E-2</v>
      </c>
      <c r="CW26" s="61">
        <f t="shared" si="57"/>
        <v>0.12383055060623294</v>
      </c>
      <c r="CX26" s="61">
        <f t="shared" si="58"/>
        <v>0.11761673101498005</v>
      </c>
    </row>
    <row r="27" spans="1:102" x14ac:dyDescent="0.3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29"/>
        <v>0.32200473227611492</v>
      </c>
      <c r="L27" s="61">
        <f t="shared" si="30"/>
        <v>0.42853176899049944</v>
      </c>
      <c r="M27" s="61">
        <f t="shared" si="31"/>
        <v>0.50027381668498283</v>
      </c>
      <c r="N27" s="61">
        <f t="shared" si="32"/>
        <v>0.64820690117562485</v>
      </c>
      <c r="O27" s="61">
        <f t="shared" si="33"/>
        <v>0.97584337919709896</v>
      </c>
      <c r="P27" s="61">
        <f t="shared" si="34"/>
        <v>2.8748605983243207</v>
      </c>
      <c r="Q27" s="61">
        <f t="shared" si="35"/>
        <v>2.8748274530888906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36"/>
        <v>0.74758837232590925</v>
      </c>
      <c r="Z27" s="61">
        <f t="shared" si="37"/>
        <v>0.60291612159268104</v>
      </c>
      <c r="AA27" s="61">
        <f t="shared" si="38"/>
        <v>0.5550644397228276</v>
      </c>
      <c r="AB27" s="61">
        <f t="shared" si="39"/>
        <v>0.46579889374350347</v>
      </c>
      <c r="AC27" s="61">
        <f t="shared" si="40"/>
        <v>0.35485959460818006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si="4"/>
        <v>0.74758837232590925</v>
      </c>
      <c r="BH27" s="61">
        <f t="shared" si="5"/>
        <v>3.2903629881005293E-2</v>
      </c>
      <c r="BI27" s="61">
        <f t="shared" si="6"/>
        <v>0.17177876808417189</v>
      </c>
      <c r="BJ27" s="61">
        <f t="shared" si="7"/>
        <v>0.45058826971875421</v>
      </c>
      <c r="BK27" s="61">
        <f t="shared" si="8"/>
        <v>8.5768893171530178E-2</v>
      </c>
      <c r="BL27" s="61">
        <f t="shared" si="9"/>
        <v>0.21093729025058225</v>
      </c>
      <c r="BM27" s="61">
        <f t="shared" si="10"/>
        <v>0.29101692050633554</v>
      </c>
      <c r="BN27" s="61">
        <f t="shared" si="11"/>
        <v>0.35988820905482566</v>
      </c>
      <c r="BO27" s="61">
        <f t="shared" si="12"/>
        <v>0.20782367581193881</v>
      </c>
      <c r="BP27" s="61">
        <f t="shared" si="13"/>
        <v>4.8180765502932946E-2</v>
      </c>
      <c r="BQ27" s="61">
        <f t="shared" si="14"/>
        <v>0.10450217188608261</v>
      </c>
      <c r="BR27" s="61">
        <f t="shared" si="15"/>
        <v>0.12784275735710546</v>
      </c>
      <c r="BS27" s="61">
        <f t="shared" si="59"/>
        <v>2.8388197235511741</v>
      </c>
      <c r="BT27" s="61">
        <f t="shared" si="41"/>
        <v>2.6449566664108692</v>
      </c>
      <c r="BV27" s="61">
        <f t="shared" si="42"/>
        <v>0.35485959460818006</v>
      </c>
      <c r="BW27" s="61">
        <f t="shared" si="16"/>
        <v>2.8211421856472418E-2</v>
      </c>
      <c r="BX27" s="61">
        <f t="shared" si="17"/>
        <v>0.12955102965812668</v>
      </c>
      <c r="BY27" s="61">
        <f t="shared" si="18"/>
        <v>0.57502008473154254</v>
      </c>
      <c r="BZ27" s="61">
        <f t="shared" si="19"/>
        <v>0.15319988997231976</v>
      </c>
      <c r="CA27" s="61">
        <f t="shared" si="20"/>
        <v>0.44876648673713604</v>
      </c>
      <c r="CB27" s="61">
        <f t="shared" si="21"/>
        <v>0.41623343582393657</v>
      </c>
      <c r="CC27" s="61">
        <f t="shared" si="22"/>
        <v>0.33353613206813015</v>
      </c>
      <c r="CD27" s="61">
        <f t="shared" si="23"/>
        <v>0.26434393879727763</v>
      </c>
      <c r="CE27" s="61">
        <f t="shared" si="24"/>
        <v>0.11404770875472771</v>
      </c>
      <c r="CF27" s="61">
        <f t="shared" si="25"/>
        <v>0.19653035990446208</v>
      </c>
      <c r="CG27" s="61">
        <f t="shared" si="26"/>
        <v>0.17267472538830037</v>
      </c>
      <c r="CH27" s="61">
        <f t="shared" si="43"/>
        <v>3.1869748083006115</v>
      </c>
      <c r="CI27" s="53">
        <f t="shared" si="44"/>
        <v>3.0206619346989205</v>
      </c>
      <c r="CK27" s="61">
        <f t="shared" si="45"/>
        <v>0.39272877771772918</v>
      </c>
      <c r="CL27" s="61">
        <f t="shared" si="46"/>
        <v>4.6922080245328755E-3</v>
      </c>
      <c r="CM27" s="61">
        <f t="shared" si="47"/>
        <v>4.2227738426045214E-2</v>
      </c>
      <c r="CN27" s="61">
        <f t="shared" si="48"/>
        <v>-0.12443181501278833</v>
      </c>
      <c r="CO27" s="61">
        <f t="shared" si="49"/>
        <v>-6.743099680078958E-2</v>
      </c>
      <c r="CP27" s="61">
        <f t="shared" si="50"/>
        <v>-0.23782919648655379</v>
      </c>
      <c r="CQ27" s="61">
        <f t="shared" si="51"/>
        <v>-0.12521651531760103</v>
      </c>
      <c r="CR27" s="61">
        <f t="shared" si="52"/>
        <v>2.6352076986695505E-2</v>
      </c>
      <c r="CS27" s="61">
        <f t="shared" si="53"/>
        <v>-5.6520262985338826E-2</v>
      </c>
      <c r="CT27" s="61">
        <f t="shared" si="54"/>
        <v>-6.5866943251794763E-2</v>
      </c>
      <c r="CU27" s="61">
        <f t="shared" si="55"/>
        <v>-9.2028188018379461E-2</v>
      </c>
      <c r="CV27" s="61">
        <f t="shared" si="56"/>
        <v>-4.4831968031194908E-2</v>
      </c>
      <c r="CW27" s="61">
        <f t="shared" si="57"/>
        <v>-0.34815508474943746</v>
      </c>
      <c r="CX27" s="61">
        <f t="shared" si="58"/>
        <v>-0.37570526828805129</v>
      </c>
    </row>
    <row r="28" spans="1:102" x14ac:dyDescent="0.3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29"/>
        <v>0.37972211454074184</v>
      </c>
      <c r="L28" s="61">
        <f t="shared" si="30"/>
        <v>0.48091566017560777</v>
      </c>
      <c r="M28" s="61">
        <f t="shared" si="31"/>
        <v>0.54467368753901735</v>
      </c>
      <c r="N28" s="61">
        <f t="shared" si="32"/>
        <v>0.68429096504352815</v>
      </c>
      <c r="O28" s="61">
        <f t="shared" si="33"/>
        <v>0.98463983338394123</v>
      </c>
      <c r="P28" s="61">
        <f t="shared" si="34"/>
        <v>3.0742422606828361</v>
      </c>
      <c r="Q28" s="61">
        <f t="shared" si="35"/>
        <v>3.0742565134782129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36"/>
        <v>1.0142014412278433</v>
      </c>
      <c r="Z28" s="61">
        <f t="shared" si="37"/>
        <v>0.81245925770905847</v>
      </c>
      <c r="AA28" s="61">
        <f t="shared" si="38"/>
        <v>0.74092548316065676</v>
      </c>
      <c r="AB28" s="61">
        <f t="shared" si="39"/>
        <v>0.61632549968199046</v>
      </c>
      <c r="AC28" s="61">
        <f t="shared" si="40"/>
        <v>0.46399518206008183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si="4"/>
        <v>1.0142014412278433</v>
      </c>
      <c r="BH28" s="61">
        <f t="shared" si="5"/>
        <v>5.9936363884978562E-2</v>
      </c>
      <c r="BI28" s="61">
        <f t="shared" si="6"/>
        <v>0.15761750394941026</v>
      </c>
      <c r="BJ28" s="61">
        <f t="shared" si="7"/>
        <v>0.65565282858710383</v>
      </c>
      <c r="BK28" s="61">
        <f t="shared" si="8"/>
        <v>0.1281608996583192</v>
      </c>
      <c r="BL28" s="61">
        <f t="shared" si="9"/>
        <v>0.14239611547917902</v>
      </c>
      <c r="BM28" s="61">
        <f t="shared" si="10"/>
        <v>0.24103590915591133</v>
      </c>
      <c r="BN28" s="61">
        <f t="shared" si="11"/>
        <v>0.35219000418815677</v>
      </c>
      <c r="BO28" s="61">
        <f t="shared" si="12"/>
        <v>0.23019982602353001</v>
      </c>
      <c r="BP28" s="61">
        <f t="shared" si="13"/>
        <v>4.5294894568050671E-2</v>
      </c>
      <c r="BQ28" s="61">
        <f t="shared" si="14"/>
        <v>0.15514543888310098</v>
      </c>
      <c r="BR28" s="61">
        <f t="shared" si="15"/>
        <v>0.13957330149904745</v>
      </c>
      <c r="BS28" s="61">
        <f t="shared" si="59"/>
        <v>3.3214045271046309</v>
      </c>
      <c r="BT28" s="61">
        <f t="shared" si="41"/>
        <v>3.1260340315344415</v>
      </c>
      <c r="BV28" s="61">
        <f t="shared" si="42"/>
        <v>0.46399518206008183</v>
      </c>
      <c r="BW28" s="61">
        <f t="shared" si="16"/>
        <v>5.0714331419493074E-2</v>
      </c>
      <c r="BX28" s="61">
        <f t="shared" si="17"/>
        <v>0.11896962513672246</v>
      </c>
      <c r="BY28" s="61">
        <f t="shared" si="18"/>
        <v>0.51324147103820372</v>
      </c>
      <c r="BZ28" s="61">
        <f t="shared" si="19"/>
        <v>0.22901563941728861</v>
      </c>
      <c r="CA28" s="61">
        <f t="shared" si="20"/>
        <v>0.22242503351637041</v>
      </c>
      <c r="CB28" s="61">
        <f t="shared" si="21"/>
        <v>0.42778333403958352</v>
      </c>
      <c r="CC28" s="61">
        <f t="shared" si="22"/>
        <v>0.34546572701830303</v>
      </c>
      <c r="CD28" s="61">
        <f t="shared" si="23"/>
        <v>0.26552108219039888</v>
      </c>
      <c r="CE28" s="61">
        <f t="shared" si="24"/>
        <v>9.5530199018372383E-2</v>
      </c>
      <c r="CF28" s="61">
        <f t="shared" si="25"/>
        <v>0.26249274425401065</v>
      </c>
      <c r="CG28" s="61">
        <f t="shared" si="26"/>
        <v>0.18292154597124852</v>
      </c>
      <c r="CH28" s="61">
        <f t="shared" si="43"/>
        <v>3.1780759150800781</v>
      </c>
      <c r="CI28" s="53">
        <f t="shared" si="44"/>
        <v>3.0435762587005977</v>
      </c>
      <c r="CK28" s="61">
        <f t="shared" si="45"/>
        <v>0.55020625916776145</v>
      </c>
      <c r="CL28" s="61">
        <f t="shared" si="46"/>
        <v>9.2220324654854885E-3</v>
      </c>
      <c r="CM28" s="61">
        <f t="shared" si="47"/>
        <v>3.8647878812687803E-2</v>
      </c>
      <c r="CN28" s="61">
        <f t="shared" si="48"/>
        <v>0.14241135754890011</v>
      </c>
      <c r="CO28" s="61">
        <f t="shared" si="49"/>
        <v>-0.10085473975896941</v>
      </c>
      <c r="CP28" s="61">
        <f t="shared" si="50"/>
        <v>-8.0028918037191393E-2</v>
      </c>
      <c r="CQ28" s="61">
        <f t="shared" si="51"/>
        <v>-0.18674742488367219</v>
      </c>
      <c r="CR28" s="61">
        <f t="shared" si="52"/>
        <v>6.7242771698537429E-3</v>
      </c>
      <c r="CS28" s="61">
        <f t="shared" si="53"/>
        <v>-3.5321256166868875E-2</v>
      </c>
      <c r="CT28" s="61">
        <f t="shared" si="54"/>
        <v>-5.0235304450321712E-2</v>
      </c>
      <c r="CU28" s="61">
        <f t="shared" si="55"/>
        <v>-0.10734730537090967</v>
      </c>
      <c r="CV28" s="61">
        <f t="shared" si="56"/>
        <v>-4.3348244472201064E-2</v>
      </c>
      <c r="CW28" s="61">
        <f t="shared" si="57"/>
        <v>0.14332861202455272</v>
      </c>
      <c r="CX28" s="61">
        <f t="shared" si="58"/>
        <v>8.2457772833843812E-2</v>
      </c>
    </row>
    <row r="29" spans="1:102" x14ac:dyDescent="0.3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29"/>
        <v>0.51528981273650565</v>
      </c>
      <c r="L29" s="61">
        <f t="shared" si="30"/>
        <v>0.62599048373005861</v>
      </c>
      <c r="M29" s="61">
        <f t="shared" si="31"/>
        <v>0.69613400679660842</v>
      </c>
      <c r="N29" s="61">
        <f t="shared" si="32"/>
        <v>0.85162897634468571</v>
      </c>
      <c r="O29" s="61">
        <f t="shared" si="33"/>
        <v>1.2097548644436171</v>
      </c>
      <c r="P29" s="61">
        <f t="shared" si="34"/>
        <v>3.8987981440514758</v>
      </c>
      <c r="Q29" s="61">
        <f t="shared" si="35"/>
        <v>3.8988265276645562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36"/>
        <v>1.8186169106758747</v>
      </c>
      <c r="Z29" s="61">
        <f t="shared" si="37"/>
        <v>1.4428361417386835</v>
      </c>
      <c r="AA29" s="61">
        <f t="shared" si="38"/>
        <v>1.3111285950178093</v>
      </c>
      <c r="AB29" s="61">
        <f t="shared" si="39"/>
        <v>1.0737017540434137</v>
      </c>
      <c r="AC29" s="61">
        <f t="shared" si="40"/>
        <v>0.78705193028241593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si="4"/>
        <v>1.8186169106758747</v>
      </c>
      <c r="BH29" s="61">
        <f t="shared" si="5"/>
        <v>5.5736693560053847E-2</v>
      </c>
      <c r="BI29" s="61">
        <f t="shared" si="6"/>
        <v>0.20533945409300949</v>
      </c>
      <c r="BJ29" s="61">
        <f t="shared" si="7"/>
        <v>1.1862823542530003</v>
      </c>
      <c r="BK29" s="61">
        <f t="shared" si="8"/>
        <v>0.12717024666857968</v>
      </c>
      <c r="BL29" s="61">
        <f t="shared" si="9"/>
        <v>0.13234623390544797</v>
      </c>
      <c r="BM29" s="61">
        <f t="shared" si="10"/>
        <v>0.24228950462660151</v>
      </c>
      <c r="BN29" s="61">
        <f t="shared" si="11"/>
        <v>5.178784621232909E-2</v>
      </c>
      <c r="BO29" s="61">
        <f t="shared" si="12"/>
        <v>0.21761959800334413</v>
      </c>
      <c r="BP29" s="61">
        <f t="shared" si="13"/>
        <v>4.3276477803446428E-2</v>
      </c>
      <c r="BQ29" s="61">
        <f t="shared" si="14"/>
        <v>0.14289381231982656</v>
      </c>
      <c r="BR29" s="61">
        <f t="shared" si="15"/>
        <v>0.12321789006112271</v>
      </c>
      <c r="BS29" s="61">
        <f t="shared" si="59"/>
        <v>4.3465770221826361</v>
      </c>
      <c r="BT29" s="61">
        <f t="shared" si="41"/>
        <v>4.2399551457372509</v>
      </c>
      <c r="BV29" s="61">
        <f t="shared" si="42"/>
        <v>0.78705193028241593</v>
      </c>
      <c r="BW29" s="61">
        <f t="shared" si="16"/>
        <v>4.6020563539687559E-2</v>
      </c>
      <c r="BX29" s="61">
        <f t="shared" si="17"/>
        <v>0.15261625334078421</v>
      </c>
      <c r="BY29" s="61">
        <f t="shared" si="18"/>
        <v>1.1288522347155725</v>
      </c>
      <c r="BZ29" s="61">
        <f t="shared" si="19"/>
        <v>0.21247690054905852</v>
      </c>
      <c r="CA29" s="61">
        <f t="shared" si="20"/>
        <v>0.27668620330438198</v>
      </c>
      <c r="CB29" s="61">
        <f t="shared" si="21"/>
        <v>0.37309830140694594</v>
      </c>
      <c r="CC29" s="61">
        <f t="shared" si="22"/>
        <v>4.9360466029707631E-2</v>
      </c>
      <c r="CD29" s="61">
        <f t="shared" si="23"/>
        <v>0.29011292262964439</v>
      </c>
      <c r="CE29" s="61">
        <f t="shared" si="24"/>
        <v>0.10748730943041099</v>
      </c>
      <c r="CF29" s="61">
        <f t="shared" si="25"/>
        <v>0.27359375740771658</v>
      </c>
      <c r="CG29" s="61">
        <f t="shared" si="26"/>
        <v>0.14806323392558299</v>
      </c>
      <c r="CH29" s="61">
        <f t="shared" si="43"/>
        <v>3.8454200765619091</v>
      </c>
      <c r="CI29" s="53">
        <f t="shared" si="44"/>
        <v>3.7405326644625037</v>
      </c>
      <c r="CK29" s="61">
        <f t="shared" si="45"/>
        <v>1.0315649803934588</v>
      </c>
      <c r="CL29" s="61">
        <f t="shared" si="46"/>
        <v>9.7161300203662884E-3</v>
      </c>
      <c r="CM29" s="61">
        <f t="shared" si="47"/>
        <v>5.272320075222528E-2</v>
      </c>
      <c r="CN29" s="61">
        <f t="shared" si="48"/>
        <v>5.7430119537427826E-2</v>
      </c>
      <c r="CO29" s="61">
        <f t="shared" si="49"/>
        <v>-8.5306653880478839E-2</v>
      </c>
      <c r="CP29" s="61">
        <f t="shared" si="50"/>
        <v>-0.14433996939893401</v>
      </c>
      <c r="CQ29" s="61">
        <f t="shared" si="51"/>
        <v>-0.13080879678034443</v>
      </c>
      <c r="CR29" s="61">
        <f t="shared" si="52"/>
        <v>2.4273801826214594E-3</v>
      </c>
      <c r="CS29" s="61">
        <f t="shared" si="53"/>
        <v>-7.249332462630026E-2</v>
      </c>
      <c r="CT29" s="61">
        <f t="shared" si="54"/>
        <v>-6.421083162696456E-2</v>
      </c>
      <c r="CU29" s="61">
        <f t="shared" si="55"/>
        <v>-0.13069994508789001</v>
      </c>
      <c r="CV29" s="61">
        <f t="shared" si="56"/>
        <v>-2.4845343864460273E-2</v>
      </c>
      <c r="CW29" s="61">
        <f t="shared" si="57"/>
        <v>0.50115694562072699</v>
      </c>
      <c r="CX29" s="61">
        <f t="shared" si="58"/>
        <v>0.4994224812747472</v>
      </c>
    </row>
    <row r="30" spans="1:102" x14ac:dyDescent="0.3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29"/>
        <v>0.50576877981436896</v>
      </c>
      <c r="L30" s="61">
        <f t="shared" si="30"/>
        <v>0.62649311972473143</v>
      </c>
      <c r="M30" s="61">
        <f t="shared" si="31"/>
        <v>0.70233020300501126</v>
      </c>
      <c r="N30" s="61">
        <f t="shared" si="32"/>
        <v>0.8697792907800197</v>
      </c>
      <c r="O30" s="61">
        <f t="shared" si="33"/>
        <v>1.2224612847189444</v>
      </c>
      <c r="P30" s="61">
        <f t="shared" si="34"/>
        <v>3.926832678043076</v>
      </c>
      <c r="Q30" s="61">
        <f t="shared" si="35"/>
        <v>3.9268497667368507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36"/>
        <v>1.75308025754079</v>
      </c>
      <c r="Z30" s="61">
        <f t="shared" si="37"/>
        <v>1.3958664370771074</v>
      </c>
      <c r="AA30" s="61">
        <f t="shared" si="38"/>
        <v>1.2697164703115427</v>
      </c>
      <c r="AB30" s="61">
        <f t="shared" si="39"/>
        <v>1.0522221772593809</v>
      </c>
      <c r="AC30" s="61">
        <f t="shared" si="40"/>
        <v>0.78163871404843166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si="4"/>
        <v>1.75308025754079</v>
      </c>
      <c r="BH30" s="61">
        <f t="shared" si="5"/>
        <v>6.7097353083531375E-2</v>
      </c>
      <c r="BI30" s="61">
        <f t="shared" si="6"/>
        <v>0.24629623835471842</v>
      </c>
      <c r="BJ30" s="61">
        <f t="shared" si="7"/>
        <v>0.50593338394324394</v>
      </c>
      <c r="BK30" s="61">
        <f t="shared" si="8"/>
        <v>0.14551639576058806</v>
      </c>
      <c r="BL30" s="61">
        <f t="shared" si="9"/>
        <v>0.15130962619864047</v>
      </c>
      <c r="BM30" s="61">
        <f t="shared" si="10"/>
        <v>0.47107229319820082</v>
      </c>
      <c r="BN30" s="61">
        <f t="shared" si="11"/>
        <v>0.24912936206814484</v>
      </c>
      <c r="BO30" s="61">
        <f t="shared" si="12"/>
        <v>0.18516719227545173</v>
      </c>
      <c r="BP30" s="61">
        <f t="shared" si="13"/>
        <v>4.9787549868539539E-2</v>
      </c>
      <c r="BQ30" s="61">
        <f t="shared" si="14"/>
        <v>0.17751051430941295</v>
      </c>
      <c r="BR30" s="61">
        <f t="shared" si="15"/>
        <v>0.11583794849141539</v>
      </c>
      <c r="BS30" s="61">
        <f t="shared" si="59"/>
        <v>4.1177381150926768</v>
      </c>
      <c r="BT30" s="61">
        <f t="shared" si="41"/>
        <v>4.1479942909525613</v>
      </c>
      <c r="BV30" s="61">
        <f t="shared" si="42"/>
        <v>0.78163871404843166</v>
      </c>
      <c r="BW30" s="61">
        <f t="shared" si="16"/>
        <v>5.5640387843430818E-2</v>
      </c>
      <c r="BX30" s="61">
        <f t="shared" si="17"/>
        <v>0.18863012297549905</v>
      </c>
      <c r="BY30" s="61">
        <f t="shared" si="18"/>
        <v>0.51320477060474978</v>
      </c>
      <c r="BZ30" s="61">
        <f t="shared" si="19"/>
        <v>0.25779009068845932</v>
      </c>
      <c r="CA30" s="61">
        <f t="shared" si="20"/>
        <v>0.25592709968108124</v>
      </c>
      <c r="CB30" s="61">
        <f t="shared" si="21"/>
        <v>0.69060064276574873</v>
      </c>
      <c r="CC30" s="61">
        <f t="shared" si="22"/>
        <v>0.22690318826576567</v>
      </c>
      <c r="CD30" s="61">
        <f t="shared" si="23"/>
        <v>0.23258166880088235</v>
      </c>
      <c r="CE30" s="61">
        <f t="shared" si="24"/>
        <v>9.9696816434866845E-2</v>
      </c>
      <c r="CF30" s="61">
        <f t="shared" si="25"/>
        <v>0.31972626514084795</v>
      </c>
      <c r="CG30" s="61">
        <f t="shared" si="26"/>
        <v>0.15665009400851582</v>
      </c>
      <c r="CH30" s="61">
        <f t="shared" si="43"/>
        <v>3.77898986125828</v>
      </c>
      <c r="CI30" s="53">
        <f t="shared" si="44"/>
        <v>3.7855880966471966</v>
      </c>
      <c r="CK30" s="61">
        <f t="shared" si="45"/>
        <v>0.97144154349235834</v>
      </c>
      <c r="CL30" s="61">
        <f t="shared" si="46"/>
        <v>1.1456965240100557E-2</v>
      </c>
      <c r="CM30" s="61">
        <f t="shared" si="47"/>
        <v>5.7666115379219368E-2</v>
      </c>
      <c r="CN30" s="61">
        <f t="shared" si="48"/>
        <v>-7.2713866615058409E-3</v>
      </c>
      <c r="CO30" s="61">
        <f t="shared" si="49"/>
        <v>-0.11227369492787126</v>
      </c>
      <c r="CP30" s="61">
        <f t="shared" si="50"/>
        <v>-0.10461747348244077</v>
      </c>
      <c r="CQ30" s="61">
        <f t="shared" si="51"/>
        <v>-0.21952834956754791</v>
      </c>
      <c r="CR30" s="61">
        <f t="shared" si="52"/>
        <v>2.2226173802379179E-2</v>
      </c>
      <c r="CS30" s="61">
        <f t="shared" si="53"/>
        <v>-4.7414476525430627E-2</v>
      </c>
      <c r="CT30" s="61">
        <f t="shared" si="54"/>
        <v>-4.9909266566327305E-2</v>
      </c>
      <c r="CU30" s="61">
        <f t="shared" si="55"/>
        <v>-0.14221575083143501</v>
      </c>
      <c r="CV30" s="61">
        <f t="shared" si="56"/>
        <v>-4.0812145517100426E-2</v>
      </c>
      <c r="CW30" s="61">
        <f t="shared" si="57"/>
        <v>0.33874825383439688</v>
      </c>
      <c r="CX30" s="61">
        <f t="shared" si="58"/>
        <v>0.36240619430536469</v>
      </c>
    </row>
    <row r="31" spans="1:102" x14ac:dyDescent="0.3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29"/>
        <v>0.40929752756066484</v>
      </c>
      <c r="L31" s="61">
        <f t="shared" si="30"/>
        <v>0.5277653233489964</v>
      </c>
      <c r="M31" s="61">
        <f t="shared" si="31"/>
        <v>0.60639838420297854</v>
      </c>
      <c r="N31" s="61">
        <f t="shared" si="32"/>
        <v>0.77446572923575718</v>
      </c>
      <c r="O31" s="61">
        <f t="shared" si="33"/>
        <v>1.1337694013482997</v>
      </c>
      <c r="P31" s="61">
        <f t="shared" si="34"/>
        <v>3.451696365696697</v>
      </c>
      <c r="Q31" s="61">
        <f t="shared" si="35"/>
        <v>3.4516881373505504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36"/>
        <v>1.0191456649773853</v>
      </c>
      <c r="Z31" s="61">
        <f t="shared" si="37"/>
        <v>0.80348976174605935</v>
      </c>
      <c r="AA31" s="61">
        <f t="shared" si="38"/>
        <v>0.73235838729001024</v>
      </c>
      <c r="AB31" s="61">
        <f t="shared" si="39"/>
        <v>0.60805929453865015</v>
      </c>
      <c r="AC31" s="61">
        <f t="shared" si="40"/>
        <v>0.44458885612525118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si="4"/>
        <v>1.0191456649773853</v>
      </c>
      <c r="BH31" s="61">
        <f t="shared" si="5"/>
        <v>3.4697071432994671E-2</v>
      </c>
      <c r="BI31" s="61">
        <f t="shared" si="6"/>
        <v>0.26523529678008673</v>
      </c>
      <c r="BJ31" s="61">
        <f t="shared" si="7"/>
        <v>0.49247552253379562</v>
      </c>
      <c r="BK31" s="61">
        <f t="shared" si="8"/>
        <v>0.1918171055034657</v>
      </c>
      <c r="BL31" s="61">
        <f t="shared" si="9"/>
        <v>0.15762337033871884</v>
      </c>
      <c r="BM31" s="61">
        <f t="shared" si="10"/>
        <v>0.48692557827624777</v>
      </c>
      <c r="BN31" s="61">
        <f t="shared" si="11"/>
        <v>0.23220862289762542</v>
      </c>
      <c r="BO31" s="61">
        <f t="shared" si="12"/>
        <v>0.23706736947714155</v>
      </c>
      <c r="BP31" s="61">
        <f t="shared" si="13"/>
        <v>4.7225060334139216E-2</v>
      </c>
      <c r="BQ31" s="61">
        <f t="shared" si="14"/>
        <v>0.17054887329500196</v>
      </c>
      <c r="BR31" s="61">
        <f t="shared" si="15"/>
        <v>0.11174926712123023</v>
      </c>
      <c r="BS31" s="61">
        <f t="shared" si="59"/>
        <v>3.4467188029678324</v>
      </c>
      <c r="BT31" s="61">
        <f t="shared" si="41"/>
        <v>3.3496706356766826</v>
      </c>
      <c r="BV31" s="61">
        <f t="shared" si="42"/>
        <v>0.44458885612525118</v>
      </c>
      <c r="BW31" s="61">
        <f t="shared" si="16"/>
        <v>3.0244952452419493E-2</v>
      </c>
      <c r="BX31" s="61">
        <f t="shared" si="17"/>
        <v>0.20340480735783445</v>
      </c>
      <c r="BY31" s="61">
        <f t="shared" si="18"/>
        <v>0.53279864038412605</v>
      </c>
      <c r="BZ31" s="61">
        <f t="shared" si="19"/>
        <v>0.3281644555486487</v>
      </c>
      <c r="CA31" s="61">
        <f t="shared" si="20"/>
        <v>0.27630201160244117</v>
      </c>
      <c r="CB31" s="61">
        <f t="shared" si="21"/>
        <v>0.7321264328501188</v>
      </c>
      <c r="CC31" s="61">
        <f t="shared" si="22"/>
        <v>0.19594210927254768</v>
      </c>
      <c r="CD31" s="61">
        <f t="shared" si="23"/>
        <v>0.30536949827303345</v>
      </c>
      <c r="CE31" s="61">
        <f t="shared" si="24"/>
        <v>9.2547299550919712E-2</v>
      </c>
      <c r="CF31" s="61">
        <f t="shared" si="25"/>
        <v>0.3039779485005098</v>
      </c>
      <c r="CG31" s="61">
        <f t="shared" si="26"/>
        <v>0.146928447612449</v>
      </c>
      <c r="CH31" s="61">
        <f t="shared" si="43"/>
        <v>3.5923954595302994</v>
      </c>
      <c r="CI31" s="53">
        <f t="shared" si="44"/>
        <v>3.5157152101255917</v>
      </c>
      <c r="CK31" s="61">
        <f t="shared" si="45"/>
        <v>0.57455680885213423</v>
      </c>
      <c r="CL31" s="61">
        <f t="shared" si="46"/>
        <v>4.452118980575178E-3</v>
      </c>
      <c r="CM31" s="61">
        <f t="shared" si="47"/>
        <v>6.1830489422252277E-2</v>
      </c>
      <c r="CN31" s="61">
        <f t="shared" si="48"/>
        <v>-4.0323117850330437E-2</v>
      </c>
      <c r="CO31" s="61">
        <f t="shared" si="49"/>
        <v>-0.136347350045183</v>
      </c>
      <c r="CP31" s="61">
        <f t="shared" si="50"/>
        <v>-0.11867864126372232</v>
      </c>
      <c r="CQ31" s="61">
        <f t="shared" si="51"/>
        <v>-0.24520085457387103</v>
      </c>
      <c r="CR31" s="61">
        <f t="shared" si="52"/>
        <v>3.626651362507774E-2</v>
      </c>
      <c r="CS31" s="61">
        <f t="shared" si="53"/>
        <v>-6.8302128795891898E-2</v>
      </c>
      <c r="CT31" s="61">
        <f t="shared" si="54"/>
        <v>-4.5322239216780497E-2</v>
      </c>
      <c r="CU31" s="61">
        <f t="shared" si="55"/>
        <v>-0.13342907520550784</v>
      </c>
      <c r="CV31" s="61">
        <f t="shared" si="56"/>
        <v>-3.5179180491218764E-2</v>
      </c>
      <c r="CW31" s="61">
        <f t="shared" si="57"/>
        <v>-0.14567665656246698</v>
      </c>
      <c r="CX31" s="61">
        <f t="shared" si="58"/>
        <v>-0.16604457444890919</v>
      </c>
    </row>
    <row r="32" spans="1:102" x14ac:dyDescent="0.3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29"/>
        <v>0.41607478210736321</v>
      </c>
      <c r="L32" s="61">
        <f t="shared" si="30"/>
        <v>0.5283502622920615</v>
      </c>
      <c r="M32" s="61">
        <f t="shared" si="31"/>
        <v>0.60086954872170362</v>
      </c>
      <c r="N32" s="61">
        <f t="shared" si="32"/>
        <v>0.75776555017239278</v>
      </c>
      <c r="O32" s="61">
        <f t="shared" si="33"/>
        <v>1.1035113191778638</v>
      </c>
      <c r="P32" s="61">
        <f t="shared" si="34"/>
        <v>3.4065714624713852</v>
      </c>
      <c r="Q32" s="61">
        <f t="shared" si="35"/>
        <v>3.4065744297593126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36"/>
        <v>1.1105970793319266</v>
      </c>
      <c r="Z32" s="61">
        <f t="shared" si="37"/>
        <v>0.89624702228674336</v>
      </c>
      <c r="AA32" s="61">
        <f t="shared" si="38"/>
        <v>0.82271714694780418</v>
      </c>
      <c r="AB32" s="61">
        <f t="shared" si="39"/>
        <v>0.68794531481542931</v>
      </c>
      <c r="AC32" s="61">
        <f t="shared" si="40"/>
        <v>0.51969504466695404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si="4"/>
        <v>1.1105970793319266</v>
      </c>
      <c r="BH32" s="61">
        <f t="shared" si="5"/>
        <v>4.9082022843778501E-2</v>
      </c>
      <c r="BI32" s="61">
        <f t="shared" si="6"/>
        <v>0.22734577419985616</v>
      </c>
      <c r="BJ32" s="61">
        <f t="shared" si="7"/>
        <v>0.83263611102987789</v>
      </c>
      <c r="BK32" s="61">
        <f t="shared" si="8"/>
        <v>0.1328031103445777</v>
      </c>
      <c r="BL32" s="61">
        <f t="shared" si="9"/>
        <v>0.21185851736978917</v>
      </c>
      <c r="BM32" s="61">
        <f t="shared" si="10"/>
        <v>0.40694094720107171</v>
      </c>
      <c r="BN32" s="61">
        <f t="shared" si="11"/>
        <v>0.15743207092791686</v>
      </c>
      <c r="BO32" s="61">
        <f t="shared" si="12"/>
        <v>0.1821461554504388</v>
      </c>
      <c r="BP32" s="61">
        <f t="shared" si="13"/>
        <v>6.309391861464779E-2</v>
      </c>
      <c r="BQ32" s="61">
        <f t="shared" si="14"/>
        <v>9.6471888245363263E-2</v>
      </c>
      <c r="BR32" s="61">
        <f t="shared" si="15"/>
        <v>0.10733203706804689</v>
      </c>
      <c r="BS32" s="61">
        <f t="shared" si="59"/>
        <v>3.5777396326272917</v>
      </c>
      <c r="BT32" s="61">
        <f t="shared" si="41"/>
        <v>3.4084965936882483</v>
      </c>
      <c r="BV32" s="61">
        <f t="shared" si="42"/>
        <v>0.51969504466695404</v>
      </c>
      <c r="BW32" s="61">
        <f t="shared" si="16"/>
        <v>4.3110912627247422E-2</v>
      </c>
      <c r="BX32" s="61">
        <f t="shared" si="17"/>
        <v>0.17887751643948749</v>
      </c>
      <c r="BY32" s="61">
        <f t="shared" si="18"/>
        <v>0.66421451605663884</v>
      </c>
      <c r="BZ32" s="61">
        <f t="shared" si="19"/>
        <v>0.23226528135918395</v>
      </c>
      <c r="CA32" s="61">
        <f t="shared" si="20"/>
        <v>0.42617710893436428</v>
      </c>
      <c r="CB32" s="61">
        <f t="shared" si="21"/>
        <v>0.58245538661046514</v>
      </c>
      <c r="CC32" s="61">
        <f t="shared" si="22"/>
        <v>0.11709203420477111</v>
      </c>
      <c r="CD32" s="61">
        <f t="shared" si="23"/>
        <v>0.24250698923306907</v>
      </c>
      <c r="CE32" s="61">
        <f t="shared" si="24"/>
        <v>0.18086265982853533</v>
      </c>
      <c r="CF32" s="61">
        <f t="shared" si="25"/>
        <v>0.16840223201775625</v>
      </c>
      <c r="CG32" s="61">
        <f t="shared" si="26"/>
        <v>0.13990769278350168</v>
      </c>
      <c r="CH32" s="61">
        <f t="shared" si="43"/>
        <v>3.4955673747619738</v>
      </c>
      <c r="CI32" s="53">
        <f t="shared" si="44"/>
        <v>3.4197711413923138</v>
      </c>
      <c r="CK32" s="61">
        <f t="shared" si="45"/>
        <v>0.5909020346649726</v>
      </c>
      <c r="CL32" s="61">
        <f t="shared" si="46"/>
        <v>5.9711102165310795E-3</v>
      </c>
      <c r="CM32" s="61">
        <f t="shared" si="47"/>
        <v>4.8468257760368672E-2</v>
      </c>
      <c r="CN32" s="61">
        <f t="shared" si="48"/>
        <v>0.16842159497323905</v>
      </c>
      <c r="CO32" s="61">
        <f t="shared" si="49"/>
        <v>-9.9462171014606249E-2</v>
      </c>
      <c r="CP32" s="61">
        <f t="shared" si="50"/>
        <v>-0.21431859156457511</v>
      </c>
      <c r="CQ32" s="61">
        <f t="shared" si="51"/>
        <v>-0.17551443940939343</v>
      </c>
      <c r="CR32" s="61">
        <f t="shared" si="52"/>
        <v>4.0340036723145747E-2</v>
      </c>
      <c r="CS32" s="61">
        <f t="shared" si="53"/>
        <v>-6.0360833782630269E-2</v>
      </c>
      <c r="CT32" s="61">
        <f t="shared" si="54"/>
        <v>-0.11776874121388754</v>
      </c>
      <c r="CU32" s="61">
        <f t="shared" si="55"/>
        <v>-7.1930343772392991E-2</v>
      </c>
      <c r="CV32" s="61">
        <f t="shared" si="56"/>
        <v>-3.2575655715454788E-2</v>
      </c>
      <c r="CW32" s="61">
        <f t="shared" si="57"/>
        <v>8.2172257865317899E-2</v>
      </c>
      <c r="CX32" s="61">
        <f t="shared" si="58"/>
        <v>-1.1274547704065441E-2</v>
      </c>
    </row>
    <row r="33" spans="1:102" x14ac:dyDescent="0.3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29"/>
        <v>0.35936258179550123</v>
      </c>
      <c r="L33" s="61">
        <f t="shared" si="30"/>
        <v>0.45042837241598427</v>
      </c>
      <c r="M33" s="61">
        <f t="shared" si="31"/>
        <v>0.51436903267660805</v>
      </c>
      <c r="N33" s="61">
        <f t="shared" si="32"/>
        <v>0.63355906975862419</v>
      </c>
      <c r="O33" s="61">
        <f t="shared" si="33"/>
        <v>0.90246366484321838</v>
      </c>
      <c r="P33" s="61">
        <f t="shared" si="34"/>
        <v>2.8601827214899362</v>
      </c>
      <c r="Q33" s="61">
        <f t="shared" si="35"/>
        <v>2.8601980439024288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36"/>
        <v>1.0373186472419056</v>
      </c>
      <c r="Z33" s="61">
        <f t="shared" si="37"/>
        <v>0.83288769520685679</v>
      </c>
      <c r="AA33" s="61">
        <f t="shared" si="38"/>
        <v>0.76630135270856847</v>
      </c>
      <c r="AB33" s="61">
        <f t="shared" si="39"/>
        <v>0.63973614697145664</v>
      </c>
      <c r="AC33" s="61">
        <f t="shared" si="40"/>
        <v>0.47926937154423782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si="4"/>
        <v>1.0373186472419056</v>
      </c>
      <c r="BH33" s="61">
        <f t="shared" si="5"/>
        <v>5.3296991986272552E-2</v>
      </c>
      <c r="BI33" s="61">
        <f t="shared" si="6"/>
        <v>0.13998573243173371</v>
      </c>
      <c r="BJ33" s="61">
        <f t="shared" si="7"/>
        <v>0.50898824079369387</v>
      </c>
      <c r="BK33" s="61">
        <f t="shared" si="8"/>
        <v>0.1252237628198038</v>
      </c>
      <c r="BL33" s="61">
        <f t="shared" si="9"/>
        <v>0.16764310930571574</v>
      </c>
      <c r="BM33" s="61">
        <f t="shared" si="10"/>
        <v>0.15840874206680808</v>
      </c>
      <c r="BN33" s="61">
        <f t="shared" si="11"/>
        <v>0.39175413960937183</v>
      </c>
      <c r="BO33" s="61">
        <f t="shared" si="12"/>
        <v>0.27138934108890017</v>
      </c>
      <c r="BP33" s="61">
        <f t="shared" si="13"/>
        <v>4.8159232966865764E-2</v>
      </c>
      <c r="BQ33" s="61">
        <f t="shared" si="14"/>
        <v>0.11185118436376991</v>
      </c>
      <c r="BR33" s="61">
        <f t="shared" si="15"/>
        <v>8.05280289134363E-2</v>
      </c>
      <c r="BS33" s="61">
        <f t="shared" si="59"/>
        <v>3.0945471535882771</v>
      </c>
      <c r="BT33" s="61">
        <f t="shared" si="41"/>
        <v>2.9438538944399406</v>
      </c>
      <c r="BV33" s="61">
        <f t="shared" si="42"/>
        <v>0.47926937154423782</v>
      </c>
      <c r="BW33" s="61">
        <f t="shared" si="16"/>
        <v>4.3482947282122403E-2</v>
      </c>
      <c r="BX33" s="61">
        <f t="shared" si="17"/>
        <v>9.0473487729912844E-2</v>
      </c>
      <c r="BY33" s="61">
        <f t="shared" si="18"/>
        <v>0.48115941521920763</v>
      </c>
      <c r="BZ33" s="61">
        <f t="shared" si="19"/>
        <v>0.20934484988636456</v>
      </c>
      <c r="CA33" s="61">
        <f t="shared" si="20"/>
        <v>0.27544910219145308</v>
      </c>
      <c r="CB33" s="61">
        <f t="shared" si="21"/>
        <v>0.2705426996106976</v>
      </c>
      <c r="CC33" s="61">
        <f t="shared" si="22"/>
        <v>0.37208263183236778</v>
      </c>
      <c r="CD33" s="61">
        <f t="shared" si="23"/>
        <v>0.30491465150953573</v>
      </c>
      <c r="CE33" s="61">
        <f t="shared" si="24"/>
        <v>0.12176359347128402</v>
      </c>
      <c r="CF33" s="61">
        <f t="shared" si="25"/>
        <v>0.1828632238728021</v>
      </c>
      <c r="CG33" s="61">
        <f t="shared" si="26"/>
        <v>9.5508025948996073E-2</v>
      </c>
      <c r="CH33" s="61">
        <f t="shared" si="43"/>
        <v>2.9268540000989818</v>
      </c>
      <c r="CI33" s="53">
        <f t="shared" si="44"/>
        <v>2.7963694903515579</v>
      </c>
      <c r="CK33" s="61">
        <f t="shared" si="45"/>
        <v>0.55804927569766782</v>
      </c>
      <c r="CL33" s="61">
        <f t="shared" si="46"/>
        <v>9.8140447041501488E-3</v>
      </c>
      <c r="CM33" s="61">
        <f t="shared" si="47"/>
        <v>4.9512244701820862E-2</v>
      </c>
      <c r="CN33" s="61">
        <f t="shared" si="48"/>
        <v>2.7828825574486238E-2</v>
      </c>
      <c r="CO33" s="61">
        <f t="shared" si="49"/>
        <v>-8.4121087066560768E-2</v>
      </c>
      <c r="CP33" s="61">
        <f t="shared" si="50"/>
        <v>-0.10780599288573733</v>
      </c>
      <c r="CQ33" s="61">
        <f t="shared" si="51"/>
        <v>-0.11213395754388952</v>
      </c>
      <c r="CR33" s="61">
        <f t="shared" si="52"/>
        <v>1.9671507777004049E-2</v>
      </c>
      <c r="CS33" s="61">
        <f t="shared" si="53"/>
        <v>-3.3525310420635557E-2</v>
      </c>
      <c r="CT33" s="61">
        <f t="shared" si="54"/>
        <v>-7.3604360504418251E-2</v>
      </c>
      <c r="CU33" s="61">
        <f t="shared" si="55"/>
        <v>-7.101203950903219E-2</v>
      </c>
      <c r="CV33" s="61">
        <f t="shared" si="56"/>
        <v>-1.4979997035559772E-2</v>
      </c>
      <c r="CW33" s="61">
        <f t="shared" si="57"/>
        <v>0.16769315348929537</v>
      </c>
      <c r="CX33" s="61">
        <f t="shared" si="58"/>
        <v>0.1474844040883827</v>
      </c>
    </row>
    <row r="34" spans="1:102" x14ac:dyDescent="0.3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29"/>
        <v>0.3013487659258236</v>
      </c>
      <c r="L34" s="61">
        <f t="shared" si="30"/>
        <v>0.38183024391417497</v>
      </c>
      <c r="M34" s="61">
        <f t="shared" si="31"/>
        <v>0.44373902462853743</v>
      </c>
      <c r="N34" s="61">
        <f t="shared" si="32"/>
        <v>0.55426738498763672</v>
      </c>
      <c r="O34" s="61">
        <f t="shared" si="33"/>
        <v>0.80042645133632562</v>
      </c>
      <c r="P34" s="61">
        <f t="shared" si="34"/>
        <v>2.4816118707924981</v>
      </c>
      <c r="Q34" s="61">
        <f t="shared" si="35"/>
        <v>2.481602693550844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36"/>
        <v>0.9298338341630209</v>
      </c>
      <c r="Z34" s="61">
        <f t="shared" si="37"/>
        <v>0.76049989433399312</v>
      </c>
      <c r="AA34" s="61">
        <f t="shared" si="38"/>
        <v>0.707331842722145</v>
      </c>
      <c r="AB34" s="61">
        <f t="shared" si="39"/>
        <v>0.5925451792807791</v>
      </c>
      <c r="AC34" s="61">
        <f t="shared" si="40"/>
        <v>0.44820175266252521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si="4"/>
        <v>0.9298338341630209</v>
      </c>
      <c r="BH34" s="61">
        <f t="shared" si="5"/>
        <v>2.1764702791454222E-2</v>
      </c>
      <c r="BI34" s="61">
        <f t="shared" si="6"/>
        <v>0.14461546864789843</v>
      </c>
      <c r="BJ34" s="61">
        <f t="shared" si="7"/>
        <v>0.37362229461815033</v>
      </c>
      <c r="BK34" s="61">
        <f t="shared" si="8"/>
        <v>7.864511787235956E-2</v>
      </c>
      <c r="BL34" s="61">
        <f t="shared" si="9"/>
        <v>0.1816042530623872</v>
      </c>
      <c r="BM34" s="61">
        <f t="shared" si="10"/>
        <v>0.16446626619555918</v>
      </c>
      <c r="BN34" s="61">
        <f t="shared" si="11"/>
        <v>6.1577706044788051E-2</v>
      </c>
      <c r="BO34" s="61">
        <f t="shared" si="12"/>
        <v>0.22513387550667296</v>
      </c>
      <c r="BP34" s="61">
        <f t="shared" si="13"/>
        <v>4.4375469499404144E-2</v>
      </c>
      <c r="BQ34" s="61">
        <f t="shared" si="14"/>
        <v>0.12287297401075625</v>
      </c>
      <c r="BR34" s="61">
        <f t="shared" si="15"/>
        <v>9.7784340617033241E-2</v>
      </c>
      <c r="BS34" s="61">
        <f t="shared" si="59"/>
        <v>2.446296303029484</v>
      </c>
      <c r="BT34" s="61">
        <f t="shared" si="41"/>
        <v>2.4666057964932486</v>
      </c>
      <c r="BV34" s="61">
        <f t="shared" si="42"/>
        <v>0.44820175266252521</v>
      </c>
      <c r="BW34" s="61">
        <f t="shared" si="16"/>
        <v>1.7910855091777884E-2</v>
      </c>
      <c r="BX34" s="61">
        <f t="shared" si="17"/>
        <v>0.12127586021971157</v>
      </c>
      <c r="BY34" s="61">
        <f t="shared" si="18"/>
        <v>0.40611679484763014</v>
      </c>
      <c r="BZ34" s="61">
        <f t="shared" si="19"/>
        <v>0.12354760708131496</v>
      </c>
      <c r="CA34" s="61">
        <f t="shared" si="20"/>
        <v>0.34129763521825435</v>
      </c>
      <c r="CB34" s="61">
        <f t="shared" si="21"/>
        <v>0.18604946933139949</v>
      </c>
      <c r="CC34" s="61">
        <f t="shared" si="22"/>
        <v>4.0547672182300952E-2</v>
      </c>
      <c r="CD34" s="61">
        <f t="shared" si="23"/>
        <v>0.28578440892763685</v>
      </c>
      <c r="CE34" s="61">
        <f t="shared" si="24"/>
        <v>0.10307041950887474</v>
      </c>
      <c r="CF34" s="61">
        <f t="shared" si="25"/>
        <v>0.21305056103797396</v>
      </c>
      <c r="CG34" s="61">
        <f t="shared" si="26"/>
        <v>0.13388077338429386</v>
      </c>
      <c r="CH34" s="61">
        <f t="shared" si="43"/>
        <v>2.4207338094936941</v>
      </c>
      <c r="CI34" s="53">
        <f t="shared" si="44"/>
        <v>2.4817374903128187</v>
      </c>
      <c r="CK34" s="61">
        <f t="shared" si="45"/>
        <v>0.48163208150049569</v>
      </c>
      <c r="CL34" s="61">
        <f t="shared" si="46"/>
        <v>3.8538476996763382E-3</v>
      </c>
      <c r="CM34" s="61">
        <f t="shared" si="47"/>
        <v>2.3339608428186859E-2</v>
      </c>
      <c r="CN34" s="61">
        <f t="shared" si="48"/>
        <v>-3.2494500229479806E-2</v>
      </c>
      <c r="CO34" s="61">
        <f t="shared" si="49"/>
        <v>-4.4902489208955398E-2</v>
      </c>
      <c r="CP34" s="61">
        <f t="shared" si="50"/>
        <v>-0.15969338215586715</v>
      </c>
      <c r="CQ34" s="61">
        <f t="shared" si="51"/>
        <v>-2.1583203135840306E-2</v>
      </c>
      <c r="CR34" s="61">
        <f t="shared" si="52"/>
        <v>2.1030033862487099E-2</v>
      </c>
      <c r="CS34" s="61">
        <f t="shared" si="53"/>
        <v>-6.0650533420963881E-2</v>
      </c>
      <c r="CT34" s="61">
        <f t="shared" si="54"/>
        <v>-5.8694950009470601E-2</v>
      </c>
      <c r="CU34" s="61">
        <f t="shared" si="55"/>
        <v>-9.0177587027217704E-2</v>
      </c>
      <c r="CV34" s="61">
        <f t="shared" si="56"/>
        <v>-3.6096432767260614E-2</v>
      </c>
      <c r="CW34" s="61">
        <f t="shared" si="57"/>
        <v>2.5562493535789876E-2</v>
      </c>
      <c r="CX34" s="61">
        <f t="shared" si="58"/>
        <v>-1.5131693819570025E-2</v>
      </c>
    </row>
    <row r="35" spans="1:102" x14ac:dyDescent="0.3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29"/>
        <v>0.48796383843029512</v>
      </c>
      <c r="L35" s="61">
        <f t="shared" si="30"/>
        <v>0.61004672287168471</v>
      </c>
      <c r="M35" s="61">
        <f t="shared" si="31"/>
        <v>0.69150911098524637</v>
      </c>
      <c r="N35" s="61">
        <f t="shared" si="32"/>
        <v>0.87495814329121024</v>
      </c>
      <c r="O35" s="61">
        <f t="shared" si="33"/>
        <v>1.2724931305142371</v>
      </c>
      <c r="P35" s="61">
        <f t="shared" si="34"/>
        <v>3.9369709460926736</v>
      </c>
      <c r="Q35" s="61">
        <f t="shared" si="35"/>
        <v>3.936980060855233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36"/>
        <v>1.5590485404101726</v>
      </c>
      <c r="Z35" s="61">
        <f t="shared" si="37"/>
        <v>1.2274134895990829</v>
      </c>
      <c r="AA35" s="61">
        <f t="shared" si="38"/>
        <v>1.1056518552146428</v>
      </c>
      <c r="AB35" s="61">
        <f t="shared" si="39"/>
        <v>0.90865719764078801</v>
      </c>
      <c r="AC35" s="61">
        <f t="shared" si="40"/>
        <v>0.6684674891627681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si="4"/>
        <v>1.5590485404101726</v>
      </c>
      <c r="BH35" s="61">
        <f t="shared" si="5"/>
        <v>8.6493699819382222E-2</v>
      </c>
      <c r="BI35" s="61">
        <f t="shared" si="6"/>
        <v>0.22632316753944381</v>
      </c>
      <c r="BJ35" s="61">
        <f t="shared" si="7"/>
        <v>0.39838500562737827</v>
      </c>
      <c r="BK35" s="61">
        <f t="shared" si="8"/>
        <v>0.23310002216435718</v>
      </c>
      <c r="BL35" s="61">
        <f t="shared" si="9"/>
        <v>0.22748382833538761</v>
      </c>
      <c r="BM35" s="61">
        <f t="shared" si="10"/>
        <v>0.41142056668740884</v>
      </c>
      <c r="BN35" s="61">
        <f t="shared" si="11"/>
        <v>9.2667273309530493E-2</v>
      </c>
      <c r="BO35" s="61">
        <f t="shared" si="12"/>
        <v>0.28263673469191719</v>
      </c>
      <c r="BP35" s="61">
        <f t="shared" si="13"/>
        <v>4.5991453465234047E-2</v>
      </c>
      <c r="BQ35" s="61">
        <f t="shared" si="14"/>
        <v>0.15088591660358758</v>
      </c>
      <c r="BR35" s="61">
        <f t="shared" si="15"/>
        <v>0.1558207681931108</v>
      </c>
      <c r="BS35" s="61">
        <f t="shared" si="59"/>
        <v>3.8702569768469108</v>
      </c>
      <c r="BT35" s="61">
        <f t="shared" si="41"/>
        <v>3.9946756984587717</v>
      </c>
      <c r="BV35" s="61">
        <f t="shared" si="42"/>
        <v>0.6684674891627681</v>
      </c>
      <c r="BW35" s="61">
        <f t="shared" si="16"/>
        <v>7.1699632599224766E-2</v>
      </c>
      <c r="BX35" s="61">
        <f t="shared" si="17"/>
        <v>0.17357723839857775</v>
      </c>
      <c r="BY35" s="61">
        <f t="shared" si="18"/>
        <v>0.36773421601830536</v>
      </c>
      <c r="BZ35" s="61">
        <f t="shared" si="19"/>
        <v>0.38997436342924796</v>
      </c>
      <c r="CA35" s="61">
        <f t="shared" si="20"/>
        <v>0.44643744936359697</v>
      </c>
      <c r="CB35" s="61">
        <f t="shared" si="21"/>
        <v>0.67217177190901622</v>
      </c>
      <c r="CC35" s="61">
        <f t="shared" si="22"/>
        <v>7.876931984214143E-2</v>
      </c>
      <c r="CD35" s="61">
        <f t="shared" si="23"/>
        <v>0.38560214101939805</v>
      </c>
      <c r="CE35" s="61">
        <f t="shared" si="24"/>
        <v>9.612480447677646E-2</v>
      </c>
      <c r="CF35" s="61">
        <f t="shared" si="25"/>
        <v>0.26488551364285112</v>
      </c>
      <c r="CG35" s="61">
        <f t="shared" si="26"/>
        <v>0.20341797557634037</v>
      </c>
      <c r="CH35" s="61">
        <f t="shared" si="43"/>
        <v>3.8188619154382448</v>
      </c>
      <c r="CI35" s="53">
        <f t="shared" si="44"/>
        <v>3.9453840500935033</v>
      </c>
      <c r="CK35" s="61">
        <f t="shared" si="45"/>
        <v>0.8905810512474045</v>
      </c>
      <c r="CL35" s="61">
        <f t="shared" si="46"/>
        <v>1.4794067220157456E-2</v>
      </c>
      <c r="CM35" s="61">
        <f t="shared" si="47"/>
        <v>5.2745929140866066E-2</v>
      </c>
      <c r="CN35" s="61">
        <f t="shared" si="48"/>
        <v>3.0650789609072915E-2</v>
      </c>
      <c r="CO35" s="61">
        <f t="shared" si="49"/>
        <v>-0.15687434126489078</v>
      </c>
      <c r="CP35" s="61">
        <f t="shared" si="50"/>
        <v>-0.21895362102820937</v>
      </c>
      <c r="CQ35" s="61">
        <f t="shared" si="51"/>
        <v>-0.26075120522160739</v>
      </c>
      <c r="CR35" s="61">
        <f t="shared" si="52"/>
        <v>1.3897953467389063E-2</v>
      </c>
      <c r="CS35" s="61">
        <f t="shared" si="53"/>
        <v>-0.10296540632748086</v>
      </c>
      <c r="CT35" s="61">
        <f t="shared" si="54"/>
        <v>-5.0133351011542412E-2</v>
      </c>
      <c r="CU35" s="61">
        <f t="shared" si="55"/>
        <v>-0.11399959703926354</v>
      </c>
      <c r="CV35" s="61">
        <f t="shared" si="56"/>
        <v>-4.7597207383229562E-2</v>
      </c>
      <c r="CW35" s="61">
        <f t="shared" si="57"/>
        <v>5.139506140866601E-2</v>
      </c>
      <c r="CX35" s="61">
        <f t="shared" si="58"/>
        <v>4.9291648365268337E-2</v>
      </c>
    </row>
    <row r="36" spans="1:102" x14ac:dyDescent="0.3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29"/>
        <v>0.63764955982062088</v>
      </c>
      <c r="L36" s="61">
        <f t="shared" si="30"/>
        <v>0.80768890729588172</v>
      </c>
      <c r="M36" s="61">
        <f t="shared" si="31"/>
        <v>0.93294325936855027</v>
      </c>
      <c r="N36" s="61">
        <f t="shared" si="32"/>
        <v>1.1818397383744419</v>
      </c>
      <c r="O36" s="61">
        <f t="shared" si="33"/>
        <v>1.7190557592740086</v>
      </c>
      <c r="P36" s="61">
        <f t="shared" si="34"/>
        <v>5.2791772241335035</v>
      </c>
      <c r="Q36" s="61">
        <f t="shared" si="35"/>
        <v>5.2791681651232381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36"/>
        <v>1.7413882578982818</v>
      </c>
      <c r="Z36" s="61">
        <f t="shared" si="37"/>
        <v>1.3905317237691908</v>
      </c>
      <c r="AA36" s="61">
        <f t="shared" si="38"/>
        <v>1.2712798630383579</v>
      </c>
      <c r="AB36" s="61">
        <f t="shared" si="39"/>
        <v>1.0524278114688099</v>
      </c>
      <c r="AC36" s="61">
        <f t="shared" si="40"/>
        <v>0.7801306607482873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G67" si="60">+AE$1*(AE36-AE35)/$AQ35</f>
        <v>1.7413882578982818</v>
      </c>
      <c r="BH36" s="61">
        <f t="shared" ref="BH36:BH67" si="61">+AF$1*(AF36-AF35)/$AQ35</f>
        <v>7.1333762259739961E-2</v>
      </c>
      <c r="BI36" s="61">
        <f t="shared" ref="BI36:BI67" si="62">+AG$1*(AG36-AG35)/$AQ35</f>
        <v>0.38309687249704227</v>
      </c>
      <c r="BJ36" s="61">
        <f t="shared" ref="BJ36:BJ67" si="63">+AH$1*(AH36-AH35)/$AQ35</f>
        <v>0.37070664734753428</v>
      </c>
      <c r="BK36" s="61">
        <f t="shared" ref="BK36:BK67" si="64">+AI$1*(AI36-AI35)/$AQ35</f>
        <v>0.26883345974492184</v>
      </c>
      <c r="BL36" s="61">
        <f t="shared" ref="BL36:BL67" si="65">+AJ$1*(AJ36-AJ35)/$AQ35</f>
        <v>0.38772905362509796</v>
      </c>
      <c r="BM36" s="61">
        <f t="shared" ref="BM36:BM67" si="66">+AK$1*(AK36-AK35)/$AQ35</f>
        <v>0.52283438753006262</v>
      </c>
      <c r="BN36" s="61">
        <f t="shared" ref="BN36:BN67" si="67">+AL$1*(AL36-AL35)/$AQ35</f>
        <v>0.39216747632724491</v>
      </c>
      <c r="BO36" s="61">
        <f t="shared" ref="BO36:BO67" si="68">+AM$1*(AM36-AM35)/$AQ35</f>
        <v>0.49502113875140619</v>
      </c>
      <c r="BP36" s="61">
        <f t="shared" ref="BP36:BP67" si="69">+AN$1*(AN36-AN35)/$AQ35</f>
        <v>3.5248776929887635E-2</v>
      </c>
      <c r="BQ36" s="61">
        <f t="shared" ref="BQ36:BQ67" si="70">+AO$1*(AO36-AO35)/$AQ35</f>
        <v>0.22036575352091317</v>
      </c>
      <c r="BR36" s="61">
        <f t="shared" ref="BR36:BR67" si="71">+AP$1*(AP36-AP35)/$AQ35</f>
        <v>0.29399801837931838</v>
      </c>
      <c r="BS36" s="61">
        <f t="shared" si="59"/>
        <v>5.1827236048114518</v>
      </c>
      <c r="BT36" s="61">
        <f t="shared" si="41"/>
        <v>5.2171694433458926</v>
      </c>
      <c r="BV36" s="61">
        <f t="shared" si="42"/>
        <v>0.7801306607482873</v>
      </c>
      <c r="BW36" s="61">
        <f t="shared" si="16"/>
        <v>5.9785593095359371E-2</v>
      </c>
      <c r="BX36" s="61">
        <f t="shared" si="17"/>
        <v>0.28658147435984876</v>
      </c>
      <c r="BY36" s="61">
        <f t="shared" si="18"/>
        <v>0.34313873657560245</v>
      </c>
      <c r="BZ36" s="61">
        <f t="shared" si="19"/>
        <v>0.45550230126079427</v>
      </c>
      <c r="CA36" s="61">
        <f t="shared" si="20"/>
        <v>0.69456803205728312</v>
      </c>
      <c r="CB36" s="61">
        <f t="shared" si="21"/>
        <v>0.77576472366485605</v>
      </c>
      <c r="CC36" s="61">
        <f t="shared" si="22"/>
        <v>0.34576449250658364</v>
      </c>
      <c r="CD36" s="61">
        <f t="shared" si="23"/>
        <v>0.61199788671447919</v>
      </c>
      <c r="CE36" s="61">
        <f t="shared" si="24"/>
        <v>8.1116531917108423E-2</v>
      </c>
      <c r="CF36" s="61">
        <f t="shared" si="25"/>
        <v>0.3900592246855405</v>
      </c>
      <c r="CG36" s="61">
        <f t="shared" si="26"/>
        <v>0.39485630495140589</v>
      </c>
      <c r="CH36" s="61">
        <f t="shared" si="43"/>
        <v>5.2192659625371487</v>
      </c>
      <c r="CI36" s="53">
        <f t="shared" si="44"/>
        <v>5.3295272556791007</v>
      </c>
      <c r="CK36" s="61">
        <f t="shared" si="45"/>
        <v>0.96125759714999448</v>
      </c>
      <c r="CL36" s="61">
        <f t="shared" si="46"/>
        <v>1.1548169164380589E-2</v>
      </c>
      <c r="CM36" s="61">
        <f t="shared" si="47"/>
        <v>9.6515398137193509E-2</v>
      </c>
      <c r="CN36" s="61">
        <f t="shared" si="48"/>
        <v>2.7567910771931825E-2</v>
      </c>
      <c r="CO36" s="61">
        <f t="shared" si="49"/>
        <v>-0.18666884151587243</v>
      </c>
      <c r="CP36" s="61">
        <f t="shared" si="50"/>
        <v>-0.30683897843218516</v>
      </c>
      <c r="CQ36" s="61">
        <f t="shared" si="51"/>
        <v>-0.25293033613479343</v>
      </c>
      <c r="CR36" s="61">
        <f t="shared" si="52"/>
        <v>4.640298382066127E-2</v>
      </c>
      <c r="CS36" s="61">
        <f t="shared" si="53"/>
        <v>-0.116976747963073</v>
      </c>
      <c r="CT36" s="61">
        <f t="shared" si="54"/>
        <v>-4.5867754987220788E-2</v>
      </c>
      <c r="CU36" s="61">
        <f t="shared" si="55"/>
        <v>-0.16969347116462732</v>
      </c>
      <c r="CV36" s="61">
        <f t="shared" si="56"/>
        <v>-0.10085828657208751</v>
      </c>
      <c r="CW36" s="61">
        <f t="shared" si="57"/>
        <v>-3.6542357725696917E-2</v>
      </c>
      <c r="CX36" s="61">
        <f t="shared" si="58"/>
        <v>-0.11235781233320807</v>
      </c>
    </row>
    <row r="37" spans="1:102" x14ac:dyDescent="0.3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29"/>
        <v>0.33459004967293188</v>
      </c>
      <c r="L37" s="61">
        <f t="shared" si="30"/>
        <v>0.44595779097715366</v>
      </c>
      <c r="M37" s="61">
        <f t="shared" si="31"/>
        <v>0.51897571918144914</v>
      </c>
      <c r="N37" s="61">
        <f t="shared" si="32"/>
        <v>0.67874228594875496</v>
      </c>
      <c r="O37" s="61">
        <f t="shared" si="33"/>
        <v>1.032852603368245</v>
      </c>
      <c r="P37" s="61">
        <f t="shared" si="34"/>
        <v>3.011118449148535</v>
      </c>
      <c r="Q37" s="61">
        <f t="shared" si="35"/>
        <v>3.011086878582736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36"/>
        <v>0.60618931473414728</v>
      </c>
      <c r="Z37" s="61">
        <f t="shared" si="37"/>
        <v>0.49299837601628904</v>
      </c>
      <c r="AA37" s="61">
        <f t="shared" si="38"/>
        <v>0.45832039628605076</v>
      </c>
      <c r="AB37" s="61">
        <f t="shared" si="39"/>
        <v>0.38430511851439153</v>
      </c>
      <c r="AC37" s="61">
        <f t="shared" si="40"/>
        <v>0.28620604293595375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si="60"/>
        <v>0.60618931473414728</v>
      </c>
      <c r="BH37" s="61">
        <f t="shared" si="61"/>
        <v>0.10917137582485521</v>
      </c>
      <c r="BI37" s="61">
        <f t="shared" si="62"/>
        <v>0.24349526432519669</v>
      </c>
      <c r="BJ37" s="61">
        <f t="shared" si="63"/>
        <v>0.29276065671781987</v>
      </c>
      <c r="BK37" s="61">
        <f t="shared" si="64"/>
        <v>0.31501719221688984</v>
      </c>
      <c r="BL37" s="61">
        <f t="shared" si="65"/>
        <v>0.22133393390136741</v>
      </c>
      <c r="BM37" s="61">
        <f t="shared" si="66"/>
        <v>0.3900689468134968</v>
      </c>
      <c r="BN37" s="61">
        <f t="shared" si="67"/>
        <v>3.1475951009684554E-2</v>
      </c>
      <c r="BO37" s="61">
        <f t="shared" si="68"/>
        <v>0.15425425105543533</v>
      </c>
      <c r="BP37" s="61">
        <f t="shared" si="69"/>
        <v>3.6378670989627236E-2</v>
      </c>
      <c r="BQ37" s="61">
        <f t="shared" si="70"/>
        <v>0.10459633264610392</v>
      </c>
      <c r="BR37" s="61">
        <f t="shared" si="71"/>
        <v>0.14212761860257059</v>
      </c>
      <c r="BS37" s="61">
        <f t="shared" si="59"/>
        <v>2.6468695088371952</v>
      </c>
      <c r="BT37" s="61">
        <f t="shared" si="41"/>
        <v>2.7391873020743862</v>
      </c>
      <c r="BV37" s="61">
        <f t="shared" si="42"/>
        <v>0.28620604293595375</v>
      </c>
      <c r="BW37" s="61">
        <f t="shared" si="16"/>
        <v>9.2325886060524165E-2</v>
      </c>
      <c r="BX37" s="61">
        <f t="shared" si="17"/>
        <v>0.17611445410597568</v>
      </c>
      <c r="BY37" s="61">
        <f t="shared" si="18"/>
        <v>0.32820469301776234</v>
      </c>
      <c r="BZ37" s="61">
        <f t="shared" si="19"/>
        <v>0.54684410118232418</v>
      </c>
      <c r="CA37" s="61">
        <f t="shared" si="20"/>
        <v>0.40470049640125699</v>
      </c>
      <c r="CB37" s="61">
        <f t="shared" si="21"/>
        <v>0.56843054766653311</v>
      </c>
      <c r="CC37" s="61">
        <f t="shared" si="22"/>
        <v>1.4851292758574618E-2</v>
      </c>
      <c r="CD37" s="61">
        <f t="shared" si="23"/>
        <v>0.1807266314225367</v>
      </c>
      <c r="CE37" s="61">
        <f t="shared" si="24"/>
        <v>5.8531847977104597E-2</v>
      </c>
      <c r="CF37" s="61">
        <f t="shared" si="25"/>
        <v>0.19578609171616307</v>
      </c>
      <c r="CG37" s="61">
        <f t="shared" si="26"/>
        <v>0.18767279926011246</v>
      </c>
      <c r="CH37" s="61">
        <f t="shared" si="43"/>
        <v>3.0403948845048214</v>
      </c>
      <c r="CI37" s="53">
        <f t="shared" si="44"/>
        <v>3.2005851232992155</v>
      </c>
      <c r="CK37" s="61">
        <f t="shared" si="45"/>
        <v>0.31998327179819352</v>
      </c>
      <c r="CL37" s="61">
        <f t="shared" si="46"/>
        <v>1.6845489764331048E-2</v>
      </c>
      <c r="CM37" s="61">
        <f t="shared" si="47"/>
        <v>6.7380810219221016E-2</v>
      </c>
      <c r="CN37" s="61">
        <f t="shared" si="48"/>
        <v>-3.5444036299942472E-2</v>
      </c>
      <c r="CO37" s="61">
        <f t="shared" si="49"/>
        <v>-0.23182690896543434</v>
      </c>
      <c r="CP37" s="61">
        <f t="shared" si="50"/>
        <v>-0.18336656249988958</v>
      </c>
      <c r="CQ37" s="61">
        <f t="shared" si="51"/>
        <v>-0.17836160085303632</v>
      </c>
      <c r="CR37" s="61">
        <f t="shared" si="52"/>
        <v>1.6624658251109935E-2</v>
      </c>
      <c r="CS37" s="61">
        <f t="shared" si="53"/>
        <v>-2.6472380367101367E-2</v>
      </c>
      <c r="CT37" s="61">
        <f t="shared" si="54"/>
        <v>-2.215317698747736E-2</v>
      </c>
      <c r="CU37" s="61">
        <f t="shared" si="55"/>
        <v>-9.1189759070059148E-2</v>
      </c>
      <c r="CV37" s="61">
        <f t="shared" si="56"/>
        <v>-4.5545180657541873E-2</v>
      </c>
      <c r="CW37" s="61">
        <f t="shared" si="57"/>
        <v>-0.39352537566762624</v>
      </c>
      <c r="CX37" s="61">
        <f t="shared" si="58"/>
        <v>-0.46139782122482931</v>
      </c>
    </row>
    <row r="38" spans="1:102" x14ac:dyDescent="0.3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29"/>
        <v>0.57657969487382099</v>
      </c>
      <c r="L38" s="61">
        <f t="shared" si="30"/>
        <v>0.72576917939459107</v>
      </c>
      <c r="M38" s="61">
        <f t="shared" si="31"/>
        <v>0.83208686261043419</v>
      </c>
      <c r="N38" s="61">
        <f t="shared" si="32"/>
        <v>1.0251571738169933</v>
      </c>
      <c r="O38" s="61">
        <f t="shared" si="33"/>
        <v>1.4263890924898428</v>
      </c>
      <c r="P38" s="61">
        <f t="shared" si="34"/>
        <v>4.5859820031856824</v>
      </c>
      <c r="Q38" s="61">
        <f t="shared" si="35"/>
        <v>4.5860076976792286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36"/>
        <v>2.001757235795131</v>
      </c>
      <c r="Z38" s="61">
        <f t="shared" si="37"/>
        <v>1.6464299400689646</v>
      </c>
      <c r="AA38" s="61">
        <f t="shared" si="38"/>
        <v>1.5294590906859253</v>
      </c>
      <c r="AB38" s="61">
        <f t="shared" si="39"/>
        <v>1.2832052969056775</v>
      </c>
      <c r="AC38" s="61">
        <f t="shared" si="40"/>
        <v>0.97330273093910191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si="60"/>
        <v>2.001757235795131</v>
      </c>
      <c r="BH38" s="61">
        <f t="shared" si="61"/>
        <v>9.4910125794552741E-2</v>
      </c>
      <c r="BI38" s="61">
        <f t="shared" si="62"/>
        <v>0.3169659334113174</v>
      </c>
      <c r="BJ38" s="61">
        <f t="shared" si="63"/>
        <v>0.24442388358640568</v>
      </c>
      <c r="BK38" s="61">
        <f t="shared" si="64"/>
        <v>3.7361759399241821E-2</v>
      </c>
      <c r="BL38" s="61">
        <f t="shared" si="65"/>
        <v>0.30823646934082582</v>
      </c>
      <c r="BM38" s="61">
        <f t="shared" si="66"/>
        <v>0.53523249893760183</v>
      </c>
      <c r="BN38" s="61">
        <f t="shared" si="67"/>
        <v>0.41969376546124437</v>
      </c>
      <c r="BO38" s="61">
        <f t="shared" si="68"/>
        <v>0.27864220538699491</v>
      </c>
      <c r="BP38" s="61">
        <f t="shared" si="69"/>
        <v>8.9673343538802297E-2</v>
      </c>
      <c r="BQ38" s="61">
        <f t="shared" si="70"/>
        <v>0.13785851435282248</v>
      </c>
      <c r="BR38" s="61">
        <f t="shared" si="71"/>
        <v>0.18894082680014712</v>
      </c>
      <c r="BS38" s="61">
        <f t="shared" si="59"/>
        <v>4.653696561805087</v>
      </c>
      <c r="BT38" s="61">
        <f t="shared" si="41"/>
        <v>4.7327754095282115</v>
      </c>
      <c r="BV38" s="61">
        <f t="shared" si="42"/>
        <v>0.97330273093910191</v>
      </c>
      <c r="BW38" s="61">
        <f t="shared" si="16"/>
        <v>7.8379080497515421E-2</v>
      </c>
      <c r="BX38" s="61">
        <f t="shared" si="17"/>
        <v>0.24277033051851185</v>
      </c>
      <c r="BY38" s="61">
        <f t="shared" si="18"/>
        <v>0.27972029962187805</v>
      </c>
      <c r="BZ38" s="61">
        <f t="shared" si="19"/>
        <v>6.1026338663244341E-2</v>
      </c>
      <c r="CA38" s="61">
        <f t="shared" si="20"/>
        <v>0.55276914518899334</v>
      </c>
      <c r="CB38" s="61">
        <f t="shared" si="21"/>
        <v>0.738507434841706</v>
      </c>
      <c r="CC38" s="61">
        <f t="shared" si="22"/>
        <v>0.37578400538404577</v>
      </c>
      <c r="CD38" s="61">
        <f t="shared" si="23"/>
        <v>0.32985791561633659</v>
      </c>
      <c r="CE38" s="61">
        <f t="shared" si="24"/>
        <v>0.25944450303309191</v>
      </c>
      <c r="CF38" s="61">
        <f t="shared" si="25"/>
        <v>0.24466128868325812</v>
      </c>
      <c r="CG38" s="61">
        <f t="shared" si="26"/>
        <v>0.23464217540542989</v>
      </c>
      <c r="CH38" s="61">
        <f t="shared" si="43"/>
        <v>4.3708652483931125</v>
      </c>
      <c r="CI38" s="53">
        <f t="shared" si="44"/>
        <v>4.4119527502251676</v>
      </c>
      <c r="CK38" s="61">
        <f t="shared" si="45"/>
        <v>1.028454504856029</v>
      </c>
      <c r="CL38" s="61">
        <f t="shared" si="46"/>
        <v>1.653104529703732E-2</v>
      </c>
      <c r="CM38" s="61">
        <f t="shared" si="47"/>
        <v>7.4195602892805551E-2</v>
      </c>
      <c r="CN38" s="61">
        <f t="shared" si="48"/>
        <v>-3.5296416035472372E-2</v>
      </c>
      <c r="CO38" s="61">
        <f t="shared" si="49"/>
        <v>-2.3664579264002519E-2</v>
      </c>
      <c r="CP38" s="61">
        <f t="shared" si="50"/>
        <v>-0.24453267584816751</v>
      </c>
      <c r="CQ38" s="61">
        <f t="shared" si="51"/>
        <v>-0.20327493590410417</v>
      </c>
      <c r="CR38" s="61">
        <f t="shared" si="52"/>
        <v>4.3909760077198601E-2</v>
      </c>
      <c r="CS38" s="61">
        <f t="shared" si="53"/>
        <v>-5.1215710229341682E-2</v>
      </c>
      <c r="CT38" s="61">
        <f t="shared" si="54"/>
        <v>-0.16977115949428961</v>
      </c>
      <c r="CU38" s="61">
        <f t="shared" si="55"/>
        <v>-0.10680277433043564</v>
      </c>
      <c r="CV38" s="61">
        <f t="shared" si="56"/>
        <v>-4.5701348605282771E-2</v>
      </c>
      <c r="CW38" s="61">
        <f t="shared" si="57"/>
        <v>0.28283131341197443</v>
      </c>
      <c r="CX38" s="61">
        <f t="shared" si="58"/>
        <v>0.32082265930304388</v>
      </c>
    </row>
    <row r="39" spans="1:102" x14ac:dyDescent="0.3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29"/>
        <v>0.46327100390850096</v>
      </c>
      <c r="L39" s="61">
        <f t="shared" si="30"/>
        <v>0.60480661570363869</v>
      </c>
      <c r="M39" s="61">
        <f t="shared" si="31"/>
        <v>0.6992681830463231</v>
      </c>
      <c r="N39" s="61">
        <f t="shared" si="32"/>
        <v>0.90110811772125587</v>
      </c>
      <c r="O39" s="61">
        <f t="shared" si="33"/>
        <v>1.3358159724693204</v>
      </c>
      <c r="P39" s="61">
        <f t="shared" si="34"/>
        <v>4.004269892849039</v>
      </c>
      <c r="Q39" s="61">
        <f t="shared" si="35"/>
        <v>4.0042520497759915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36"/>
        <v>1.2311034514207324</v>
      </c>
      <c r="Z39" s="61">
        <f t="shared" si="37"/>
        <v>0.98906567859754746</v>
      </c>
      <c r="AA39" s="61">
        <f t="shared" si="38"/>
        <v>0.90551443670230891</v>
      </c>
      <c r="AB39" s="61">
        <f t="shared" si="39"/>
        <v>0.7560822430335663</v>
      </c>
      <c r="AC39" s="61">
        <f t="shared" si="40"/>
        <v>0.56630454938595143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si="60"/>
        <v>1.2311034514207324</v>
      </c>
      <c r="BH39" s="61">
        <f t="shared" si="61"/>
        <v>5.9419479429472441E-2</v>
      </c>
      <c r="BI39" s="61">
        <f t="shared" si="62"/>
        <v>0.24695199161095496</v>
      </c>
      <c r="BJ39" s="61">
        <f t="shared" si="63"/>
        <v>0.33579751611472419</v>
      </c>
      <c r="BK39" s="61">
        <f t="shared" si="64"/>
        <v>0.23237606656071499</v>
      </c>
      <c r="BL39" s="61">
        <f t="shared" si="65"/>
        <v>0.25755664564203318</v>
      </c>
      <c r="BM39" s="61">
        <f t="shared" si="66"/>
        <v>0.56974443482661508</v>
      </c>
      <c r="BN39" s="61">
        <f t="shared" si="67"/>
        <v>0.48514211215775538</v>
      </c>
      <c r="BO39" s="61">
        <f t="shared" si="68"/>
        <v>0.18219804426734476</v>
      </c>
      <c r="BP39" s="61">
        <f t="shared" si="69"/>
        <v>6.0271343243395586E-2</v>
      </c>
      <c r="BQ39" s="61">
        <f t="shared" si="70"/>
        <v>0.12400578628166328</v>
      </c>
      <c r="BR39" s="61">
        <f t="shared" si="71"/>
        <v>0.13564385048478697</v>
      </c>
      <c r="BS39" s="61">
        <f t="shared" si="59"/>
        <v>3.9202107220401934</v>
      </c>
      <c r="BT39" s="61">
        <f t="shared" si="41"/>
        <v>3.7973676231549014</v>
      </c>
      <c r="BV39" s="61">
        <f t="shared" si="42"/>
        <v>0.56630454938595143</v>
      </c>
      <c r="BW39" s="61">
        <f t="shared" si="16"/>
        <v>5.0422814214005705E-2</v>
      </c>
      <c r="BX39" s="61">
        <f t="shared" si="17"/>
        <v>0.18982432511934413</v>
      </c>
      <c r="BY39" s="61">
        <f t="shared" si="18"/>
        <v>0.3549794893534407</v>
      </c>
      <c r="BZ39" s="61">
        <f t="shared" si="19"/>
        <v>0.40041542403133729</v>
      </c>
      <c r="CA39" s="61">
        <f t="shared" si="20"/>
        <v>0.53120297860532517</v>
      </c>
      <c r="CB39" s="61">
        <f t="shared" si="21"/>
        <v>0.83107524584894399</v>
      </c>
      <c r="CC39" s="61">
        <f t="shared" si="22"/>
        <v>0.46244204184583776</v>
      </c>
      <c r="CD39" s="61">
        <f t="shared" si="23"/>
        <v>0.23940687442241074</v>
      </c>
      <c r="CE39" s="61">
        <f t="shared" si="24"/>
        <v>0.15932844943363941</v>
      </c>
      <c r="CF39" s="61">
        <f t="shared" si="25"/>
        <v>0.2478265852522267</v>
      </c>
      <c r="CG39" s="61">
        <f t="shared" si="26"/>
        <v>0.18292794496568612</v>
      </c>
      <c r="CH39" s="61">
        <f t="shared" si="43"/>
        <v>4.21615672247815</v>
      </c>
      <c r="CI39" s="53">
        <f t="shared" si="44"/>
        <v>4.1386894758223436</v>
      </c>
      <c r="CK39" s="61">
        <f t="shared" si="45"/>
        <v>0.66479890203478098</v>
      </c>
      <c r="CL39" s="61">
        <f t="shared" si="46"/>
        <v>8.9966652154667356E-3</v>
      </c>
      <c r="CM39" s="61">
        <f t="shared" si="47"/>
        <v>5.7127666491610829E-2</v>
      </c>
      <c r="CN39" s="61">
        <f t="shared" si="48"/>
        <v>-1.918197323871651E-2</v>
      </c>
      <c r="CO39" s="61">
        <f t="shared" si="49"/>
        <v>-0.16803935747062229</v>
      </c>
      <c r="CP39" s="61">
        <f t="shared" si="50"/>
        <v>-0.27364633296329199</v>
      </c>
      <c r="CQ39" s="61">
        <f t="shared" si="51"/>
        <v>-0.26133081102232891</v>
      </c>
      <c r="CR39" s="61">
        <f t="shared" si="52"/>
        <v>2.2700070311917619E-2</v>
      </c>
      <c r="CS39" s="61">
        <f t="shared" si="53"/>
        <v>-5.7208830155065976E-2</v>
      </c>
      <c r="CT39" s="61">
        <f t="shared" si="54"/>
        <v>-9.9057106190243827E-2</v>
      </c>
      <c r="CU39" s="61">
        <f t="shared" si="55"/>
        <v>-0.12382079897056342</v>
      </c>
      <c r="CV39" s="61">
        <f t="shared" si="56"/>
        <v>-4.7284094480899153E-2</v>
      </c>
      <c r="CW39" s="61">
        <f t="shared" si="57"/>
        <v>-0.2959460004379566</v>
      </c>
      <c r="CX39" s="61">
        <f t="shared" si="58"/>
        <v>-0.34132185266744219</v>
      </c>
    </row>
    <row r="40" spans="1:102" x14ac:dyDescent="0.3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29"/>
        <v>0.35939019669021582</v>
      </c>
      <c r="L40" s="61">
        <f t="shared" si="30"/>
        <v>0.41823455187983288</v>
      </c>
      <c r="M40" s="61">
        <f t="shared" si="31"/>
        <v>0.45129212394228196</v>
      </c>
      <c r="N40" s="61">
        <f t="shared" si="32"/>
        <v>0.5305405614881562</v>
      </c>
      <c r="O40" s="61">
        <f t="shared" si="33"/>
        <v>0.69541867000598045</v>
      </c>
      <c r="P40" s="61">
        <f t="shared" si="34"/>
        <v>2.4548761040064675</v>
      </c>
      <c r="Q40" s="61">
        <f t="shared" si="35"/>
        <v>2.4549295526343995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36"/>
        <v>1.568540644734552</v>
      </c>
      <c r="Z40" s="61">
        <f t="shared" si="37"/>
        <v>1.231277356510295</v>
      </c>
      <c r="AA40" s="61">
        <f t="shared" si="38"/>
        <v>1.1097954170584581</v>
      </c>
      <c r="AB40" s="61">
        <f t="shared" si="39"/>
        <v>0.91497625266103966</v>
      </c>
      <c r="AC40" s="61">
        <f t="shared" si="40"/>
        <v>0.67298784051033445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si="60"/>
        <v>1.568540644734552</v>
      </c>
      <c r="BH40" s="61">
        <f t="shared" si="61"/>
        <v>7.8665296406568164E-2</v>
      </c>
      <c r="BI40" s="61">
        <f t="shared" si="62"/>
        <v>0.25693604822539334</v>
      </c>
      <c r="BJ40" s="61">
        <f t="shared" si="63"/>
        <v>0.13870726086706828</v>
      </c>
      <c r="BK40" s="61">
        <f t="shared" si="64"/>
        <v>-2.3078489738189902E-2</v>
      </c>
      <c r="BL40" s="61">
        <f t="shared" si="65"/>
        <v>-9.2895925973197069E-2</v>
      </c>
      <c r="BM40" s="61">
        <f t="shared" si="66"/>
        <v>0.18008268364703162</v>
      </c>
      <c r="BN40" s="61">
        <f t="shared" si="67"/>
        <v>-5.0774667149539848E-2</v>
      </c>
      <c r="BO40" s="61">
        <f t="shared" si="68"/>
        <v>0.30624264886422409</v>
      </c>
      <c r="BP40" s="61">
        <f t="shared" si="69"/>
        <v>4.4343812803197574E-2</v>
      </c>
      <c r="BQ40" s="61">
        <f t="shared" si="70"/>
        <v>0.16106014942597371</v>
      </c>
      <c r="BR40" s="61">
        <f t="shared" si="71"/>
        <v>0.11614405384445306</v>
      </c>
      <c r="BS40" s="61">
        <f t="shared" si="59"/>
        <v>2.6839735159575353</v>
      </c>
      <c r="BT40" s="61">
        <f t="shared" si="41"/>
        <v>2.9517427588798606</v>
      </c>
      <c r="BV40" s="61">
        <f t="shared" si="42"/>
        <v>0.67298784051033445</v>
      </c>
      <c r="BW40" s="61">
        <f t="shared" si="16"/>
        <v>6.5740354829860362E-2</v>
      </c>
      <c r="BX40" s="61">
        <f t="shared" si="17"/>
        <v>0.2057461973706286</v>
      </c>
      <c r="BY40" s="61">
        <f t="shared" si="18"/>
        <v>8.5569988835797112E-2</v>
      </c>
      <c r="BZ40" s="61">
        <f t="shared" si="19"/>
        <v>-4.3607522303430603E-2</v>
      </c>
      <c r="CA40" s="61">
        <f t="shared" si="20"/>
        <v>-0.19030064529840687</v>
      </c>
      <c r="CB40" s="61">
        <f t="shared" si="21"/>
        <v>0.24744473916914431</v>
      </c>
      <c r="CC40" s="61">
        <f t="shared" si="22"/>
        <v>-2.4167134438101912E-2</v>
      </c>
      <c r="CD40" s="61">
        <f t="shared" si="23"/>
        <v>0.40726148445163923</v>
      </c>
      <c r="CE40" s="61">
        <f t="shared" si="24"/>
        <v>0.11551452807324465</v>
      </c>
      <c r="CF40" s="61">
        <f t="shared" si="25"/>
        <v>0.29688541558386672</v>
      </c>
      <c r="CG40" s="61">
        <f t="shared" si="26"/>
        <v>0.15982647083556784</v>
      </c>
      <c r="CH40" s="61">
        <f t="shared" si="43"/>
        <v>1.998901717620144</v>
      </c>
      <c r="CI40" s="53">
        <f t="shared" si="44"/>
        <v>2.1517982192541085</v>
      </c>
      <c r="CK40" s="61">
        <f t="shared" si="45"/>
        <v>0.89555280422421757</v>
      </c>
      <c r="CL40" s="61">
        <f t="shared" si="46"/>
        <v>1.2924941576707802E-2</v>
      </c>
      <c r="CM40" s="61">
        <f t="shared" si="47"/>
        <v>5.118985085476474E-2</v>
      </c>
      <c r="CN40" s="61">
        <f t="shared" si="48"/>
        <v>5.3137272031271165E-2</v>
      </c>
      <c r="CO40" s="61">
        <f t="shared" si="49"/>
        <v>2.0529032565240701E-2</v>
      </c>
      <c r="CP40" s="61">
        <f t="shared" si="50"/>
        <v>9.7404719325209804E-2</v>
      </c>
      <c r="CQ40" s="61">
        <f t="shared" si="51"/>
        <v>-6.736205552211269E-2</v>
      </c>
      <c r="CR40" s="61">
        <f t="shared" si="52"/>
        <v>-2.6607532711437936E-2</v>
      </c>
      <c r="CS40" s="61">
        <f t="shared" si="53"/>
        <v>-0.10101883558741515</v>
      </c>
      <c r="CT40" s="61">
        <f t="shared" si="54"/>
        <v>-7.1170715270047077E-2</v>
      </c>
      <c r="CU40" s="61">
        <f t="shared" si="55"/>
        <v>-0.135825266157893</v>
      </c>
      <c r="CV40" s="61">
        <f t="shared" si="56"/>
        <v>-4.3682416991114775E-2</v>
      </c>
      <c r="CW40" s="61">
        <f t="shared" si="57"/>
        <v>0.68507179833739129</v>
      </c>
      <c r="CX40" s="61">
        <f t="shared" si="58"/>
        <v>0.79994453962575207</v>
      </c>
    </row>
    <row r="41" spans="1:102" x14ac:dyDescent="0.3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29"/>
        <v>0.27035711801638584</v>
      </c>
      <c r="L41" s="61">
        <f t="shared" si="30"/>
        <v>0.33842337058858946</v>
      </c>
      <c r="M41" s="61">
        <f t="shared" si="31"/>
        <v>0.38540888126598527</v>
      </c>
      <c r="N41" s="61">
        <f t="shared" si="32"/>
        <v>0.4791477165607258</v>
      </c>
      <c r="O41" s="61">
        <f t="shared" si="33"/>
        <v>0.68838216165116295</v>
      </c>
      <c r="P41" s="61">
        <f t="shared" si="34"/>
        <v>2.1617192480828491</v>
      </c>
      <c r="Q41" s="61">
        <f t="shared" si="35"/>
        <v>2.1617222851227691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36"/>
        <v>0.82403680441051541</v>
      </c>
      <c r="Z41" s="61">
        <f t="shared" si="37"/>
        <v>0.64354264761326019</v>
      </c>
      <c r="AA41" s="61">
        <f t="shared" si="38"/>
        <v>0.57410562509013607</v>
      </c>
      <c r="AB41" s="61">
        <f t="shared" si="39"/>
        <v>0.47034956917943371</v>
      </c>
      <c r="AC41" s="61">
        <f t="shared" si="40"/>
        <v>0.34203837390091857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si="60"/>
        <v>0.82403680441051541</v>
      </c>
      <c r="BH41" s="61">
        <f t="shared" si="61"/>
        <v>3.4863579741995894E-2</v>
      </c>
      <c r="BI41" s="61">
        <f t="shared" si="62"/>
        <v>0.2923029563497942</v>
      </c>
      <c r="BJ41" s="61">
        <f t="shared" si="63"/>
        <v>4.0458498429479003E-2</v>
      </c>
      <c r="BK41" s="61">
        <f t="shared" si="64"/>
        <v>9.7591639968153218E-2</v>
      </c>
      <c r="BL41" s="61">
        <f t="shared" si="65"/>
        <v>2.2827404756635541E-2</v>
      </c>
      <c r="BM41" s="61">
        <f t="shared" si="66"/>
        <v>0.17012640435764043</v>
      </c>
      <c r="BN41" s="61">
        <f t="shared" si="67"/>
        <v>0.11726510026012131</v>
      </c>
      <c r="BO41" s="61">
        <f t="shared" si="68"/>
        <v>0.23244908821867058</v>
      </c>
      <c r="BP41" s="61">
        <f t="shared" si="69"/>
        <v>4.2757723396893314E-2</v>
      </c>
      <c r="BQ41" s="61">
        <f t="shared" si="70"/>
        <v>0.11011292894681328</v>
      </c>
      <c r="BR41" s="61">
        <f t="shared" si="71"/>
        <v>9.255595305705322E-2</v>
      </c>
      <c r="BS41" s="61">
        <f t="shared" si="59"/>
        <v>2.0773480818937653</v>
      </c>
      <c r="BT41" s="61">
        <f t="shared" si="41"/>
        <v>2.209781048563797</v>
      </c>
      <c r="BV41" s="61">
        <f t="shared" si="42"/>
        <v>0.34203837390091857</v>
      </c>
      <c r="BW41" s="61">
        <f t="shared" si="16"/>
        <v>2.9332507573012978E-2</v>
      </c>
      <c r="BX41" s="61">
        <f t="shared" si="17"/>
        <v>0.23537803475811472</v>
      </c>
      <c r="BY41" s="61">
        <f t="shared" si="18"/>
        <v>0.12133746640557842</v>
      </c>
      <c r="BZ41" s="61">
        <f t="shared" si="19"/>
        <v>0.16988787177356815</v>
      </c>
      <c r="CA41" s="61">
        <f t="shared" si="20"/>
        <v>3.7947579096897298E-2</v>
      </c>
      <c r="CB41" s="61">
        <f t="shared" si="21"/>
        <v>0.26765462964968717</v>
      </c>
      <c r="CC41" s="61">
        <f t="shared" si="22"/>
        <v>0.11302656481000529</v>
      </c>
      <c r="CD41" s="61">
        <f t="shared" si="23"/>
        <v>0.27377483702727412</v>
      </c>
      <c r="CE41" s="61">
        <f t="shared" si="24"/>
        <v>8.6379209277070074E-2</v>
      </c>
      <c r="CF41" s="61">
        <f t="shared" si="25"/>
        <v>0.23887550747943195</v>
      </c>
      <c r="CG41" s="61">
        <f t="shared" si="26"/>
        <v>0.12690291617875879</v>
      </c>
      <c r="CH41" s="61">
        <f t="shared" si="43"/>
        <v>2.0425354979303174</v>
      </c>
      <c r="CI41" s="53">
        <f t="shared" si="44"/>
        <v>2.1363462780389142</v>
      </c>
      <c r="CK41" s="61">
        <f t="shared" si="45"/>
        <v>0.48199843050959684</v>
      </c>
      <c r="CL41" s="61">
        <f t="shared" si="46"/>
        <v>5.5310721689829159E-3</v>
      </c>
      <c r="CM41" s="61">
        <f t="shared" si="47"/>
        <v>5.6924921591679473E-2</v>
      </c>
      <c r="CN41" s="61">
        <f t="shared" si="48"/>
        <v>-8.087896797609942E-2</v>
      </c>
      <c r="CO41" s="61">
        <f t="shared" si="49"/>
        <v>-7.2296231805414932E-2</v>
      </c>
      <c r="CP41" s="61">
        <f t="shared" si="50"/>
        <v>-1.5120174340261756E-2</v>
      </c>
      <c r="CQ41" s="61">
        <f t="shared" si="51"/>
        <v>-9.7528225292046744E-2</v>
      </c>
      <c r="CR41" s="61">
        <f t="shared" si="52"/>
        <v>4.2385354501160155E-3</v>
      </c>
      <c r="CS41" s="61">
        <f t="shared" si="53"/>
        <v>-4.1325748808603541E-2</v>
      </c>
      <c r="CT41" s="61">
        <f t="shared" si="54"/>
        <v>-4.3621485880176759E-2</v>
      </c>
      <c r="CU41" s="61">
        <f t="shared" si="55"/>
        <v>-0.12876257853261869</v>
      </c>
      <c r="CV41" s="61">
        <f t="shared" si="56"/>
        <v>-3.434696312170557E-2</v>
      </c>
      <c r="CW41" s="61">
        <f t="shared" si="57"/>
        <v>3.4812583963447885E-2</v>
      </c>
      <c r="CX41" s="61">
        <f t="shared" si="58"/>
        <v>7.3434770524882786E-2</v>
      </c>
    </row>
    <row r="42" spans="1:102" x14ac:dyDescent="0.3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29"/>
        <v>0.32924927623185268</v>
      </c>
      <c r="L42" s="61">
        <f t="shared" si="30"/>
        <v>0.40528578653060432</v>
      </c>
      <c r="M42" s="61">
        <f t="shared" si="31"/>
        <v>0.45434003830082459</v>
      </c>
      <c r="N42" s="61">
        <f t="shared" si="32"/>
        <v>0.55567768705592768</v>
      </c>
      <c r="O42" s="61">
        <f t="shared" si="33"/>
        <v>0.79053038162529721</v>
      </c>
      <c r="P42" s="61">
        <f t="shared" si="34"/>
        <v>2.5350831697445066</v>
      </c>
      <c r="Q42" s="61">
        <f t="shared" si="35"/>
        <v>2.5351057019800116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36"/>
        <v>1.0768267406448901</v>
      </c>
      <c r="Z42" s="61">
        <f t="shared" si="37"/>
        <v>0.85736685043249616</v>
      </c>
      <c r="AA42" s="61">
        <f t="shared" si="38"/>
        <v>0.78010057044182946</v>
      </c>
      <c r="AB42" s="61">
        <f t="shared" si="39"/>
        <v>0.64303655550650263</v>
      </c>
      <c r="AC42" s="61">
        <f t="shared" si="40"/>
        <v>0.47754168145633513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si="60"/>
        <v>1.0768267406448901</v>
      </c>
      <c r="BH42" s="61">
        <f t="shared" si="61"/>
        <v>4.4212826490683553E-2</v>
      </c>
      <c r="BI42" s="61">
        <f t="shared" si="62"/>
        <v>0.13313078051582725</v>
      </c>
      <c r="BJ42" s="61">
        <f t="shared" si="63"/>
        <v>0.19979631141131421</v>
      </c>
      <c r="BK42" s="61">
        <f t="shared" si="64"/>
        <v>0.11768781089147555</v>
      </c>
      <c r="BL42" s="61">
        <f t="shared" si="65"/>
        <v>0.12452300891392472</v>
      </c>
      <c r="BM42" s="61">
        <f t="shared" si="66"/>
        <v>0.1777360117170517</v>
      </c>
      <c r="BN42" s="61">
        <f t="shared" si="67"/>
        <v>0.48366879738012686</v>
      </c>
      <c r="BO42" s="61">
        <f t="shared" si="68"/>
        <v>0.21659639022535357</v>
      </c>
      <c r="BP42" s="61">
        <f t="shared" si="69"/>
        <v>2.4067920481798892E-2</v>
      </c>
      <c r="BQ42" s="61">
        <f t="shared" si="70"/>
        <v>9.7171730406761664E-2</v>
      </c>
      <c r="BR42" s="61">
        <f t="shared" si="71"/>
        <v>7.9896417849243326E-2</v>
      </c>
      <c r="BS42" s="61">
        <f t="shared" si="59"/>
        <v>2.7753147469284514</v>
      </c>
      <c r="BT42" s="61">
        <f t="shared" si="41"/>
        <v>2.6898744716365552</v>
      </c>
      <c r="BV42" s="61">
        <f t="shared" si="42"/>
        <v>0.47754168145633513</v>
      </c>
      <c r="BW42" s="61">
        <f t="shared" si="16"/>
        <v>3.6945925853691816E-2</v>
      </c>
      <c r="BX42" s="61">
        <f t="shared" si="17"/>
        <v>4.661761091041116E-2</v>
      </c>
      <c r="BY42" s="61">
        <f t="shared" si="18"/>
        <v>0.22655968424530612</v>
      </c>
      <c r="BZ42" s="61">
        <f t="shared" si="19"/>
        <v>0.20914377829960493</v>
      </c>
      <c r="CA42" s="61">
        <f t="shared" si="20"/>
        <v>0.23233840507904718</v>
      </c>
      <c r="CB42" s="61">
        <f t="shared" si="21"/>
        <v>0.26054265587098685</v>
      </c>
      <c r="CC42" s="61">
        <f t="shared" si="22"/>
        <v>0.43844796342503006</v>
      </c>
      <c r="CD42" s="61">
        <f t="shared" si="23"/>
        <v>0.28039650129169041</v>
      </c>
      <c r="CE42" s="61">
        <f t="shared" si="24"/>
        <v>0.10000587573409793</v>
      </c>
      <c r="CF42" s="61">
        <f t="shared" si="25"/>
        <v>0.15180577516542176</v>
      </c>
      <c r="CG42" s="61">
        <f t="shared" si="26"/>
        <v>0.10634668006244145</v>
      </c>
      <c r="CH42" s="61">
        <f t="shared" si="43"/>
        <v>2.5666925373940646</v>
      </c>
      <c r="CI42" s="53">
        <f t="shared" si="44"/>
        <v>2.4539657334975429</v>
      </c>
      <c r="CK42" s="61">
        <f t="shared" si="45"/>
        <v>0.59928505918855501</v>
      </c>
      <c r="CL42" s="61">
        <f t="shared" si="46"/>
        <v>7.2669006369917369E-3</v>
      </c>
      <c r="CM42" s="61">
        <f t="shared" si="47"/>
        <v>8.6513169605416079E-2</v>
      </c>
      <c r="CN42" s="61">
        <f t="shared" si="48"/>
        <v>-2.6763372833991911E-2</v>
      </c>
      <c r="CO42" s="61">
        <f t="shared" si="49"/>
        <v>-9.1455967408129377E-2</v>
      </c>
      <c r="CP42" s="61">
        <f t="shared" si="50"/>
        <v>-0.10781539616512247</v>
      </c>
      <c r="CQ42" s="61">
        <f t="shared" si="51"/>
        <v>-8.2806644153935155E-2</v>
      </c>
      <c r="CR42" s="61">
        <f t="shared" si="52"/>
        <v>4.5220833955096795E-2</v>
      </c>
      <c r="CS42" s="61">
        <f t="shared" si="53"/>
        <v>-6.3800111066336845E-2</v>
      </c>
      <c r="CT42" s="61">
        <f t="shared" si="54"/>
        <v>-7.5937955252299044E-2</v>
      </c>
      <c r="CU42" s="61">
        <f t="shared" si="55"/>
        <v>-5.46340447586601E-2</v>
      </c>
      <c r="CV42" s="61">
        <f t="shared" si="56"/>
        <v>-2.6450262213198128E-2</v>
      </c>
      <c r="CW42" s="61">
        <f t="shared" si="57"/>
        <v>0.20862220953438682</v>
      </c>
      <c r="CX42" s="61">
        <f t="shared" si="58"/>
        <v>0.23590873813901236</v>
      </c>
    </row>
    <row r="43" spans="1:102" x14ac:dyDescent="0.3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29"/>
        <v>0.23624550543361031</v>
      </c>
      <c r="L43" s="61">
        <f t="shared" si="30"/>
        <v>0.25750530185123233</v>
      </c>
      <c r="M43" s="61">
        <f t="shared" si="31"/>
        <v>0.27197636931360686</v>
      </c>
      <c r="N43" s="61">
        <f t="shared" si="32"/>
        <v>0.31634711298773277</v>
      </c>
      <c r="O43" s="61">
        <f t="shared" si="33"/>
        <v>0.41676829662958415</v>
      </c>
      <c r="P43" s="61">
        <f t="shared" si="34"/>
        <v>1.4988425862157664</v>
      </c>
      <c r="Q43" s="61">
        <f t="shared" si="35"/>
        <v>1.4988692173405482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36"/>
        <v>1.2925351742599314</v>
      </c>
      <c r="Z43" s="61">
        <f t="shared" si="37"/>
        <v>1.012912230272798</v>
      </c>
      <c r="AA43" s="61">
        <f t="shared" si="38"/>
        <v>0.90713037182621559</v>
      </c>
      <c r="AB43" s="61">
        <f t="shared" si="39"/>
        <v>0.73522456810541115</v>
      </c>
      <c r="AC43" s="61">
        <f t="shared" si="40"/>
        <v>0.5359994726020233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si="60"/>
        <v>1.2925351742599314</v>
      </c>
      <c r="BH43" s="61">
        <f t="shared" si="61"/>
        <v>4.3748898080200133E-2</v>
      </c>
      <c r="BI43" s="61">
        <f t="shared" si="62"/>
        <v>-1.1486987676860155E-2</v>
      </c>
      <c r="BJ43" s="61">
        <f t="shared" si="63"/>
        <v>1.0737058978519627E-2</v>
      </c>
      <c r="BK43" s="61">
        <f t="shared" si="64"/>
        <v>6.4652981523594888E-2</v>
      </c>
      <c r="BL43" s="61">
        <f t="shared" si="65"/>
        <v>6.2994459838860886E-2</v>
      </c>
      <c r="BM43" s="61">
        <f t="shared" si="66"/>
        <v>0.12880208950042471</v>
      </c>
      <c r="BN43" s="61">
        <f t="shared" si="67"/>
        <v>-0.23670073259324018</v>
      </c>
      <c r="BO43" s="61">
        <f t="shared" si="68"/>
        <v>0.17740304970340132</v>
      </c>
      <c r="BP43" s="61">
        <f t="shared" si="69"/>
        <v>1.095550664524174E-3</v>
      </c>
      <c r="BQ43" s="61">
        <f t="shared" si="70"/>
        <v>6.7532225470353743E-2</v>
      </c>
      <c r="BR43" s="61">
        <f t="shared" si="71"/>
        <v>1.4088625185857852E-2</v>
      </c>
      <c r="BS43" s="61">
        <f t="shared" si="59"/>
        <v>1.6154023929355685</v>
      </c>
      <c r="BT43" s="61">
        <f t="shared" si="41"/>
        <v>1.9271507999018445</v>
      </c>
      <c r="BV43" s="61">
        <f t="shared" si="42"/>
        <v>0.5359994726020233</v>
      </c>
      <c r="BW43" s="61">
        <f t="shared" si="16"/>
        <v>3.5570097764893963E-2</v>
      </c>
      <c r="BX43" s="61">
        <f t="shared" si="17"/>
        <v>-3.2536584073052856E-2</v>
      </c>
      <c r="BY43" s="61">
        <f t="shared" si="18"/>
        <v>1.4010750021142928E-3</v>
      </c>
      <c r="BZ43" s="61">
        <f t="shared" si="19"/>
        <v>0.10269117322518907</v>
      </c>
      <c r="CA43" s="61">
        <f t="shared" si="20"/>
        <v>9.1312818826070452E-2</v>
      </c>
      <c r="CB43" s="61">
        <f t="shared" si="21"/>
        <v>0.2238123384875095</v>
      </c>
      <c r="CC43" s="61">
        <f t="shared" si="22"/>
        <v>-0.20406576764530168</v>
      </c>
      <c r="CD43" s="61">
        <f t="shared" si="23"/>
        <v>0.22980903598899224</v>
      </c>
      <c r="CE43" s="61">
        <f t="shared" si="24"/>
        <v>-1.4580036940325765E-2</v>
      </c>
      <c r="CF43" s="61">
        <f t="shared" si="25"/>
        <v>0.10650325912724677</v>
      </c>
      <c r="CG43" s="61">
        <f t="shared" si="26"/>
        <v>2.5664442844371724E-3</v>
      </c>
      <c r="CH43" s="61">
        <f t="shared" si="43"/>
        <v>1.0784833266497964</v>
      </c>
      <c r="CI43" s="53">
        <f t="shared" si="44"/>
        <v>1.2947574351107827</v>
      </c>
      <c r="CK43" s="61">
        <f t="shared" si="45"/>
        <v>0.75653570165790807</v>
      </c>
      <c r="CL43" s="61">
        <f t="shared" si="46"/>
        <v>8.17880031530617E-3</v>
      </c>
      <c r="CM43" s="61">
        <f t="shared" si="47"/>
        <v>2.10495963961927E-2</v>
      </c>
      <c r="CN43" s="61">
        <f t="shared" si="48"/>
        <v>9.3359839764053341E-3</v>
      </c>
      <c r="CO43" s="61">
        <f t="shared" si="49"/>
        <v>-3.8038191701594185E-2</v>
      </c>
      <c r="CP43" s="61">
        <f t="shared" si="50"/>
        <v>-2.8318358987209566E-2</v>
      </c>
      <c r="CQ43" s="61">
        <f t="shared" si="51"/>
        <v>-9.5010248987084794E-2</v>
      </c>
      <c r="CR43" s="61">
        <f t="shared" si="52"/>
        <v>-3.2634964947938494E-2</v>
      </c>
      <c r="CS43" s="61">
        <f t="shared" si="53"/>
        <v>-5.2405986285590928E-2</v>
      </c>
      <c r="CT43" s="61">
        <f t="shared" si="54"/>
        <v>1.5675587604849939E-2</v>
      </c>
      <c r="CU43" s="61">
        <f t="shared" si="55"/>
        <v>-3.8971033656893028E-2</v>
      </c>
      <c r="CV43" s="61">
        <f t="shared" si="56"/>
        <v>1.1522180901420679E-2</v>
      </c>
      <c r="CW43" s="61">
        <f t="shared" si="57"/>
        <v>0.53691906628577213</v>
      </c>
      <c r="CX43" s="61">
        <f t="shared" si="58"/>
        <v>0.63239336479106179</v>
      </c>
    </row>
    <row r="44" spans="1:102" x14ac:dyDescent="0.3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29"/>
        <v>0.23622180925351427</v>
      </c>
      <c r="L44" s="61">
        <f t="shared" si="30"/>
        <v>0.29315540083506325</v>
      </c>
      <c r="M44" s="61">
        <f t="shared" si="31"/>
        <v>0.3326218987837164</v>
      </c>
      <c r="N44" s="61">
        <f t="shared" si="32"/>
        <v>0.41767177495382446</v>
      </c>
      <c r="O44" s="61">
        <f t="shared" si="33"/>
        <v>0.5933890203398926</v>
      </c>
      <c r="P44" s="61">
        <f t="shared" si="34"/>
        <v>1.873059904166011</v>
      </c>
      <c r="Q44" s="61">
        <f t="shared" si="35"/>
        <v>1.8730663643539591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36"/>
        <v>0.53682829489341166</v>
      </c>
      <c r="Z44" s="61">
        <f t="shared" si="37"/>
        <v>0.43540634640407072</v>
      </c>
      <c r="AA44" s="61">
        <f t="shared" si="38"/>
        <v>0.40328682136873933</v>
      </c>
      <c r="AB44" s="61">
        <f t="shared" si="39"/>
        <v>0.33560762963954732</v>
      </c>
      <c r="AC44" s="61">
        <f t="shared" si="40"/>
        <v>0.24520593638414451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si="60"/>
        <v>0.53682829489341166</v>
      </c>
      <c r="BH44" s="61">
        <f t="shared" si="61"/>
        <v>1.0832151672909768E-2</v>
      </c>
      <c r="BI44" s="61">
        <f t="shared" si="62"/>
        <v>0.45312927849151918</v>
      </c>
      <c r="BJ44" s="61">
        <f t="shared" si="63"/>
        <v>2.1072271875723504E-2</v>
      </c>
      <c r="BK44" s="61">
        <f t="shared" si="64"/>
        <v>0.12507618667204229</v>
      </c>
      <c r="BL44" s="61">
        <f t="shared" si="65"/>
        <v>5.3359080362739675E-2</v>
      </c>
      <c r="BM44" s="61">
        <f t="shared" si="66"/>
        <v>0.12553279341669374</v>
      </c>
      <c r="BN44" s="61">
        <f t="shared" si="67"/>
        <v>4.9844029640349855E-2</v>
      </c>
      <c r="BO44" s="61">
        <f t="shared" si="68"/>
        <v>0.20126888479210561</v>
      </c>
      <c r="BP44" s="61">
        <f t="shared" si="69"/>
        <v>8.6861540700134774E-3</v>
      </c>
      <c r="BQ44" s="61">
        <f t="shared" si="70"/>
        <v>6.4299960835305162E-2</v>
      </c>
      <c r="BR44" s="61">
        <f t="shared" si="71"/>
        <v>7.368010870526974E-2</v>
      </c>
      <c r="BS44" s="61">
        <f t="shared" si="59"/>
        <v>1.7236091954280834</v>
      </c>
      <c r="BT44" s="61">
        <f t="shared" si="41"/>
        <v>1.9188607333451513</v>
      </c>
      <c r="BV44" s="61">
        <f t="shared" si="42"/>
        <v>0.24520593638414451</v>
      </c>
      <c r="BW44" s="61">
        <f t="shared" si="16"/>
        <v>1.0372059257070156E-2</v>
      </c>
      <c r="BX44" s="61">
        <f t="shared" si="17"/>
        <v>0.40007779834318158</v>
      </c>
      <c r="BY44" s="61">
        <f t="shared" si="18"/>
        <v>1.5201767450664381E-2</v>
      </c>
      <c r="BZ44" s="61">
        <f t="shared" si="19"/>
        <v>0.20698164544861855</v>
      </c>
      <c r="CA44" s="61">
        <f t="shared" si="20"/>
        <v>8.3808972172211518E-2</v>
      </c>
      <c r="CB44" s="61">
        <f t="shared" si="21"/>
        <v>0.1585691598855144</v>
      </c>
      <c r="CC44" s="61">
        <f t="shared" si="22"/>
        <v>3.6476776402214577E-2</v>
      </c>
      <c r="CD44" s="61">
        <f t="shared" si="23"/>
        <v>0.24782060406414275</v>
      </c>
      <c r="CE44" s="61">
        <f t="shared" si="24"/>
        <v>-2.9728989767609836E-3</v>
      </c>
      <c r="CF44" s="61">
        <f t="shared" si="25"/>
        <v>0.1164019527964479</v>
      </c>
      <c r="CG44" s="61">
        <f t="shared" si="26"/>
        <v>0.10237376429959626</v>
      </c>
      <c r="CH44" s="61">
        <f t="shared" si="43"/>
        <v>1.6203175375270453</v>
      </c>
      <c r="CI44" s="53">
        <f t="shared" si="44"/>
        <v>1.8471726086767504</v>
      </c>
      <c r="CK44" s="61">
        <f t="shared" si="45"/>
        <v>0.29162235850926715</v>
      </c>
      <c r="CL44" s="61">
        <f t="shared" si="46"/>
        <v>4.600924158396115E-4</v>
      </c>
      <c r="CM44" s="61">
        <f t="shared" si="47"/>
        <v>5.3051480148337604E-2</v>
      </c>
      <c r="CN44" s="61">
        <f t="shared" si="48"/>
        <v>5.8705044250591237E-3</v>
      </c>
      <c r="CO44" s="61">
        <f t="shared" si="49"/>
        <v>-8.1905458776576262E-2</v>
      </c>
      <c r="CP44" s="61">
        <f t="shared" si="50"/>
        <v>-3.0449891809471843E-2</v>
      </c>
      <c r="CQ44" s="61">
        <f t="shared" si="51"/>
        <v>-3.303636646882066E-2</v>
      </c>
      <c r="CR44" s="61">
        <f t="shared" si="52"/>
        <v>1.3367253238135278E-2</v>
      </c>
      <c r="CS44" s="61">
        <f t="shared" si="53"/>
        <v>-4.6551719272037134E-2</v>
      </c>
      <c r="CT44" s="61">
        <f t="shared" si="54"/>
        <v>1.1659053046774462E-2</v>
      </c>
      <c r="CU44" s="61">
        <f t="shared" si="55"/>
        <v>-5.2101991961142735E-2</v>
      </c>
      <c r="CV44" s="61">
        <f t="shared" si="56"/>
        <v>-2.8693655594326517E-2</v>
      </c>
      <c r="CW44" s="61">
        <f t="shared" si="57"/>
        <v>0.10329165790103811</v>
      </c>
      <c r="CX44" s="61">
        <f t="shared" si="58"/>
        <v>7.168812466840091E-2</v>
      </c>
    </row>
    <row r="45" spans="1:102" x14ac:dyDescent="0.3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29"/>
        <v>0.29386412973163961</v>
      </c>
      <c r="L45" s="61">
        <f t="shared" si="30"/>
        <v>0.36888596390688444</v>
      </c>
      <c r="M45" s="61">
        <f t="shared" si="31"/>
        <v>0.42174740125720822</v>
      </c>
      <c r="N45" s="61">
        <f t="shared" si="32"/>
        <v>0.5282618589481678</v>
      </c>
      <c r="O45" s="61">
        <f t="shared" si="33"/>
        <v>0.76438858063537063</v>
      </c>
      <c r="P45" s="61">
        <f t="shared" si="34"/>
        <v>2.3771479344792708</v>
      </c>
      <c r="Q45" s="61">
        <f t="shared" si="35"/>
        <v>2.3771502811664957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36"/>
        <v>0.57626984380438162</v>
      </c>
      <c r="Z45" s="61">
        <f t="shared" si="37"/>
        <v>0.44943302277564412</v>
      </c>
      <c r="AA45" s="61">
        <f t="shared" si="38"/>
        <v>0.40246020264500654</v>
      </c>
      <c r="AB45" s="61">
        <f t="shared" si="39"/>
        <v>0.33221827834843887</v>
      </c>
      <c r="AC45" s="61">
        <f t="shared" si="40"/>
        <v>0.24543662002203442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si="60"/>
        <v>0.57626984380438162</v>
      </c>
      <c r="BH45" s="61">
        <f t="shared" si="61"/>
        <v>7.6319219258701776E-2</v>
      </c>
      <c r="BI45" s="61">
        <f t="shared" si="62"/>
        <v>0.47130126038125919</v>
      </c>
      <c r="BJ45" s="61">
        <f t="shared" si="63"/>
        <v>0.13964405263294158</v>
      </c>
      <c r="BK45" s="61">
        <f t="shared" si="64"/>
        <v>0.16555576541737052</v>
      </c>
      <c r="BL45" s="61">
        <f t="shared" si="65"/>
        <v>0.10960528756630718</v>
      </c>
      <c r="BM45" s="61">
        <f t="shared" si="66"/>
        <v>0.16735934039907768</v>
      </c>
      <c r="BN45" s="61">
        <f t="shared" si="67"/>
        <v>2.0989827431758909E-2</v>
      </c>
      <c r="BO45" s="61">
        <f t="shared" si="68"/>
        <v>0.28682526361846228</v>
      </c>
      <c r="BP45" s="61">
        <f t="shared" si="69"/>
        <v>3.404582012529616E-2</v>
      </c>
      <c r="BQ45" s="61">
        <f t="shared" si="70"/>
        <v>9.1462503551662369E-2</v>
      </c>
      <c r="BR45" s="61">
        <f t="shared" si="71"/>
        <v>1.5911813166626952E-2</v>
      </c>
      <c r="BS45" s="61">
        <f t="shared" si="59"/>
        <v>2.1552899973538464</v>
      </c>
      <c r="BT45" s="61">
        <f t="shared" si="41"/>
        <v>2.3860242867440373</v>
      </c>
      <c r="BV45" s="61">
        <f t="shared" si="42"/>
        <v>0.24543662002203442</v>
      </c>
      <c r="BW45" s="61">
        <f t="shared" si="16"/>
        <v>5.9909806949276431E-2</v>
      </c>
      <c r="BX45" s="61">
        <f t="shared" si="17"/>
        <v>0.3493488988033463</v>
      </c>
      <c r="BY45" s="61">
        <f t="shared" si="18"/>
        <v>0.143379359734539</v>
      </c>
      <c r="BZ45" s="61">
        <f t="shared" si="19"/>
        <v>0.25793786711691663</v>
      </c>
      <c r="CA45" s="61">
        <f t="shared" si="20"/>
        <v>0.17671274031548709</v>
      </c>
      <c r="CB45" s="61">
        <f t="shared" si="21"/>
        <v>0.30561288485408672</v>
      </c>
      <c r="CC45" s="61">
        <f t="shared" si="22"/>
        <v>2.3482179000904897E-2</v>
      </c>
      <c r="CD45" s="61">
        <f t="shared" si="23"/>
        <v>0.37740437310730729</v>
      </c>
      <c r="CE45" s="61">
        <f t="shared" si="24"/>
        <v>5.7014408076551247E-2</v>
      </c>
      <c r="CF45" s="61">
        <f t="shared" si="25"/>
        <v>0.16557297738197102</v>
      </c>
      <c r="CG45" s="61">
        <f t="shared" si="26"/>
        <v>8.8343186854644654E-3</v>
      </c>
      <c r="CH45" s="61">
        <f t="shared" si="43"/>
        <v>2.1706464340478857</v>
      </c>
      <c r="CI45" s="53">
        <f t="shared" si="44"/>
        <v>2.3800855392435594</v>
      </c>
      <c r="CK45" s="61">
        <f t="shared" si="45"/>
        <v>0.3308332237823472</v>
      </c>
      <c r="CL45" s="61">
        <f t="shared" si="46"/>
        <v>1.6409412309425345E-2</v>
      </c>
      <c r="CM45" s="61">
        <f t="shared" si="47"/>
        <v>0.12195236157791289</v>
      </c>
      <c r="CN45" s="61">
        <f t="shared" si="48"/>
        <v>-3.7353071015974182E-3</v>
      </c>
      <c r="CO45" s="61">
        <f t="shared" si="49"/>
        <v>-9.238210169954611E-2</v>
      </c>
      <c r="CP45" s="61">
        <f t="shared" si="50"/>
        <v>-6.7107452749179911E-2</v>
      </c>
      <c r="CQ45" s="61">
        <f t="shared" si="51"/>
        <v>-0.13825354445500904</v>
      </c>
      <c r="CR45" s="61">
        <f t="shared" si="52"/>
        <v>-2.4923515691459876E-3</v>
      </c>
      <c r="CS45" s="61">
        <f t="shared" si="53"/>
        <v>-9.0579109488845011E-2</v>
      </c>
      <c r="CT45" s="61">
        <f t="shared" si="54"/>
        <v>-2.2968587951255087E-2</v>
      </c>
      <c r="CU45" s="61">
        <f t="shared" si="55"/>
        <v>-7.4110473830308651E-2</v>
      </c>
      <c r="CV45" s="61">
        <f t="shared" si="56"/>
        <v>7.0774944811624867E-3</v>
      </c>
      <c r="CW45" s="61">
        <f t="shared" si="57"/>
        <v>-1.5356436694039299E-2</v>
      </c>
      <c r="CX45" s="61">
        <f t="shared" si="58"/>
        <v>5.9387475004779589E-3</v>
      </c>
    </row>
    <row r="46" spans="1:102" x14ac:dyDescent="0.3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29"/>
        <v>0.27622089695043262</v>
      </c>
      <c r="L46" s="61">
        <f t="shared" si="30"/>
        <v>0.3448110022137934</v>
      </c>
      <c r="M46" s="61">
        <f t="shared" si="31"/>
        <v>0.39444121549739936</v>
      </c>
      <c r="N46" s="61">
        <f t="shared" si="32"/>
        <v>0.49140315182481831</v>
      </c>
      <c r="O46" s="61">
        <f t="shared" si="33"/>
        <v>0.69826148535138222</v>
      </c>
      <c r="P46" s="61">
        <f t="shared" si="34"/>
        <v>2.2051377518378259</v>
      </c>
      <c r="Q46" s="61">
        <f t="shared" si="35"/>
        <v>2.2051461294648744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36"/>
        <v>0.64211357797574586</v>
      </c>
      <c r="Z46" s="61">
        <f t="shared" si="37"/>
        <v>0.51764178226157931</v>
      </c>
      <c r="AA46" s="61">
        <f t="shared" si="38"/>
        <v>0.47726438722209824</v>
      </c>
      <c r="AB46" s="61">
        <f t="shared" si="39"/>
        <v>0.40077119351001167</v>
      </c>
      <c r="AC46" s="61">
        <f t="shared" si="40"/>
        <v>0.30106850314435929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si="60"/>
        <v>0.64211357797574586</v>
      </c>
      <c r="BH46" s="61">
        <f t="shared" si="61"/>
        <v>3.1607227991537298E-2</v>
      </c>
      <c r="BI46" s="61">
        <f t="shared" si="62"/>
        <v>0.38846238280470741</v>
      </c>
      <c r="BJ46" s="61">
        <f t="shared" si="63"/>
        <v>0.15721057090031962</v>
      </c>
      <c r="BK46" s="61">
        <f t="shared" si="64"/>
        <v>0.13076278848161726</v>
      </c>
      <c r="BL46" s="61">
        <f t="shared" si="65"/>
        <v>0.10588746872718506</v>
      </c>
      <c r="BM46" s="61">
        <f t="shared" si="66"/>
        <v>0.20533178421711848</v>
      </c>
      <c r="BN46" s="61">
        <f t="shared" si="67"/>
        <v>7.2480584633506637E-2</v>
      </c>
      <c r="BO46" s="61">
        <f t="shared" si="68"/>
        <v>0.20984888149256134</v>
      </c>
      <c r="BP46" s="61">
        <f t="shared" si="69"/>
        <v>9.0654791725114144E-3</v>
      </c>
      <c r="BQ46" s="61">
        <f t="shared" si="70"/>
        <v>7.6200180272170556E-2</v>
      </c>
      <c r="BR46" s="61">
        <f t="shared" si="71"/>
        <v>8.1222436736817866E-2</v>
      </c>
      <c r="BS46" s="61">
        <f t="shared" si="59"/>
        <v>2.1101933634057986</v>
      </c>
      <c r="BT46" s="61">
        <f t="shared" si="41"/>
        <v>2.2425760037828368</v>
      </c>
      <c r="BV46" s="61">
        <f t="shared" si="42"/>
        <v>0.30106850314435929</v>
      </c>
      <c r="BW46" s="61">
        <f t="shared" si="16"/>
        <v>2.6812510386130712E-2</v>
      </c>
      <c r="BX46" s="61">
        <f t="shared" si="17"/>
        <v>0.28205522127654142</v>
      </c>
      <c r="BY46" s="61">
        <f t="shared" si="18"/>
        <v>0.1437904304897277</v>
      </c>
      <c r="BZ46" s="61">
        <f t="shared" si="19"/>
        <v>0.23890522558460961</v>
      </c>
      <c r="CA46" s="61">
        <f t="shared" si="20"/>
        <v>0.17548403661253317</v>
      </c>
      <c r="CB46" s="61">
        <f t="shared" si="21"/>
        <v>0.28740814471788412</v>
      </c>
      <c r="CC46" s="61">
        <f t="shared" si="22"/>
        <v>6.5003175886131664E-2</v>
      </c>
      <c r="CD46" s="61">
        <f t="shared" si="23"/>
        <v>0.24321831787681072</v>
      </c>
      <c r="CE46" s="61">
        <f t="shared" si="24"/>
        <v>5.3693249918159991E-3</v>
      </c>
      <c r="CF46" s="61">
        <f t="shared" si="25"/>
        <v>0.13818048425361612</v>
      </c>
      <c r="CG46" s="61">
        <f t="shared" si="26"/>
        <v>0.12138404947530824</v>
      </c>
      <c r="CH46" s="61">
        <f t="shared" si="43"/>
        <v>2.0286794246954689</v>
      </c>
      <c r="CI46" s="53">
        <f t="shared" si="44"/>
        <v>2.1741225056859381</v>
      </c>
      <c r="CK46" s="61">
        <f t="shared" si="45"/>
        <v>0.34104507483138657</v>
      </c>
      <c r="CL46" s="61">
        <f t="shared" si="46"/>
        <v>4.7947176054065864E-3</v>
      </c>
      <c r="CM46" s="61">
        <f t="shared" si="47"/>
        <v>0.10640716152816598</v>
      </c>
      <c r="CN46" s="61">
        <f t="shared" si="48"/>
        <v>1.3420140410591919E-2</v>
      </c>
      <c r="CO46" s="61">
        <f t="shared" si="49"/>
        <v>-0.10814243710299234</v>
      </c>
      <c r="CP46" s="61">
        <f t="shared" si="50"/>
        <v>-6.9596567885348112E-2</v>
      </c>
      <c r="CQ46" s="61">
        <f t="shared" si="51"/>
        <v>-8.2076360500765638E-2</v>
      </c>
      <c r="CR46" s="61">
        <f t="shared" si="52"/>
        <v>7.4774087473749723E-3</v>
      </c>
      <c r="CS46" s="61">
        <f t="shared" si="53"/>
        <v>-3.3369436384249385E-2</v>
      </c>
      <c r="CT46" s="61">
        <f t="shared" si="54"/>
        <v>3.6961541806954153E-3</v>
      </c>
      <c r="CU46" s="61">
        <f t="shared" si="55"/>
        <v>-6.1980303981445564E-2</v>
      </c>
      <c r="CV46" s="61">
        <f t="shared" si="56"/>
        <v>-4.0161612738490379E-2</v>
      </c>
      <c r="CW46" s="61">
        <f t="shared" si="57"/>
        <v>8.1513938710329636E-2</v>
      </c>
      <c r="CX46" s="61">
        <f t="shared" si="58"/>
        <v>6.8453498096898713E-2</v>
      </c>
    </row>
    <row r="47" spans="1:102" x14ac:dyDescent="0.3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29"/>
        <v>0.32784025393888672</v>
      </c>
      <c r="L47" s="61">
        <f t="shared" si="30"/>
        <v>0.41532999880933325</v>
      </c>
      <c r="M47" s="61">
        <f t="shared" si="31"/>
        <v>0.47370267321273762</v>
      </c>
      <c r="N47" s="61">
        <f t="shared" si="32"/>
        <v>0.59264998731502916</v>
      </c>
      <c r="O47" s="61">
        <f t="shared" si="33"/>
        <v>0.85063962410581506</v>
      </c>
      <c r="P47" s="61">
        <f t="shared" si="34"/>
        <v>2.6601625373818019</v>
      </c>
      <c r="Q47" s="61">
        <f t="shared" si="35"/>
        <v>2.6601655888112363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36"/>
        <v>1.0945682070937524</v>
      </c>
      <c r="Z47" s="61">
        <f t="shared" si="37"/>
        <v>0.90223347327273395</v>
      </c>
      <c r="AA47" s="61">
        <f t="shared" si="38"/>
        <v>0.84055891933615312</v>
      </c>
      <c r="AB47" s="61">
        <f t="shared" si="39"/>
        <v>0.7080580803137636</v>
      </c>
      <c r="AC47" s="61">
        <f t="shared" si="40"/>
        <v>0.53984195619328901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si="60"/>
        <v>1.0945682070937524</v>
      </c>
      <c r="BH47" s="61">
        <f t="shared" si="61"/>
        <v>3.0609116552478083E-2</v>
      </c>
      <c r="BI47" s="61">
        <f t="shared" si="62"/>
        <v>0.16015158830439422</v>
      </c>
      <c r="BJ47" s="61">
        <f t="shared" si="63"/>
        <v>0.32869226765038129</v>
      </c>
      <c r="BK47" s="61">
        <f t="shared" si="64"/>
        <v>0.13234145414049386</v>
      </c>
      <c r="BL47" s="61">
        <f t="shared" si="65"/>
        <v>0.11259355499134563</v>
      </c>
      <c r="BM47" s="61">
        <f t="shared" si="66"/>
        <v>0.30812880364594164</v>
      </c>
      <c r="BN47" s="61">
        <f t="shared" si="67"/>
        <v>5.1997789482828363E-2</v>
      </c>
      <c r="BO47" s="61">
        <f t="shared" si="68"/>
        <v>0.21942177311483738</v>
      </c>
      <c r="BP47" s="61">
        <f t="shared" si="69"/>
        <v>1.628875145428979E-2</v>
      </c>
      <c r="BQ47" s="61">
        <f t="shared" si="70"/>
        <v>7.5688255886794759E-2</v>
      </c>
      <c r="BR47" s="61">
        <f t="shared" si="71"/>
        <v>0.10172698100962267</v>
      </c>
      <c r="BS47" s="61">
        <f t="shared" si="59"/>
        <v>2.6322085433271605</v>
      </c>
      <c r="BT47" s="61">
        <f t="shared" si="41"/>
        <v>2.6606876729778683</v>
      </c>
      <c r="BV47" s="61">
        <f t="shared" si="42"/>
        <v>0.53984195619328901</v>
      </c>
      <c r="BW47" s="61">
        <f t="shared" si="16"/>
        <v>2.5869836149733105E-2</v>
      </c>
      <c r="BX47" s="61">
        <f t="shared" si="17"/>
        <v>0.13795136516304463</v>
      </c>
      <c r="BY47" s="61">
        <f t="shared" si="18"/>
        <v>0.33783531686701912</v>
      </c>
      <c r="BZ47" s="61">
        <f t="shared" si="19"/>
        <v>0.23126376344170291</v>
      </c>
      <c r="CA47" s="61">
        <f t="shared" si="20"/>
        <v>0.20071998371303013</v>
      </c>
      <c r="CB47" s="61">
        <f t="shared" si="21"/>
        <v>0.45773884681997773</v>
      </c>
      <c r="CC47" s="61">
        <f t="shared" si="22"/>
        <v>2.8921191619119834E-2</v>
      </c>
      <c r="CD47" s="61">
        <f t="shared" si="23"/>
        <v>0.31439509299258661</v>
      </c>
      <c r="CE47" s="61">
        <f t="shared" si="24"/>
        <v>4.3807943373322104E-2</v>
      </c>
      <c r="CF47" s="61">
        <f t="shared" si="25"/>
        <v>0.13704948351582844</v>
      </c>
      <c r="CG47" s="61">
        <f t="shared" si="26"/>
        <v>0.17644380321401543</v>
      </c>
      <c r="CH47" s="61">
        <f t="shared" si="43"/>
        <v>2.6318385830626694</v>
      </c>
      <c r="CI47" s="53">
        <f t="shared" si="44"/>
        <v>2.6493746690797737</v>
      </c>
      <c r="CK47" s="61">
        <f t="shared" si="45"/>
        <v>0.55472625090046335</v>
      </c>
      <c r="CL47" s="61">
        <f t="shared" si="46"/>
        <v>4.7392804027449782E-3</v>
      </c>
      <c r="CM47" s="61">
        <f t="shared" si="47"/>
        <v>2.220022314134959E-2</v>
      </c>
      <c r="CN47" s="61">
        <f t="shared" si="48"/>
        <v>-9.143049216637833E-3</v>
      </c>
      <c r="CO47" s="61">
        <f t="shared" si="49"/>
        <v>-9.8922309301209044E-2</v>
      </c>
      <c r="CP47" s="61">
        <f t="shared" si="50"/>
        <v>-8.8126428721684497E-2</v>
      </c>
      <c r="CQ47" s="61">
        <f t="shared" si="51"/>
        <v>-0.14961004317403609</v>
      </c>
      <c r="CR47" s="61">
        <f t="shared" si="52"/>
        <v>2.3076597863708529E-2</v>
      </c>
      <c r="CS47" s="61">
        <f t="shared" si="53"/>
        <v>-9.4973319877749235E-2</v>
      </c>
      <c r="CT47" s="61">
        <f t="shared" si="54"/>
        <v>-2.7519191919032314E-2</v>
      </c>
      <c r="CU47" s="61">
        <f t="shared" si="55"/>
        <v>-6.1361227629033677E-2</v>
      </c>
      <c r="CV47" s="61">
        <f t="shared" si="56"/>
        <v>-7.4716822204392755E-2</v>
      </c>
      <c r="CW47" s="61">
        <f t="shared" si="57"/>
        <v>3.699602644910982E-4</v>
      </c>
      <c r="CX47" s="61">
        <f t="shared" si="58"/>
        <v>1.1313003898094642E-2</v>
      </c>
    </row>
    <row r="48" spans="1:102" x14ac:dyDescent="0.3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29"/>
        <v>0.28072688712966704</v>
      </c>
      <c r="L48" s="61">
        <f t="shared" si="30"/>
        <v>0.35221719252136674</v>
      </c>
      <c r="M48" s="61">
        <f t="shared" si="31"/>
        <v>0.40056937753628385</v>
      </c>
      <c r="N48" s="61">
        <f t="shared" si="32"/>
        <v>0.50470127417333466</v>
      </c>
      <c r="O48" s="61">
        <f t="shared" si="33"/>
        <v>0.7087359933932097</v>
      </c>
      <c r="P48" s="61">
        <f t="shared" si="34"/>
        <v>2.2469507247538618</v>
      </c>
      <c r="Q48" s="61">
        <f t="shared" si="35"/>
        <v>2.246957558720819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36"/>
        <v>0.83739089047135251</v>
      </c>
      <c r="Z48" s="61">
        <f t="shared" si="37"/>
        <v>0.65611228029191215</v>
      </c>
      <c r="AA48" s="61">
        <f t="shared" si="38"/>
        <v>0.58926028542217046</v>
      </c>
      <c r="AB48" s="61">
        <f t="shared" si="39"/>
        <v>0.48290749756512708</v>
      </c>
      <c r="AC48" s="61">
        <f t="shared" si="40"/>
        <v>0.35128602237246742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si="60"/>
        <v>0.83739089047135251</v>
      </c>
      <c r="BH48" s="61">
        <f t="shared" si="61"/>
        <v>4.6930704958273277E-2</v>
      </c>
      <c r="BI48" s="61">
        <f t="shared" si="62"/>
        <v>0.19301673277859691</v>
      </c>
      <c r="BJ48" s="61">
        <f t="shared" si="63"/>
        <v>0.21936807573838901</v>
      </c>
      <c r="BK48" s="61">
        <f t="shared" si="64"/>
        <v>8.6231527051405021E-2</v>
      </c>
      <c r="BL48" s="61">
        <f t="shared" si="65"/>
        <v>0.16467215547469785</v>
      </c>
      <c r="BM48" s="61">
        <f t="shared" si="66"/>
        <v>0.36432330730329687</v>
      </c>
      <c r="BN48" s="61">
        <f t="shared" si="67"/>
        <v>1.9346189938514315E-2</v>
      </c>
      <c r="BO48" s="61">
        <f t="shared" si="68"/>
        <v>0.11736534746139676</v>
      </c>
      <c r="BP48" s="61">
        <f t="shared" si="69"/>
        <v>2.6002446159549868E-2</v>
      </c>
      <c r="BQ48" s="61">
        <f t="shared" si="70"/>
        <v>6.6941642336360366E-2</v>
      </c>
      <c r="BR48" s="61">
        <f t="shared" si="71"/>
        <v>5.3635590530663593E-2</v>
      </c>
      <c r="BS48" s="61">
        <f t="shared" si="59"/>
        <v>2.1952246102024966</v>
      </c>
      <c r="BT48" s="61">
        <f t="shared" si="41"/>
        <v>2.278313174073987</v>
      </c>
      <c r="BV48" s="61">
        <f t="shared" si="42"/>
        <v>0.35128602237246742</v>
      </c>
      <c r="BW48" s="61">
        <f t="shared" si="16"/>
        <v>3.931750577418E-2</v>
      </c>
      <c r="BX48" s="61">
        <f t="shared" si="17"/>
        <v>0.14553914530641615</v>
      </c>
      <c r="BY48" s="61">
        <f t="shared" si="18"/>
        <v>0.21735522529314358</v>
      </c>
      <c r="BZ48" s="61">
        <f t="shared" si="19"/>
        <v>0.13399981590620894</v>
      </c>
      <c r="CA48" s="61">
        <f t="shared" si="20"/>
        <v>0.28088864000926611</v>
      </c>
      <c r="CB48" s="61">
        <f t="shared" si="21"/>
        <v>0.5844490742095606</v>
      </c>
      <c r="CC48" s="61">
        <f t="shared" si="22"/>
        <v>5.8671177431508818E-3</v>
      </c>
      <c r="CD48" s="61">
        <f t="shared" si="23"/>
        <v>0.10941960289771814</v>
      </c>
      <c r="CE48" s="61">
        <f t="shared" si="24"/>
        <v>6.3259236621774947E-2</v>
      </c>
      <c r="CF48" s="61">
        <f t="shared" si="25"/>
        <v>0.12316490426887822</v>
      </c>
      <c r="CG48" s="61">
        <f t="shared" si="26"/>
        <v>9.7343496304908822E-2</v>
      </c>
      <c r="CH48" s="61">
        <f t="shared" si="43"/>
        <v>2.1518897867076734</v>
      </c>
      <c r="CI48" s="53">
        <f t="shared" si="44"/>
        <v>2.2076382606220246</v>
      </c>
      <c r="CK48" s="61">
        <f t="shared" si="45"/>
        <v>0.48610486809888509</v>
      </c>
      <c r="CL48" s="61">
        <f t="shared" si="46"/>
        <v>7.6131991840932764E-3</v>
      </c>
      <c r="CM48" s="61">
        <f t="shared" si="47"/>
        <v>4.7477587472180754E-2</v>
      </c>
      <c r="CN48" s="61">
        <f t="shared" si="48"/>
        <v>2.0128504452454343E-3</v>
      </c>
      <c r="CO48" s="61">
        <f t="shared" si="49"/>
        <v>-4.7768288854803914E-2</v>
      </c>
      <c r="CP48" s="61">
        <f t="shared" si="50"/>
        <v>-0.11621648453456826</v>
      </c>
      <c r="CQ48" s="61">
        <f t="shared" si="51"/>
        <v>-0.22012576690626373</v>
      </c>
      <c r="CR48" s="61">
        <f t="shared" si="52"/>
        <v>1.3479072195363432E-2</v>
      </c>
      <c r="CS48" s="61">
        <f t="shared" si="53"/>
        <v>7.9457445636786223E-3</v>
      </c>
      <c r="CT48" s="61">
        <f t="shared" si="54"/>
        <v>-3.7256790462225076E-2</v>
      </c>
      <c r="CU48" s="61">
        <f t="shared" si="55"/>
        <v>-5.6223261932517851E-2</v>
      </c>
      <c r="CV48" s="61">
        <f t="shared" si="56"/>
        <v>-4.3707905774245229E-2</v>
      </c>
      <c r="CW48" s="61">
        <f t="shared" si="57"/>
        <v>4.3334823494823205E-2</v>
      </c>
      <c r="CX48" s="61">
        <f t="shared" si="58"/>
        <v>7.0674913451962418E-2</v>
      </c>
    </row>
    <row r="49" spans="1:102" x14ac:dyDescent="0.3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29"/>
        <v>0.44627123699167986</v>
      </c>
      <c r="L49" s="61">
        <f t="shared" si="30"/>
        <v>0.54868352790245067</v>
      </c>
      <c r="M49" s="61">
        <f t="shared" si="31"/>
        <v>0.61851231696576348</v>
      </c>
      <c r="N49" s="61">
        <f t="shared" si="32"/>
        <v>0.76774335824047524</v>
      </c>
      <c r="O49" s="61">
        <f t="shared" si="33"/>
        <v>1.0704791741380786</v>
      </c>
      <c r="P49" s="61">
        <f t="shared" si="34"/>
        <v>3.4516896142384477</v>
      </c>
      <c r="Q49" s="61">
        <f t="shared" si="35"/>
        <v>3.4517192095221416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36"/>
        <v>1.5080507819192259</v>
      </c>
      <c r="Z49" s="61">
        <f t="shared" si="37"/>
        <v>1.1996393029581394</v>
      </c>
      <c r="AA49" s="61">
        <f t="shared" si="38"/>
        <v>1.0860413736509436</v>
      </c>
      <c r="AB49" s="61">
        <f t="shared" si="39"/>
        <v>0.89572349595102152</v>
      </c>
      <c r="AC49" s="61">
        <f t="shared" si="40"/>
        <v>0.66221828727354237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si="60"/>
        <v>1.5080507819192259</v>
      </c>
      <c r="BH49" s="61">
        <f t="shared" si="61"/>
        <v>3.3042301174578723E-2</v>
      </c>
      <c r="BI49" s="61">
        <f t="shared" si="62"/>
        <v>0.36967082108366583</v>
      </c>
      <c r="BJ49" s="61">
        <f t="shared" si="63"/>
        <v>0.33012410815424253</v>
      </c>
      <c r="BK49" s="61">
        <f t="shared" si="64"/>
        <v>0.17992755457658124</v>
      </c>
      <c r="BL49" s="61">
        <f t="shared" si="65"/>
        <v>0.14730757697423483</v>
      </c>
      <c r="BM49" s="61">
        <f t="shared" si="66"/>
        <v>0.44098456707428541</v>
      </c>
      <c r="BN49" s="61">
        <f t="shared" si="67"/>
        <v>-1.2874041593459956E-2</v>
      </c>
      <c r="BO49" s="61">
        <f t="shared" si="68"/>
        <v>0.17861831838157008</v>
      </c>
      <c r="BP49" s="61">
        <f t="shared" si="69"/>
        <v>1.2898074782263536E-2</v>
      </c>
      <c r="BQ49" s="61">
        <f t="shared" si="70"/>
        <v>0.13676922892083618</v>
      </c>
      <c r="BR49" s="61">
        <f t="shared" si="71"/>
        <v>7.6885119485367484E-2</v>
      </c>
      <c r="BS49" s="61">
        <f t="shared" si="59"/>
        <v>3.4014044109333921</v>
      </c>
      <c r="BT49" s="61">
        <f t="shared" si="41"/>
        <v>3.6207217043259465</v>
      </c>
      <c r="BV49" s="61">
        <f t="shared" si="42"/>
        <v>0.66221828727354237</v>
      </c>
      <c r="BW49" s="61">
        <f t="shared" si="16"/>
        <v>2.8497433187442654E-2</v>
      </c>
      <c r="BX49" s="61">
        <f t="shared" si="17"/>
        <v>0.29956811102835129</v>
      </c>
      <c r="BY49" s="61">
        <f t="shared" si="18"/>
        <v>0.33978069877898848</v>
      </c>
      <c r="BZ49" s="61">
        <f t="shared" si="19"/>
        <v>0.30513904174593254</v>
      </c>
      <c r="CA49" s="61">
        <f t="shared" si="20"/>
        <v>0.2525122342724691</v>
      </c>
      <c r="CB49" s="61">
        <f t="shared" si="21"/>
        <v>0.67187864426049781</v>
      </c>
      <c r="CC49" s="61">
        <f t="shared" si="22"/>
        <v>-1.3591701092821318E-2</v>
      </c>
      <c r="CD49" s="61">
        <f t="shared" si="23"/>
        <v>0.24479780338732607</v>
      </c>
      <c r="CE49" s="61">
        <f t="shared" si="24"/>
        <v>7.722734677405624E-3</v>
      </c>
      <c r="CF49" s="61">
        <f t="shared" si="25"/>
        <v>0.24960569168229313</v>
      </c>
      <c r="CG49" s="61">
        <f t="shared" si="26"/>
        <v>9.6895598741238986E-2</v>
      </c>
      <c r="CH49" s="61">
        <f t="shared" si="43"/>
        <v>3.1450245779426664</v>
      </c>
      <c r="CI49" s="53">
        <f t="shared" si="44"/>
        <v>3.3357130714413596</v>
      </c>
      <c r="CK49" s="61">
        <f t="shared" si="45"/>
        <v>0.84583249464568355</v>
      </c>
      <c r="CL49" s="61">
        <f t="shared" si="46"/>
        <v>4.5448679871360684E-3</v>
      </c>
      <c r="CM49" s="61">
        <f t="shared" si="47"/>
        <v>7.0102710055314543E-2</v>
      </c>
      <c r="CN49" s="61">
        <f t="shared" si="48"/>
        <v>-9.6565906247459421E-3</v>
      </c>
      <c r="CO49" s="61">
        <f t="shared" si="49"/>
        <v>-0.12521148716935129</v>
      </c>
      <c r="CP49" s="61">
        <f t="shared" si="50"/>
        <v>-0.10520465729823428</v>
      </c>
      <c r="CQ49" s="61">
        <f t="shared" si="51"/>
        <v>-0.23089407718621241</v>
      </c>
      <c r="CR49" s="61">
        <f t="shared" si="52"/>
        <v>7.1765949936136199E-4</v>
      </c>
      <c r="CS49" s="61">
        <f t="shared" si="53"/>
        <v>-6.6179485005755989E-2</v>
      </c>
      <c r="CT49" s="61">
        <f t="shared" si="54"/>
        <v>5.1753401048579119E-3</v>
      </c>
      <c r="CU49" s="61">
        <f t="shared" si="55"/>
        <v>-0.11283646276145695</v>
      </c>
      <c r="CV49" s="61">
        <f t="shared" si="56"/>
        <v>-2.0010479255871502E-2</v>
      </c>
      <c r="CW49" s="61">
        <f t="shared" si="57"/>
        <v>0.25637983299072564</v>
      </c>
      <c r="CX49" s="61">
        <f t="shared" si="58"/>
        <v>0.28500863288458689</v>
      </c>
    </row>
    <row r="50" spans="1:102" x14ac:dyDescent="0.3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29"/>
        <v>0.43358855974451266</v>
      </c>
      <c r="L50" s="61">
        <f t="shared" si="30"/>
        <v>0.54069720859432036</v>
      </c>
      <c r="M50" s="61">
        <f t="shared" si="31"/>
        <v>0.6148290009437184</v>
      </c>
      <c r="N50" s="61">
        <f t="shared" si="32"/>
        <v>0.77558550098098722</v>
      </c>
      <c r="O50" s="61">
        <f t="shared" si="33"/>
        <v>1.1205234221798568</v>
      </c>
      <c r="P50" s="61">
        <f t="shared" si="34"/>
        <v>3.4852236924433955</v>
      </c>
      <c r="Q50" s="61">
        <f t="shared" si="35"/>
        <v>3.4852263953796037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36"/>
        <v>1.2470121834802166</v>
      </c>
      <c r="Z50" s="61">
        <f t="shared" si="37"/>
        <v>1.0071607435957117</v>
      </c>
      <c r="AA50" s="61">
        <f t="shared" si="38"/>
        <v>0.92946162231542928</v>
      </c>
      <c r="AB50" s="61">
        <f t="shared" si="39"/>
        <v>0.77493639143714432</v>
      </c>
      <c r="AC50" s="61">
        <f t="shared" si="40"/>
        <v>0.57536392149310711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si="60"/>
        <v>1.2470121834802166</v>
      </c>
      <c r="BH50" s="61">
        <f t="shared" si="61"/>
        <v>4.6207050226442815E-2</v>
      </c>
      <c r="BI50" s="61">
        <f t="shared" si="62"/>
        <v>0.34980279923664326</v>
      </c>
      <c r="BJ50" s="61">
        <f t="shared" si="63"/>
        <v>0.34056598655022063</v>
      </c>
      <c r="BK50" s="61">
        <f t="shared" si="64"/>
        <v>0.18301224420826626</v>
      </c>
      <c r="BL50" s="61">
        <f t="shared" si="65"/>
        <v>0.17556515259056929</v>
      </c>
      <c r="BM50" s="61">
        <f t="shared" si="66"/>
        <v>0.38770309468117331</v>
      </c>
      <c r="BN50" s="61">
        <f t="shared" si="67"/>
        <v>-1.329054786882332E-2</v>
      </c>
      <c r="BO50" s="61">
        <f t="shared" si="68"/>
        <v>0.39971579373069971</v>
      </c>
      <c r="BP50" s="61">
        <f t="shared" si="69"/>
        <v>3.3674008421767661E-2</v>
      </c>
      <c r="BQ50" s="61">
        <f t="shared" si="70"/>
        <v>0.13074320938938314</v>
      </c>
      <c r="BR50" s="61">
        <f t="shared" si="71"/>
        <v>8.6183988508633125E-2</v>
      </c>
      <c r="BS50" s="61">
        <f t="shared" si="59"/>
        <v>3.3668949631551928</v>
      </c>
      <c r="BT50" s="61">
        <f t="shared" si="41"/>
        <v>3.5120861719160734</v>
      </c>
      <c r="BV50" s="61">
        <f t="shared" si="42"/>
        <v>0.57536392149310711</v>
      </c>
      <c r="BW50" s="61">
        <f t="shared" si="16"/>
        <v>3.8112950890111699E-2</v>
      </c>
      <c r="BX50" s="61">
        <f t="shared" si="17"/>
        <v>0.25498744065527773</v>
      </c>
      <c r="BY50" s="61">
        <f t="shared" si="18"/>
        <v>0.36684751855662356</v>
      </c>
      <c r="BZ50" s="61">
        <f t="shared" si="19"/>
        <v>0.30877954629679194</v>
      </c>
      <c r="CA50" s="61">
        <f t="shared" si="20"/>
        <v>0.30638829279294016</v>
      </c>
      <c r="CB50" s="61">
        <f t="shared" si="21"/>
        <v>0.59159844815948981</v>
      </c>
      <c r="CC50" s="61">
        <f t="shared" si="22"/>
        <v>-3.5994328834889538E-2</v>
      </c>
      <c r="CD50" s="61">
        <f t="shared" si="23"/>
        <v>0.50687636009711323</v>
      </c>
      <c r="CE50" s="61">
        <f t="shared" si="24"/>
        <v>7.9869197468244391E-2</v>
      </c>
      <c r="CF50" s="61">
        <f t="shared" si="25"/>
        <v>0.24128878025420741</v>
      </c>
      <c r="CG50" s="61">
        <f t="shared" si="26"/>
        <v>0.13437186684572866</v>
      </c>
      <c r="CH50" s="61">
        <f t="shared" si="43"/>
        <v>3.368489994674746</v>
      </c>
      <c r="CI50" s="53">
        <f t="shared" si="44"/>
        <v>3.4955754037901743</v>
      </c>
      <c r="CK50" s="61">
        <f t="shared" si="45"/>
        <v>0.67164826198710947</v>
      </c>
      <c r="CL50" s="61">
        <f t="shared" si="46"/>
        <v>8.0940993363311162E-3</v>
      </c>
      <c r="CM50" s="61">
        <f t="shared" si="47"/>
        <v>9.4815358581365528E-2</v>
      </c>
      <c r="CN50" s="61">
        <f t="shared" si="48"/>
        <v>-2.628153200640293E-2</v>
      </c>
      <c r="CO50" s="61">
        <f t="shared" si="49"/>
        <v>-0.12576730208852568</v>
      </c>
      <c r="CP50" s="61">
        <f t="shared" si="50"/>
        <v>-0.13082314020237087</v>
      </c>
      <c r="CQ50" s="61">
        <f t="shared" si="51"/>
        <v>-0.2038953534783165</v>
      </c>
      <c r="CR50" s="61">
        <f t="shared" si="52"/>
        <v>2.270378096606622E-2</v>
      </c>
      <c r="CS50" s="61">
        <f t="shared" si="53"/>
        <v>-0.10716056636641352</v>
      </c>
      <c r="CT50" s="61">
        <f t="shared" si="54"/>
        <v>-4.619518904647673E-2</v>
      </c>
      <c r="CU50" s="61">
        <f t="shared" si="55"/>
        <v>-0.11054557086482428</v>
      </c>
      <c r="CV50" s="61">
        <f t="shared" si="56"/>
        <v>-4.8187878337095535E-2</v>
      </c>
      <c r="CW50" s="61">
        <f t="shared" si="57"/>
        <v>-1.5950315195532028E-3</v>
      </c>
      <c r="CX50" s="61">
        <f t="shared" si="58"/>
        <v>1.6510768125899133E-2</v>
      </c>
    </row>
    <row r="51" spans="1:102" x14ac:dyDescent="0.3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29"/>
        <v>0.5571108654247291</v>
      </c>
      <c r="L51" s="61">
        <f t="shared" si="30"/>
        <v>0.67094974220326564</v>
      </c>
      <c r="M51" s="61">
        <f t="shared" si="31"/>
        <v>0.75093944732482132</v>
      </c>
      <c r="N51" s="61">
        <f t="shared" si="32"/>
        <v>0.93644535055465705</v>
      </c>
      <c r="O51" s="61">
        <f t="shared" si="33"/>
        <v>1.3271397456185672</v>
      </c>
      <c r="P51" s="61">
        <f t="shared" si="34"/>
        <v>4.2425851511260397</v>
      </c>
      <c r="Q51" s="61">
        <f t="shared" si="35"/>
        <v>4.2426042376365158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36"/>
        <v>1.9655226781214394</v>
      </c>
      <c r="Z51" s="61">
        <f t="shared" si="37"/>
        <v>1.4841582885765727</v>
      </c>
      <c r="AA51" s="61">
        <f t="shared" si="38"/>
        <v>1.2968125678460227</v>
      </c>
      <c r="AB51" s="61">
        <f t="shared" si="39"/>
        <v>1.0413316697348456</v>
      </c>
      <c r="AC51" s="61">
        <f t="shared" si="40"/>
        <v>0.72831952483430173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si="60"/>
        <v>1.9655226781214394</v>
      </c>
      <c r="BH51" s="61">
        <f t="shared" si="61"/>
        <v>6.661042934265432E-2</v>
      </c>
      <c r="BI51" s="61">
        <f t="shared" si="62"/>
        <v>0.36386548286835951</v>
      </c>
      <c r="BJ51" s="61">
        <f t="shared" si="63"/>
        <v>0.36376138031828115</v>
      </c>
      <c r="BK51" s="61">
        <f t="shared" si="64"/>
        <v>0.11272066128569569</v>
      </c>
      <c r="BL51" s="61">
        <f t="shared" si="65"/>
        <v>0.23531137301109584</v>
      </c>
      <c r="BM51" s="61">
        <f t="shared" si="66"/>
        <v>0.51485262959815659</v>
      </c>
      <c r="BN51" s="61">
        <f t="shared" si="67"/>
        <v>-4.3479271641670675E-2</v>
      </c>
      <c r="BO51" s="61">
        <f t="shared" si="68"/>
        <v>0.38233443243489845</v>
      </c>
      <c r="BP51" s="61">
        <f t="shared" si="69"/>
        <v>3.0788093899210268E-2</v>
      </c>
      <c r="BQ51" s="61">
        <f t="shared" si="70"/>
        <v>0.17549004771437016</v>
      </c>
      <c r="BR51" s="61">
        <f t="shared" si="71"/>
        <v>6.4200398808845885E-2</v>
      </c>
      <c r="BS51" s="61">
        <f t="shared" si="59"/>
        <v>4.2319783357613368</v>
      </c>
      <c r="BT51" s="61">
        <f t="shared" si="41"/>
        <v>4.5114512592763445</v>
      </c>
      <c r="BV51" s="61">
        <f t="shared" si="42"/>
        <v>0.72831952483430173</v>
      </c>
      <c r="BW51" s="61">
        <f t="shared" si="16"/>
        <v>5.305925576490661E-2</v>
      </c>
      <c r="BX51" s="61">
        <f t="shared" si="17"/>
        <v>0.27795052467822334</v>
      </c>
      <c r="BY51" s="61">
        <f t="shared" si="18"/>
        <v>0.44603882711015902</v>
      </c>
      <c r="BZ51" s="61">
        <f t="shared" si="19"/>
        <v>0.19928684800989743</v>
      </c>
      <c r="CA51" s="61">
        <f t="shared" si="20"/>
        <v>0.46497744091782534</v>
      </c>
      <c r="CB51" s="61">
        <f t="shared" si="21"/>
        <v>0.81638135033771719</v>
      </c>
      <c r="CC51" s="61">
        <f t="shared" si="22"/>
        <v>-3.0313862770882827E-2</v>
      </c>
      <c r="CD51" s="61">
        <f t="shared" si="23"/>
        <v>0.52600837287962421</v>
      </c>
      <c r="CE51" s="61">
        <f t="shared" si="24"/>
        <v>5.7542831783624279E-2</v>
      </c>
      <c r="CF51" s="61">
        <f t="shared" si="25"/>
        <v>0.34475107168482855</v>
      </c>
      <c r="CG51" s="61">
        <f t="shared" si="26"/>
        <v>8.0346939690086799E-2</v>
      </c>
      <c r="CH51" s="61">
        <f t="shared" si="43"/>
        <v>3.9643491249203113</v>
      </c>
      <c r="CI51" s="53">
        <f t="shared" si="44"/>
        <v>4.1397199498621529</v>
      </c>
      <c r="CK51" s="61">
        <f t="shared" si="45"/>
        <v>1.2372031532871377</v>
      </c>
      <c r="CL51" s="61">
        <f t="shared" si="46"/>
        <v>1.355117357774771E-2</v>
      </c>
      <c r="CM51" s="61">
        <f t="shared" si="47"/>
        <v>8.591495819013617E-2</v>
      </c>
      <c r="CN51" s="61">
        <f t="shared" si="48"/>
        <v>-8.2277446791877873E-2</v>
      </c>
      <c r="CO51" s="61">
        <f t="shared" si="49"/>
        <v>-8.6566186724201744E-2</v>
      </c>
      <c r="CP51" s="61">
        <f t="shared" si="50"/>
        <v>-0.2296660679067295</v>
      </c>
      <c r="CQ51" s="61">
        <f t="shared" si="51"/>
        <v>-0.30152872073956061</v>
      </c>
      <c r="CR51" s="61">
        <f t="shared" si="52"/>
        <v>-1.3165408870787848E-2</v>
      </c>
      <c r="CS51" s="61">
        <f t="shared" si="53"/>
        <v>-0.14367394044472576</v>
      </c>
      <c r="CT51" s="61">
        <f t="shared" si="54"/>
        <v>-2.6754737884414011E-2</v>
      </c>
      <c r="CU51" s="61">
        <f t="shared" si="55"/>
        <v>-0.16926102397045839</v>
      </c>
      <c r="CV51" s="61">
        <f t="shared" si="56"/>
        <v>-1.6146540881240914E-2</v>
      </c>
      <c r="CW51" s="61">
        <f t="shared" si="57"/>
        <v>0.26762921084102542</v>
      </c>
      <c r="CX51" s="61">
        <f t="shared" si="58"/>
        <v>0.37173130941419164</v>
      </c>
    </row>
    <row r="52" spans="1:102" x14ac:dyDescent="0.3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29"/>
        <v>0.56340358901845822</v>
      </c>
      <c r="L52" s="61">
        <f t="shared" si="30"/>
        <v>0.69536775500728698</v>
      </c>
      <c r="M52" s="61">
        <f t="shared" si="31"/>
        <v>0.78113992482577044</v>
      </c>
      <c r="N52" s="61">
        <f t="shared" si="32"/>
        <v>0.95643452140297269</v>
      </c>
      <c r="O52" s="61">
        <f t="shared" si="33"/>
        <v>1.3202381868315962</v>
      </c>
      <c r="P52" s="61">
        <f t="shared" si="34"/>
        <v>4.3165839770860845</v>
      </c>
      <c r="Q52" s="61">
        <f t="shared" si="35"/>
        <v>4.3166265890155708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36"/>
        <v>1.7175714073673944</v>
      </c>
      <c r="Z52" s="61">
        <f t="shared" si="37"/>
        <v>1.3493653106968613</v>
      </c>
      <c r="AA52" s="61">
        <f t="shared" si="38"/>
        <v>1.2162663334158015</v>
      </c>
      <c r="AB52" s="61">
        <f t="shared" si="39"/>
        <v>0.99356804908248242</v>
      </c>
      <c r="AC52" s="61">
        <f t="shared" si="40"/>
        <v>0.71346162781783318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si="60"/>
        <v>1.7175714073673944</v>
      </c>
      <c r="BH52" s="61">
        <f t="shared" si="61"/>
        <v>8.0714968859774874E-2</v>
      </c>
      <c r="BI52" s="61">
        <f t="shared" si="62"/>
        <v>0.35911667126031627</v>
      </c>
      <c r="BJ52" s="61">
        <f t="shared" si="63"/>
        <v>0.23887911834319678</v>
      </c>
      <c r="BK52" s="61">
        <f t="shared" si="64"/>
        <v>0.15166020435888103</v>
      </c>
      <c r="BL52" s="61">
        <f t="shared" si="65"/>
        <v>0.16509283320938448</v>
      </c>
      <c r="BM52" s="61">
        <f t="shared" si="66"/>
        <v>0.55295360153721673</v>
      </c>
      <c r="BN52" s="61">
        <f t="shared" si="67"/>
        <v>0.6474672584326483</v>
      </c>
      <c r="BO52" s="61">
        <f t="shared" si="68"/>
        <v>0.34226846612203199</v>
      </c>
      <c r="BP52" s="61">
        <f t="shared" si="69"/>
        <v>4.5167598769040113E-2</v>
      </c>
      <c r="BQ52" s="61">
        <f t="shared" si="70"/>
        <v>0.2124161742634878</v>
      </c>
      <c r="BR52" s="61">
        <f t="shared" si="71"/>
        <v>7.1272820713195073E-2</v>
      </c>
      <c r="BS52" s="61">
        <f t="shared" si="59"/>
        <v>4.5845811232365685</v>
      </c>
      <c r="BT52" s="61">
        <f t="shared" si="41"/>
        <v>4.5506729486328057</v>
      </c>
      <c r="BV52" s="61">
        <f t="shared" si="42"/>
        <v>0.71346162781783318</v>
      </c>
      <c r="BW52" s="61">
        <f t="shared" si="16"/>
        <v>6.6137810149654877E-2</v>
      </c>
      <c r="BX52" s="61">
        <f t="shared" si="17"/>
        <v>0.26108506908437507</v>
      </c>
      <c r="BY52" s="61">
        <f t="shared" si="18"/>
        <v>0.10613091956930934</v>
      </c>
      <c r="BZ52" s="61">
        <f t="shared" si="19"/>
        <v>0.2712950298499841</v>
      </c>
      <c r="CA52" s="61">
        <f t="shared" si="20"/>
        <v>0.28921601687029275</v>
      </c>
      <c r="CB52" s="61">
        <f t="shared" si="21"/>
        <v>0.76140943936847039</v>
      </c>
      <c r="CC52" s="61">
        <f t="shared" si="22"/>
        <v>0.63665211819085177</v>
      </c>
      <c r="CD52" s="61">
        <f t="shared" si="23"/>
        <v>0.42610685946758026</v>
      </c>
      <c r="CE52" s="61">
        <f t="shared" si="24"/>
        <v>0.10637523101027531</v>
      </c>
      <c r="CF52" s="61">
        <f t="shared" si="25"/>
        <v>0.39335503165011831</v>
      </c>
      <c r="CG52" s="61">
        <f t="shared" si="26"/>
        <v>9.8242860252775566E-2</v>
      </c>
      <c r="CH52" s="61">
        <f t="shared" si="43"/>
        <v>4.1294680132815209</v>
      </c>
      <c r="CI52" s="53">
        <f t="shared" si="44"/>
        <v>4.1222606044033272</v>
      </c>
      <c r="CK52" s="61">
        <f t="shared" si="45"/>
        <v>1.0041097795495613</v>
      </c>
      <c r="CL52" s="61">
        <f t="shared" si="46"/>
        <v>1.4577158710119997E-2</v>
      </c>
      <c r="CM52" s="61">
        <f t="shared" si="47"/>
        <v>9.8031602175941202E-2</v>
      </c>
      <c r="CN52" s="61">
        <f t="shared" si="48"/>
        <v>0.13274819877388744</v>
      </c>
      <c r="CO52" s="61">
        <f t="shared" si="49"/>
        <v>-0.11963482549110308</v>
      </c>
      <c r="CP52" s="61">
        <f t="shared" si="50"/>
        <v>-0.12412318366090827</v>
      </c>
      <c r="CQ52" s="61">
        <f t="shared" si="51"/>
        <v>-0.20845583783125365</v>
      </c>
      <c r="CR52" s="61">
        <f t="shared" si="52"/>
        <v>1.0815140241796528E-2</v>
      </c>
      <c r="CS52" s="61">
        <f t="shared" si="53"/>
        <v>-8.3838393345548268E-2</v>
      </c>
      <c r="CT52" s="61">
        <f t="shared" si="54"/>
        <v>-6.1207632241235196E-2</v>
      </c>
      <c r="CU52" s="61">
        <f t="shared" si="55"/>
        <v>-0.18093885738663051</v>
      </c>
      <c r="CV52" s="61">
        <f t="shared" si="56"/>
        <v>-2.6970039539580493E-2</v>
      </c>
      <c r="CW52" s="61">
        <f t="shared" si="57"/>
        <v>0.45511310995504761</v>
      </c>
      <c r="CX52" s="61">
        <f t="shared" si="58"/>
        <v>0.42841234422947849</v>
      </c>
    </row>
    <row r="53" spans="1:102" x14ac:dyDescent="0.3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29"/>
        <v>0.44930758366286461</v>
      </c>
      <c r="L53" s="61">
        <f t="shared" si="30"/>
        <v>0.57616357181725952</v>
      </c>
      <c r="M53" s="61">
        <f t="shared" si="31"/>
        <v>0.65657785557310311</v>
      </c>
      <c r="N53" s="61">
        <f t="shared" si="32"/>
        <v>0.84199520004031536</v>
      </c>
      <c r="O53" s="61">
        <f t="shared" si="33"/>
        <v>1.235317883849548</v>
      </c>
      <c r="P53" s="61">
        <f t="shared" si="34"/>
        <v>3.7593620949430906</v>
      </c>
      <c r="Q53" s="61">
        <f t="shared" si="35"/>
        <v>3.7593475717469405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36"/>
        <v>1.1906501616720466</v>
      </c>
      <c r="Z53" s="61">
        <f t="shared" si="37"/>
        <v>0.96075153892217946</v>
      </c>
      <c r="AA53" s="61">
        <f t="shared" si="38"/>
        <v>0.87982362797179314</v>
      </c>
      <c r="AB53" s="61">
        <f t="shared" si="39"/>
        <v>0.73807651280297648</v>
      </c>
      <c r="AC53" s="61">
        <f t="shared" si="40"/>
        <v>0.55778134014977698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si="60"/>
        <v>1.1906501616720466</v>
      </c>
      <c r="BH53" s="61">
        <f t="shared" si="61"/>
        <v>7.3383845691737198E-2</v>
      </c>
      <c r="BI53" s="61">
        <f t="shared" si="62"/>
        <v>0.38787495972449576</v>
      </c>
      <c r="BJ53" s="61">
        <f t="shared" si="63"/>
        <v>0.2641049740599628</v>
      </c>
      <c r="BK53" s="61">
        <f t="shared" si="64"/>
        <v>0.19765210572895772</v>
      </c>
      <c r="BL53" s="61">
        <f t="shared" si="65"/>
        <v>0.16969788917886028</v>
      </c>
      <c r="BM53" s="61">
        <f t="shared" si="66"/>
        <v>0.51985848625149489</v>
      </c>
      <c r="BN53" s="61">
        <f t="shared" si="67"/>
        <v>9.3418210524140927E-2</v>
      </c>
      <c r="BO53" s="61">
        <f t="shared" si="68"/>
        <v>0.22189100488405231</v>
      </c>
      <c r="BP53" s="61">
        <f t="shared" si="69"/>
        <v>1.7967210319303394E-2</v>
      </c>
      <c r="BQ53" s="61">
        <f t="shared" si="70"/>
        <v>0.20484185597914237</v>
      </c>
      <c r="BR53" s="61">
        <f t="shared" si="71"/>
        <v>0.10852155146505177</v>
      </c>
      <c r="BS53" s="61">
        <f t="shared" si="59"/>
        <v>3.4498622554792457</v>
      </c>
      <c r="BT53" s="61">
        <f t="shared" si="41"/>
        <v>3.6209828334040184</v>
      </c>
      <c r="BV53" s="61">
        <f t="shared" si="42"/>
        <v>0.55778134014977698</v>
      </c>
      <c r="BW53" s="61">
        <f t="shared" si="16"/>
        <v>6.3645529501786716E-2</v>
      </c>
      <c r="BX53" s="61">
        <f t="shared" si="17"/>
        <v>0.29935646581655256</v>
      </c>
      <c r="BY53" s="61">
        <f t="shared" si="18"/>
        <v>0.28009797550228566</v>
      </c>
      <c r="BZ53" s="61">
        <f t="shared" si="19"/>
        <v>0.36523861058349799</v>
      </c>
      <c r="CA53" s="61">
        <f t="shared" si="20"/>
        <v>0.28824057008537046</v>
      </c>
      <c r="CB53" s="61">
        <f t="shared" si="21"/>
        <v>0.79967963321252744</v>
      </c>
      <c r="CC53" s="61">
        <f t="shared" si="22"/>
        <v>7.7581773665162529E-2</v>
      </c>
      <c r="CD53" s="61">
        <f t="shared" si="23"/>
        <v>0.33021200959038155</v>
      </c>
      <c r="CE53" s="61">
        <f t="shared" si="24"/>
        <v>4.5091228563990157E-2</v>
      </c>
      <c r="CF53" s="61">
        <f t="shared" si="25"/>
        <v>0.40973574684562808</v>
      </c>
      <c r="CG53" s="61">
        <f t="shared" si="26"/>
        <v>0.15238856664261613</v>
      </c>
      <c r="CH53" s="61">
        <f t="shared" si="43"/>
        <v>3.6690494501595765</v>
      </c>
      <c r="CI53" s="53">
        <f t="shared" si="44"/>
        <v>3.8643088383483848</v>
      </c>
      <c r="CK53" s="61">
        <f t="shared" si="45"/>
        <v>0.63286882152226964</v>
      </c>
      <c r="CL53" s="61">
        <f t="shared" si="46"/>
        <v>9.7383161899504828E-3</v>
      </c>
      <c r="CM53" s="61">
        <f t="shared" si="47"/>
        <v>8.8518493907943196E-2</v>
      </c>
      <c r="CN53" s="61">
        <f t="shared" si="48"/>
        <v>-1.5993001442322852E-2</v>
      </c>
      <c r="CO53" s="61">
        <f t="shared" si="49"/>
        <v>-0.16758650485454027</v>
      </c>
      <c r="CP53" s="61">
        <f t="shared" si="50"/>
        <v>-0.11854268090651018</v>
      </c>
      <c r="CQ53" s="61">
        <f t="shared" si="51"/>
        <v>-0.27982114696103255</v>
      </c>
      <c r="CR53" s="61">
        <f t="shared" si="52"/>
        <v>1.5836436858978398E-2</v>
      </c>
      <c r="CS53" s="61">
        <f t="shared" si="53"/>
        <v>-0.10832100470632924</v>
      </c>
      <c r="CT53" s="61">
        <f t="shared" si="54"/>
        <v>-2.7124018244686764E-2</v>
      </c>
      <c r="CU53" s="61">
        <f t="shared" si="55"/>
        <v>-0.20489389086648571</v>
      </c>
      <c r="CV53" s="61">
        <f t="shared" si="56"/>
        <v>-4.3867015177564361E-2</v>
      </c>
      <c r="CW53" s="61">
        <f t="shared" si="57"/>
        <v>-0.21918719468033077</v>
      </c>
      <c r="CX53" s="61">
        <f t="shared" si="58"/>
        <v>-0.2433260049443664</v>
      </c>
    </row>
    <row r="54" spans="1:102" x14ac:dyDescent="0.3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29"/>
        <v>0.47009910085745749</v>
      </c>
      <c r="L54" s="61">
        <f t="shared" si="30"/>
        <v>0.61202569404441587</v>
      </c>
      <c r="M54" s="61">
        <f t="shared" si="31"/>
        <v>0.70630268737552804</v>
      </c>
      <c r="N54" s="61">
        <f t="shared" si="32"/>
        <v>0.8950868236863917</v>
      </c>
      <c r="O54" s="61">
        <f t="shared" si="33"/>
        <v>1.2943857184587131</v>
      </c>
      <c r="P54" s="61">
        <f t="shared" si="34"/>
        <v>3.9779000244225062</v>
      </c>
      <c r="Q54" s="61">
        <f t="shared" si="35"/>
        <v>3.9778930250570887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36"/>
        <v>1.2091154759641585</v>
      </c>
      <c r="Z54" s="61">
        <f t="shared" si="37"/>
        <v>1.0122473511074834</v>
      </c>
      <c r="AA54" s="61">
        <f t="shared" si="38"/>
        <v>0.95304772141282545</v>
      </c>
      <c r="AB54" s="61">
        <f t="shared" si="39"/>
        <v>0.80517892084464304</v>
      </c>
      <c r="AC54" s="61">
        <f t="shared" si="40"/>
        <v>0.61600678582212631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si="60"/>
        <v>1.2091154759641585</v>
      </c>
      <c r="BH54" s="61">
        <f t="shared" si="61"/>
        <v>0.10705282421817219</v>
      </c>
      <c r="BI54" s="61">
        <f t="shared" si="62"/>
        <v>0.48779512383165541</v>
      </c>
      <c r="BJ54" s="61">
        <f t="shared" si="63"/>
        <v>0.19100761554645845</v>
      </c>
      <c r="BK54" s="61">
        <f t="shared" si="64"/>
        <v>0.13649684229242257</v>
      </c>
      <c r="BL54" s="61">
        <f t="shared" si="65"/>
        <v>0.17912473567867954</v>
      </c>
      <c r="BM54" s="61">
        <f t="shared" si="66"/>
        <v>0.47913341448338803</v>
      </c>
      <c r="BN54" s="61">
        <f t="shared" si="67"/>
        <v>1.4258208060898805E-2</v>
      </c>
      <c r="BO54" s="61">
        <f t="shared" si="68"/>
        <v>0.42483009306132002</v>
      </c>
      <c r="BP54" s="61">
        <f t="shared" si="69"/>
        <v>0.12546649805302032</v>
      </c>
      <c r="BQ54" s="61">
        <f t="shared" si="70"/>
        <v>0.13541808041499678</v>
      </c>
      <c r="BR54" s="61">
        <f t="shared" si="71"/>
        <v>7.7023433429555171E-2</v>
      </c>
      <c r="BS54" s="61">
        <f t="shared" si="59"/>
        <v>3.5667223450347256</v>
      </c>
      <c r="BT54" s="61">
        <f t="shared" si="41"/>
        <v>3.7936011001493464</v>
      </c>
      <c r="BV54" s="61">
        <f t="shared" si="42"/>
        <v>0.61600678582212631</v>
      </c>
      <c r="BW54" s="61">
        <f t="shared" si="16"/>
        <v>8.9669624044097382E-2</v>
      </c>
      <c r="BX54" s="61">
        <f t="shared" si="17"/>
        <v>0.4333303172930747</v>
      </c>
      <c r="BY54" s="61">
        <f t="shared" si="18"/>
        <v>0.1703800257683564</v>
      </c>
      <c r="BZ54" s="61">
        <f t="shared" si="19"/>
        <v>0.23123514779860482</v>
      </c>
      <c r="CA54" s="61">
        <f t="shared" si="20"/>
        <v>0.35151076710651763</v>
      </c>
      <c r="CB54" s="61">
        <f t="shared" si="21"/>
        <v>0.69296211126537566</v>
      </c>
      <c r="CC54" s="61">
        <f t="shared" si="22"/>
        <v>2.4848944566183083E-3</v>
      </c>
      <c r="CD54" s="61">
        <f t="shared" si="23"/>
        <v>0.57820942463507796</v>
      </c>
      <c r="CE54" s="61">
        <f t="shared" si="24"/>
        <v>0.33103791172271918</v>
      </c>
      <c r="CF54" s="61">
        <f t="shared" si="25"/>
        <v>0.22773837569235741</v>
      </c>
      <c r="CG54" s="61">
        <f t="shared" si="26"/>
        <v>0.10170827579144801</v>
      </c>
      <c r="CH54" s="61">
        <f t="shared" si="43"/>
        <v>3.8262736613963737</v>
      </c>
      <c r="CI54" s="53">
        <f t="shared" si="44"/>
        <v>4.0449923892817763</v>
      </c>
      <c r="CK54" s="61">
        <f t="shared" si="45"/>
        <v>0.59310869014203216</v>
      </c>
      <c r="CL54" s="61">
        <f t="shared" si="46"/>
        <v>1.7383200174074812E-2</v>
      </c>
      <c r="CM54" s="61">
        <f t="shared" si="47"/>
        <v>5.4464806538580712E-2</v>
      </c>
      <c r="CN54" s="61">
        <f t="shared" si="48"/>
        <v>2.0627589778102057E-2</v>
      </c>
      <c r="CO54" s="61">
        <f t="shared" si="49"/>
        <v>-9.4738305506182258E-2</v>
      </c>
      <c r="CP54" s="61">
        <f t="shared" si="50"/>
        <v>-0.17238603142783809</v>
      </c>
      <c r="CQ54" s="61">
        <f t="shared" si="51"/>
        <v>-0.21382869678198763</v>
      </c>
      <c r="CR54" s="61">
        <f t="shared" si="52"/>
        <v>1.1773313604280496E-2</v>
      </c>
      <c r="CS54" s="61">
        <f t="shared" si="53"/>
        <v>-0.15337933157375794</v>
      </c>
      <c r="CT54" s="61">
        <f t="shared" si="54"/>
        <v>-0.20557141366969886</v>
      </c>
      <c r="CU54" s="61">
        <f t="shared" si="55"/>
        <v>-9.2320295277360631E-2</v>
      </c>
      <c r="CV54" s="61">
        <f t="shared" si="56"/>
        <v>-2.4684842361892834E-2</v>
      </c>
      <c r="CW54" s="61">
        <f t="shared" si="57"/>
        <v>-0.25955131636164808</v>
      </c>
      <c r="CX54" s="61">
        <f t="shared" si="58"/>
        <v>-0.25139128913242992</v>
      </c>
    </row>
    <row r="55" spans="1:102" x14ac:dyDescent="0.3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29"/>
        <v>0.50480184002072714</v>
      </c>
      <c r="L55" s="61">
        <f t="shared" si="30"/>
        <v>0.63726700219441612</v>
      </c>
      <c r="M55" s="61">
        <f t="shared" si="31"/>
        <v>0.71887121263986864</v>
      </c>
      <c r="N55" s="61">
        <f t="shared" si="32"/>
        <v>0.90699612180575528</v>
      </c>
      <c r="O55" s="61">
        <f t="shared" si="33"/>
        <v>1.2982286718287774</v>
      </c>
      <c r="P55" s="61">
        <f t="shared" si="34"/>
        <v>4.0661648484895441</v>
      </c>
      <c r="Q55" s="61">
        <f t="shared" si="35"/>
        <v>4.066178245240315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36"/>
        <v>1.5907089828565122</v>
      </c>
      <c r="Z55" s="61">
        <f t="shared" si="37"/>
        <v>1.3079102257253252</v>
      </c>
      <c r="AA55" s="61">
        <f t="shared" si="38"/>
        <v>1.2100553685651882</v>
      </c>
      <c r="AB55" s="61">
        <f t="shared" si="39"/>
        <v>1.0138180394233878</v>
      </c>
      <c r="AC55" s="61">
        <f t="shared" si="40"/>
        <v>0.76801205077325485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si="60"/>
        <v>1.5907089828565122</v>
      </c>
      <c r="BH55" s="61">
        <f t="shared" si="61"/>
        <v>8.1913512812103198E-2</v>
      </c>
      <c r="BI55" s="61">
        <f t="shared" si="62"/>
        <v>0.3359176826715875</v>
      </c>
      <c r="BJ55" s="61">
        <f t="shared" si="63"/>
        <v>0.45494182827059776</v>
      </c>
      <c r="BK55" s="61">
        <f t="shared" si="64"/>
        <v>0.1789558282991309</v>
      </c>
      <c r="BL55" s="61">
        <f t="shared" si="65"/>
        <v>0.16785258386946864</v>
      </c>
      <c r="BM55" s="61">
        <f t="shared" si="66"/>
        <v>0.63184877684976704</v>
      </c>
      <c r="BN55" s="61">
        <f t="shared" si="67"/>
        <v>4.9372873290825563E-2</v>
      </c>
      <c r="BO55" s="61">
        <f t="shared" si="68"/>
        <v>0.12484247383015351</v>
      </c>
      <c r="BP55" s="61">
        <f t="shared" si="69"/>
        <v>5.4013525238500171E-2</v>
      </c>
      <c r="BQ55" s="61">
        <f t="shared" si="70"/>
        <v>0.15684386494229791</v>
      </c>
      <c r="BR55" s="61">
        <f t="shared" si="71"/>
        <v>0.12302523224542032</v>
      </c>
      <c r="BS55" s="61">
        <f t="shared" si="59"/>
        <v>3.9502371651763646</v>
      </c>
      <c r="BT55" s="61">
        <f t="shared" si="41"/>
        <v>4.0808779305111509</v>
      </c>
      <c r="BV55" s="61">
        <f t="shared" si="42"/>
        <v>0.76801205077325485</v>
      </c>
      <c r="BW55" s="61">
        <f t="shared" si="16"/>
        <v>6.9295506945734733E-2</v>
      </c>
      <c r="BX55" s="61">
        <f t="shared" si="17"/>
        <v>0.24304317833894284</v>
      </c>
      <c r="BY55" s="61">
        <f t="shared" si="18"/>
        <v>0.46749935314755292</v>
      </c>
      <c r="BZ55" s="61">
        <f t="shared" si="19"/>
        <v>0.34541783352451166</v>
      </c>
      <c r="CA55" s="61">
        <f t="shared" si="20"/>
        <v>0.32644041960333486</v>
      </c>
      <c r="CB55" s="61">
        <f t="shared" si="21"/>
        <v>0.93880732150454127</v>
      </c>
      <c r="CC55" s="61">
        <f t="shared" si="22"/>
        <v>3.813932190613549E-2</v>
      </c>
      <c r="CD55" s="61">
        <f t="shared" si="23"/>
        <v>0.17856568678102813</v>
      </c>
      <c r="CE55" s="61">
        <f t="shared" si="24"/>
        <v>0.12938230165654915</v>
      </c>
      <c r="CF55" s="61">
        <f t="shared" si="25"/>
        <v>0.27927819678961241</v>
      </c>
      <c r="CG55" s="61">
        <f t="shared" si="26"/>
        <v>0.17014307477699653</v>
      </c>
      <c r="CH55" s="61">
        <f t="shared" si="43"/>
        <v>3.9540242457481951</v>
      </c>
      <c r="CI55" s="53">
        <f t="shared" si="44"/>
        <v>4.0543853388647522</v>
      </c>
      <c r="CK55" s="61">
        <f t="shared" si="45"/>
        <v>0.82269693208325734</v>
      </c>
      <c r="CL55" s="61">
        <f t="shared" si="46"/>
        <v>1.2618005866368465E-2</v>
      </c>
      <c r="CM55" s="61">
        <f t="shared" si="47"/>
        <v>9.2874504332644658E-2</v>
      </c>
      <c r="CN55" s="61">
        <f t="shared" si="48"/>
        <v>-1.2557524876955162E-2</v>
      </c>
      <c r="CO55" s="61">
        <f t="shared" si="49"/>
        <v>-0.16646200522538077</v>
      </c>
      <c r="CP55" s="61">
        <f t="shared" si="50"/>
        <v>-0.15858783573386623</v>
      </c>
      <c r="CQ55" s="61">
        <f t="shared" si="51"/>
        <v>-0.30695854465477423</v>
      </c>
      <c r="CR55" s="61">
        <f t="shared" si="52"/>
        <v>1.1233551384690073E-2</v>
      </c>
      <c r="CS55" s="61">
        <f t="shared" si="53"/>
        <v>-5.3723212950874621E-2</v>
      </c>
      <c r="CT55" s="61">
        <f t="shared" si="54"/>
        <v>-7.5368776418048983E-2</v>
      </c>
      <c r="CU55" s="61">
        <f t="shared" si="55"/>
        <v>-0.1224343318473145</v>
      </c>
      <c r="CV55" s="61">
        <f t="shared" si="56"/>
        <v>-4.7117842531576207E-2</v>
      </c>
      <c r="CW55" s="61">
        <f t="shared" si="57"/>
        <v>-3.7870805718305256E-3</v>
      </c>
      <c r="CX55" s="61">
        <f t="shared" si="58"/>
        <v>2.6492591646398722E-2</v>
      </c>
    </row>
    <row r="56" spans="1:102" x14ac:dyDescent="0.3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29"/>
        <v>0.44673244255821393</v>
      </c>
      <c r="L56" s="61">
        <f t="shared" si="30"/>
        <v>0.56729365051796299</v>
      </c>
      <c r="M56" s="61">
        <f t="shared" si="31"/>
        <v>0.64717485509152251</v>
      </c>
      <c r="N56" s="61">
        <f t="shared" si="32"/>
        <v>0.82954500006239795</v>
      </c>
      <c r="O56" s="61">
        <f t="shared" si="33"/>
        <v>1.1902526215896545</v>
      </c>
      <c r="P56" s="61">
        <f t="shared" si="34"/>
        <v>3.680998569819752</v>
      </c>
      <c r="Q56" s="61">
        <f t="shared" si="35"/>
        <v>3.6809855692636617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36"/>
        <v>1.4186063065801828</v>
      </c>
      <c r="Z56" s="61">
        <f t="shared" si="37"/>
        <v>1.1465175374781316</v>
      </c>
      <c r="AA56" s="61">
        <f t="shared" si="38"/>
        <v>1.0489093108212371</v>
      </c>
      <c r="AB56" s="61">
        <f t="shared" si="39"/>
        <v>0.86999395726244677</v>
      </c>
      <c r="AC56" s="61">
        <f t="shared" si="40"/>
        <v>0.64844205301089153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si="60"/>
        <v>1.4186063065801828</v>
      </c>
      <c r="BH56" s="61">
        <f t="shared" si="61"/>
        <v>4.0449737196185227E-2</v>
      </c>
      <c r="BI56" s="61">
        <f t="shared" si="62"/>
        <v>0.25462784730198074</v>
      </c>
      <c r="BJ56" s="61">
        <f t="shared" si="63"/>
        <v>0.24575226473700637</v>
      </c>
      <c r="BK56" s="61">
        <f t="shared" si="64"/>
        <v>0.10464759548295262</v>
      </c>
      <c r="BL56" s="61">
        <f t="shared" si="65"/>
        <v>0.21254702582798921</v>
      </c>
      <c r="BM56" s="61">
        <f t="shared" si="66"/>
        <v>0.65203015018363863</v>
      </c>
      <c r="BN56" s="61">
        <f t="shared" si="67"/>
        <v>6.8739401256211474E-2</v>
      </c>
      <c r="BO56" s="61">
        <f t="shared" si="68"/>
        <v>0.22959840658899397</v>
      </c>
      <c r="BP56" s="61">
        <f t="shared" si="69"/>
        <v>4.3504868858937708E-2</v>
      </c>
      <c r="BQ56" s="61">
        <f t="shared" si="70"/>
        <v>0.1502200277776618</v>
      </c>
      <c r="BR56" s="61">
        <f t="shared" si="71"/>
        <v>9.8935303005528288E-2</v>
      </c>
      <c r="BS56" s="61">
        <f t="shared" si="59"/>
        <v>3.5196589347972691</v>
      </c>
      <c r="BT56" s="61">
        <f t="shared" si="41"/>
        <v>3.6109279806800787</v>
      </c>
      <c r="BV56" s="61">
        <f t="shared" si="42"/>
        <v>0.64844205301089153</v>
      </c>
      <c r="BW56" s="61">
        <f t="shared" si="16"/>
        <v>3.4326304453565791E-2</v>
      </c>
      <c r="BX56" s="61">
        <f t="shared" si="17"/>
        <v>0.1756171127947308</v>
      </c>
      <c r="BY56" s="61">
        <f t="shared" si="18"/>
        <v>0.27195903476320138</v>
      </c>
      <c r="BZ56" s="61">
        <f t="shared" si="19"/>
        <v>0.18516778136156076</v>
      </c>
      <c r="CA56" s="61">
        <f t="shared" si="20"/>
        <v>0.41874377944082819</v>
      </c>
      <c r="CB56" s="61">
        <f t="shared" si="21"/>
        <v>1.0251963286257222</v>
      </c>
      <c r="CC56" s="61">
        <f t="shared" si="22"/>
        <v>6.2037946291857077E-2</v>
      </c>
      <c r="CD56" s="61">
        <f t="shared" si="23"/>
        <v>0.30880219123960667</v>
      </c>
      <c r="CE56" s="61">
        <f t="shared" si="24"/>
        <v>0.11978720990817257</v>
      </c>
      <c r="CF56" s="61">
        <f t="shared" si="25"/>
        <v>0.29253724925150859</v>
      </c>
      <c r="CG56" s="61">
        <f t="shared" si="26"/>
        <v>0.12966967590845188</v>
      </c>
      <c r="CH56" s="61">
        <f t="shared" si="43"/>
        <v>3.6722866670500975</v>
      </c>
      <c r="CI56" s="53">
        <f t="shared" si="44"/>
        <v>3.7175959861994512</v>
      </c>
      <c r="CK56" s="61">
        <f t="shared" si="45"/>
        <v>0.7701642535692913</v>
      </c>
      <c r="CL56" s="61">
        <f t="shared" si="46"/>
        <v>6.1234327426194363E-3</v>
      </c>
      <c r="CM56" s="61">
        <f t="shared" si="47"/>
        <v>7.9010734507249936E-2</v>
      </c>
      <c r="CN56" s="61">
        <f t="shared" si="48"/>
        <v>-2.6206770026195009E-2</v>
      </c>
      <c r="CO56" s="61">
        <f t="shared" si="49"/>
        <v>-8.0520185878608139E-2</v>
      </c>
      <c r="CP56" s="61">
        <f t="shared" si="50"/>
        <v>-0.20619675361283898</v>
      </c>
      <c r="CQ56" s="61">
        <f t="shared" si="51"/>
        <v>-0.37316617844208355</v>
      </c>
      <c r="CR56" s="61">
        <f t="shared" si="52"/>
        <v>6.7014549643543975E-3</v>
      </c>
      <c r="CS56" s="61">
        <f t="shared" si="53"/>
        <v>-7.9203784650612702E-2</v>
      </c>
      <c r="CT56" s="61">
        <f t="shared" si="54"/>
        <v>-7.628234104923487E-2</v>
      </c>
      <c r="CU56" s="61">
        <f t="shared" si="55"/>
        <v>-0.14231722147384679</v>
      </c>
      <c r="CV56" s="61">
        <f t="shared" si="56"/>
        <v>-3.0734372902923593E-2</v>
      </c>
      <c r="CW56" s="61">
        <f t="shared" si="57"/>
        <v>-0.15262773225282844</v>
      </c>
      <c r="CX56" s="61">
        <f t="shared" si="58"/>
        <v>-0.1066680055193725</v>
      </c>
    </row>
    <row r="57" spans="1:102" x14ac:dyDescent="0.3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29"/>
        <v>0.42685330569869767</v>
      </c>
      <c r="L57" s="61">
        <f t="shared" si="30"/>
        <v>0.53534143196719086</v>
      </c>
      <c r="M57" s="61">
        <f t="shared" si="31"/>
        <v>0.60414596224247508</v>
      </c>
      <c r="N57" s="61">
        <f t="shared" si="32"/>
        <v>0.74374914523182145</v>
      </c>
      <c r="O57" s="61">
        <f t="shared" si="33"/>
        <v>1.0350923304403312</v>
      </c>
      <c r="P57" s="61">
        <f t="shared" si="34"/>
        <v>3.3451821755805162</v>
      </c>
      <c r="Q57" s="61">
        <f t="shared" si="35"/>
        <v>3.3452182559388088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36"/>
        <v>1.3469445358439975</v>
      </c>
      <c r="Z57" s="61">
        <f t="shared" si="37"/>
        <v>1.0904527819410392</v>
      </c>
      <c r="AA57" s="61">
        <f t="shared" si="38"/>
        <v>0.99694287273576221</v>
      </c>
      <c r="AB57" s="61">
        <f t="shared" si="39"/>
        <v>0.82671206465333591</v>
      </c>
      <c r="AC57" s="61">
        <f t="shared" si="40"/>
        <v>0.61740378370918181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si="60"/>
        <v>1.3469445358439975</v>
      </c>
      <c r="BH57" s="61">
        <f t="shared" si="61"/>
        <v>0.10499166729427088</v>
      </c>
      <c r="BI57" s="61">
        <f t="shared" si="62"/>
        <v>0.24686939281289472</v>
      </c>
      <c r="BJ57" s="61">
        <f t="shared" si="63"/>
        <v>0.32921802310047432</v>
      </c>
      <c r="BK57" s="61">
        <f t="shared" si="64"/>
        <v>0.12116351611259342</v>
      </c>
      <c r="BL57" s="61">
        <f t="shared" si="65"/>
        <v>0.16413179520938787</v>
      </c>
      <c r="BM57" s="61">
        <f t="shared" si="66"/>
        <v>0.36276898811530617</v>
      </c>
      <c r="BN57" s="61">
        <f t="shared" si="67"/>
        <v>0.32206319155406882</v>
      </c>
      <c r="BO57" s="61">
        <f t="shared" si="68"/>
        <v>0.17544151887653217</v>
      </c>
      <c r="BP57" s="61">
        <f t="shared" si="69"/>
        <v>4.1446991049074282E-2</v>
      </c>
      <c r="BQ57" s="61">
        <f t="shared" si="70"/>
        <v>0.1238743391347909</v>
      </c>
      <c r="BR57" s="61">
        <f t="shared" si="71"/>
        <v>6.329745566148888E-2</v>
      </c>
      <c r="BS57" s="61">
        <f t="shared" si="59"/>
        <v>3.4022114147648796</v>
      </c>
      <c r="BT57" s="61">
        <f t="shared" si="41"/>
        <v>3.4525782968191532</v>
      </c>
      <c r="BV57" s="61">
        <f t="shared" si="42"/>
        <v>0.61740378370918181</v>
      </c>
      <c r="BW57" s="61">
        <f t="shared" si="16"/>
        <v>8.5418227674772709E-2</v>
      </c>
      <c r="BX57" s="61">
        <f t="shared" si="17"/>
        <v>0.21047073224131971</v>
      </c>
      <c r="BY57" s="61">
        <f t="shared" si="18"/>
        <v>0.29760606869607675</v>
      </c>
      <c r="BZ57" s="61">
        <f t="shared" si="19"/>
        <v>0.20965988598596183</v>
      </c>
      <c r="CA57" s="61">
        <f t="shared" si="20"/>
        <v>0.25188550174552421</v>
      </c>
      <c r="CB57" s="61">
        <f t="shared" si="21"/>
        <v>0.58605995292371316</v>
      </c>
      <c r="CC57" s="61">
        <f t="shared" si="22"/>
        <v>0.30578873101567033</v>
      </c>
      <c r="CD57" s="61">
        <f t="shared" si="23"/>
        <v>0.20372314689115578</v>
      </c>
      <c r="CE57" s="61">
        <f t="shared" si="24"/>
        <v>0.10306112311806205</v>
      </c>
      <c r="CF57" s="61">
        <f t="shared" si="25"/>
        <v>0.23172355637557199</v>
      </c>
      <c r="CG57" s="61">
        <f t="shared" si="26"/>
        <v>8.6958907904048852E-2</v>
      </c>
      <c r="CH57" s="61">
        <f t="shared" si="43"/>
        <v>3.1897596182810593</v>
      </c>
      <c r="CI57" s="53">
        <f t="shared" si="44"/>
        <v>3.2318322430509916</v>
      </c>
      <c r="CK57" s="61">
        <f t="shared" si="45"/>
        <v>0.72954075213481573</v>
      </c>
      <c r="CL57" s="61">
        <f t="shared" si="46"/>
        <v>1.9573439619498173E-2</v>
      </c>
      <c r="CM57" s="61">
        <f t="shared" si="47"/>
        <v>3.6398660571575009E-2</v>
      </c>
      <c r="CN57" s="61">
        <f t="shared" si="48"/>
        <v>3.1611954404397569E-2</v>
      </c>
      <c r="CO57" s="61">
        <f t="shared" si="49"/>
        <v>-8.8496369873368411E-2</v>
      </c>
      <c r="CP57" s="61">
        <f t="shared" si="50"/>
        <v>-8.7753706536136344E-2</v>
      </c>
      <c r="CQ57" s="61">
        <f t="shared" si="51"/>
        <v>-0.22329096480840699</v>
      </c>
      <c r="CR57" s="61">
        <f t="shared" si="52"/>
        <v>1.6274460538398483E-2</v>
      </c>
      <c r="CS57" s="61">
        <f t="shared" si="53"/>
        <v>-2.8281628014623611E-2</v>
      </c>
      <c r="CT57" s="61">
        <f t="shared" si="54"/>
        <v>-6.1614132068987769E-2</v>
      </c>
      <c r="CU57" s="61">
        <f t="shared" si="55"/>
        <v>-0.10784921724078109</v>
      </c>
      <c r="CV57" s="61">
        <f t="shared" si="56"/>
        <v>-2.3661452242559972E-2</v>
      </c>
      <c r="CW57" s="61">
        <f t="shared" si="57"/>
        <v>0.2124517964838204</v>
      </c>
      <c r="CX57" s="61">
        <f t="shared" si="58"/>
        <v>0.22074605376816159</v>
      </c>
    </row>
    <row r="58" spans="1:102" x14ac:dyDescent="0.3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29"/>
        <v>0.40664488517925307</v>
      </c>
      <c r="L58" s="61">
        <f t="shared" si="30"/>
        <v>0.50464996222429315</v>
      </c>
      <c r="M58" s="61">
        <f t="shared" si="31"/>
        <v>0.57668754202206685</v>
      </c>
      <c r="N58" s="61">
        <f t="shared" si="32"/>
        <v>0.71198559498160863</v>
      </c>
      <c r="O58" s="61">
        <f t="shared" si="33"/>
        <v>1.0135825994038377</v>
      </c>
      <c r="P58" s="61">
        <f t="shared" si="34"/>
        <v>3.2135505838110596</v>
      </c>
      <c r="Q58" s="61">
        <f t="shared" si="35"/>
        <v>3.2135590863550778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36"/>
        <v>1.4090755858924109</v>
      </c>
      <c r="Z58" s="61">
        <f t="shared" si="37"/>
        <v>1.1466737199446901</v>
      </c>
      <c r="AA58" s="61">
        <f t="shared" si="38"/>
        <v>1.0566951387203456</v>
      </c>
      <c r="AB58" s="61">
        <f t="shared" si="39"/>
        <v>0.88295698673554035</v>
      </c>
      <c r="AC58" s="61">
        <f t="shared" si="40"/>
        <v>0.66536820258437224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si="60"/>
        <v>1.4090755858924109</v>
      </c>
      <c r="BH58" s="61">
        <f t="shared" si="61"/>
        <v>6.2097584779957575E-2</v>
      </c>
      <c r="BI58" s="61">
        <f t="shared" si="62"/>
        <v>0.21103199470970949</v>
      </c>
      <c r="BJ58" s="61">
        <f t="shared" si="63"/>
        <v>0.32341746383537662</v>
      </c>
      <c r="BK58" s="61">
        <f t="shared" si="64"/>
        <v>8.9047129110659068E-2</v>
      </c>
      <c r="BL58" s="61">
        <f t="shared" si="65"/>
        <v>0.18752886207981656</v>
      </c>
      <c r="BM58" s="61">
        <f t="shared" si="66"/>
        <v>0.27987166024160715</v>
      </c>
      <c r="BN58" s="61">
        <f t="shared" si="67"/>
        <v>5.7342230534380992E-2</v>
      </c>
      <c r="BO58" s="61">
        <f t="shared" si="68"/>
        <v>0.17323044446311947</v>
      </c>
      <c r="BP58" s="61">
        <f t="shared" si="69"/>
        <v>3.5045135978640049E-2</v>
      </c>
      <c r="BQ58" s="61">
        <f t="shared" si="70"/>
        <v>0.18396317488897393</v>
      </c>
      <c r="BR58" s="61">
        <f t="shared" si="71"/>
        <v>9.7858141681484337E-2</v>
      </c>
      <c r="BS58" s="61">
        <f t="shared" si="59"/>
        <v>3.1095094081961365</v>
      </c>
      <c r="BT58" s="61">
        <f t="shared" si="41"/>
        <v>3.2857102994979348</v>
      </c>
      <c r="BV58" s="61">
        <f t="shared" si="42"/>
        <v>0.66536820258437224</v>
      </c>
      <c r="BW58" s="61">
        <f t="shared" si="16"/>
        <v>5.4006256177241113E-2</v>
      </c>
      <c r="BX58" s="61">
        <f t="shared" si="17"/>
        <v>0.15936190819945978</v>
      </c>
      <c r="BY58" s="61">
        <f t="shared" si="18"/>
        <v>0.38669958930513099</v>
      </c>
      <c r="BZ58" s="61">
        <f t="shared" si="19"/>
        <v>0.14599500012964889</v>
      </c>
      <c r="CA58" s="61">
        <f t="shared" si="20"/>
        <v>0.31200391036441938</v>
      </c>
      <c r="CB58" s="61">
        <f t="shared" si="21"/>
        <v>0.39108716443615155</v>
      </c>
      <c r="CC58" s="61">
        <f t="shared" si="22"/>
        <v>3.1697044925598931E-2</v>
      </c>
      <c r="CD58" s="61">
        <f t="shared" si="23"/>
        <v>0.22431047411982755</v>
      </c>
      <c r="CE58" s="61">
        <f t="shared" si="24"/>
        <v>0.10402864139514888</v>
      </c>
      <c r="CF58" s="61">
        <f t="shared" si="25"/>
        <v>0.36658671131508264</v>
      </c>
      <c r="CG58" s="61">
        <f t="shared" si="26"/>
        <v>0.14890975066629417</v>
      </c>
      <c r="CH58" s="61">
        <f t="shared" si="43"/>
        <v>2.9900546536183765</v>
      </c>
      <c r="CI58" s="53">
        <f t="shared" si="44"/>
        <v>3.1681491287069763</v>
      </c>
      <c r="CK58" s="61">
        <f t="shared" si="45"/>
        <v>0.74370738330803865</v>
      </c>
      <c r="CL58" s="61">
        <f t="shared" si="46"/>
        <v>8.0913286027164619E-3</v>
      </c>
      <c r="CM58" s="61">
        <f t="shared" si="47"/>
        <v>5.1670086510249708E-2</v>
      </c>
      <c r="CN58" s="61">
        <f t="shared" si="48"/>
        <v>-6.3282125469754369E-2</v>
      </c>
      <c r="CO58" s="61">
        <f t="shared" si="49"/>
        <v>-5.6947871018989821E-2</v>
      </c>
      <c r="CP58" s="61">
        <f t="shared" si="50"/>
        <v>-0.12447504828460282</v>
      </c>
      <c r="CQ58" s="61">
        <f t="shared" si="51"/>
        <v>-0.1112155041945444</v>
      </c>
      <c r="CR58" s="61">
        <f t="shared" si="52"/>
        <v>2.564518560878206E-2</v>
      </c>
      <c r="CS58" s="61">
        <f t="shared" si="53"/>
        <v>-5.1080029656708076E-2</v>
      </c>
      <c r="CT58" s="61">
        <f t="shared" si="54"/>
        <v>-6.8983505416508828E-2</v>
      </c>
      <c r="CU58" s="61">
        <f t="shared" si="55"/>
        <v>-0.18262353642610871</v>
      </c>
      <c r="CV58" s="61">
        <f t="shared" si="56"/>
        <v>-5.1051608984809829E-2</v>
      </c>
      <c r="CW58" s="61">
        <f t="shared" si="57"/>
        <v>0.11945475457776</v>
      </c>
      <c r="CX58" s="61">
        <f t="shared" si="58"/>
        <v>0.11756117079095851</v>
      </c>
    </row>
    <row r="59" spans="1:102" x14ac:dyDescent="0.3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29"/>
        <v>0.26239765538928927</v>
      </c>
      <c r="L59" s="61">
        <f t="shared" si="30"/>
        <v>0.3463708188282511</v>
      </c>
      <c r="M59" s="61">
        <f t="shared" si="31"/>
        <v>0.40719917439126885</v>
      </c>
      <c r="N59" s="61">
        <f t="shared" si="32"/>
        <v>0.53950049628108787</v>
      </c>
      <c r="O59" s="61">
        <f t="shared" si="33"/>
        <v>0.83021223383777609</v>
      </c>
      <c r="P59" s="61">
        <f t="shared" si="34"/>
        <v>2.385680378727673</v>
      </c>
      <c r="Q59" s="61">
        <f t="shared" si="35"/>
        <v>2.3856505372250147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36"/>
        <v>0.47197113639918814</v>
      </c>
      <c r="Z59" s="61">
        <f t="shared" si="37"/>
        <v>0.37438660517422517</v>
      </c>
      <c r="AA59" s="61">
        <f t="shared" si="38"/>
        <v>0.34170414722220793</v>
      </c>
      <c r="AB59" s="61">
        <f t="shared" si="39"/>
        <v>0.29212282975433662</v>
      </c>
      <c r="AC59" s="61">
        <f t="shared" si="40"/>
        <v>0.22557735296033385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si="60"/>
        <v>0.47197113639918814</v>
      </c>
      <c r="BH59" s="61">
        <f t="shared" si="61"/>
        <v>4.6413346748572941E-2</v>
      </c>
      <c r="BI59" s="61">
        <f t="shared" si="62"/>
        <v>0.25641085310634371</v>
      </c>
      <c r="BJ59" s="61">
        <f t="shared" si="63"/>
        <v>0.12449863811459334</v>
      </c>
      <c r="BK59" s="61">
        <f t="shared" si="64"/>
        <v>0.12699865149272263</v>
      </c>
      <c r="BL59" s="61">
        <f t="shared" si="65"/>
        <v>0.18719646148060487</v>
      </c>
      <c r="BM59" s="61">
        <f t="shared" si="66"/>
        <v>0.278597004583165</v>
      </c>
      <c r="BN59" s="61">
        <f t="shared" si="67"/>
        <v>1.9673752357603565E-3</v>
      </c>
      <c r="BO59" s="61">
        <f t="shared" si="68"/>
        <v>0.24782291550404847</v>
      </c>
      <c r="BP59" s="61">
        <f t="shared" si="69"/>
        <v>5.9867406655006457E-2</v>
      </c>
      <c r="BQ59" s="61">
        <f t="shared" si="70"/>
        <v>0.12153799515835363</v>
      </c>
      <c r="BR59" s="61">
        <f t="shared" si="71"/>
        <v>9.7582398445357321E-2</v>
      </c>
      <c r="BS59" s="61">
        <f t="shared" si="59"/>
        <v>2.0208641829237171</v>
      </c>
      <c r="BT59" s="61">
        <f t="shared" si="41"/>
        <v>2.1187046446567104</v>
      </c>
      <c r="BV59" s="61">
        <f t="shared" si="42"/>
        <v>0.22557735296033385</v>
      </c>
      <c r="BW59" s="61">
        <f t="shared" si="16"/>
        <v>3.6026744963141469E-2</v>
      </c>
      <c r="BX59" s="61">
        <f t="shared" si="17"/>
        <v>0.20295583273981893</v>
      </c>
      <c r="BY59" s="61">
        <f t="shared" si="18"/>
        <v>0.18834394868747895</v>
      </c>
      <c r="BZ59" s="61">
        <f t="shared" si="19"/>
        <v>0.20838093969140409</v>
      </c>
      <c r="CA59" s="61">
        <f t="shared" si="20"/>
        <v>0.3774657862330732</v>
      </c>
      <c r="CB59" s="61">
        <f t="shared" si="21"/>
        <v>0.436999884365118</v>
      </c>
      <c r="CC59" s="61">
        <f t="shared" si="22"/>
        <v>-1.2133117688384468E-2</v>
      </c>
      <c r="CD59" s="61">
        <f t="shared" si="23"/>
        <v>0.31082766608405415</v>
      </c>
      <c r="CE59" s="61">
        <f t="shared" si="24"/>
        <v>0.14848034579677194</v>
      </c>
      <c r="CF59" s="61">
        <f t="shared" si="25"/>
        <v>0.21514829588611553</v>
      </c>
      <c r="CG59" s="61">
        <f t="shared" si="26"/>
        <v>0.14162783075940283</v>
      </c>
      <c r="CH59" s="61">
        <f t="shared" si="43"/>
        <v>2.4797015104783284</v>
      </c>
      <c r="CI59" s="53">
        <f t="shared" si="44"/>
        <v>2.5961316600510598</v>
      </c>
      <c r="CK59" s="61">
        <f t="shared" si="45"/>
        <v>0.24639378343885429</v>
      </c>
      <c r="CL59" s="61">
        <f t="shared" si="46"/>
        <v>1.0386601785431472E-2</v>
      </c>
      <c r="CM59" s="61">
        <f t="shared" si="47"/>
        <v>5.3455020366524775E-2</v>
      </c>
      <c r="CN59" s="61">
        <f t="shared" si="48"/>
        <v>-6.3845310572885602E-2</v>
      </c>
      <c r="CO59" s="61">
        <f t="shared" si="49"/>
        <v>-8.1382288198681457E-2</v>
      </c>
      <c r="CP59" s="61">
        <f t="shared" si="50"/>
        <v>-0.19026932475246833</v>
      </c>
      <c r="CQ59" s="61">
        <f t="shared" si="51"/>
        <v>-0.158402879781953</v>
      </c>
      <c r="CR59" s="61">
        <f t="shared" si="52"/>
        <v>1.4100492924144824E-2</v>
      </c>
      <c r="CS59" s="61">
        <f t="shared" si="53"/>
        <v>-6.3004750580005681E-2</v>
      </c>
      <c r="CT59" s="61">
        <f t="shared" si="54"/>
        <v>-8.861293914176549E-2</v>
      </c>
      <c r="CU59" s="61">
        <f t="shared" si="55"/>
        <v>-9.36103007277619E-2</v>
      </c>
      <c r="CV59" s="61">
        <f t="shared" si="56"/>
        <v>-4.4045432314045507E-2</v>
      </c>
      <c r="CW59" s="61">
        <f t="shared" si="57"/>
        <v>-0.45883732755461137</v>
      </c>
      <c r="CX59" s="61">
        <f t="shared" si="58"/>
        <v>-0.4774270153943494</v>
      </c>
    </row>
    <row r="60" spans="1:102" x14ac:dyDescent="0.3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29"/>
        <v>0.33686180471138738</v>
      </c>
      <c r="L60" s="61">
        <f t="shared" si="30"/>
        <v>0.44305184534659831</v>
      </c>
      <c r="M60" s="61">
        <f t="shared" si="31"/>
        <v>0.5182788908253938</v>
      </c>
      <c r="N60" s="61">
        <f t="shared" si="32"/>
        <v>0.67283670173599985</v>
      </c>
      <c r="O60" s="61">
        <f t="shared" si="33"/>
        <v>1.0133145957983045</v>
      </c>
      <c r="P60" s="61">
        <f t="shared" si="34"/>
        <v>2.9843438384176837</v>
      </c>
      <c r="Q60" s="61">
        <f t="shared" si="35"/>
        <v>2.9843146785160535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36"/>
        <v>0.77025623662367859</v>
      </c>
      <c r="Z60" s="61">
        <f t="shared" si="37"/>
        <v>0.63116692688235609</v>
      </c>
      <c r="AA60" s="61">
        <f t="shared" si="38"/>
        <v>0.58346484964023482</v>
      </c>
      <c r="AB60" s="61">
        <f t="shared" si="39"/>
        <v>0.4901539034476603</v>
      </c>
      <c r="AC60" s="61">
        <f t="shared" si="40"/>
        <v>0.37409418472635214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si="60"/>
        <v>0.77025623662367859</v>
      </c>
      <c r="BH60" s="61">
        <f t="shared" si="61"/>
        <v>7.5709244157653399E-2</v>
      </c>
      <c r="BI60" s="61">
        <f t="shared" si="62"/>
        <v>0.25290539569105464</v>
      </c>
      <c r="BJ60" s="61">
        <f t="shared" si="63"/>
        <v>0.24918344232248549</v>
      </c>
      <c r="BK60" s="61">
        <f t="shared" si="64"/>
        <v>0.11440568014139171</v>
      </c>
      <c r="BL60" s="61">
        <f t="shared" si="65"/>
        <v>0.19562775626830664</v>
      </c>
      <c r="BM60" s="61">
        <f t="shared" si="66"/>
        <v>0.317413409632059</v>
      </c>
      <c r="BN60" s="61">
        <f t="shared" si="67"/>
        <v>0.12640212876142531</v>
      </c>
      <c r="BO60" s="61">
        <f t="shared" si="68"/>
        <v>0.26078124359298011</v>
      </c>
      <c r="BP60" s="61">
        <f t="shared" si="69"/>
        <v>6.5691947281901392E-2</v>
      </c>
      <c r="BQ60" s="61">
        <f t="shared" si="70"/>
        <v>0.16175693027173968</v>
      </c>
      <c r="BR60" s="61">
        <f t="shared" si="71"/>
        <v>7.0677031166535925E-2</v>
      </c>
      <c r="BS60" s="61">
        <f t="shared" si="59"/>
        <v>2.6608104459112116</v>
      </c>
      <c r="BT60" s="61">
        <f t="shared" si="41"/>
        <v>2.7270684335456652</v>
      </c>
      <c r="BV60" s="61">
        <f t="shared" si="42"/>
        <v>0.37409418472635214</v>
      </c>
      <c r="BW60" s="61">
        <f t="shared" si="16"/>
        <v>6.4619306887068476E-2</v>
      </c>
      <c r="BX60" s="61">
        <f t="shared" si="17"/>
        <v>0.19409102205058043</v>
      </c>
      <c r="BY60" s="61">
        <f t="shared" si="18"/>
        <v>0.23838704360987473</v>
      </c>
      <c r="BZ60" s="61">
        <f t="shared" si="19"/>
        <v>0.20140399720293911</v>
      </c>
      <c r="CA60" s="61">
        <f t="shared" si="20"/>
        <v>0.3896392081377848</v>
      </c>
      <c r="CB60" s="61">
        <f t="shared" si="21"/>
        <v>0.53470323175115408</v>
      </c>
      <c r="CC60" s="61">
        <f t="shared" si="22"/>
        <v>0.1250196356224777</v>
      </c>
      <c r="CD60" s="61">
        <f t="shared" si="23"/>
        <v>0.34265443759204423</v>
      </c>
      <c r="CE60" s="61">
        <f t="shared" si="24"/>
        <v>0.1738987344157728</v>
      </c>
      <c r="CF60" s="61">
        <f t="shared" si="25"/>
        <v>0.32408289471811769</v>
      </c>
      <c r="CG60" s="61">
        <f t="shared" si="26"/>
        <v>9.0261153068279809E-2</v>
      </c>
      <c r="CH60" s="61">
        <f t="shared" si="43"/>
        <v>3.0528548497824461</v>
      </c>
      <c r="CI60" s="53">
        <f t="shared" si="44"/>
        <v>3.1622047800617503</v>
      </c>
      <c r="CK60" s="61">
        <f t="shared" si="45"/>
        <v>0.39616205189732645</v>
      </c>
      <c r="CL60" s="61">
        <f t="shared" si="46"/>
        <v>1.1089937270584924E-2</v>
      </c>
      <c r="CM60" s="61">
        <f t="shared" si="47"/>
        <v>5.8814373640474205E-2</v>
      </c>
      <c r="CN60" s="61">
        <f t="shared" si="48"/>
        <v>1.0796398712610761E-2</v>
      </c>
      <c r="CO60" s="61">
        <f t="shared" si="49"/>
        <v>-8.6998317061547398E-2</v>
      </c>
      <c r="CP60" s="61">
        <f t="shared" si="50"/>
        <v>-0.19401145186947816</v>
      </c>
      <c r="CQ60" s="61">
        <f t="shared" si="51"/>
        <v>-0.21728982211909509</v>
      </c>
      <c r="CR60" s="61">
        <f t="shared" si="52"/>
        <v>1.3824931389476158E-3</v>
      </c>
      <c r="CS60" s="61">
        <f t="shared" si="53"/>
        <v>-8.187319399906412E-2</v>
      </c>
      <c r="CT60" s="61">
        <f t="shared" si="54"/>
        <v>-0.10820678713387141</v>
      </c>
      <c r="CU60" s="61">
        <f t="shared" si="55"/>
        <v>-0.16232596444637801</v>
      </c>
      <c r="CV60" s="61">
        <f t="shared" si="56"/>
        <v>-1.9584121901743884E-2</v>
      </c>
      <c r="CW60" s="61">
        <f t="shared" si="57"/>
        <v>-0.39204440387123451</v>
      </c>
      <c r="CX60" s="61">
        <f t="shared" si="58"/>
        <v>-0.43513634651608513</v>
      </c>
    </row>
    <row r="61" spans="1:102" x14ac:dyDescent="0.3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29"/>
        <v>0.37817526798262691</v>
      </c>
      <c r="L61" s="61">
        <f t="shared" si="30"/>
        <v>0.48156234144652582</v>
      </c>
      <c r="M61" s="61">
        <f t="shared" si="31"/>
        <v>0.55606480162841643</v>
      </c>
      <c r="N61" s="61">
        <f t="shared" si="32"/>
        <v>0.71528101431933933</v>
      </c>
      <c r="O61" s="61">
        <f t="shared" si="33"/>
        <v>1.0529998008862098</v>
      </c>
      <c r="P61" s="61">
        <f t="shared" si="34"/>
        <v>3.1840832262631178</v>
      </c>
      <c r="Q61" s="61">
        <f t="shared" si="35"/>
        <v>3.1840761818259899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36"/>
        <v>1.0057663281207476</v>
      </c>
      <c r="Z61" s="61">
        <f t="shared" si="37"/>
        <v>0.80163817146663641</v>
      </c>
      <c r="AA61" s="61">
        <f t="shared" si="38"/>
        <v>0.73060905728672387</v>
      </c>
      <c r="AB61" s="61">
        <f t="shared" si="39"/>
        <v>0.6028382947282428</v>
      </c>
      <c r="AC61" s="61">
        <f t="shared" si="40"/>
        <v>0.44753223037648387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si="60"/>
        <v>1.0057663281207476</v>
      </c>
      <c r="BH61" s="61">
        <f t="shared" si="61"/>
        <v>4.3573101567781838E-2</v>
      </c>
      <c r="BI61" s="61">
        <f t="shared" si="62"/>
        <v>0.31610270170829746</v>
      </c>
      <c r="BJ61" s="61">
        <f t="shared" si="63"/>
        <v>0.29071893406303262</v>
      </c>
      <c r="BK61" s="61">
        <f t="shared" si="64"/>
        <v>0.10406639875038473</v>
      </c>
      <c r="BL61" s="61">
        <f t="shared" si="65"/>
        <v>0.21123573052306205</v>
      </c>
      <c r="BM61" s="61">
        <f t="shared" si="66"/>
        <v>0.3528133469664872</v>
      </c>
      <c r="BN61" s="61">
        <f t="shared" si="67"/>
        <v>4.757376264806483E-2</v>
      </c>
      <c r="BO61" s="61">
        <f t="shared" si="68"/>
        <v>0.27884924603322625</v>
      </c>
      <c r="BP61" s="61">
        <f t="shared" si="69"/>
        <v>2.8378232767069467E-2</v>
      </c>
      <c r="BQ61" s="61">
        <f t="shared" si="70"/>
        <v>0.16876420402862796</v>
      </c>
      <c r="BR61" s="61">
        <f t="shared" si="71"/>
        <v>0.10067422286193742</v>
      </c>
      <c r="BS61" s="61">
        <f t="shared" si="59"/>
        <v>2.9485162100387203</v>
      </c>
      <c r="BT61" s="61">
        <f t="shared" si="41"/>
        <v>3.06918860607579</v>
      </c>
      <c r="BV61" s="61">
        <f t="shared" si="42"/>
        <v>0.44753223037648387</v>
      </c>
      <c r="BW61" s="61">
        <f t="shared" si="16"/>
        <v>3.2854305342538616E-2</v>
      </c>
      <c r="BX61" s="61">
        <f t="shared" si="17"/>
        <v>0.25614103390907206</v>
      </c>
      <c r="BY61" s="61">
        <f t="shared" si="18"/>
        <v>0.31671866812603799</v>
      </c>
      <c r="BZ61" s="61">
        <f t="shared" si="19"/>
        <v>0.17950833327064256</v>
      </c>
      <c r="CA61" s="61">
        <f t="shared" si="20"/>
        <v>0.44687967129152589</v>
      </c>
      <c r="CB61" s="61">
        <f t="shared" si="21"/>
        <v>0.53171849778540148</v>
      </c>
      <c r="CC61" s="61">
        <f t="shared" si="22"/>
        <v>3.8778176239626053E-2</v>
      </c>
      <c r="CD61" s="61">
        <f t="shared" si="23"/>
        <v>0.35278109021253717</v>
      </c>
      <c r="CE61" s="61">
        <f t="shared" si="24"/>
        <v>4.1285616545949817E-2</v>
      </c>
      <c r="CF61" s="61">
        <f t="shared" si="25"/>
        <v>0.31992971845475654</v>
      </c>
      <c r="CG61" s="61">
        <f t="shared" si="26"/>
        <v>0.15183174580873313</v>
      </c>
      <c r="CH61" s="61">
        <f t="shared" si="43"/>
        <v>3.1159590873633052</v>
      </c>
      <c r="CI61" s="53">
        <f t="shared" si="44"/>
        <v>3.2803822220824008</v>
      </c>
      <c r="CK61" s="61">
        <f t="shared" si="45"/>
        <v>0.55823409774426369</v>
      </c>
      <c r="CL61" s="61">
        <f t="shared" si="46"/>
        <v>1.0718796225243223E-2</v>
      </c>
      <c r="CM61" s="61">
        <f t="shared" si="47"/>
        <v>5.9961667799225404E-2</v>
      </c>
      <c r="CN61" s="61">
        <f t="shared" si="48"/>
        <v>-2.5999734063005375E-2</v>
      </c>
      <c r="CO61" s="61">
        <f t="shared" si="49"/>
        <v>-7.5441934520257825E-2</v>
      </c>
      <c r="CP61" s="61">
        <f t="shared" si="50"/>
        <v>-0.23564394076846384</v>
      </c>
      <c r="CQ61" s="61">
        <f t="shared" si="51"/>
        <v>-0.17890515081891428</v>
      </c>
      <c r="CR61" s="61">
        <f t="shared" si="52"/>
        <v>8.7955864084387769E-3</v>
      </c>
      <c r="CS61" s="61">
        <f t="shared" si="53"/>
        <v>-7.3931844179310924E-2</v>
      </c>
      <c r="CT61" s="61">
        <f t="shared" si="54"/>
        <v>-1.2907383778880351E-2</v>
      </c>
      <c r="CU61" s="61">
        <f t="shared" si="55"/>
        <v>-0.15116551442612858</v>
      </c>
      <c r="CV61" s="61">
        <f t="shared" si="56"/>
        <v>-5.1157522946795708E-2</v>
      </c>
      <c r="CW61" s="61">
        <f t="shared" si="57"/>
        <v>-0.16744287732458485</v>
      </c>
      <c r="CX61" s="61">
        <f t="shared" si="58"/>
        <v>-0.2111936160066108</v>
      </c>
    </row>
    <row r="62" spans="1:102" x14ac:dyDescent="0.3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29"/>
        <v>0.36393427042723914</v>
      </c>
      <c r="L62" s="61">
        <f t="shared" si="30"/>
        <v>0.45407468754557306</v>
      </c>
      <c r="M62" s="61">
        <f t="shared" si="31"/>
        <v>0.51889456017521618</v>
      </c>
      <c r="N62" s="61">
        <f t="shared" si="32"/>
        <v>0.64635253414361382</v>
      </c>
      <c r="O62" s="61">
        <f t="shared" si="33"/>
        <v>0.92429391072007205</v>
      </c>
      <c r="P62" s="61">
        <f t="shared" si="34"/>
        <v>2.9075499630117143</v>
      </c>
      <c r="Q62" s="61">
        <f t="shared" si="35"/>
        <v>2.9075517675869911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36"/>
        <v>1.0673397752519225</v>
      </c>
      <c r="Z62" s="61">
        <f t="shared" si="37"/>
        <v>0.85196354161590249</v>
      </c>
      <c r="AA62" s="61">
        <f t="shared" si="38"/>
        <v>0.77161864781870149</v>
      </c>
      <c r="AB62" s="61">
        <f t="shared" si="39"/>
        <v>0.63390932432399327</v>
      </c>
      <c r="AC62" s="61">
        <f t="shared" si="40"/>
        <v>0.46739440621807088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si="60"/>
        <v>1.0673397752519225</v>
      </c>
      <c r="BH62" s="61">
        <f t="shared" si="61"/>
        <v>1.3117278042217708E-2</v>
      </c>
      <c r="BI62" s="61">
        <f t="shared" si="62"/>
        <v>0.39393552246490326</v>
      </c>
      <c r="BJ62" s="61">
        <f t="shared" si="63"/>
        <v>0.2765646808101449</v>
      </c>
      <c r="BK62" s="61">
        <f t="shared" si="64"/>
        <v>0.117778241856071</v>
      </c>
      <c r="BL62" s="61">
        <f t="shared" si="65"/>
        <v>0.12464214730412936</v>
      </c>
      <c r="BM62" s="61">
        <f t="shared" si="66"/>
        <v>0.27523079130093786</v>
      </c>
      <c r="BN62" s="61">
        <f t="shared" si="67"/>
        <v>3.644298509717793E-2</v>
      </c>
      <c r="BO62" s="61">
        <f t="shared" si="68"/>
        <v>0.14941926220687035</v>
      </c>
      <c r="BP62" s="61">
        <f t="shared" si="69"/>
        <v>4.1061813130106942E-2</v>
      </c>
      <c r="BQ62" s="61">
        <f t="shared" si="70"/>
        <v>0.2020976905323959</v>
      </c>
      <c r="BR62" s="61">
        <f t="shared" si="71"/>
        <v>6.6887004586626428E-2</v>
      </c>
      <c r="BS62" s="61">
        <f t="shared" si="59"/>
        <v>2.7645171925835044</v>
      </c>
      <c r="BT62" s="61">
        <f t="shared" si="41"/>
        <v>2.9569040393225388</v>
      </c>
      <c r="BV62" s="61">
        <f t="shared" si="42"/>
        <v>0.46739440621807088</v>
      </c>
      <c r="BW62" s="61">
        <f t="shared" si="16"/>
        <v>8.1361591619583604E-3</v>
      </c>
      <c r="BX62" s="61">
        <f t="shared" si="17"/>
        <v>0.31999795760329569</v>
      </c>
      <c r="BY62" s="61">
        <f t="shared" si="18"/>
        <v>0.25661208180877332</v>
      </c>
      <c r="BZ62" s="61">
        <f t="shared" si="19"/>
        <v>0.21468534818563498</v>
      </c>
      <c r="CA62" s="61">
        <f t="shared" si="20"/>
        <v>0.21128917455260449</v>
      </c>
      <c r="CB62" s="61">
        <f t="shared" si="21"/>
        <v>0.37623740763906183</v>
      </c>
      <c r="CC62" s="61">
        <f t="shared" si="22"/>
        <v>2.8390771828417021E-2</v>
      </c>
      <c r="CD62" s="61">
        <f t="shared" si="23"/>
        <v>0.16470816490178042</v>
      </c>
      <c r="CE62" s="61">
        <f t="shared" si="24"/>
        <v>9.4813579864116537E-2</v>
      </c>
      <c r="CF62" s="61">
        <f t="shared" si="25"/>
        <v>0.40419388036833787</v>
      </c>
      <c r="CG62" s="61">
        <f t="shared" si="26"/>
        <v>8.5772503946964035E-2</v>
      </c>
      <c r="CH62" s="61">
        <f t="shared" si="43"/>
        <v>2.6322314360790156</v>
      </c>
      <c r="CI62" s="53">
        <f t="shared" si="44"/>
        <v>2.8767432063828702</v>
      </c>
      <c r="CK62" s="61">
        <f t="shared" si="45"/>
        <v>0.59994536903385165</v>
      </c>
      <c r="CL62" s="61">
        <f t="shared" si="46"/>
        <v>4.9811188802593477E-3</v>
      </c>
      <c r="CM62" s="61">
        <f t="shared" si="47"/>
        <v>7.3937564861607574E-2</v>
      </c>
      <c r="CN62" s="61">
        <f t="shared" si="48"/>
        <v>1.9952599001371585E-2</v>
      </c>
      <c r="CO62" s="61">
        <f t="shared" si="49"/>
        <v>-9.690710632956398E-2</v>
      </c>
      <c r="CP62" s="61">
        <f t="shared" si="50"/>
        <v>-8.6647027248475131E-2</v>
      </c>
      <c r="CQ62" s="61">
        <f t="shared" si="51"/>
        <v>-0.10100661633812397</v>
      </c>
      <c r="CR62" s="61">
        <f t="shared" si="52"/>
        <v>8.0522132687609084E-3</v>
      </c>
      <c r="CS62" s="61">
        <f t="shared" si="53"/>
        <v>-1.5288902694910067E-2</v>
      </c>
      <c r="CT62" s="61">
        <f t="shared" si="54"/>
        <v>-5.3751766734009596E-2</v>
      </c>
      <c r="CU62" s="61">
        <f t="shared" si="55"/>
        <v>-0.20209618983594196</v>
      </c>
      <c r="CV62" s="61">
        <f t="shared" si="56"/>
        <v>-1.8885499360337607E-2</v>
      </c>
      <c r="CW62" s="61">
        <f t="shared" si="57"/>
        <v>0.13228575650448882</v>
      </c>
      <c r="CX62" s="61">
        <f t="shared" si="58"/>
        <v>8.016083293966858E-2</v>
      </c>
    </row>
    <row r="63" spans="1:102" x14ac:dyDescent="0.3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29"/>
        <v>0.5240780714803156</v>
      </c>
      <c r="L63" s="61">
        <f t="shared" si="30"/>
        <v>0.64976972198544236</v>
      </c>
      <c r="M63" s="61">
        <f t="shared" si="31"/>
        <v>0.71947675848448844</v>
      </c>
      <c r="N63" s="61">
        <f t="shared" si="32"/>
        <v>0.90118480100954368</v>
      </c>
      <c r="O63" s="61">
        <f t="shared" si="33"/>
        <v>1.2753207581389516</v>
      </c>
      <c r="P63" s="61">
        <f t="shared" si="34"/>
        <v>4.0698301110987414</v>
      </c>
      <c r="Q63" s="61">
        <f t="shared" si="35"/>
        <v>4.0698454475412094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36"/>
        <v>1.7082754728766985</v>
      </c>
      <c r="Z63" s="61">
        <f t="shared" si="37"/>
        <v>1.3565090231908736</v>
      </c>
      <c r="AA63" s="61">
        <f t="shared" si="38"/>
        <v>1.2269141578676244</v>
      </c>
      <c r="AB63" s="61">
        <f t="shared" si="39"/>
        <v>1.0089942806997765</v>
      </c>
      <c r="AC63" s="61">
        <f t="shared" si="40"/>
        <v>0.74318367768166782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si="60"/>
        <v>1.7082754728766985</v>
      </c>
      <c r="BH63" s="61">
        <f t="shared" si="61"/>
        <v>9.9230784179669976E-2</v>
      </c>
      <c r="BI63" s="61">
        <f t="shared" si="62"/>
        <v>0.47692163419212219</v>
      </c>
      <c r="BJ63" s="61">
        <f t="shared" si="63"/>
        <v>0.23728900066084982</v>
      </c>
      <c r="BK63" s="61">
        <f t="shared" si="64"/>
        <v>0.14371664835815981</v>
      </c>
      <c r="BL63" s="61">
        <f t="shared" si="65"/>
        <v>2.7950226429308115E-2</v>
      </c>
      <c r="BM63" s="61">
        <f t="shared" si="66"/>
        <v>0.50841922033682574</v>
      </c>
      <c r="BN63" s="61">
        <f t="shared" si="67"/>
        <v>4.5259829791407934E-2</v>
      </c>
      <c r="BO63" s="61">
        <f t="shared" si="68"/>
        <v>0.28452425239188661</v>
      </c>
      <c r="BP63" s="61">
        <f t="shared" si="69"/>
        <v>4.5048707491207318E-2</v>
      </c>
      <c r="BQ63" s="61">
        <f t="shared" si="70"/>
        <v>0.26628104380110162</v>
      </c>
      <c r="BR63" s="61">
        <f t="shared" si="71"/>
        <v>0.10356851419681196</v>
      </c>
      <c r="BS63" s="61">
        <f t="shared" si="59"/>
        <v>3.9464853347060496</v>
      </c>
      <c r="BT63" s="61">
        <f t="shared" si="41"/>
        <v>4.2560040922534181</v>
      </c>
      <c r="BV63" s="61">
        <f t="shared" si="42"/>
        <v>0.74318367768166782</v>
      </c>
      <c r="BW63" s="61">
        <f t="shared" si="16"/>
        <v>8.2310824377326522E-2</v>
      </c>
      <c r="BX63" s="61">
        <f t="shared" si="17"/>
        <v>0.36918746014110349</v>
      </c>
      <c r="BY63" s="61">
        <f t="shared" si="18"/>
        <v>0.26488247634280082</v>
      </c>
      <c r="BZ63" s="61">
        <f t="shared" si="19"/>
        <v>0.26292692660927314</v>
      </c>
      <c r="CA63" s="61">
        <f t="shared" si="20"/>
        <v>4.0977262954237904E-2</v>
      </c>
      <c r="CB63" s="61">
        <f t="shared" si="21"/>
        <v>0.85889008478179829</v>
      </c>
      <c r="CC63" s="61">
        <f t="shared" si="22"/>
        <v>4.6244839004652899E-2</v>
      </c>
      <c r="CD63" s="61">
        <f t="shared" si="23"/>
        <v>0.40024538498172824</v>
      </c>
      <c r="CE63" s="61">
        <f t="shared" si="24"/>
        <v>0.10322206446805847</v>
      </c>
      <c r="CF63" s="61">
        <f t="shared" si="25"/>
        <v>0.45805035704393726</v>
      </c>
      <c r="CG63" s="61">
        <f t="shared" si="26"/>
        <v>0.13432836176033308</v>
      </c>
      <c r="CH63" s="61">
        <f t="shared" si="43"/>
        <v>3.7644497201469185</v>
      </c>
      <c r="CI63" s="53">
        <f t="shared" si="44"/>
        <v>3.9704567705847627</v>
      </c>
      <c r="CK63" s="61">
        <f t="shared" si="45"/>
        <v>0.96509179519503063</v>
      </c>
      <c r="CL63" s="61">
        <f t="shared" si="46"/>
        <v>1.6919959802343454E-2</v>
      </c>
      <c r="CM63" s="61">
        <f t="shared" si="47"/>
        <v>0.10773417405101871</v>
      </c>
      <c r="CN63" s="61">
        <f t="shared" si="48"/>
        <v>-2.7593475681951002E-2</v>
      </c>
      <c r="CO63" s="61">
        <f t="shared" si="49"/>
        <v>-0.11921027825111333</v>
      </c>
      <c r="CP63" s="61">
        <f t="shared" si="50"/>
        <v>-1.3027036524929789E-2</v>
      </c>
      <c r="CQ63" s="61">
        <f t="shared" si="51"/>
        <v>-0.35047086444497255</v>
      </c>
      <c r="CR63" s="61">
        <f t="shared" si="52"/>
        <v>-9.8500921324496532E-4</v>
      </c>
      <c r="CS63" s="61">
        <f t="shared" si="53"/>
        <v>-0.11572113258984162</v>
      </c>
      <c r="CT63" s="61">
        <f t="shared" si="54"/>
        <v>-5.8173356976851151E-2</v>
      </c>
      <c r="CU63" s="61">
        <f t="shared" si="55"/>
        <v>-0.19176931324283564</v>
      </c>
      <c r="CV63" s="61">
        <f t="shared" si="56"/>
        <v>-3.0759847563521125E-2</v>
      </c>
      <c r="CW63" s="61">
        <f t="shared" si="57"/>
        <v>0.18203561455913109</v>
      </c>
      <c r="CX63" s="61">
        <f t="shared" si="58"/>
        <v>0.28554732166865548</v>
      </c>
    </row>
    <row r="64" spans="1:102" x14ac:dyDescent="0.3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29"/>
        <v>0.51987718834328434</v>
      </c>
      <c r="L64" s="61">
        <f t="shared" si="30"/>
        <v>0.65072896503851541</v>
      </c>
      <c r="M64" s="61">
        <f t="shared" si="31"/>
        <v>0.74417007923292233</v>
      </c>
      <c r="N64" s="61">
        <f t="shared" si="32"/>
        <v>0.9314578352084506</v>
      </c>
      <c r="O64" s="61">
        <f t="shared" si="33"/>
        <v>1.3404490649286029</v>
      </c>
      <c r="P64" s="61">
        <f t="shared" si="34"/>
        <v>4.1866831327517762</v>
      </c>
      <c r="Q64" s="61">
        <f t="shared" si="35"/>
        <v>4.1866923800125022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36"/>
        <v>1.6444480427872856</v>
      </c>
      <c r="Z64" s="61">
        <f t="shared" si="37"/>
        <v>1.3354616638283727</v>
      </c>
      <c r="AA64" s="61">
        <f t="shared" si="38"/>
        <v>1.2265037009350142</v>
      </c>
      <c r="AB64" s="61">
        <f t="shared" si="39"/>
        <v>1.0178644526657672</v>
      </c>
      <c r="AC64" s="61">
        <f t="shared" si="40"/>
        <v>0.76187982842550073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si="60"/>
        <v>1.6444480427872856</v>
      </c>
      <c r="BH64" s="61">
        <f t="shared" si="61"/>
        <v>3.3602258439900293E-2</v>
      </c>
      <c r="BI64" s="61">
        <f t="shared" si="62"/>
        <v>0.46016809502584555</v>
      </c>
      <c r="BJ64" s="61">
        <f t="shared" si="63"/>
        <v>0.23188858443049781</v>
      </c>
      <c r="BK64" s="61">
        <f t="shared" si="64"/>
        <v>0.16046002336954399</v>
      </c>
      <c r="BL64" s="61">
        <f t="shared" si="65"/>
        <v>0.18384367376144486</v>
      </c>
      <c r="BM64" s="61">
        <f t="shared" si="66"/>
        <v>0.3222904441922439</v>
      </c>
      <c r="BN64" s="61">
        <f t="shared" si="67"/>
        <v>0.26278155191490499</v>
      </c>
      <c r="BO64" s="61">
        <f t="shared" si="68"/>
        <v>0.28108789223866992</v>
      </c>
      <c r="BP64" s="61">
        <f t="shared" si="69"/>
        <v>5.1588765071664613E-2</v>
      </c>
      <c r="BQ64" s="61">
        <f t="shared" si="70"/>
        <v>0.23873552425648686</v>
      </c>
      <c r="BR64" s="61">
        <f t="shared" si="71"/>
        <v>0.1344764097265283</v>
      </c>
      <c r="BS64" s="61">
        <f t="shared" si="59"/>
        <v>4.0053712652150164</v>
      </c>
      <c r="BT64" s="61">
        <f t="shared" si="41"/>
        <v>4.2143504227394324</v>
      </c>
      <c r="BV64" s="61">
        <f t="shared" si="42"/>
        <v>0.76187982842550073</v>
      </c>
      <c r="BW64" s="61">
        <f t="shared" si="16"/>
        <v>2.7148856786414845E-2</v>
      </c>
      <c r="BX64" s="61">
        <f t="shared" si="17"/>
        <v>0.36460640494951929</v>
      </c>
      <c r="BY64" s="61">
        <f t="shared" si="18"/>
        <v>0.21296019606348635</v>
      </c>
      <c r="BZ64" s="61">
        <f t="shared" si="19"/>
        <v>0.29455651321251136</v>
      </c>
      <c r="CA64" s="61">
        <f t="shared" si="20"/>
        <v>0.38102486762171689</v>
      </c>
      <c r="CB64" s="61">
        <f t="shared" si="21"/>
        <v>0.47591249151030851</v>
      </c>
      <c r="CC64" s="61">
        <f t="shared" si="22"/>
        <v>0.2670108617727936</v>
      </c>
      <c r="CD64" s="61">
        <f t="shared" si="23"/>
        <v>0.37592171559123644</v>
      </c>
      <c r="CE64" s="61">
        <f t="shared" si="24"/>
        <v>0.12356816572988795</v>
      </c>
      <c r="CF64" s="61">
        <f t="shared" si="25"/>
        <v>0.45447686423508726</v>
      </c>
      <c r="CG64" s="61">
        <f t="shared" si="26"/>
        <v>0.19361089288939073</v>
      </c>
      <c r="CH64" s="61">
        <f t="shared" si="43"/>
        <v>3.9326776587878545</v>
      </c>
      <c r="CI64" s="53">
        <f t="shared" si="44"/>
        <v>4.1772100764040587</v>
      </c>
      <c r="CK64" s="61">
        <f t="shared" si="45"/>
        <v>0.8825682143617849</v>
      </c>
      <c r="CL64" s="61">
        <f t="shared" si="46"/>
        <v>6.4534016534854473E-3</v>
      </c>
      <c r="CM64" s="61">
        <f t="shared" si="47"/>
        <v>9.5561690076326256E-2</v>
      </c>
      <c r="CN64" s="61">
        <f t="shared" si="48"/>
        <v>1.8928388367011467E-2</v>
      </c>
      <c r="CO64" s="61">
        <f t="shared" si="49"/>
        <v>-0.13409648984296738</v>
      </c>
      <c r="CP64" s="61">
        <f t="shared" si="50"/>
        <v>-0.19718119386027202</v>
      </c>
      <c r="CQ64" s="61">
        <f t="shared" si="51"/>
        <v>-0.15362204731806461</v>
      </c>
      <c r="CR64" s="61">
        <f t="shared" si="52"/>
        <v>-4.2293098578886079E-3</v>
      </c>
      <c r="CS64" s="61">
        <f t="shared" si="53"/>
        <v>-9.4833823352566515E-2</v>
      </c>
      <c r="CT64" s="61">
        <f t="shared" si="54"/>
        <v>-7.1979400658223336E-2</v>
      </c>
      <c r="CU64" s="61">
        <f t="shared" si="55"/>
        <v>-0.2157413399786004</v>
      </c>
      <c r="CV64" s="61">
        <f t="shared" si="56"/>
        <v>-5.9134483162862433E-2</v>
      </c>
      <c r="CW64" s="61">
        <f t="shared" si="57"/>
        <v>7.2693606427161939E-2</v>
      </c>
      <c r="CX64" s="61">
        <f t="shared" si="58"/>
        <v>3.7140346335373664E-2</v>
      </c>
    </row>
    <row r="65" spans="1:102" x14ac:dyDescent="0.3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29"/>
        <v>0.64739529432511078</v>
      </c>
      <c r="L65" s="61">
        <f t="shared" si="30"/>
        <v>0.79444929278635712</v>
      </c>
      <c r="M65" s="61">
        <f t="shared" si="31"/>
        <v>0.89270721583235302</v>
      </c>
      <c r="N65" s="61">
        <f t="shared" si="32"/>
        <v>1.0960015044090696</v>
      </c>
      <c r="O65" s="61">
        <f t="shared" si="33"/>
        <v>1.5111527145520449</v>
      </c>
      <c r="P65" s="61">
        <f t="shared" si="34"/>
        <v>4.9417060219049356</v>
      </c>
      <c r="Q65" s="61">
        <f t="shared" si="35"/>
        <v>4.9417532517989082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36"/>
        <v>2.4022051586769941</v>
      </c>
      <c r="Z65" s="61">
        <f t="shared" si="37"/>
        <v>1.9766971989861364</v>
      </c>
      <c r="AA65" s="61">
        <f t="shared" si="38"/>
        <v>1.8275547612632541</v>
      </c>
      <c r="AB65" s="61">
        <f t="shared" si="39"/>
        <v>1.5297473362441567</v>
      </c>
      <c r="AC65" s="61">
        <f t="shared" si="40"/>
        <v>1.1642523834320817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si="60"/>
        <v>2.4022051586769941</v>
      </c>
      <c r="BH65" s="61">
        <f t="shared" si="61"/>
        <v>6.2485168081907419E-2</v>
      </c>
      <c r="BI65" s="61">
        <f t="shared" si="62"/>
        <v>0.46948311918402241</v>
      </c>
      <c r="BJ65" s="61">
        <f t="shared" si="63"/>
        <v>0.30876503867706434</v>
      </c>
      <c r="BK65" s="61">
        <f t="shared" si="64"/>
        <v>0.18912086489478891</v>
      </c>
      <c r="BL65" s="61">
        <f t="shared" si="65"/>
        <v>0.17906234647199265</v>
      </c>
      <c r="BM65" s="61">
        <f t="shared" si="66"/>
        <v>0.58032986346596882</v>
      </c>
      <c r="BN65" s="61">
        <f t="shared" si="67"/>
        <v>6.671331507775026E-2</v>
      </c>
      <c r="BO65" s="61">
        <f t="shared" si="68"/>
        <v>0.24492035072651636</v>
      </c>
      <c r="BP65" s="61">
        <f t="shared" si="69"/>
        <v>5.7780884834267188E-2</v>
      </c>
      <c r="BQ65" s="61">
        <f t="shared" si="70"/>
        <v>0.20055568450724093</v>
      </c>
      <c r="BR65" s="61">
        <f t="shared" si="71"/>
        <v>0.13874445671912911</v>
      </c>
      <c r="BS65" s="61">
        <f t="shared" si="59"/>
        <v>4.9001662513176436</v>
      </c>
      <c r="BT65" s="61">
        <f t="shared" si="41"/>
        <v>5.2466747933797242</v>
      </c>
      <c r="BV65" s="61">
        <f t="shared" si="42"/>
        <v>1.1642523834320817</v>
      </c>
      <c r="BW65" s="61">
        <f t="shared" si="16"/>
        <v>5.0669129560135334E-2</v>
      </c>
      <c r="BX65" s="61">
        <f t="shared" si="17"/>
        <v>0.37569023606677421</v>
      </c>
      <c r="BY65" s="61">
        <f t="shared" si="18"/>
        <v>0.33614691847368744</v>
      </c>
      <c r="BZ65" s="61">
        <f t="shared" si="19"/>
        <v>0.3346733311499786</v>
      </c>
      <c r="CA65" s="61">
        <f t="shared" si="20"/>
        <v>0.30642377404570065</v>
      </c>
      <c r="CB65" s="61">
        <f t="shared" si="21"/>
        <v>0.83332853130744988</v>
      </c>
      <c r="CC65" s="61">
        <f t="shared" si="22"/>
        <v>5.5635685400328545E-2</v>
      </c>
      <c r="CD65" s="61">
        <f t="shared" si="23"/>
        <v>0.29928666687585792</v>
      </c>
      <c r="CE65" s="61">
        <f t="shared" si="24"/>
        <v>0.12483141575151846</v>
      </c>
      <c r="CF65" s="61">
        <f t="shared" si="25"/>
        <v>0.35071005988299686</v>
      </c>
      <c r="CG65" s="61">
        <f t="shared" si="26"/>
        <v>0.18999469800935787</v>
      </c>
      <c r="CH65" s="61">
        <f t="shared" si="43"/>
        <v>4.4216428299558679</v>
      </c>
      <c r="CI65" s="53">
        <f t="shared" si="44"/>
        <v>4.7095985009340868</v>
      </c>
      <c r="CK65" s="61">
        <f t="shared" si="45"/>
        <v>1.2379527752449124</v>
      </c>
      <c r="CL65" s="61">
        <f t="shared" si="46"/>
        <v>1.1816038521772085E-2</v>
      </c>
      <c r="CM65" s="61">
        <f t="shared" si="47"/>
        <v>9.3792883117248205E-2</v>
      </c>
      <c r="CN65" s="61">
        <f t="shared" si="48"/>
        <v>-2.7381879796623099E-2</v>
      </c>
      <c r="CO65" s="61">
        <f t="shared" si="49"/>
        <v>-0.14555246625518969</v>
      </c>
      <c r="CP65" s="61">
        <f t="shared" si="50"/>
        <v>-0.127361427573708</v>
      </c>
      <c r="CQ65" s="61">
        <f t="shared" si="51"/>
        <v>-0.25299866784148106</v>
      </c>
      <c r="CR65" s="61">
        <f t="shared" si="52"/>
        <v>1.1077629677421715E-2</v>
      </c>
      <c r="CS65" s="61">
        <f t="shared" si="53"/>
        <v>-5.4366316149341565E-2</v>
      </c>
      <c r="CT65" s="61">
        <f t="shared" si="54"/>
        <v>-6.7050530917251272E-2</v>
      </c>
      <c r="CU65" s="61">
        <f t="shared" si="55"/>
        <v>-0.15015437537575593</v>
      </c>
      <c r="CV65" s="61">
        <f t="shared" si="56"/>
        <v>-5.125024129022876E-2</v>
      </c>
      <c r="CW65" s="61">
        <f t="shared" si="57"/>
        <v>0.47852342136177572</v>
      </c>
      <c r="CX65" s="61">
        <f t="shared" si="58"/>
        <v>0.53707629244563737</v>
      </c>
    </row>
    <row r="66" spans="1:102" x14ac:dyDescent="0.3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29"/>
        <v>0.7517362697621307</v>
      </c>
      <c r="L66" s="61">
        <f t="shared" si="30"/>
        <v>0.92201914339778857</v>
      </c>
      <c r="M66" s="61">
        <f t="shared" si="31"/>
        <v>1.0308741711972946</v>
      </c>
      <c r="N66" s="61">
        <f t="shared" si="32"/>
        <v>1.2800612474218933</v>
      </c>
      <c r="O66" s="61">
        <f t="shared" si="33"/>
        <v>1.7991207420500011</v>
      </c>
      <c r="P66" s="61">
        <f t="shared" si="34"/>
        <v>5.7838115738291087</v>
      </c>
      <c r="Q66" s="61">
        <f t="shared" si="35"/>
        <v>5.783852440486914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36"/>
        <v>2.4135325785617083</v>
      </c>
      <c r="Z66" s="61">
        <f t="shared" si="37"/>
        <v>1.9149308337096222</v>
      </c>
      <c r="AA66" s="61">
        <f t="shared" si="38"/>
        <v>1.7290759723566733</v>
      </c>
      <c r="AB66" s="61">
        <f t="shared" si="39"/>
        <v>1.4252720864232593</v>
      </c>
      <c r="AC66" s="61">
        <f t="shared" si="40"/>
        <v>1.0427330014594602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si="60"/>
        <v>2.4135325785617083</v>
      </c>
      <c r="BH66" s="61">
        <f t="shared" si="61"/>
        <v>8.8251103470829623E-2</v>
      </c>
      <c r="BI66" s="61">
        <f t="shared" si="62"/>
        <v>0.58474990641533453</v>
      </c>
      <c r="BJ66" s="61">
        <f t="shared" si="63"/>
        <v>0.898739725481143</v>
      </c>
      <c r="BK66" s="61">
        <f t="shared" si="64"/>
        <v>0.18101231583186672</v>
      </c>
      <c r="BL66" s="61">
        <f t="shared" si="65"/>
        <v>0.2240048303561579</v>
      </c>
      <c r="BM66" s="61">
        <f t="shared" si="66"/>
        <v>0.6508727154371432</v>
      </c>
      <c r="BN66" s="61">
        <f t="shared" si="67"/>
        <v>0.14953339694537751</v>
      </c>
      <c r="BO66" s="61">
        <f t="shared" si="68"/>
        <v>0.27681022347849521</v>
      </c>
      <c r="BP66" s="61">
        <f t="shared" si="69"/>
        <v>6.4537826735386855E-2</v>
      </c>
      <c r="BQ66" s="61">
        <f t="shared" si="70"/>
        <v>0.23072656117183035</v>
      </c>
      <c r="BR66" s="61">
        <f t="shared" si="71"/>
        <v>0.17192798962143024</v>
      </c>
      <c r="BS66" s="61">
        <f t="shared" si="59"/>
        <v>5.9346991735067043</v>
      </c>
      <c r="BT66" s="61">
        <f t="shared" si="41"/>
        <v>6.074632990667439</v>
      </c>
      <c r="BV66" s="61">
        <f t="shared" si="42"/>
        <v>1.0427330014594602</v>
      </c>
      <c r="BW66" s="61">
        <f t="shared" si="16"/>
        <v>7.6560160826524559E-2</v>
      </c>
      <c r="BX66" s="61">
        <f t="shared" si="17"/>
        <v>0.46203280851748046</v>
      </c>
      <c r="BY66" s="61">
        <f t="shared" si="18"/>
        <v>0.88266865449913512</v>
      </c>
      <c r="BZ66" s="61">
        <f t="shared" si="19"/>
        <v>0.31421276555663141</v>
      </c>
      <c r="CA66" s="61">
        <f t="shared" si="20"/>
        <v>0.4413943742981325</v>
      </c>
      <c r="CB66" s="61">
        <f t="shared" si="21"/>
        <v>0.91470132549886041</v>
      </c>
      <c r="CC66" s="61">
        <f t="shared" si="22"/>
        <v>0.12405703291942115</v>
      </c>
      <c r="CD66" s="61">
        <f t="shared" si="23"/>
        <v>0.36113798496216015</v>
      </c>
      <c r="CE66" s="61">
        <f t="shared" si="24"/>
        <v>0.17292726082793614</v>
      </c>
      <c r="CF66" s="61">
        <f t="shared" si="25"/>
        <v>0.45335944170089321</v>
      </c>
      <c r="CG66" s="61">
        <f t="shared" si="26"/>
        <v>0.24852632624460982</v>
      </c>
      <c r="CH66" s="61">
        <f t="shared" si="43"/>
        <v>5.4943111373112457</v>
      </c>
      <c r="CI66" s="53">
        <f t="shared" si="44"/>
        <v>5.6194998092775617</v>
      </c>
      <c r="CK66" s="61">
        <f t="shared" si="45"/>
        <v>1.3707995771022481</v>
      </c>
      <c r="CL66" s="61">
        <f t="shared" si="46"/>
        <v>1.1690942644305063E-2</v>
      </c>
      <c r="CM66" s="61">
        <f t="shared" si="47"/>
        <v>0.12271709789785407</v>
      </c>
      <c r="CN66" s="61">
        <f t="shared" si="48"/>
        <v>1.6071070982007885E-2</v>
      </c>
      <c r="CO66" s="61">
        <f t="shared" si="49"/>
        <v>-0.13320044972476469</v>
      </c>
      <c r="CP66" s="61">
        <f t="shared" si="50"/>
        <v>-0.2173895439419746</v>
      </c>
      <c r="CQ66" s="61">
        <f t="shared" si="51"/>
        <v>-0.26382861006171721</v>
      </c>
      <c r="CR66" s="61">
        <f t="shared" si="52"/>
        <v>2.5476364025956363E-2</v>
      </c>
      <c r="CS66" s="61">
        <f t="shared" si="53"/>
        <v>-8.4327761483664943E-2</v>
      </c>
      <c r="CT66" s="61">
        <f t="shared" si="54"/>
        <v>-0.10838943409254928</v>
      </c>
      <c r="CU66" s="61">
        <f t="shared" si="55"/>
        <v>-0.22263288052906285</v>
      </c>
      <c r="CV66" s="61">
        <f t="shared" si="56"/>
        <v>-7.659833662317958E-2</v>
      </c>
      <c r="CW66" s="61">
        <f t="shared" si="57"/>
        <v>0.44038803619545863</v>
      </c>
      <c r="CX66" s="61">
        <f t="shared" si="58"/>
        <v>0.45513318138987735</v>
      </c>
    </row>
    <row r="67" spans="1:102" x14ac:dyDescent="0.3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29"/>
        <v>0.74700847789802216</v>
      </c>
      <c r="L67" s="61">
        <f t="shared" si="30"/>
        <v>0.92915711812646407</v>
      </c>
      <c r="M67" s="61">
        <f t="shared" si="31"/>
        <v>1.0558087263705802</v>
      </c>
      <c r="N67" s="61">
        <f t="shared" si="32"/>
        <v>1.326693367216272</v>
      </c>
      <c r="O67" s="61">
        <f t="shared" si="33"/>
        <v>1.9053073902441917</v>
      </c>
      <c r="P67" s="61">
        <f t="shared" si="34"/>
        <v>5.9639750798555298</v>
      </c>
      <c r="Q67" s="61">
        <f t="shared" si="35"/>
        <v>5.9639854546613691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36"/>
        <v>2.2652809155862839</v>
      </c>
      <c r="Z67" s="61">
        <f t="shared" si="37"/>
        <v>1.8179033428231761</v>
      </c>
      <c r="AA67" s="61">
        <f t="shared" si="38"/>
        <v>1.6564350671794326</v>
      </c>
      <c r="AB67" s="61">
        <f t="shared" si="39"/>
        <v>1.3786279427838806</v>
      </c>
      <c r="AC67" s="61">
        <f t="shared" si="40"/>
        <v>1.0340690592226454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72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73">+H67</f>
        <v>706.4527587890625</v>
      </c>
      <c r="BG67" s="61">
        <f t="shared" si="60"/>
        <v>2.2652809155862839</v>
      </c>
      <c r="BH67" s="61">
        <f t="shared" si="61"/>
        <v>7.5929470679095667E-2</v>
      </c>
      <c r="BI67" s="61">
        <f t="shared" si="62"/>
        <v>0.65429260130770317</v>
      </c>
      <c r="BJ67" s="61">
        <f t="shared" si="63"/>
        <v>0.53121855911427207</v>
      </c>
      <c r="BK67" s="61">
        <f t="shared" si="64"/>
        <v>0.22628126682223182</v>
      </c>
      <c r="BL67" s="61">
        <f t="shared" si="65"/>
        <v>0.29054705188319924</v>
      </c>
      <c r="BM67" s="61">
        <f t="shared" si="66"/>
        <v>0.57663082481905215</v>
      </c>
      <c r="BN67" s="61">
        <f t="shared" si="67"/>
        <v>0.16901155610643409</v>
      </c>
      <c r="BO67" s="61">
        <f t="shared" si="68"/>
        <v>0.37476853060794935</v>
      </c>
      <c r="BP67" s="61">
        <f t="shared" si="69"/>
        <v>6.8855017667621282E-2</v>
      </c>
      <c r="BQ67" s="61">
        <f t="shared" si="70"/>
        <v>0.31226942470218372</v>
      </c>
      <c r="BR67" s="61">
        <f t="shared" si="71"/>
        <v>0.1697266090852759</v>
      </c>
      <c r="BS67" s="61">
        <f t="shared" si="59"/>
        <v>5.7148118283813014</v>
      </c>
      <c r="BT67" s="61">
        <f t="shared" si="41"/>
        <v>6.0198810771501243</v>
      </c>
      <c r="BV67" s="61">
        <f t="shared" si="42"/>
        <v>1.0340690592226454</v>
      </c>
      <c r="BW67" s="61">
        <f t="shared" si="16"/>
        <v>6.4668309727148335E-2</v>
      </c>
      <c r="BX67" s="61">
        <f t="shared" si="17"/>
        <v>0.50019949547658926</v>
      </c>
      <c r="BY67" s="61">
        <f t="shared" si="18"/>
        <v>0.54126040375123985</v>
      </c>
      <c r="BZ67" s="61">
        <f t="shared" si="19"/>
        <v>0.40080642599165589</v>
      </c>
      <c r="CA67" s="61">
        <f t="shared" si="20"/>
        <v>0.55117232515352499</v>
      </c>
      <c r="CB67" s="61">
        <f t="shared" si="21"/>
        <v>0.91326745164269818</v>
      </c>
      <c r="CC67" s="61">
        <f t="shared" si="22"/>
        <v>0.15875294683773591</v>
      </c>
      <c r="CD67" s="61">
        <f t="shared" si="23"/>
        <v>0.50531835009930226</v>
      </c>
      <c r="CE67" s="61">
        <f t="shared" si="24"/>
        <v>0.16043530145006529</v>
      </c>
      <c r="CF67" s="61">
        <f t="shared" si="25"/>
        <v>0.59264225360862421</v>
      </c>
      <c r="CG67" s="61">
        <f t="shared" si="26"/>
        <v>0.22616068860190369</v>
      </c>
      <c r="CH67" s="61">
        <f t="shared" si="43"/>
        <v>5.6487530115631346</v>
      </c>
      <c r="CI67" s="53">
        <f t="shared" si="44"/>
        <v>5.9604311389875653</v>
      </c>
      <c r="CK67" s="61">
        <f t="shared" si="45"/>
        <v>1.2312118563636385</v>
      </c>
      <c r="CL67" s="61">
        <f t="shared" si="46"/>
        <v>1.1261160951947333E-2</v>
      </c>
      <c r="CM67" s="61">
        <f t="shared" si="47"/>
        <v>0.15409310583111391</v>
      </c>
      <c r="CN67" s="61">
        <f t="shared" si="48"/>
        <v>-1.0041844636967778E-2</v>
      </c>
      <c r="CO67" s="61">
        <f t="shared" si="49"/>
        <v>-0.17452515916942407</v>
      </c>
      <c r="CP67" s="61">
        <f t="shared" si="50"/>
        <v>-0.26062527327032575</v>
      </c>
      <c r="CQ67" s="61">
        <f t="shared" si="51"/>
        <v>-0.33663662682364603</v>
      </c>
      <c r="CR67" s="61">
        <f t="shared" si="52"/>
        <v>1.0258609268698177E-2</v>
      </c>
      <c r="CS67" s="61">
        <f t="shared" si="53"/>
        <v>-0.13054981949135291</v>
      </c>
      <c r="CT67" s="61">
        <f t="shared" si="54"/>
        <v>-9.1580283782444011E-2</v>
      </c>
      <c r="CU67" s="61">
        <f t="shared" si="55"/>
        <v>-0.2803728289064405</v>
      </c>
      <c r="CV67" s="61">
        <f t="shared" si="56"/>
        <v>-5.6434079516627794E-2</v>
      </c>
      <c r="CW67" s="61">
        <f t="shared" si="57"/>
        <v>6.6058816818166832E-2</v>
      </c>
      <c r="CX67" s="61">
        <f t="shared" si="58"/>
        <v>5.9449938162559057E-2</v>
      </c>
    </row>
    <row r="68" spans="1:102" x14ac:dyDescent="0.3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29"/>
        <v>0.68410592965375205</v>
      </c>
      <c r="L68" s="61">
        <f t="shared" si="30"/>
        <v>0.85639551706284989</v>
      </c>
      <c r="M68" s="61">
        <f t="shared" si="31"/>
        <v>0.97077592941708424</v>
      </c>
      <c r="N68" s="61">
        <f t="shared" si="32"/>
        <v>1.2176734739037014</v>
      </c>
      <c r="O68" s="61">
        <f t="shared" si="33"/>
        <v>1.7375490002706457</v>
      </c>
      <c r="P68" s="61">
        <f t="shared" si="34"/>
        <v>5.4664998503080326</v>
      </c>
      <c r="Q68" s="61">
        <f t="shared" si="35"/>
        <v>5.4665146379223817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36"/>
        <v>1.971010691753843</v>
      </c>
      <c r="Z68" s="61">
        <f t="shared" si="37"/>
        <v>1.577198008184364</v>
      </c>
      <c r="AA68" s="61">
        <f t="shared" si="38"/>
        <v>1.4345918368418287</v>
      </c>
      <c r="AB68" s="61">
        <f t="shared" si="39"/>
        <v>1.1903925256509658</v>
      </c>
      <c r="AC68" s="61">
        <f t="shared" si="40"/>
        <v>0.88962703002823906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72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73"/>
        <v>744.85418701171875</v>
      </c>
      <c r="BG68" s="61">
        <f t="shared" ref="BG68:BG76" si="74">+AE$1*(AE68-AE67)/$AQ67</f>
        <v>1.971010691753843</v>
      </c>
      <c r="BH68" s="61">
        <f t="shared" ref="BH68:BH76" si="75">+AF$1*(AF68-AF67)/$AQ67</f>
        <v>0.11169344006327407</v>
      </c>
      <c r="BI68" s="61">
        <f t="shared" ref="BI68:BI76" si="76">+AG$1*(AG68-AG67)/$AQ67</f>
        <v>0.55285206381617258</v>
      </c>
      <c r="BJ68" s="61">
        <f t="shared" ref="BJ68:BJ76" si="77">+AH$1*(AH68-AH67)/$AQ67</f>
        <v>0.46556023191808976</v>
      </c>
      <c r="BK68" s="61">
        <f t="shared" ref="BK68:BK76" si="78">+AI$1*(AI68-AI67)/$AQ67</f>
        <v>0.22101002847006335</v>
      </c>
      <c r="BL68" s="61">
        <f t="shared" ref="BL68:BL76" si="79">+AJ$1*(AJ68-AJ67)/$AQ67</f>
        <v>0.28360322681999639</v>
      </c>
      <c r="BM68" s="61">
        <f t="shared" ref="BM68:BM76" si="80">+AK$1*(AK68-AK67)/$AQ67</f>
        <v>0.67629403657847742</v>
      </c>
      <c r="BN68" s="61">
        <f t="shared" ref="BN68:BN76" si="81">+AL$1*(AL68-AL67)/$AQ67</f>
        <v>0.14679405652975056</v>
      </c>
      <c r="BO68" s="61">
        <f t="shared" ref="BO68:BO76" si="82">+AM$1*(AM68-AM67)/$AQ67</f>
        <v>0.37602984820849811</v>
      </c>
      <c r="BP68" s="61">
        <f t="shared" ref="BP68:BP76" si="83">+AN$1*(AN68-AN67)/$AQ67</f>
        <v>5.4932448951371275E-2</v>
      </c>
      <c r="BQ68" s="61">
        <f t="shared" ref="BQ68:BQ76" si="84">+AO$1*(AO68-AO67)/$AQ67</f>
        <v>0.25880664835753975</v>
      </c>
      <c r="BR68" s="61">
        <f t="shared" ref="BR68:BR76" si="85">+AP$1*(AP68-AP67)/$AQ67</f>
        <v>0.14804341650024716</v>
      </c>
      <c r="BS68" s="61">
        <f t="shared" si="59"/>
        <v>5.266630137967323</v>
      </c>
      <c r="BT68" s="61">
        <f t="shared" si="41"/>
        <v>5.5100648156881205</v>
      </c>
      <c r="BV68" s="61">
        <f t="shared" si="42"/>
        <v>0.88962703002823906</v>
      </c>
      <c r="BW68" s="61">
        <f t="shared" ref="BW68:BW76" si="86">+AT$1*(AT68-AT67)/$BE67</f>
        <v>9.0415028961384092E-2</v>
      </c>
      <c r="BX68" s="61">
        <f t="shared" ref="BX68:BX76" si="87">+AU$1*(AU68-AU67)/$BE67</f>
        <v>0.45312041067693909</v>
      </c>
      <c r="BY68" s="61">
        <f t="shared" ref="BY68:BY76" si="88">+AV$1*(AV68-AV67)/$BE67</f>
        <v>0.36969352290037039</v>
      </c>
      <c r="BZ68" s="61">
        <f t="shared" ref="BZ68:BZ76" si="89">+AW$1*(AW68-AW67)/$BE67</f>
        <v>0.3897944092815126</v>
      </c>
      <c r="CA68" s="61">
        <f t="shared" ref="CA68:CA76" si="90">+AX$1*(AX68-AX67)/$BE67</f>
        <v>0.53627374340718925</v>
      </c>
      <c r="CB68" s="61">
        <f t="shared" ref="CB68:CB76" si="91">+AY$1*(AY68-AY67)/$BE67</f>
        <v>1.027470379415649</v>
      </c>
      <c r="CC68" s="61">
        <f t="shared" ref="CC68:CC76" si="92">+AZ$1*(AZ68-AZ67)/$BE67</f>
        <v>0.12903494477639163</v>
      </c>
      <c r="CD68" s="61">
        <f t="shared" ref="CD68:CD76" si="93">+BA$1*(BA68-BA67)/$BE67</f>
        <v>0.46996342054806473</v>
      </c>
      <c r="CE68" s="61">
        <f t="shared" ref="CE68:CE76" si="94">+BB$1*(BB68-BB67)/$BE67</f>
        <v>0.14314266681722804</v>
      </c>
      <c r="CF68" s="61">
        <f t="shared" ref="CF68:CF76" si="95">+BC$1*(BC68-BC67)/$BE67</f>
        <v>0.45494774637841995</v>
      </c>
      <c r="CG68" s="61">
        <f t="shared" ref="CG68:CG76" si="96">+BD$1*(BD68-BD67)/$BE67</f>
        <v>0.1977347629053586</v>
      </c>
      <c r="CH68" s="61">
        <f t="shared" si="43"/>
        <v>5.1512180660967468</v>
      </c>
      <c r="CI68" s="53">
        <f t="shared" si="44"/>
        <v>5.4358097898124846</v>
      </c>
      <c r="CK68" s="61">
        <f t="shared" si="45"/>
        <v>1.0813836617256039</v>
      </c>
      <c r="CL68" s="61">
        <f t="shared" si="46"/>
        <v>2.127841110188998E-2</v>
      </c>
      <c r="CM68" s="61">
        <f t="shared" si="47"/>
        <v>9.9731653139233489E-2</v>
      </c>
      <c r="CN68" s="61">
        <f t="shared" si="48"/>
        <v>9.5866709017719376E-2</v>
      </c>
      <c r="CO68" s="61">
        <f t="shared" si="49"/>
        <v>-0.16878438081144925</v>
      </c>
      <c r="CP68" s="61">
        <f t="shared" si="50"/>
        <v>-0.25267051658719286</v>
      </c>
      <c r="CQ68" s="61">
        <f t="shared" si="51"/>
        <v>-0.35117634283717158</v>
      </c>
      <c r="CR68" s="61">
        <f t="shared" si="52"/>
        <v>1.7759111753358925E-2</v>
      </c>
      <c r="CS68" s="61">
        <f t="shared" si="53"/>
        <v>-9.3933572339566618E-2</v>
      </c>
      <c r="CT68" s="61">
        <f t="shared" si="54"/>
        <v>-8.8210217865856755E-2</v>
      </c>
      <c r="CU68" s="61">
        <f t="shared" si="55"/>
        <v>-0.1961410980208802</v>
      </c>
      <c r="CV68" s="61">
        <f t="shared" si="56"/>
        <v>-4.9691346405111442E-2</v>
      </c>
      <c r="CW68" s="61">
        <f t="shared" si="57"/>
        <v>0.11541207187057623</v>
      </c>
      <c r="CX68" s="61">
        <f t="shared" si="58"/>
        <v>7.4255025875635816E-2</v>
      </c>
    </row>
    <row r="69" spans="1:102" x14ac:dyDescent="0.3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ref="K69:K76" si="97">100*D$1*(D69-D68)/$I68</f>
        <v>0.66823495370734654</v>
      </c>
      <c r="L69" s="61">
        <f t="shared" ref="L69:L76" si="98">100*E$1*(E69-E68)/$I68</f>
        <v>0.84647789137532625</v>
      </c>
      <c r="M69" s="61">
        <f t="shared" ref="M69:M76" si="99">100*F$1*(F69-F68)/$I68</f>
        <v>0.96895550986991452</v>
      </c>
      <c r="N69" s="61">
        <f t="shared" ref="N69:N76" si="100">100*G$1*(G69-G68)/$I68</f>
        <v>1.2225852022432118</v>
      </c>
      <c r="O69" s="61">
        <f t="shared" ref="O69:O76" si="101">100*H$1*(H69-H68)/$I68</f>
        <v>1.7829367364652167</v>
      </c>
      <c r="P69" s="61">
        <f t="shared" ref="P69:P76" si="102">+SUM(K69:O69)</f>
        <v>5.4891902936610162</v>
      </c>
      <c r="Q69" s="61">
        <f t="shared" ref="Q69:Q76" si="103">100*(I69/I68-1)</f>
        <v>5.4891744965148703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ref="Y69:Y76" si="104">+S$1*(S69-S68)/D68</f>
        <v>1.8774197025453279</v>
      </c>
      <c r="Z69" s="61">
        <f t="shared" ref="Z69:Z76" si="105">+T$1*(T69-T68)/E68</f>
        <v>1.5227169197696178</v>
      </c>
      <c r="AA69" s="61">
        <f t="shared" ref="AA69:AA76" si="106">+U$1*(U69-U68)/F68</f>
        <v>1.3970650437118857</v>
      </c>
      <c r="AB69" s="61">
        <f t="shared" ref="AB69:AB76" si="107">+V$1*(V69-V68)/G68</f>
        <v>1.1647427227816147</v>
      </c>
      <c r="AC69" s="61">
        <f t="shared" ref="AC69:AC76" si="108">+W$1*(W69-W68)/H68</f>
        <v>0.87767054307985293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72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73"/>
        <v>786.41278076171875</v>
      </c>
      <c r="BG69" s="61">
        <f t="shared" si="74"/>
        <v>1.8774197025453279</v>
      </c>
      <c r="BH69" s="61">
        <f t="shared" si="75"/>
        <v>0.11593608164628452</v>
      </c>
      <c r="BI69" s="61">
        <f t="shared" si="76"/>
        <v>0.50279888530658712</v>
      </c>
      <c r="BJ69" s="61">
        <f t="shared" si="77"/>
        <v>0.73871534421000873</v>
      </c>
      <c r="BK69" s="61">
        <f t="shared" si="78"/>
        <v>0.21759025178746125</v>
      </c>
      <c r="BL69" s="61">
        <f t="shared" si="79"/>
        <v>0.33757479309638694</v>
      </c>
      <c r="BM69" s="61">
        <f t="shared" si="80"/>
        <v>0.56280473395991548</v>
      </c>
      <c r="BN69" s="61">
        <f t="shared" si="81"/>
        <v>2.1297000096463417E-2</v>
      </c>
      <c r="BO69" s="61">
        <f t="shared" si="82"/>
        <v>0.28933721227916592</v>
      </c>
      <c r="BP69" s="61">
        <f t="shared" si="83"/>
        <v>5.5090087484943533E-2</v>
      </c>
      <c r="BQ69" s="61">
        <f t="shared" si="84"/>
        <v>0.27725330764782768</v>
      </c>
      <c r="BR69" s="61">
        <f t="shared" si="85"/>
        <v>0.15434035839112217</v>
      </c>
      <c r="BS69" s="61">
        <f t="shared" ref="BS69:BS76" si="109">+SUM(BG69:BR69)</f>
        <v>5.1501577584514946</v>
      </c>
      <c r="BT69" s="61">
        <f t="shared" ref="BT69:BT76" si="110">100*(D69/D68-1)</f>
        <v>5.3800120175128807</v>
      </c>
      <c r="BV69" s="61">
        <f t="shared" ref="BV69:BV76" si="111">+AS$1*(AS69-AS68)/$BE68</f>
        <v>0.87767054307985293</v>
      </c>
      <c r="BW69" s="61">
        <f t="shared" si="86"/>
        <v>9.9864578250745142E-2</v>
      </c>
      <c r="BX69" s="61">
        <f t="shared" si="87"/>
        <v>0.40589364833735697</v>
      </c>
      <c r="BY69" s="61">
        <f t="shared" si="88"/>
        <v>0.77014427444521782</v>
      </c>
      <c r="BZ69" s="61">
        <f t="shared" si="89"/>
        <v>0.38915104968251507</v>
      </c>
      <c r="CA69" s="61">
        <f t="shared" si="90"/>
        <v>0.65530366594900968</v>
      </c>
      <c r="CB69" s="61">
        <f t="shared" si="91"/>
        <v>0.78773695520933118</v>
      </c>
      <c r="CC69" s="61">
        <f t="shared" si="92"/>
        <v>1.0712945426286081E-2</v>
      </c>
      <c r="CD69" s="61">
        <f t="shared" si="93"/>
        <v>0.40260003834151953</v>
      </c>
      <c r="CE69" s="61">
        <f t="shared" si="94"/>
        <v>0.14326617017955928</v>
      </c>
      <c r="CF69" s="61">
        <f t="shared" si="95"/>
        <v>0.52142607651618844</v>
      </c>
      <c r="CG69" s="61">
        <f t="shared" si="96"/>
        <v>0.2171733207977859</v>
      </c>
      <c r="CH69" s="61">
        <f t="shared" ref="CH69:CH76" si="112">+SUM(BV69:CG69)</f>
        <v>5.2809432662153668</v>
      </c>
      <c r="CI69" s="53">
        <f t="shared" ref="CI69:CI76" si="113">100*(H69/H68-1)</f>
        <v>5.5794267488417981</v>
      </c>
      <c r="CK69" s="61">
        <f t="shared" ref="CK69:CK76" si="114">+BG69-BV69</f>
        <v>0.99974915946547493</v>
      </c>
      <c r="CL69" s="61">
        <f t="shared" ref="CL69:CL76" si="115">+BH69-BW69</f>
        <v>1.607150339553938E-2</v>
      </c>
      <c r="CM69" s="61">
        <f t="shared" ref="CM69:CM76" si="116">+BI69-BX69</f>
        <v>9.6905236969230146E-2</v>
      </c>
      <c r="CN69" s="61">
        <f t="shared" ref="CN69:CN76" si="117">+BJ69-BY69</f>
        <v>-3.1428930235209096E-2</v>
      </c>
      <c r="CO69" s="61">
        <f t="shared" ref="CO69:CO76" si="118">+BK69-BZ69</f>
        <v>-0.17156079789505382</v>
      </c>
      <c r="CP69" s="61">
        <f t="shared" ref="CP69:CP76" si="119">+BL69-CA69</f>
        <v>-0.31772887285262275</v>
      </c>
      <c r="CQ69" s="61">
        <f t="shared" ref="CQ69:CQ76" si="120">+BM69-CB69</f>
        <v>-0.2249322212494157</v>
      </c>
      <c r="CR69" s="61">
        <f t="shared" ref="CR69:CR76" si="121">+BN69-CC69</f>
        <v>1.0584054670177336E-2</v>
      </c>
      <c r="CS69" s="61">
        <f t="shared" ref="CS69:CS76" si="122">+BO69-CD69</f>
        <v>-0.11326282606235361</v>
      </c>
      <c r="CT69" s="61">
        <f t="shared" ref="CT69:CT76" si="123">+BP69-CE69</f>
        <v>-8.8176082694615743E-2</v>
      </c>
      <c r="CU69" s="61">
        <f t="shared" ref="CU69:CU76" si="124">+BQ69-CF69</f>
        <v>-0.24417276886836076</v>
      </c>
      <c r="CV69" s="61">
        <f t="shared" ref="CV69:CV76" si="125">+BR69-CG69</f>
        <v>-6.2832962406663723E-2</v>
      </c>
      <c r="CW69" s="61">
        <f t="shared" ref="CW69:CW76" si="126">+BS69-CH69</f>
        <v>-0.13078550776387221</v>
      </c>
      <c r="CX69" s="61">
        <f t="shared" ref="CX69:CX76" si="127">+BT69-CI69</f>
        <v>-0.19941473132891741</v>
      </c>
    </row>
    <row r="70" spans="1:102" x14ac:dyDescent="0.3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97"/>
        <v>0.91988267445462757</v>
      </c>
      <c r="L70" s="61">
        <f t="shared" si="98"/>
        <v>1.1613145945857091</v>
      </c>
      <c r="M70" s="61">
        <f t="shared" si="99"/>
        <v>1.3335458568145004</v>
      </c>
      <c r="N70" s="61">
        <f t="shared" si="100"/>
        <v>1.6891755025906443</v>
      </c>
      <c r="O70" s="61">
        <f t="shared" si="101"/>
        <v>2.4840248174219894</v>
      </c>
      <c r="P70" s="61">
        <f t="shared" si="102"/>
        <v>7.587943445867471</v>
      </c>
      <c r="Q70" s="61">
        <f t="shared" si="103"/>
        <v>7.5879339822192193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104"/>
        <v>2.4313200149583269</v>
      </c>
      <c r="Z70" s="61">
        <f t="shared" si="105"/>
        <v>1.9569640540269866</v>
      </c>
      <c r="AA70" s="61">
        <f t="shared" si="106"/>
        <v>1.7884448490427525</v>
      </c>
      <c r="AB70" s="61">
        <f t="shared" si="107"/>
        <v>1.4884338048665802</v>
      </c>
      <c r="AC70" s="61">
        <f t="shared" si="108"/>
        <v>1.1118245294437583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72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73"/>
        <v>847.4913330078125</v>
      </c>
      <c r="BG70" s="61">
        <f t="shared" si="74"/>
        <v>2.4313200149583269</v>
      </c>
      <c r="BH70" s="61">
        <f t="shared" si="75"/>
        <v>0.12302854381768936</v>
      </c>
      <c r="BI70" s="61">
        <f t="shared" si="76"/>
        <v>0.85215363580851466</v>
      </c>
      <c r="BJ70" s="61">
        <f t="shared" si="77"/>
        <v>0.52286761739273657</v>
      </c>
      <c r="BK70" s="61">
        <f t="shared" si="78"/>
        <v>0.38470746313529447</v>
      </c>
      <c r="BL70" s="61">
        <f t="shared" si="79"/>
        <v>0.31790760741110496</v>
      </c>
      <c r="BM70" s="61">
        <f t="shared" si="80"/>
        <v>0.62616362817287208</v>
      </c>
      <c r="BN70" s="61">
        <f t="shared" si="81"/>
        <v>0.23747012373263227</v>
      </c>
      <c r="BO70" s="61">
        <f t="shared" si="82"/>
        <v>0.83762257087693359</v>
      </c>
      <c r="BP70" s="61">
        <f t="shared" si="83"/>
        <v>7.9037564267511407E-2</v>
      </c>
      <c r="BQ70" s="61">
        <f t="shared" si="84"/>
        <v>0.40435495968883223</v>
      </c>
      <c r="BR70" s="61">
        <f t="shared" si="85"/>
        <v>0.24995508654624443</v>
      </c>
      <c r="BS70" s="61">
        <f t="shared" si="109"/>
        <v>7.0665888158086938</v>
      </c>
      <c r="BT70" s="61">
        <f t="shared" si="110"/>
        <v>7.4137194294926712</v>
      </c>
      <c r="BV70" s="61">
        <f t="shared" si="111"/>
        <v>1.1118245294437583</v>
      </c>
      <c r="BW70" s="61">
        <f t="shared" si="86"/>
        <v>0.10335167860642969</v>
      </c>
      <c r="BX70" s="61">
        <f t="shared" si="87"/>
        <v>0.65706128920490614</v>
      </c>
      <c r="BY70" s="61">
        <f t="shared" si="88"/>
        <v>0.52736347702464703</v>
      </c>
      <c r="BZ70" s="61">
        <f t="shared" si="89"/>
        <v>0.67101548142847756</v>
      </c>
      <c r="CA70" s="61">
        <f t="shared" si="90"/>
        <v>0.6123932036788774</v>
      </c>
      <c r="CB70" s="61">
        <f t="shared" si="91"/>
        <v>0.93233405118508184</v>
      </c>
      <c r="CC70" s="61">
        <f t="shared" si="92"/>
        <v>0.20262049034790683</v>
      </c>
      <c r="CD70" s="61">
        <f t="shared" si="93"/>
        <v>1.1078482585076872</v>
      </c>
      <c r="CE70" s="61">
        <f t="shared" si="94"/>
        <v>0.20860787741620701</v>
      </c>
      <c r="CF70" s="61">
        <f t="shared" si="95"/>
        <v>0.84559385052018821</v>
      </c>
      <c r="CG70" s="61">
        <f t="shared" si="96"/>
        <v>0.34477813353321646</v>
      </c>
      <c r="CH70" s="61">
        <f t="shared" si="112"/>
        <v>7.3247923208973837</v>
      </c>
      <c r="CI70" s="53">
        <f t="shared" si="113"/>
        <v>7.7667293487948097</v>
      </c>
      <c r="CK70" s="61">
        <f t="shared" si="114"/>
        <v>1.3194954855145686</v>
      </c>
      <c r="CL70" s="61">
        <f t="shared" si="115"/>
        <v>1.9676865211259678E-2</v>
      </c>
      <c r="CM70" s="61">
        <f t="shared" si="116"/>
        <v>0.19509234660360852</v>
      </c>
      <c r="CN70" s="61">
        <f t="shared" si="117"/>
        <v>-4.4958596319104593E-3</v>
      </c>
      <c r="CO70" s="61">
        <f t="shared" si="118"/>
        <v>-0.28630801829318309</v>
      </c>
      <c r="CP70" s="61">
        <f t="shared" si="119"/>
        <v>-0.29448559626777243</v>
      </c>
      <c r="CQ70" s="61">
        <f t="shared" si="120"/>
        <v>-0.30617042301220976</v>
      </c>
      <c r="CR70" s="61">
        <f t="shared" si="121"/>
        <v>3.4849633384725437E-2</v>
      </c>
      <c r="CS70" s="61">
        <f t="shared" si="122"/>
        <v>-0.27022568763075361</v>
      </c>
      <c r="CT70" s="61">
        <f t="shared" si="123"/>
        <v>-0.1295703131486956</v>
      </c>
      <c r="CU70" s="61">
        <f t="shared" si="124"/>
        <v>-0.44123889083135598</v>
      </c>
      <c r="CV70" s="61">
        <f t="shared" si="125"/>
        <v>-9.4823046986972026E-2</v>
      </c>
      <c r="CW70" s="61">
        <f t="shared" si="126"/>
        <v>-0.25820350508868994</v>
      </c>
      <c r="CX70" s="61">
        <f t="shared" si="127"/>
        <v>-0.35300991930213854</v>
      </c>
    </row>
    <row r="71" spans="1:102" x14ac:dyDescent="0.3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97"/>
        <v>0.86898042938154696</v>
      </c>
      <c r="L71" s="61">
        <f t="shared" si="98"/>
        <v>1.0789941384347155</v>
      </c>
      <c r="M71" s="61">
        <f t="shared" si="99"/>
        <v>1.2157832071753467</v>
      </c>
      <c r="N71" s="61">
        <f t="shared" si="100"/>
        <v>1.520004855350044</v>
      </c>
      <c r="O71" s="61">
        <f t="shared" si="101"/>
        <v>2.1638943721753625</v>
      </c>
      <c r="P71" s="61">
        <f t="shared" si="102"/>
        <v>6.8476570025170158</v>
      </c>
      <c r="Q71" s="61">
        <f t="shared" si="103"/>
        <v>6.8476873388333415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104"/>
        <v>2.5253583417735723</v>
      </c>
      <c r="Z71" s="61">
        <f t="shared" si="105"/>
        <v>2.0315420251749789</v>
      </c>
      <c r="AA71" s="61">
        <f t="shared" si="106"/>
        <v>1.8549455178553469</v>
      </c>
      <c r="AB71" s="61">
        <f t="shared" si="107"/>
        <v>1.5376292152065816</v>
      </c>
      <c r="AC71" s="61">
        <f t="shared" si="108"/>
        <v>1.1436844322734085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72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73"/>
        <v>904.73565673828125</v>
      </c>
      <c r="BG71" s="61">
        <f t="shared" si="74"/>
        <v>2.5253583417735723</v>
      </c>
      <c r="BH71" s="61">
        <f t="shared" si="75"/>
        <v>0.12762470406639015</v>
      </c>
      <c r="BI71" s="61">
        <f t="shared" si="76"/>
        <v>0.87295599613869068</v>
      </c>
      <c r="BJ71" s="61">
        <f t="shared" si="77"/>
        <v>0.64977938036131089</v>
      </c>
      <c r="BK71" s="61">
        <f t="shared" si="78"/>
        <v>0.33140675546480108</v>
      </c>
      <c r="BL71" s="61">
        <f t="shared" si="79"/>
        <v>0.25688719035270985</v>
      </c>
      <c r="BM71" s="61">
        <f t="shared" si="80"/>
        <v>0.72098579339093039</v>
      </c>
      <c r="BN71" s="61">
        <f t="shared" si="81"/>
        <v>0.17436105021902604</v>
      </c>
      <c r="BO71" s="61">
        <f t="shared" si="82"/>
        <v>0.35123856489909638</v>
      </c>
      <c r="BP71" s="61">
        <f t="shared" si="83"/>
        <v>6.4037159119643514E-2</v>
      </c>
      <c r="BQ71" s="61">
        <f t="shared" si="84"/>
        <v>0.30575227275054029</v>
      </c>
      <c r="BR71" s="61">
        <f t="shared" si="85"/>
        <v>0.26006928871508722</v>
      </c>
      <c r="BS71" s="61">
        <f t="shared" si="109"/>
        <v>6.6404564972517983</v>
      </c>
      <c r="BT71" s="61">
        <f t="shared" si="110"/>
        <v>7.0148358896459095</v>
      </c>
      <c r="BV71" s="61">
        <f t="shared" si="111"/>
        <v>1.1436844322734085</v>
      </c>
      <c r="BW71" s="61">
        <f t="shared" si="86"/>
        <v>0.10868290157199841</v>
      </c>
      <c r="BX71" s="61">
        <f t="shared" si="87"/>
        <v>0.66996720527408482</v>
      </c>
      <c r="BY71" s="61">
        <f t="shared" si="88"/>
        <v>0.58262164094855595</v>
      </c>
      <c r="BZ71" s="61">
        <f t="shared" si="89"/>
        <v>0.57591569302507928</v>
      </c>
      <c r="CA71" s="61">
        <f t="shared" si="90"/>
        <v>0.51710724112179596</v>
      </c>
      <c r="CB71" s="61">
        <f t="shared" si="91"/>
        <v>1.1265778418702594</v>
      </c>
      <c r="CC71" s="61">
        <f t="shared" si="92"/>
        <v>0.15572702947327791</v>
      </c>
      <c r="CD71" s="61">
        <f t="shared" si="93"/>
        <v>0.42563533012055021</v>
      </c>
      <c r="CE71" s="61">
        <f t="shared" si="94"/>
        <v>0.14796778228543736</v>
      </c>
      <c r="CF71" s="61">
        <f t="shared" si="95"/>
        <v>0.55738821124374616</v>
      </c>
      <c r="CG71" s="61">
        <f t="shared" si="96"/>
        <v>0.36031270753438277</v>
      </c>
      <c r="CH71" s="61">
        <f t="shared" si="112"/>
        <v>6.3715880167425771</v>
      </c>
      <c r="CI71" s="53">
        <f t="shared" si="113"/>
        <v>6.7545615513617374</v>
      </c>
      <c r="CK71" s="61">
        <f t="shared" si="114"/>
        <v>1.3816739095001638</v>
      </c>
      <c r="CL71" s="61">
        <f t="shared" si="115"/>
        <v>1.8941802494391743E-2</v>
      </c>
      <c r="CM71" s="61">
        <f t="shared" si="116"/>
        <v>0.20298879086460586</v>
      </c>
      <c r="CN71" s="61">
        <f t="shared" si="117"/>
        <v>6.7157739412754935E-2</v>
      </c>
      <c r="CO71" s="61">
        <f t="shared" si="118"/>
        <v>-0.24450893756027819</v>
      </c>
      <c r="CP71" s="61">
        <f t="shared" si="119"/>
        <v>-0.26022005076908611</v>
      </c>
      <c r="CQ71" s="61">
        <f t="shared" si="120"/>
        <v>-0.40559204847932906</v>
      </c>
      <c r="CR71" s="61">
        <f t="shared" si="121"/>
        <v>1.8634020745748131E-2</v>
      </c>
      <c r="CS71" s="61">
        <f t="shared" si="122"/>
        <v>-7.4396765221453831E-2</v>
      </c>
      <c r="CT71" s="61">
        <f t="shared" si="123"/>
        <v>-8.3930623165793847E-2</v>
      </c>
      <c r="CU71" s="61">
        <f t="shared" si="124"/>
        <v>-0.25163593849320587</v>
      </c>
      <c r="CV71" s="61">
        <f t="shared" si="125"/>
        <v>-0.10024341881929555</v>
      </c>
      <c r="CW71" s="61">
        <f t="shared" si="126"/>
        <v>0.26886848050922119</v>
      </c>
      <c r="CX71" s="61">
        <f t="shared" si="127"/>
        <v>0.26027433828417212</v>
      </c>
    </row>
    <row r="72" spans="1:102" x14ac:dyDescent="0.3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97"/>
        <v>0.71888704772784329</v>
      </c>
      <c r="L72" s="61">
        <f t="shared" si="98"/>
        <v>0.88764095669330223</v>
      </c>
      <c r="M72" s="61">
        <f t="shared" si="99"/>
        <v>0.99775033562806992</v>
      </c>
      <c r="N72" s="61">
        <f t="shared" si="100"/>
        <v>1.2403094127904686</v>
      </c>
      <c r="O72" s="61">
        <f t="shared" si="101"/>
        <v>1.739485322795419</v>
      </c>
      <c r="P72" s="61">
        <f t="shared" si="102"/>
        <v>5.5840730756351027</v>
      </c>
      <c r="Q72" s="61">
        <f t="shared" si="103"/>
        <v>5.5841039255100089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104"/>
        <v>2.1405796261871539</v>
      </c>
      <c r="Z72" s="61">
        <f t="shared" si="105"/>
        <v>1.7439408867235093</v>
      </c>
      <c r="AA72" s="61">
        <f t="shared" si="106"/>
        <v>1.6070589533273889</v>
      </c>
      <c r="AB72" s="61">
        <f t="shared" si="107"/>
        <v>1.342853250823665</v>
      </c>
      <c r="AC72" s="61">
        <f t="shared" si="108"/>
        <v>1.0102374759272847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72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73"/>
        <v>953.90362548828125</v>
      </c>
      <c r="BG72" s="61">
        <f t="shared" si="74"/>
        <v>2.1405796261871539</v>
      </c>
      <c r="BH72" s="61">
        <f t="shared" si="75"/>
        <v>0.13343929557316225</v>
      </c>
      <c r="BI72" s="61">
        <f t="shared" si="76"/>
        <v>0.72703005835011147</v>
      </c>
      <c r="BJ72" s="61">
        <f t="shared" si="77"/>
        <v>0.40330926393202282</v>
      </c>
      <c r="BK72" s="61">
        <f t="shared" si="78"/>
        <v>0.22259985479895467</v>
      </c>
      <c r="BL72" s="61">
        <f t="shared" si="79"/>
        <v>0.20828711679998441</v>
      </c>
      <c r="BM72" s="61">
        <f t="shared" si="80"/>
        <v>0.61723814470607885</v>
      </c>
      <c r="BN72" s="61">
        <f t="shared" si="81"/>
        <v>0.1002395765167569</v>
      </c>
      <c r="BO72" s="61">
        <f t="shared" si="82"/>
        <v>0.36220089712129178</v>
      </c>
      <c r="BP72" s="61">
        <f t="shared" si="83"/>
        <v>6.78206901663745E-2</v>
      </c>
      <c r="BQ72" s="61">
        <f t="shared" si="84"/>
        <v>0.22905596441368081</v>
      </c>
      <c r="BR72" s="61">
        <f t="shared" si="85"/>
        <v>0.207479621451886</v>
      </c>
      <c r="BS72" s="61">
        <f t="shared" si="109"/>
        <v>5.4192801100174588</v>
      </c>
      <c r="BT72" s="61">
        <f t="shared" si="110"/>
        <v>5.7941444120879204</v>
      </c>
      <c r="BV72" s="61">
        <f t="shared" si="111"/>
        <v>1.0102374759272847</v>
      </c>
      <c r="BW72" s="61">
        <f t="shared" si="86"/>
        <v>0.11025645203326445</v>
      </c>
      <c r="BX72" s="61">
        <f t="shared" si="87"/>
        <v>0.54428267732861935</v>
      </c>
      <c r="BY72" s="61">
        <f t="shared" si="88"/>
        <v>0.30777496864510806</v>
      </c>
      <c r="BZ72" s="61">
        <f t="shared" si="89"/>
        <v>0.38121901493682731</v>
      </c>
      <c r="CA72" s="61">
        <f t="shared" si="90"/>
        <v>0.35948563177244131</v>
      </c>
      <c r="CB72" s="61">
        <f t="shared" si="91"/>
        <v>0.96538700836232783</v>
      </c>
      <c r="CC72" s="61">
        <f t="shared" si="92"/>
        <v>8.3148795320006255E-2</v>
      </c>
      <c r="CD72" s="61">
        <f t="shared" si="93"/>
        <v>0.48559069380809738</v>
      </c>
      <c r="CE72" s="61">
        <f t="shared" si="94"/>
        <v>0.17051185351588377</v>
      </c>
      <c r="CF72" s="61">
        <f t="shared" si="95"/>
        <v>0.3965743102087092</v>
      </c>
      <c r="CG72" s="61">
        <f t="shared" si="96"/>
        <v>0.29226248891509349</v>
      </c>
      <c r="CH72" s="61">
        <f t="shared" si="112"/>
        <v>5.1067313707736641</v>
      </c>
      <c r="CI72" s="53">
        <f t="shared" si="113"/>
        <v>5.4345121012759234</v>
      </c>
      <c r="CK72" s="61">
        <f t="shared" si="114"/>
        <v>1.1303421502598692</v>
      </c>
      <c r="CL72" s="61">
        <f t="shared" si="115"/>
        <v>2.3182843539897802E-2</v>
      </c>
      <c r="CM72" s="61">
        <f t="shared" si="116"/>
        <v>0.18274738102149213</v>
      </c>
      <c r="CN72" s="61">
        <f t="shared" si="117"/>
        <v>9.5534295286914761E-2</v>
      </c>
      <c r="CO72" s="61">
        <f t="shared" si="118"/>
        <v>-0.15861916013787264</v>
      </c>
      <c r="CP72" s="61">
        <f t="shared" si="119"/>
        <v>-0.1511985149724569</v>
      </c>
      <c r="CQ72" s="61">
        <f t="shared" si="120"/>
        <v>-0.34814886365624897</v>
      </c>
      <c r="CR72" s="61">
        <f t="shared" si="121"/>
        <v>1.7090781196750643E-2</v>
      </c>
      <c r="CS72" s="61">
        <f t="shared" si="122"/>
        <v>-0.12338979668680561</v>
      </c>
      <c r="CT72" s="61">
        <f t="shared" si="123"/>
        <v>-0.10269116334950927</v>
      </c>
      <c r="CU72" s="61">
        <f t="shared" si="124"/>
        <v>-0.16751834579502839</v>
      </c>
      <c r="CV72" s="61">
        <f t="shared" si="125"/>
        <v>-8.4782867463207484E-2</v>
      </c>
      <c r="CW72" s="61">
        <f t="shared" si="126"/>
        <v>0.31254873924379467</v>
      </c>
      <c r="CX72" s="61">
        <f t="shared" si="127"/>
        <v>0.35963231081199698</v>
      </c>
    </row>
    <row r="73" spans="1:102" x14ac:dyDescent="0.3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97"/>
        <v>0.73487829167434982</v>
      </c>
      <c r="L73" s="61">
        <f t="shared" si="98"/>
        <v>0.93328234222185302</v>
      </c>
      <c r="M73" s="61">
        <f t="shared" si="99"/>
        <v>1.0715761530253376</v>
      </c>
      <c r="N73" s="61">
        <f t="shared" si="100"/>
        <v>1.345600539439507</v>
      </c>
      <c r="O73" s="61">
        <f t="shared" si="101"/>
        <v>1.9540788285798427</v>
      </c>
      <c r="P73" s="61">
        <f t="shared" si="102"/>
        <v>6.0394161549408905</v>
      </c>
      <c r="Q73" s="61">
        <f t="shared" si="103"/>
        <v>6.0394179223184352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104"/>
        <v>1.9650104941821316</v>
      </c>
      <c r="Z73" s="61">
        <f t="shared" si="105"/>
        <v>1.5995449538230702</v>
      </c>
      <c r="AA73" s="61">
        <f t="shared" si="106"/>
        <v>1.4672335519495046</v>
      </c>
      <c r="AB73" s="61">
        <f t="shared" si="107"/>
        <v>1.2279719309108765</v>
      </c>
      <c r="AC73" s="61">
        <f t="shared" si="108"/>
        <v>0.92900930398188686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72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73"/>
        <v>1012.2215576171875</v>
      </c>
      <c r="BG73" s="61">
        <f t="shared" si="74"/>
        <v>1.9650104941821316</v>
      </c>
      <c r="BH73" s="61">
        <f t="shared" si="75"/>
        <v>9.8716658349076503E-2</v>
      </c>
      <c r="BI73" s="61">
        <f t="shared" si="76"/>
        <v>0.57122381026790281</v>
      </c>
      <c r="BJ73" s="61">
        <f t="shared" si="77"/>
        <v>0.78715618237548124</v>
      </c>
      <c r="BK73" s="61">
        <f t="shared" si="78"/>
        <v>0.20121439168023472</v>
      </c>
      <c r="BL73" s="61">
        <f t="shared" si="79"/>
        <v>0.31337710039856392</v>
      </c>
      <c r="BM73" s="61">
        <f t="shared" si="80"/>
        <v>0.52916089999313642</v>
      </c>
      <c r="BN73" s="61">
        <f t="shared" si="81"/>
        <v>0.41512298044210877</v>
      </c>
      <c r="BO73" s="61">
        <f t="shared" si="82"/>
        <v>0.38112236482980955</v>
      </c>
      <c r="BP73" s="61">
        <f t="shared" si="83"/>
        <v>9.2260227021973673E-2</v>
      </c>
      <c r="BQ73" s="61">
        <f t="shared" si="84"/>
        <v>0.32608407664599898</v>
      </c>
      <c r="BR73" s="61">
        <f t="shared" si="85"/>
        <v>0.19307752223634772</v>
      </c>
      <c r="BS73" s="61">
        <f t="shared" si="109"/>
        <v>5.8735267084227658</v>
      </c>
      <c r="BT73" s="61">
        <f t="shared" si="110"/>
        <v>5.9112725352041817</v>
      </c>
      <c r="BV73" s="61">
        <f t="shared" si="111"/>
        <v>0.92900930398188686</v>
      </c>
      <c r="BW73" s="61">
        <f t="shared" si="86"/>
        <v>8.3225589525560043E-2</v>
      </c>
      <c r="BX73" s="61">
        <f t="shared" si="87"/>
        <v>0.44111126051410454</v>
      </c>
      <c r="BY73" s="61">
        <f t="shared" si="88"/>
        <v>0.80183533646382699</v>
      </c>
      <c r="BZ73" s="61">
        <f t="shared" si="89"/>
        <v>0.33483050097727574</v>
      </c>
      <c r="CA73" s="61">
        <f t="shared" si="90"/>
        <v>0.62237532017079289</v>
      </c>
      <c r="CB73" s="61">
        <f t="shared" si="91"/>
        <v>0.73069987815226056</v>
      </c>
      <c r="CC73" s="61">
        <f t="shared" si="92"/>
        <v>0.38924557953155392</v>
      </c>
      <c r="CD73" s="61">
        <f t="shared" si="93"/>
        <v>0.4882310329205436</v>
      </c>
      <c r="CE73" s="61">
        <f t="shared" si="94"/>
        <v>0.25285271312620838</v>
      </c>
      <c r="CF73" s="61">
        <f t="shared" si="95"/>
        <v>0.64250087010300716</v>
      </c>
      <c r="CG73" s="61">
        <f t="shared" si="96"/>
        <v>0.27224736149619594</v>
      </c>
      <c r="CH73" s="61">
        <f t="shared" si="112"/>
        <v>5.9881647469632169</v>
      </c>
      <c r="CI73" s="53">
        <f t="shared" si="113"/>
        <v>6.11360839508861</v>
      </c>
      <c r="CK73" s="61">
        <f t="shared" si="114"/>
        <v>1.0360011902002446</v>
      </c>
      <c r="CL73" s="61">
        <f t="shared" si="115"/>
        <v>1.549106882351646E-2</v>
      </c>
      <c r="CM73" s="61">
        <f t="shared" si="116"/>
        <v>0.13011254975379827</v>
      </c>
      <c r="CN73" s="61">
        <f t="shared" si="117"/>
        <v>-1.4679154088345747E-2</v>
      </c>
      <c r="CO73" s="61">
        <f t="shared" si="118"/>
        <v>-0.13361610929704101</v>
      </c>
      <c r="CP73" s="61">
        <f t="shared" si="119"/>
        <v>-0.30899821977222897</v>
      </c>
      <c r="CQ73" s="61">
        <f t="shared" si="120"/>
        <v>-0.20153897815912414</v>
      </c>
      <c r="CR73" s="61">
        <f t="shared" si="121"/>
        <v>2.5877400910554849E-2</v>
      </c>
      <c r="CS73" s="61">
        <f t="shared" si="122"/>
        <v>-0.10710866809073405</v>
      </c>
      <c r="CT73" s="61">
        <f t="shared" si="123"/>
        <v>-0.16059248610423471</v>
      </c>
      <c r="CU73" s="61">
        <f t="shared" si="124"/>
        <v>-0.31641679345700818</v>
      </c>
      <c r="CV73" s="61">
        <f t="shared" si="125"/>
        <v>-7.9169839259848218E-2</v>
      </c>
      <c r="CW73" s="61">
        <f t="shared" si="126"/>
        <v>-0.11463803854045107</v>
      </c>
      <c r="CX73" s="61">
        <f t="shared" si="127"/>
        <v>-0.20233585988442826</v>
      </c>
    </row>
    <row r="74" spans="1:102" x14ac:dyDescent="0.3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97"/>
        <v>0.64053150707299644</v>
      </c>
      <c r="L74" s="61">
        <f t="shared" si="98"/>
        <v>0.82642851522201732</v>
      </c>
      <c r="M74" s="61">
        <f t="shared" si="99"/>
        <v>0.94422569167928183</v>
      </c>
      <c r="N74" s="61">
        <f t="shared" si="100"/>
        <v>1.1983252281434078</v>
      </c>
      <c r="O74" s="61">
        <f t="shared" si="101"/>
        <v>1.7470530830619404</v>
      </c>
      <c r="P74" s="61">
        <f t="shared" si="102"/>
        <v>5.3565640251796438</v>
      </c>
      <c r="Q74" s="61">
        <f t="shared" si="103"/>
        <v>5.3565569441369254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104"/>
        <v>1.6028044503236654</v>
      </c>
      <c r="Z74" s="61">
        <f t="shared" si="105"/>
        <v>1.2970429306461631</v>
      </c>
      <c r="AA74" s="61">
        <f t="shared" si="106"/>
        <v>1.1876304313543018</v>
      </c>
      <c r="AB74" s="61">
        <f t="shared" si="107"/>
        <v>0.98634428067104674</v>
      </c>
      <c r="AC74" s="61">
        <f t="shared" si="108"/>
        <v>0.73622866727513259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72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73"/>
        <v>1067.5098876953125</v>
      </c>
      <c r="BG74" s="61">
        <f t="shared" si="74"/>
        <v>1.6028044503236654</v>
      </c>
      <c r="BH74" s="61">
        <f t="shared" si="75"/>
        <v>0.10603293874368563</v>
      </c>
      <c r="BI74" s="61">
        <f t="shared" si="76"/>
        <v>0.51330355792168936</v>
      </c>
      <c r="BJ74" s="61">
        <f t="shared" si="77"/>
        <v>0.85987168972136363</v>
      </c>
      <c r="BK74" s="61">
        <f t="shared" si="78"/>
        <v>0.22217794175181432</v>
      </c>
      <c r="BL74" s="61">
        <f t="shared" si="79"/>
        <v>0.20235787017904533</v>
      </c>
      <c r="BM74" s="61">
        <f t="shared" si="80"/>
        <v>0.6236090798545898</v>
      </c>
      <c r="BN74" s="61">
        <f t="shared" si="81"/>
        <v>0.2206907604040107</v>
      </c>
      <c r="BO74" s="61">
        <f t="shared" si="82"/>
        <v>0.33064917230957935</v>
      </c>
      <c r="BP74" s="61">
        <f t="shared" si="83"/>
        <v>7.482904935919972E-2</v>
      </c>
      <c r="BQ74" s="61">
        <f t="shared" si="84"/>
        <v>0.24505348865207036</v>
      </c>
      <c r="BR74" s="61">
        <f t="shared" si="85"/>
        <v>0.18296907943782786</v>
      </c>
      <c r="BS74" s="61">
        <f t="shared" si="109"/>
        <v>5.184349078658542</v>
      </c>
      <c r="BT74" s="61">
        <f t="shared" si="110"/>
        <v>5.1585923553434165</v>
      </c>
      <c r="BV74" s="61">
        <f t="shared" si="111"/>
        <v>0.73622866727513259</v>
      </c>
      <c r="BW74" s="61">
        <f t="shared" si="86"/>
        <v>8.8952281905288616E-2</v>
      </c>
      <c r="BX74" s="61">
        <f t="shared" si="87"/>
        <v>0.42025350063818667</v>
      </c>
      <c r="BY74" s="61">
        <f t="shared" si="88"/>
        <v>0.96640514042429837</v>
      </c>
      <c r="BZ74" s="61">
        <f t="shared" si="89"/>
        <v>0.41141638760241739</v>
      </c>
      <c r="CA74" s="61">
        <f t="shared" si="90"/>
        <v>0.33252701564763204</v>
      </c>
      <c r="CB74" s="61">
        <f t="shared" si="91"/>
        <v>1.0100826671275678</v>
      </c>
      <c r="CC74" s="61">
        <f t="shared" si="92"/>
        <v>0.21334844042389303</v>
      </c>
      <c r="CD74" s="61">
        <f t="shared" si="93"/>
        <v>0.40802179995883187</v>
      </c>
      <c r="CE74" s="61">
        <f t="shared" si="94"/>
        <v>0.19208271602765997</v>
      </c>
      <c r="CF74" s="61">
        <f t="shared" si="95"/>
        <v>0.47986709273259665</v>
      </c>
      <c r="CG74" s="61">
        <f t="shared" si="96"/>
        <v>0.25404880949952302</v>
      </c>
      <c r="CH74" s="61">
        <f t="shared" si="112"/>
        <v>5.5132345192630279</v>
      </c>
      <c r="CI74" s="53">
        <f t="shared" si="113"/>
        <v>5.4620779079509019</v>
      </c>
      <c r="CK74" s="61">
        <f t="shared" si="114"/>
        <v>0.86657578304853278</v>
      </c>
      <c r="CL74" s="61">
        <f t="shared" si="115"/>
        <v>1.7080656838397018E-2</v>
      </c>
      <c r="CM74" s="61">
        <f t="shared" si="116"/>
        <v>9.3050057283502685E-2</v>
      </c>
      <c r="CN74" s="61">
        <f t="shared" si="117"/>
        <v>-0.10653345070293474</v>
      </c>
      <c r="CO74" s="61">
        <f t="shared" si="118"/>
        <v>-0.18923844585060307</v>
      </c>
      <c r="CP74" s="61">
        <f t="shared" si="119"/>
        <v>-0.13016914546858671</v>
      </c>
      <c r="CQ74" s="61">
        <f t="shared" si="120"/>
        <v>-0.38647358727297798</v>
      </c>
      <c r="CR74" s="61">
        <f t="shared" si="121"/>
        <v>7.3423199801176675E-3</v>
      </c>
      <c r="CS74" s="61">
        <f t="shared" si="122"/>
        <v>-7.7372627649252512E-2</v>
      </c>
      <c r="CT74" s="61">
        <f t="shared" si="123"/>
        <v>-0.11725366666846025</v>
      </c>
      <c r="CU74" s="61">
        <f t="shared" si="124"/>
        <v>-0.23481360408052629</v>
      </c>
      <c r="CV74" s="61">
        <f t="shared" si="125"/>
        <v>-7.1079730061695157E-2</v>
      </c>
      <c r="CW74" s="61">
        <f t="shared" si="126"/>
        <v>-0.32888544060448588</v>
      </c>
      <c r="CX74" s="61">
        <f t="shared" si="127"/>
        <v>-0.30348555260748533</v>
      </c>
    </row>
    <row r="75" spans="1:102" x14ac:dyDescent="0.3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97"/>
        <v>0.62752126600267943</v>
      </c>
      <c r="L75" s="61">
        <f t="shared" si="98"/>
        <v>0.8183359405619357</v>
      </c>
      <c r="M75" s="61">
        <f t="shared" si="99"/>
        <v>0.9449616693783095</v>
      </c>
      <c r="N75" s="61">
        <f t="shared" si="100"/>
        <v>1.2058135331948845</v>
      </c>
      <c r="O75" s="61">
        <f t="shared" si="101"/>
        <v>1.7738418482569616</v>
      </c>
      <c r="P75" s="61">
        <f t="shared" si="102"/>
        <v>5.370474257394771</v>
      </c>
      <c r="Q75" s="61">
        <f t="shared" si="103"/>
        <v>5.3704520008460266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104"/>
        <v>1.60222750937247</v>
      </c>
      <c r="Z75" s="61">
        <f t="shared" si="105"/>
        <v>1.3520315136797065</v>
      </c>
      <c r="AA75" s="61">
        <f t="shared" si="106"/>
        <v>1.2755576139772107</v>
      </c>
      <c r="AB75" s="61">
        <f t="shared" si="107"/>
        <v>1.0817577887356815</v>
      </c>
      <c r="AC75" s="61">
        <f t="shared" si="108"/>
        <v>0.84156493844515146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72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73"/>
        <v>1126.6529541015625</v>
      </c>
      <c r="BG75" s="61">
        <f t="shared" si="74"/>
        <v>1.60222750937247</v>
      </c>
      <c r="BH75" s="61">
        <f t="shared" si="75"/>
        <v>0.12622152933366182</v>
      </c>
      <c r="BI75" s="61">
        <f t="shared" si="76"/>
        <v>0.47915967454660674</v>
      </c>
      <c r="BJ75" s="61">
        <f t="shared" si="77"/>
        <v>0.45773351023162884</v>
      </c>
      <c r="BK75" s="61">
        <f t="shared" si="78"/>
        <v>0.25245757509124878</v>
      </c>
      <c r="BL75" s="61">
        <f t="shared" si="79"/>
        <v>0.2572544228608783</v>
      </c>
      <c r="BM75" s="61">
        <f t="shared" si="80"/>
        <v>0.64930328338113408</v>
      </c>
      <c r="BN75" s="61">
        <f t="shared" si="81"/>
        <v>0.11075641680696179</v>
      </c>
      <c r="BO75" s="61">
        <f t="shared" si="82"/>
        <v>0.34760743311962661</v>
      </c>
      <c r="BP75" s="61">
        <f t="shared" si="83"/>
        <v>7.7415914188419893E-2</v>
      </c>
      <c r="BQ75" s="61">
        <f t="shared" si="84"/>
        <v>0.31888437412810611</v>
      </c>
      <c r="BR75" s="61">
        <f t="shared" si="85"/>
        <v>0.18145755256485496</v>
      </c>
      <c r="BS75" s="61">
        <f t="shared" si="109"/>
        <v>4.8604791956255982</v>
      </c>
      <c r="BT75" s="61">
        <f t="shared" si="110"/>
        <v>5.0633268921120189</v>
      </c>
      <c r="BV75" s="61">
        <f t="shared" si="111"/>
        <v>0.84156493844515146</v>
      </c>
      <c r="BW75" s="61">
        <f t="shared" si="86"/>
        <v>0.1057789668795952</v>
      </c>
      <c r="BX75" s="61">
        <f t="shared" si="87"/>
        <v>0.37732016076714892</v>
      </c>
      <c r="BY75" s="61">
        <f t="shared" si="88"/>
        <v>0.47191340432640194</v>
      </c>
      <c r="BZ75" s="61">
        <f t="shared" si="89"/>
        <v>0.43642323909121467</v>
      </c>
      <c r="CA75" s="61">
        <f t="shared" si="90"/>
        <v>0.48742044452990235</v>
      </c>
      <c r="CB75" s="61">
        <f t="shared" si="91"/>
        <v>0.93789126815258805</v>
      </c>
      <c r="CC75" s="61">
        <f t="shared" si="92"/>
        <v>9.2618731664485712E-2</v>
      </c>
      <c r="CD75" s="61">
        <f t="shared" si="93"/>
        <v>0.42108381041450116</v>
      </c>
      <c r="CE75" s="61">
        <f t="shared" si="94"/>
        <v>0.20721036277283825</v>
      </c>
      <c r="CF75" s="61">
        <f t="shared" si="95"/>
        <v>0.6144562328421056</v>
      </c>
      <c r="CG75" s="61">
        <f t="shared" si="96"/>
        <v>0.25577346754262764</v>
      </c>
      <c r="CH75" s="61">
        <f t="shared" si="112"/>
        <v>5.2494550274285601</v>
      </c>
      <c r="CI75" s="53">
        <f t="shared" si="113"/>
        <v>5.5402827728309179</v>
      </c>
      <c r="CK75" s="61">
        <f t="shared" si="114"/>
        <v>0.76066257092731859</v>
      </c>
      <c r="CL75" s="61">
        <f t="shared" si="115"/>
        <v>2.0442562454066615E-2</v>
      </c>
      <c r="CM75" s="61">
        <f t="shared" si="116"/>
        <v>0.10183951377945782</v>
      </c>
      <c r="CN75" s="61">
        <f t="shared" si="117"/>
        <v>-1.4179894094773104E-2</v>
      </c>
      <c r="CO75" s="61">
        <f t="shared" si="118"/>
        <v>-0.18396566399996589</v>
      </c>
      <c r="CP75" s="61">
        <f t="shared" si="119"/>
        <v>-0.23016602166902406</v>
      </c>
      <c r="CQ75" s="61">
        <f t="shared" si="120"/>
        <v>-0.28858798477145398</v>
      </c>
      <c r="CR75" s="61">
        <f t="shared" si="121"/>
        <v>1.8137685142476073E-2</v>
      </c>
      <c r="CS75" s="61">
        <f t="shared" si="122"/>
        <v>-7.3476377294874551E-2</v>
      </c>
      <c r="CT75" s="61">
        <f t="shared" si="123"/>
        <v>-0.12979444858441835</v>
      </c>
      <c r="CU75" s="61">
        <f t="shared" si="124"/>
        <v>-0.29557185871399949</v>
      </c>
      <c r="CV75" s="61">
        <f t="shared" si="125"/>
        <v>-7.4315914977772679E-2</v>
      </c>
      <c r="CW75" s="61">
        <f t="shared" si="126"/>
        <v>-0.38897583180296191</v>
      </c>
      <c r="CX75" s="61">
        <f t="shared" si="127"/>
        <v>-0.47695588071889894</v>
      </c>
    </row>
    <row r="76" spans="1:102" x14ac:dyDescent="0.3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97"/>
        <v>0.80006217849798356</v>
      </c>
      <c r="L76" s="61">
        <f t="shared" si="98"/>
        <v>1.0034950527125461</v>
      </c>
      <c r="M76" s="61">
        <f t="shared" si="99"/>
        <v>1.131871369827586</v>
      </c>
      <c r="N76" s="61">
        <f t="shared" si="100"/>
        <v>1.4186228903393849</v>
      </c>
      <c r="O76" s="61">
        <f t="shared" si="101"/>
        <v>2.0454746179064704</v>
      </c>
      <c r="P76" s="61">
        <f t="shared" si="102"/>
        <v>6.399526109283971</v>
      </c>
      <c r="Q76" s="61">
        <f t="shared" si="103"/>
        <v>6.3995382048109839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104"/>
        <v>2.3853998056282828</v>
      </c>
      <c r="Z76" s="61">
        <f t="shared" si="105"/>
        <v>1.907231248110814</v>
      </c>
      <c r="AA76" s="61">
        <f t="shared" si="106"/>
        <v>1.7276956295521351</v>
      </c>
      <c r="AB76" s="61">
        <f t="shared" si="107"/>
        <v>1.4238755138573345</v>
      </c>
      <c r="AC76" s="61">
        <f t="shared" si="108"/>
        <v>1.0525049946519502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72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73"/>
        <v>1198.515380859375</v>
      </c>
      <c r="BG76" s="61">
        <f t="shared" si="74"/>
        <v>2.3853998056282828</v>
      </c>
      <c r="BH76" s="61">
        <f t="shared" si="75"/>
        <v>0.13389697004873116</v>
      </c>
      <c r="BI76" s="61">
        <f t="shared" si="76"/>
        <v>0.52311357979189987</v>
      </c>
      <c r="BJ76" s="61">
        <f t="shared" si="77"/>
        <v>0.83882592871124551</v>
      </c>
      <c r="BK76" s="61">
        <f t="shared" si="78"/>
        <v>0.25716357028824605</v>
      </c>
      <c r="BL76" s="61">
        <f t="shared" si="79"/>
        <v>0.21670682060535085</v>
      </c>
      <c r="BM76" s="61">
        <f t="shared" si="80"/>
        <v>0.62802827313072518</v>
      </c>
      <c r="BN76" s="61">
        <f t="shared" si="81"/>
        <v>0.2517338607244517</v>
      </c>
      <c r="BO76" s="61">
        <f t="shared" si="82"/>
        <v>0.58416355642014572</v>
      </c>
      <c r="BP76" s="61">
        <f t="shared" si="83"/>
        <v>5.2332046964596188E-2</v>
      </c>
      <c r="BQ76" s="61">
        <f t="shared" si="84"/>
        <v>0.2948315823484543</v>
      </c>
      <c r="BR76" s="61">
        <f t="shared" si="85"/>
        <v>0.22112008337667774</v>
      </c>
      <c r="BS76" s="61">
        <f t="shared" si="109"/>
        <v>6.3873160780388076</v>
      </c>
      <c r="BT76" s="61">
        <f t="shared" si="110"/>
        <v>6.4743914378924794</v>
      </c>
      <c r="BV76" s="61">
        <f t="shared" si="111"/>
        <v>1.0525049946519502</v>
      </c>
      <c r="BW76" s="61">
        <f t="shared" si="86"/>
        <v>0.11315926909083453</v>
      </c>
      <c r="BX76" s="61">
        <f t="shared" si="87"/>
        <v>0.41233521375846016</v>
      </c>
      <c r="BY76" s="61">
        <f t="shared" si="88"/>
        <v>0.9006186726679154</v>
      </c>
      <c r="BZ76" s="61">
        <f t="shared" si="89"/>
        <v>0.44556492303353279</v>
      </c>
      <c r="CA76" s="61">
        <f t="shared" si="90"/>
        <v>0.43844054474430605</v>
      </c>
      <c r="CB76" s="61">
        <f t="shared" si="91"/>
        <v>0.98551493218539088</v>
      </c>
      <c r="CC76" s="61">
        <f t="shared" si="92"/>
        <v>0.24443479568705531</v>
      </c>
      <c r="CD76" s="61">
        <f t="shared" si="93"/>
        <v>0.79127513442416075</v>
      </c>
      <c r="CE76" s="61">
        <f t="shared" si="94"/>
        <v>0.13206170632649034</v>
      </c>
      <c r="CF76" s="61">
        <f t="shared" si="95"/>
        <v>0.51945024886833346</v>
      </c>
      <c r="CG76" s="61">
        <f t="shared" si="96"/>
        <v>0.30469674332018165</v>
      </c>
      <c r="CH76" s="61">
        <f t="shared" si="112"/>
        <v>6.3400571787586104</v>
      </c>
      <c r="CI76" s="53">
        <f t="shared" si="113"/>
        <v>6.3783995325444653</v>
      </c>
      <c r="CK76" s="61">
        <f t="shared" si="114"/>
        <v>1.3328948109763326</v>
      </c>
      <c r="CL76" s="61">
        <f t="shared" si="115"/>
        <v>2.0737700957896635E-2</v>
      </c>
      <c r="CM76" s="61">
        <f t="shared" si="116"/>
        <v>0.11077836603343971</v>
      </c>
      <c r="CN76" s="61">
        <f t="shared" si="117"/>
        <v>-6.1792743956669893E-2</v>
      </c>
      <c r="CO76" s="61">
        <f t="shared" si="118"/>
        <v>-0.18840135274528674</v>
      </c>
      <c r="CP76" s="61">
        <f t="shared" si="119"/>
        <v>-0.2217337241389552</v>
      </c>
      <c r="CQ76" s="61">
        <f t="shared" si="120"/>
        <v>-0.3574866590546657</v>
      </c>
      <c r="CR76" s="61">
        <f t="shared" si="121"/>
        <v>7.299065037396385E-3</v>
      </c>
      <c r="CS76" s="61">
        <f t="shared" si="122"/>
        <v>-0.20711157800401503</v>
      </c>
      <c r="CT76" s="61">
        <f t="shared" si="123"/>
        <v>-7.9729659361894148E-2</v>
      </c>
      <c r="CU76" s="61">
        <f t="shared" si="124"/>
        <v>-0.22461866651987916</v>
      </c>
      <c r="CV76" s="61">
        <f t="shared" si="125"/>
        <v>-8.3576659943503911E-2</v>
      </c>
      <c r="CW76" s="61">
        <f t="shared" si="126"/>
        <v>4.725889928019722E-2</v>
      </c>
      <c r="CX76" s="61">
        <f t="shared" si="127"/>
        <v>9.5991905348014051E-2</v>
      </c>
    </row>
    <row r="77" spans="1:102" x14ac:dyDescent="0.3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28">100*D$1*(D77-D76)/$I76</f>
        <v>0.91280055146448147</v>
      </c>
      <c r="L77" s="61">
        <f t="shared" ref="L77" si="129">100*E$1*(E77-E76)/$I76</f>
        <v>1.1053534831363587</v>
      </c>
      <c r="M77" s="61">
        <f t="shared" ref="M77" si="130">100*F$1*(F77-F76)/$I76</f>
        <v>1.2328473379037521</v>
      </c>
      <c r="N77" s="61">
        <f t="shared" ref="N77" si="131">100*G$1*(G77-G76)/$I76</f>
        <v>1.506583204102834</v>
      </c>
      <c r="O77" s="61">
        <f t="shared" ref="O77" si="132">100*H$1*(H77-H76)/$I76</f>
        <v>2.1058558592776215</v>
      </c>
      <c r="P77" s="61">
        <f t="shared" ref="P77" si="133">+SUM(K77:O77)</f>
        <v>6.8634404358850478</v>
      </c>
      <c r="Q77" s="61">
        <f t="shared" ref="Q77" si="134">100*(I77/I76-1)</f>
        <v>6.8635007760460498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35">+S$1*(S77-S76)/D76</f>
        <v>3.363151220791492</v>
      </c>
      <c r="Z77" s="61">
        <f t="shared" ref="Z77" si="136">+T$1*(T77-T76)/E76</f>
        <v>2.7037928261544995</v>
      </c>
      <c r="AA77" s="61">
        <f t="shared" ref="AA77" si="137">+U$1*(U77-U76)/F76</f>
        <v>2.4578303383372933</v>
      </c>
      <c r="AB77" s="61">
        <f t="shared" ref="AB77" si="138">+V$1*(V77-V76)/G76</f>
        <v>2.0339509131162621</v>
      </c>
      <c r="AC77" s="61">
        <f t="shared" ref="AC77" si="139">+W$1*(W77-W76)/H76</f>
        <v>1.5185636750115634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40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41">+H77</f>
        <v>1277.2337646484375</v>
      </c>
      <c r="BG77" s="61">
        <f t="shared" ref="BG77" si="142">+AE$1*(AE77-AE76)/$AQ76</f>
        <v>3.363151220791492</v>
      </c>
      <c r="BH77" s="61">
        <f t="shared" ref="BH77" si="143">+AF$1*(AF77-AF76)/$AQ76</f>
        <v>0.11248984735157493</v>
      </c>
      <c r="BI77" s="61">
        <f t="shared" ref="BI77" si="144">+AG$1*(AG77-AG76)/$AQ76</f>
        <v>0.54984705947414936</v>
      </c>
      <c r="BJ77" s="61">
        <f t="shared" ref="BJ77" si="145">+AH$1*(AH77-AH76)/$AQ76</f>
        <v>0.5197133949833076</v>
      </c>
      <c r="BK77" s="61">
        <f t="shared" ref="BK77" si="146">+AI$1*(AI77-AI76)/$AQ76</f>
        <v>0.22556684784188158</v>
      </c>
      <c r="BL77" s="61">
        <f t="shared" ref="BL77" si="147">+AJ$1*(AJ77-AJ76)/$AQ76</f>
        <v>0.23686902393452877</v>
      </c>
      <c r="BM77" s="61">
        <f t="shared" ref="BM77" si="148">+AK$1*(AK77-AK76)/$AQ76</f>
        <v>0.55547536174960455</v>
      </c>
      <c r="BN77" s="61">
        <f t="shared" ref="BN77" si="149">+AL$1*(AL77-AL76)/$AQ76</f>
        <v>0.28660718886514996</v>
      </c>
      <c r="BO77" s="61">
        <f t="shared" ref="BO77" si="150">+AM$1*(AM77-AM76)/$AQ76</f>
        <v>0.5199151511660417</v>
      </c>
      <c r="BP77" s="61">
        <f t="shared" ref="BP77" si="151">+AN$1*(AN77-AN76)/$AQ76</f>
        <v>6.1847656460122254E-2</v>
      </c>
      <c r="BQ77" s="61">
        <f t="shared" ref="BQ77" si="152">+AO$1*(AO77-AO76)/$AQ76</f>
        <v>0.3541996372339839</v>
      </c>
      <c r="BR77" s="61">
        <f t="shared" ref="BR77" si="153">+AP$1*(AP77-AP76)/$AQ76</f>
        <v>0.20712114313372076</v>
      </c>
      <c r="BS77" s="61">
        <f t="shared" ref="BS77" si="154">+SUM(BG77:BR77)</f>
        <v>6.9928035329855573</v>
      </c>
      <c r="BT77" s="61">
        <f t="shared" ref="BT77" si="155">100*(D77/D76-1)</f>
        <v>7.3815179971449929</v>
      </c>
      <c r="BV77" s="61">
        <f t="shared" ref="BV77" si="156">+AS$1*(AS77-AS76)/$BE76</f>
        <v>1.5185636750115634</v>
      </c>
      <c r="BW77" s="61">
        <f t="shared" ref="BW77" si="157">+AT$1*(AT77-AT76)/$BE76</f>
        <v>9.3440526734727233E-2</v>
      </c>
      <c r="BX77" s="61">
        <f t="shared" ref="BX77" si="158">+AU$1*(AU77-AU76)/$BE76</f>
        <v>0.4504115998546413</v>
      </c>
      <c r="BY77" s="61">
        <f t="shared" ref="BY77" si="159">+AV$1*(AV77-AV76)/$BE76</f>
        <v>0.53714084521073924</v>
      </c>
      <c r="BZ77" s="61">
        <f t="shared" ref="BZ77" si="160">+AW$1*(AW77-AW76)/$BE76</f>
        <v>0.37725399130977194</v>
      </c>
      <c r="CA77" s="61">
        <f t="shared" ref="CA77" si="161">+AX$1*(AX77-AX76)/$BE76</f>
        <v>0.45765972330881705</v>
      </c>
      <c r="CB77" s="61">
        <f t="shared" ref="CB77" si="162">+AY$1*(AY77-AY76)/$BE76</f>
        <v>0.78403014786480685</v>
      </c>
      <c r="CC77" s="61">
        <f t="shared" ref="CC77" si="163">+AZ$1*(AZ77-AZ76)/$BE76</f>
        <v>0.26119651238702535</v>
      </c>
      <c r="CD77" s="61">
        <f t="shared" ref="CD77" si="164">+BA$1*(BA77-BA76)/$BE76</f>
        <v>0.62895701160223805</v>
      </c>
      <c r="CE77" s="61">
        <f t="shared" ref="CE77" si="165">+BB$1*(BB77-BB76)/$BE76</f>
        <v>0.15895818245430737</v>
      </c>
      <c r="CF77" s="61">
        <f t="shared" ref="CF77" si="166">+BC$1*(BC77-BC76)/$BE76</f>
        <v>0.64707591171331225</v>
      </c>
      <c r="CG77" s="61">
        <f t="shared" ref="CG77" si="167">+BD$1*(BD77-BD76)/$BE76</f>
        <v>0.29276495548985543</v>
      </c>
      <c r="CH77" s="61">
        <f t="shared" ref="CH77" si="168">+SUM(BV77:CG77)</f>
        <v>6.2074530829418046</v>
      </c>
      <c r="CI77" s="53">
        <f t="shared" ref="CI77" si="169">100*(H77/H76-1)</f>
        <v>6.5679911201989682</v>
      </c>
      <c r="CK77" s="61">
        <f t="shared" ref="CK77" si="170">+BG77-BV77</f>
        <v>1.8445875457799286</v>
      </c>
      <c r="CL77" s="61">
        <f t="shared" ref="CL77" si="171">+BH77-BW77</f>
        <v>1.9049320616847693E-2</v>
      </c>
      <c r="CM77" s="61">
        <f t="shared" ref="CM77" si="172">+BI77-BX77</f>
        <v>9.943545961950806E-2</v>
      </c>
      <c r="CN77" s="61">
        <f t="shared" ref="CN77" si="173">+BJ77-BY77</f>
        <v>-1.742745022743164E-2</v>
      </c>
      <c r="CO77" s="61">
        <f t="shared" ref="CO77" si="174">+BK77-BZ77</f>
        <v>-0.15168714346789036</v>
      </c>
      <c r="CP77" s="61">
        <f t="shared" ref="CP77" si="175">+BL77-CA77</f>
        <v>-0.22079069937428827</v>
      </c>
      <c r="CQ77" s="61">
        <f t="shared" ref="CQ77" si="176">+BM77-CB77</f>
        <v>-0.2285547861152023</v>
      </c>
      <c r="CR77" s="61">
        <f t="shared" ref="CR77" si="177">+BN77-CC77</f>
        <v>2.5410676478124616E-2</v>
      </c>
      <c r="CS77" s="61">
        <f t="shared" ref="CS77" si="178">+BO77-CD77</f>
        <v>-0.10904186043619635</v>
      </c>
      <c r="CT77" s="61">
        <f t="shared" ref="CT77" si="179">+BP77-CE77</f>
        <v>-9.7110525994185126E-2</v>
      </c>
      <c r="CU77" s="61">
        <f t="shared" ref="CU77" si="180">+BQ77-CF77</f>
        <v>-0.29287627447932835</v>
      </c>
      <c r="CV77" s="61">
        <f t="shared" ref="CV77" si="181">+BR77-CG77</f>
        <v>-8.5643812356134663E-2</v>
      </c>
      <c r="CW77" s="61">
        <f t="shared" ref="CW77" si="182">+BS77-CH77</f>
        <v>0.7853504500437527</v>
      </c>
      <c r="CX77" s="61">
        <f t="shared" ref="CX77" si="183">+BT77-CI77</f>
        <v>0.81352687694602466</v>
      </c>
    </row>
    <row r="78" spans="1:102" x14ac:dyDescent="0.3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184">100*D$1*(D78-D77)/$I77</f>
        <v>0.84869457423424266</v>
      </c>
      <c r="L78" s="61">
        <f t="shared" ref="L78" si="185">100*E$1*(E78-E77)/$I77</f>
        <v>1.0572570986908429</v>
      </c>
      <c r="M78" s="61">
        <f t="shared" ref="M78" si="186">100*F$1*(F78-F77)/$I77</f>
        <v>1.2001808717047884</v>
      </c>
      <c r="N78" s="61">
        <f t="shared" ref="N78" si="187">100*G$1*(G78-G77)/$I77</f>
        <v>1.4799377420404105</v>
      </c>
      <c r="O78" s="61">
        <f t="shared" ref="O78" si="188">100*H$1*(H78-H77)/$I77</f>
        <v>2.0827626209401799</v>
      </c>
      <c r="P78" s="61">
        <f t="shared" ref="P78" si="189">+SUM(K78:O78)</f>
        <v>6.6688329076104651</v>
      </c>
      <c r="Q78" s="61">
        <f t="shared" ref="Q78" si="190">100*(I78/I77-1)</f>
        <v>6.6688704913236752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191">+S$1*(S78-S77)/D77</f>
        <v>2.9124824646013501</v>
      </c>
      <c r="Z78" s="61">
        <f t="shared" ref="Z78" si="192">+T$1*(T78-T77)/E77</f>
        <v>2.4161544905316279</v>
      </c>
      <c r="AA78" s="61">
        <f t="shared" ref="AA78" si="193">+U$1*(U78-U77)/F77</f>
        <v>2.2497982762157611</v>
      </c>
      <c r="AB78" s="61">
        <f t="shared" ref="AB78" si="194">+V$1*(V78-V77)/G77</f>
        <v>1.8864998942097702</v>
      </c>
      <c r="AC78" s="61">
        <f t="shared" ref="AC78" si="195">+W$1*(W78-W77)/H77</f>
        <v>1.4305425297294234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196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197">+H78</f>
        <v>1360.4324951171875</v>
      </c>
      <c r="BG78" s="61">
        <f t="shared" ref="BG78" si="198">+AE$1*(AE78-AE77)/$AQ77</f>
        <v>2.9124824646013501</v>
      </c>
      <c r="BH78" s="61">
        <f t="shared" ref="BH78" si="199">+AF$1*(AF78-AF77)/$AQ77</f>
        <v>0.13852866624575738</v>
      </c>
      <c r="BI78" s="61">
        <f t="shared" ref="BI78" si="200">+AG$1*(AG78-AG77)/$AQ77</f>
        <v>0.53009744448913709</v>
      </c>
      <c r="BJ78" s="61">
        <f t="shared" ref="BJ78" si="201">+AH$1*(AH78-AH77)/$AQ77</f>
        <v>0.68520358241783808</v>
      </c>
      <c r="BK78" s="61">
        <f t="shared" ref="BK78" si="202">+AI$1*(AI78-AI77)/$AQ77</f>
        <v>0.24176696523225188</v>
      </c>
      <c r="BL78" s="61">
        <f t="shared" ref="BL78" si="203">+AJ$1*(AJ78-AJ77)/$AQ77</f>
        <v>0.2527925526151652</v>
      </c>
      <c r="BM78" s="61">
        <f t="shared" ref="BM78" si="204">+AK$1*(AK78-AK77)/$AQ77</f>
        <v>0.55499106706424051</v>
      </c>
      <c r="BN78" s="61">
        <f t="shared" ref="BN78" si="205">+AL$1*(AL78-AL77)/$AQ77</f>
        <v>7.1762369150734792E-2</v>
      </c>
      <c r="BO78" s="61">
        <f t="shared" ref="BO78" si="206">+AM$1*(AM78-AM77)/$AQ77</f>
        <v>0.35593252740328796</v>
      </c>
      <c r="BP78" s="61">
        <f t="shared" ref="BP78" si="207">+AN$1*(AN78-AN77)/$AQ77</f>
        <v>0.1249959847344818</v>
      </c>
      <c r="BQ78" s="61">
        <f t="shared" ref="BQ78" si="208">+AO$1*(AO78-AO77)/$AQ77</f>
        <v>0.36803539292863552</v>
      </c>
      <c r="BR78" s="61">
        <f t="shared" ref="BR78" si="209">+AP$1*(AP78-AP77)/$AQ77</f>
        <v>0.1994834799773792</v>
      </c>
      <c r="BS78" s="61">
        <f t="shared" ref="BS78" si="210">+SUM(BG78:BR78)</f>
        <v>6.4360724968602598</v>
      </c>
      <c r="BT78" s="61">
        <f t="shared" ref="BT78" si="211">100*(D78/D77-1)</f>
        <v>6.8300058095319249</v>
      </c>
      <c r="BV78" s="61">
        <f t="shared" ref="BV78" si="212">+AS$1*(AS78-AS77)/$BE77</f>
        <v>1.4305425297294234</v>
      </c>
      <c r="BW78" s="61">
        <f t="shared" ref="BW78" si="213">+AT$1*(AT78-AT77)/$BE77</f>
        <v>0.11431833087275928</v>
      </c>
      <c r="BX78" s="61">
        <f t="shared" ref="BX78" si="214">+AU$1*(AU78-AU77)/$BE77</f>
        <v>0.39980630981195836</v>
      </c>
      <c r="BY78" s="61">
        <f t="shared" ref="BY78" si="215">+AV$1*(AV78-AV77)/$BE77</f>
        <v>0.71081255930326359</v>
      </c>
      <c r="BZ78" s="61">
        <f t="shared" ref="BZ78" si="216">+AW$1*(AW78-AW77)/$BE77</f>
        <v>0.41511297377660855</v>
      </c>
      <c r="CA78" s="61">
        <f t="shared" ref="CA78" si="217">+AX$1*(AX78-AX77)/$BE77</f>
        <v>0.48090873013712065</v>
      </c>
      <c r="CB78" s="61">
        <f t="shared" ref="CB78" si="218">+AY$1*(AY78-AY77)/$BE77</f>
        <v>0.85489470990515959</v>
      </c>
      <c r="CC78" s="61">
        <f t="shared" ref="CC78" si="219">+AZ$1*(AZ78-AZ77)/$BE77</f>
        <v>6.2316582628694946E-2</v>
      </c>
      <c r="CD78" s="61">
        <f t="shared" ref="CD78" si="220">+BA$1*(BA78-BA77)/$BE77</f>
        <v>0.44947129792931462</v>
      </c>
      <c r="CE78" s="61">
        <f t="shared" ref="CE78" si="221">+BB$1*(BB78-BB77)/$BE77</f>
        <v>0.25632939441789854</v>
      </c>
      <c r="CF78" s="61">
        <f t="shared" ref="CF78" si="222">+BC$1*(BC78-BC77)/$BE77</f>
        <v>0.67712884344746449</v>
      </c>
      <c r="CG78" s="61">
        <f t="shared" ref="CG78" si="223">+BD$1*(BD78-BD77)/$BE77</f>
        <v>0.28140978066395317</v>
      </c>
      <c r="CH78" s="61">
        <f t="shared" ref="CH78" si="224">+SUM(BV78:CG78)</f>
        <v>6.1330520426236186</v>
      </c>
      <c r="CI78" s="53">
        <f t="shared" ref="CI78" si="225">100*(H78/H77-1)</f>
        <v>6.5139783156022979</v>
      </c>
      <c r="CK78" s="61">
        <f t="shared" ref="CK78" si="226">+BG78-BV78</f>
        <v>1.4819399348719267</v>
      </c>
      <c r="CL78" s="61">
        <f t="shared" ref="CL78" si="227">+BH78-BW78</f>
        <v>2.4210335372998104E-2</v>
      </c>
      <c r="CM78" s="61">
        <f t="shared" ref="CM78" si="228">+BI78-BX78</f>
        <v>0.13029113467717873</v>
      </c>
      <c r="CN78" s="61">
        <f t="shared" ref="CN78" si="229">+BJ78-BY78</f>
        <v>-2.5608976885425516E-2</v>
      </c>
      <c r="CO78" s="61">
        <f t="shared" ref="CO78" si="230">+BK78-BZ78</f>
        <v>-0.17334600854435667</v>
      </c>
      <c r="CP78" s="61">
        <f t="shared" ref="CP78" si="231">+BL78-CA78</f>
        <v>-0.22811617752195545</v>
      </c>
      <c r="CQ78" s="61">
        <f t="shared" ref="CQ78" si="232">+BM78-CB78</f>
        <v>-0.29990364284091908</v>
      </c>
      <c r="CR78" s="61">
        <f t="shared" ref="CR78" si="233">+BN78-CC78</f>
        <v>9.4457865220398465E-3</v>
      </c>
      <c r="CS78" s="61">
        <f t="shared" ref="CS78" si="234">+BO78-CD78</f>
        <v>-9.353877052602666E-2</v>
      </c>
      <c r="CT78" s="61">
        <f t="shared" ref="CT78" si="235">+BP78-CE78</f>
        <v>-0.13133340968341672</v>
      </c>
      <c r="CU78" s="61">
        <f t="shared" ref="CU78" si="236">+BQ78-CF78</f>
        <v>-0.30909345051882897</v>
      </c>
      <c r="CV78" s="61">
        <f t="shared" ref="CV78" si="237">+BR78-CG78</f>
        <v>-8.1926300686573972E-2</v>
      </c>
      <c r="CW78" s="61">
        <f t="shared" ref="CW78" si="238">+BS78-CH78</f>
        <v>0.30302045423664126</v>
      </c>
      <c r="CX78" s="61">
        <f t="shared" ref="CX78" si="239">+BT78-CI78</f>
        <v>0.31602749392962703</v>
      </c>
    </row>
    <row r="79" spans="1:102" x14ac:dyDescent="0.3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240">100*D$1*(D79-D78)/$I78</f>
        <v>1.053160273468206</v>
      </c>
      <c r="L79" s="61">
        <f t="shared" ref="L79" si="241">100*E$1*(E79-E78)/$I78</f>
        <v>1.2997305121823186</v>
      </c>
      <c r="M79" s="61">
        <f t="shared" ref="M79" si="242">100*F$1*(F79-F78)/$I78</f>
        <v>1.4729736481305122</v>
      </c>
      <c r="N79" s="61">
        <f t="shared" ref="N79" si="243">100*G$1*(G79-G78)/$I78</f>
        <v>1.8290554353617707</v>
      </c>
      <c r="O79" s="61">
        <f t="shared" ref="O79" si="244">100*H$1*(H79-H78)/$I78</f>
        <v>2.5971885851901253</v>
      </c>
      <c r="P79" s="61">
        <f t="shared" ref="P79" si="245">+SUM(K79:O79)</f>
        <v>8.2521084543329337</v>
      </c>
      <c r="Q79" s="61">
        <f t="shared" ref="Q79" si="246">100*(I79/I78-1)</f>
        <v>8.2521454106543999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247">+S$1*(S79-S78)/D78</f>
        <v>3.7021874209167152</v>
      </c>
      <c r="Z79" s="61">
        <f t="shared" ref="Z79" si="248">+T$1*(T79-T78)/E78</f>
        <v>3.0346235964231583</v>
      </c>
      <c r="AA79" s="61">
        <f t="shared" ref="AA79" si="249">+U$1*(U79-U78)/F78</f>
        <v>2.8194966099623207</v>
      </c>
      <c r="AB79" s="61">
        <f t="shared" ref="AB79" si="250">+V$1*(V79-V78)/G78</f>
        <v>2.3663103668528112</v>
      </c>
      <c r="AC79" s="61">
        <f t="shared" ref="AC79" si="251">+W$1*(W79-W78)/H78</f>
        <v>1.7869547077218495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252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253">+H79</f>
        <v>1471.0994873046875</v>
      </c>
      <c r="BG79" s="61">
        <f t="shared" ref="BG79" si="254">+AE$1*(AE79-AE78)/$AQ78</f>
        <v>3.7021874209167152</v>
      </c>
      <c r="BH79" s="61">
        <f t="shared" ref="BH79" si="255">+AF$1*(AF79-AF78)/$AQ78</f>
        <v>9.0366274582987197E-2</v>
      </c>
      <c r="BI79" s="61">
        <f t="shared" ref="BI79" si="256">+AG$1*(AG79-AG78)/$AQ78</f>
        <v>0.75302808609869876</v>
      </c>
      <c r="BJ79" s="61">
        <f t="shared" ref="BJ79" si="257">+AH$1*(AH79-AH78)/$AQ78</f>
        <v>0.56453387875325955</v>
      </c>
      <c r="BK79" s="61">
        <f t="shared" ref="BK79" si="258">+AI$1*(AI79-AI78)/$AQ78</f>
        <v>0.34834168473380439</v>
      </c>
      <c r="BL79" s="61">
        <f t="shared" ref="BL79" si="259">+AJ$1*(AJ79-AJ78)/$AQ78</f>
        <v>0.28597510072562177</v>
      </c>
      <c r="BM79" s="61">
        <f t="shared" ref="BM79" si="260">+AK$1*(AK79-AK78)/$AQ78</f>
        <v>0.64534693656690123</v>
      </c>
      <c r="BN79" s="61">
        <f t="shared" ref="BN79" si="261">+AL$1*(AL79-AL78)/$AQ78</f>
        <v>0.24224932646054917</v>
      </c>
      <c r="BO79" s="61">
        <f t="shared" ref="BO79" si="262">+AM$1*(AM79-AM78)/$AQ78</f>
        <v>0.51802991310007307</v>
      </c>
      <c r="BP79" s="61">
        <f t="shared" ref="BP79" si="263">+AN$1*(AN79-AN78)/$AQ78</f>
        <v>7.7419650214699917E-2</v>
      </c>
      <c r="BQ79" s="61">
        <f t="shared" ref="BQ79" si="264">+AO$1*(AO79-AO78)/$AQ78</f>
        <v>0.48059015644103825</v>
      </c>
      <c r="BR79" s="61">
        <f t="shared" ref="BR79" si="265">+AP$1*(AP79-AP78)/$AQ78</f>
        <v>0.20694597208762511</v>
      </c>
      <c r="BS79" s="61">
        <f t="shared" ref="BS79" si="266">+SUM(BG79:BR79)</f>
        <v>7.915014400681974</v>
      </c>
      <c r="BT79" s="61">
        <f t="shared" ref="BT79" si="267">100*(D79/D78-1)</f>
        <v>8.4626924945660154</v>
      </c>
      <c r="BV79" s="61">
        <f t="shared" ref="BV79" si="268">+AS$1*(AS79-AS78)/$BE78</f>
        <v>1.7869547077218495</v>
      </c>
      <c r="BW79" s="61">
        <f t="shared" ref="BW79" si="269">+AT$1*(AT79-AT78)/$BE78</f>
        <v>7.3621017223153354E-2</v>
      </c>
      <c r="BX79" s="61">
        <f t="shared" ref="BX79" si="270">+AU$1*(AU79-AU78)/$BE78</f>
        <v>0.60488507985357765</v>
      </c>
      <c r="BY79" s="61">
        <f t="shared" ref="BY79" si="271">+AV$1*(AV79-AV78)/$BE78</f>
        <v>0.65579428154826169</v>
      </c>
      <c r="BZ79" s="61">
        <f t="shared" ref="BZ79" si="272">+AW$1*(AW79-AW78)/$BE78</f>
        <v>0.62842125022109274</v>
      </c>
      <c r="CA79" s="61">
        <f t="shared" ref="CA79" si="273">+AX$1*(AX79-AX78)/$BE78</f>
        <v>0.55160842292362833</v>
      </c>
      <c r="CB79" s="61">
        <f t="shared" ref="CB79" si="274">+AY$1*(AY79-AY78)/$BE78</f>
        <v>1.0498384593361176</v>
      </c>
      <c r="CC79" s="61">
        <f t="shared" ref="CC79" si="275">+AZ$1*(AZ79-AZ78)/$BE78</f>
        <v>0.22044684656380734</v>
      </c>
      <c r="CD79" s="61">
        <f t="shared" ref="CD79" si="276">+BA$1*(BA79-BA78)/$BE78</f>
        <v>0.7179620680058475</v>
      </c>
      <c r="CE79" s="61">
        <f t="shared" ref="CE79" si="277">+BB$1*(BB79-BB78)/$BE78</f>
        <v>0.20457382207812466</v>
      </c>
      <c r="CF79" s="61">
        <f t="shared" ref="CF79" si="278">+BC$1*(BC79-BC78)/$BE78</f>
        <v>0.83775728389866977</v>
      </c>
      <c r="CG79" s="61">
        <f t="shared" ref="CG79" si="279">+BD$1*(BD79-BD78)/$BE78</f>
        <v>0.30046736051772849</v>
      </c>
      <c r="CH79" s="61">
        <f t="shared" ref="CH79" si="280">+SUM(BV79:CG79)</f>
        <v>7.6323305998918585</v>
      </c>
      <c r="CI79" s="53">
        <f t="shared" ref="CI79" si="281">100*(H79/H78-1)</f>
        <v>8.134691914865444</v>
      </c>
      <c r="CK79" s="61">
        <f t="shared" ref="CK79" si="282">+BG79-BV79</f>
        <v>1.9152327131948657</v>
      </c>
      <c r="CL79" s="61">
        <f t="shared" ref="CL79" si="283">+BH79-BW79</f>
        <v>1.6745257359833843E-2</v>
      </c>
      <c r="CM79" s="61">
        <f t="shared" ref="CM79" si="284">+BI79-BX79</f>
        <v>0.14814300624512111</v>
      </c>
      <c r="CN79" s="61">
        <f t="shared" ref="CN79" si="285">+BJ79-BY79</f>
        <v>-9.1260402795002138E-2</v>
      </c>
      <c r="CO79" s="61">
        <f t="shared" ref="CO79" si="286">+BK79-BZ79</f>
        <v>-0.28007956548728835</v>
      </c>
      <c r="CP79" s="61">
        <f t="shared" ref="CP79" si="287">+BL79-CA79</f>
        <v>-0.26563332219800656</v>
      </c>
      <c r="CQ79" s="61">
        <f t="shared" ref="CQ79" si="288">+BM79-CB79</f>
        <v>-0.40449152276921641</v>
      </c>
      <c r="CR79" s="61">
        <f t="shared" ref="CR79" si="289">+BN79-CC79</f>
        <v>2.1802479896741833E-2</v>
      </c>
      <c r="CS79" s="61">
        <f t="shared" ref="CS79" si="290">+BO79-CD79</f>
        <v>-0.19993215490577443</v>
      </c>
      <c r="CT79" s="61">
        <f t="shared" ref="CT79" si="291">+BP79-CE79</f>
        <v>-0.12715417186342476</v>
      </c>
      <c r="CU79" s="61">
        <f t="shared" ref="CU79" si="292">+BQ79-CF79</f>
        <v>-0.35716712745763152</v>
      </c>
      <c r="CV79" s="61">
        <f t="shared" ref="CV79" si="293">+BR79-CG79</f>
        <v>-9.352138843010338E-2</v>
      </c>
      <c r="CW79" s="61">
        <f t="shared" ref="CW79" si="294">+BS79-CH79</f>
        <v>0.28268380079011557</v>
      </c>
      <c r="CX79" s="61">
        <f t="shared" ref="CX79" si="295">+BT79-CI79</f>
        <v>0.32800057970057139</v>
      </c>
    </row>
    <row r="80" spans="1:102" x14ac:dyDescent="0.3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296">100*D$1*(D80-D79)/$I79</f>
        <v>0.99117705858315863</v>
      </c>
      <c r="L80" s="61">
        <f t="shared" ref="L80" si="297">100*E$1*(E80-E79)/$I79</f>
        <v>1.2609188108159552</v>
      </c>
      <c r="M80" s="61">
        <f t="shared" ref="M80" si="298">100*F$1*(F80-F79)/$I79</f>
        <v>1.4409036131674275</v>
      </c>
      <c r="N80" s="61">
        <f t="shared" ref="N80" si="299">100*G$1*(G80-G79)/$I79</f>
        <v>1.8227689710430166</v>
      </c>
      <c r="O80" s="61">
        <f t="shared" ref="O80" si="300">100*H$1*(H80-H79)/$I79</f>
        <v>2.6718027562872346</v>
      </c>
      <c r="P80" s="61">
        <f t="shared" ref="P80" si="301">+SUM(K80:O80)</f>
        <v>8.1875712098967934</v>
      </c>
      <c r="Q80" s="61">
        <f t="shared" ref="Q80" si="302">100*(I80/I79-1)</f>
        <v>8.1875596045573928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303">+S$1*(S80-S79)/D79</f>
        <v>2.6024877151288939</v>
      </c>
      <c r="Z80" s="61">
        <f t="shared" ref="Z80" si="304">+T$1*(T80-T79)/E79</f>
        <v>2.0873996626779259</v>
      </c>
      <c r="AA80" s="61">
        <f t="shared" ref="AA80" si="305">+U$1*(U80-U79)/F79</f>
        <v>1.8849537556524032</v>
      </c>
      <c r="AB80" s="61">
        <f t="shared" ref="AB80" si="306">+V$1*(V80-V79)/G79</f>
        <v>1.5606629119528908</v>
      </c>
      <c r="AC80" s="61">
        <f t="shared" ref="AC80" si="307">+W$1*(W80-W79)/H79</f>
        <v>1.1641441711726426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30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309">+H80</f>
        <v>1594.340576171875</v>
      </c>
      <c r="BG80" s="61">
        <f t="shared" ref="BG80" si="310">+AE$1*(AE80-AE79)/$AQ79</f>
        <v>2.6024877151288939</v>
      </c>
      <c r="BH80" s="61">
        <f t="shared" ref="BH80" si="311">+AF$1*(AF80-AF79)/$AQ79</f>
        <v>0.16263295675410083</v>
      </c>
      <c r="BI80" s="61">
        <f t="shared" ref="BI80" si="312">+AG$1*(AG80-AG79)/$AQ79</f>
        <v>0.74257731867067267</v>
      </c>
      <c r="BJ80" s="61">
        <f t="shared" ref="BJ80" si="313">+AH$1*(AH80-AH79)/$AQ79</f>
        <v>1.2314072512778873</v>
      </c>
      <c r="BK80" s="61">
        <f t="shared" ref="BK80" si="314">+AI$1*(AI80-AI79)/$AQ79</f>
        <v>0.36342404331012806</v>
      </c>
      <c r="BL80" s="61">
        <f t="shared" ref="BL80" si="315">+AJ$1*(AJ80-AJ79)/$AQ79</f>
        <v>0.40267599505067747</v>
      </c>
      <c r="BM80" s="61">
        <f t="shared" ref="BM80" si="316">+AK$1*(AK80-AK79)/$AQ79</f>
        <v>0.77301482613342865</v>
      </c>
      <c r="BN80" s="61">
        <f t="shared" ref="BN80" si="317">+AL$1*(AL80-AL79)/$AQ79</f>
        <v>0.25350038023160582</v>
      </c>
      <c r="BO80" s="61">
        <f t="shared" ref="BO80" si="318">+AM$1*(AM80-AM79)/$AQ79</f>
        <v>0.53992875075261049</v>
      </c>
      <c r="BP80" s="61">
        <f t="shared" ref="BP80" si="319">+AN$1*(AN80-AN79)/$AQ79</f>
        <v>7.3500727354194523E-2</v>
      </c>
      <c r="BQ80" s="61">
        <f t="shared" ref="BQ80" si="320">+AO$1*(AO80-AO79)/$AQ79</f>
        <v>0.43427639722733741</v>
      </c>
      <c r="BR80" s="61">
        <f t="shared" ref="BR80" si="321">+AP$1*(AP80-AP79)/$AQ79</f>
        <v>0.22997120022410644</v>
      </c>
      <c r="BS80" s="61">
        <f t="shared" ref="BS80" si="322">+SUM(BG80:BR80)</f>
        <v>7.8093975621156444</v>
      </c>
      <c r="BT80" s="61">
        <f t="shared" ref="BT80" si="323">100*(D80/D79-1)</f>
        <v>7.9491641317577688</v>
      </c>
      <c r="BV80" s="61">
        <f t="shared" ref="BV80" si="324">+AS$1*(AS80-AS79)/$BE79</f>
        <v>1.1641441711726426</v>
      </c>
      <c r="BW80" s="61">
        <f t="shared" ref="BW80" si="325">+AT$1*(AT80-AT79)/$BE79</f>
        <v>0.13742100009810096</v>
      </c>
      <c r="BX80" s="61">
        <f t="shared" ref="BX80" si="326">+AU$1*(AU80-AU79)/$BE79</f>
        <v>0.61524996181417468</v>
      </c>
      <c r="BY80" s="61">
        <f t="shared" ref="BY80" si="327">+AV$1*(AV80-AV79)/$BE79</f>
        <v>1.2580672477579224</v>
      </c>
      <c r="BZ80" s="61">
        <f t="shared" ref="BZ80" si="328">+AW$1*(AW80-AW79)/$BE79</f>
        <v>0.63499399109823496</v>
      </c>
      <c r="CA80" s="61">
        <f t="shared" ref="CA80" si="329">+AX$1*(AX80-AX79)/$BE79</f>
        <v>0.71827313472959575</v>
      </c>
      <c r="CB80" s="61">
        <f t="shared" ref="CB80" si="330">+AY$1*(AY80-AY79)/$BE79</f>
        <v>1.2793093290364927</v>
      </c>
      <c r="CC80" s="61">
        <f t="shared" ref="CC80" si="331">+AZ$1*(AZ80-AZ79)/$BE79</f>
        <v>0.2319271395987817</v>
      </c>
      <c r="CD80" s="61">
        <f t="shared" ref="CD80" si="332">+BA$1*(BA80-BA79)/$BE79</f>
        <v>0.7927822504143347</v>
      </c>
      <c r="CE80" s="61">
        <f t="shared" ref="CE80" si="333">+BB$1*(BB80-BB79)/$BE79</f>
        <v>0.19103041455981165</v>
      </c>
      <c r="CF80" s="61">
        <f t="shared" ref="CF80" si="334">+BC$1*(BC80-BC79)/$BE79</f>
        <v>0.84344174856452203</v>
      </c>
      <c r="CG80" s="61">
        <f t="shared" ref="CG80" si="335">+BD$1*(BD80-BD79)/$BE79</f>
        <v>0.30991421390631341</v>
      </c>
      <c r="CH80" s="61">
        <f t="shared" ref="CH80" si="336">+SUM(BV80:CG80)</f>
        <v>8.1765546027509277</v>
      </c>
      <c r="CI80" s="53">
        <f t="shared" ref="CI80" si="337">100*(H80/H79-1)</f>
        <v>8.3774816000369068</v>
      </c>
      <c r="CK80" s="61">
        <f t="shared" ref="CK80" si="338">+BG80-BV80</f>
        <v>1.4383435439562513</v>
      </c>
      <c r="CL80" s="61">
        <f t="shared" ref="CL80" si="339">+BH80-BW80</f>
        <v>2.5211956655999873E-2</v>
      </c>
      <c r="CM80" s="61">
        <f t="shared" ref="CM80" si="340">+BI80-BX80</f>
        <v>0.12732735685649799</v>
      </c>
      <c r="CN80" s="61">
        <f t="shared" ref="CN80" si="341">+BJ80-BY80</f>
        <v>-2.6659996480035142E-2</v>
      </c>
      <c r="CO80" s="61">
        <f t="shared" ref="CO80" si="342">+BK80-BZ80</f>
        <v>-0.27156994778810689</v>
      </c>
      <c r="CP80" s="61">
        <f t="shared" ref="CP80" si="343">+BL80-CA80</f>
        <v>-0.31559713967891828</v>
      </c>
      <c r="CQ80" s="61">
        <f t="shared" ref="CQ80" si="344">+BM80-CB80</f>
        <v>-0.5062945029030641</v>
      </c>
      <c r="CR80" s="61">
        <f t="shared" ref="CR80" si="345">+BN80-CC80</f>
        <v>2.157324063282412E-2</v>
      </c>
      <c r="CS80" s="61">
        <f t="shared" ref="CS80" si="346">+BO80-CD80</f>
        <v>-0.25285349966172421</v>
      </c>
      <c r="CT80" s="61">
        <f t="shared" ref="CT80" si="347">+BP80-CE80</f>
        <v>-0.11752968720561713</v>
      </c>
      <c r="CU80" s="61">
        <f t="shared" ref="CU80" si="348">+BQ80-CF80</f>
        <v>-0.40916535133718462</v>
      </c>
      <c r="CV80" s="61">
        <f t="shared" ref="CV80" si="349">+BR80-CG80</f>
        <v>-7.9943013682206965E-2</v>
      </c>
      <c r="CW80" s="61">
        <f t="shared" ref="CW80" si="350">+BS80-CH80</f>
        <v>-0.36715704063528332</v>
      </c>
      <c r="CX80" s="61">
        <f t="shared" ref="CX80" si="351">+BT80-CI80</f>
        <v>-0.42831746827913797</v>
      </c>
    </row>
    <row r="81" spans="1:102" x14ac:dyDescent="0.3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352">100*D$1*(D81-D80)/$I80</f>
        <v>0.74456863152188824</v>
      </c>
      <c r="L81" s="61">
        <f t="shared" ref="L81" si="353">100*E$1*(E81-E80)/$I80</f>
        <v>0.94091223927904599</v>
      </c>
      <c r="M81" s="61">
        <f t="shared" ref="M81" si="354">100*F$1*(F81-F80)/$I80</f>
        <v>1.078802652321152</v>
      </c>
      <c r="N81" s="61">
        <f t="shared" ref="N81" si="355">100*G$1*(G81-G80)/$I80</f>
        <v>1.3762241569241047</v>
      </c>
      <c r="O81" s="61">
        <f t="shared" ref="O81" si="356">100*H$1*(H81-H80)/$I80</f>
        <v>2.03526077361323</v>
      </c>
      <c r="P81" s="61">
        <f t="shared" ref="P81" si="357">+SUM(K81:O81)</f>
        <v>6.1757684536594208</v>
      </c>
      <c r="Q81" s="61">
        <f t="shared" ref="Q81" si="358">100*(I81/I80-1)</f>
        <v>6.1757502529788733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359">+S$1*(S81-S80)/D80</f>
        <v>1.8874565284160707</v>
      </c>
      <c r="Z81" s="61">
        <f t="shared" ref="Z81" si="360">+T$1*(T81-T80)/E80</f>
        <v>1.4757096431941454</v>
      </c>
      <c r="AA81" s="61">
        <f t="shared" ref="AA81" si="361">+U$1*(U81-U80)/F80</f>
        <v>1.323207564399105</v>
      </c>
      <c r="AB81" s="61">
        <f t="shared" ref="AB81" si="362">+V$1*(V81-V80)/G80</f>
        <v>1.0926891104100414</v>
      </c>
      <c r="AC81" s="61">
        <f t="shared" ref="AC81" si="363">+W$1*(W81-W80)/H80</f>
        <v>0.80099164452515725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364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365">+H81</f>
        <v>1695.9066162109375</v>
      </c>
      <c r="BG81" s="61">
        <f t="shared" ref="BG81" si="366">+AE$1*(AE81-AE80)/$AQ80</f>
        <v>1.8874565284160707</v>
      </c>
      <c r="BH81" s="61">
        <f t="shared" ref="BH81" si="367">+AF$1*(AF81-AF80)/$AQ80</f>
        <v>8.11816067396708E-2</v>
      </c>
      <c r="BI81" s="61">
        <f t="shared" ref="BI81" si="368">+AG$1*(AG81-AG80)/$AQ80</f>
        <v>0.41239529757615007</v>
      </c>
      <c r="BJ81" s="61">
        <f t="shared" ref="BJ81" si="369">+AH$1*(AH81-AH80)/$AQ80</f>
        <v>1.0263556566692977</v>
      </c>
      <c r="BK81" s="61">
        <f t="shared" ref="BK81" si="370">+AI$1*(AI81-AI80)/$AQ80</f>
        <v>0.29958194821680434</v>
      </c>
      <c r="BL81" s="61">
        <f t="shared" ref="BL81" si="371">+AJ$1*(AJ81-AJ80)/$AQ80</f>
        <v>0.37833121826731669</v>
      </c>
      <c r="BM81" s="61">
        <f t="shared" ref="BM81" si="372">+AK$1*(AK81-AK80)/$AQ80</f>
        <v>0.64745308602348628</v>
      </c>
      <c r="BN81" s="61">
        <f t="shared" ref="BN81" si="373">+AL$1*(AL81-AL80)/$AQ80</f>
        <v>0.35185816901007505</v>
      </c>
      <c r="BO81" s="61">
        <f t="shared" ref="BO81" si="374">+AM$1*(AM81-AM80)/$AQ80</f>
        <v>0.45177991976699855</v>
      </c>
      <c r="BP81" s="61">
        <f t="shared" ref="BP81" si="375">+AN$1*(AN81-AN80)/$AQ80</f>
        <v>0.11434432819810433</v>
      </c>
      <c r="BQ81" s="61">
        <f t="shared" ref="BQ81" si="376">+AO$1*(AO81-AO80)/$AQ80</f>
        <v>0.2775452089536064</v>
      </c>
      <c r="BR81" s="61">
        <f t="shared" ref="BR81" si="377">+AP$1*(AP81-AP80)/$AQ80</f>
        <v>0.20579517169249406</v>
      </c>
      <c r="BS81" s="61">
        <f t="shared" ref="BS81" si="378">+SUM(BG81:BR81)</f>
        <v>6.1340781395300761</v>
      </c>
      <c r="BT81" s="61">
        <f t="shared" ref="BT81" si="379">100*(D81/D80-1)</f>
        <v>5.9845706584237268</v>
      </c>
      <c r="BV81" s="61">
        <f t="shared" ref="BV81" si="380">+AS$1*(AS81-AS80)/$BE80</f>
        <v>0.80099164452515725</v>
      </c>
      <c r="BW81" s="61">
        <f t="shared" ref="BW81" si="381">+AT$1*(AT81-AT80)/$BE80</f>
        <v>6.5535121805976052E-2</v>
      </c>
      <c r="BX81" s="61">
        <f t="shared" ref="BX81" si="382">+AU$1*(AU81-AU80)/$BE80</f>
        <v>0.32305057733815667</v>
      </c>
      <c r="BY81" s="61">
        <f t="shared" ref="BY81" si="383">+AV$1*(AV81-AV80)/$BE80</f>
        <v>0.86853146164748873</v>
      </c>
      <c r="BZ81" s="61">
        <f t="shared" ref="BZ81" si="384">+AW$1*(AW81-AW80)/$BE80</f>
        <v>0.53758826897839185</v>
      </c>
      <c r="CA81" s="61">
        <f t="shared" ref="CA81" si="385">+AX$1*(AX81-AX80)/$BE80</f>
        <v>0.70441452795434412</v>
      </c>
      <c r="CB81" s="61">
        <f t="shared" ref="CB81" si="386">+AY$1*(AY81-AY80)/$BE80</f>
        <v>1.0199008610224705</v>
      </c>
      <c r="CC81" s="61">
        <f t="shared" ref="CC81" si="387">+AZ$1*(AZ81-AZ80)/$BE80</f>
        <v>0.33038093968067306</v>
      </c>
      <c r="CD81" s="61">
        <f t="shared" ref="CD81" si="388">+BA$1*(BA81-BA80)/$BE80</f>
        <v>0.58078682604476117</v>
      </c>
      <c r="CE81" s="61">
        <f t="shared" ref="CE81" si="389">+BB$1*(BB81-BB80)/$BE80</f>
        <v>0.27766740590039263</v>
      </c>
      <c r="CF81" s="61">
        <f t="shared" ref="CF81" si="390">+BC$1*(BC81-BC80)/$BE80</f>
        <v>0.59444651585157304</v>
      </c>
      <c r="CG81" s="61">
        <f t="shared" ref="CG81" si="391">+BD$1*(BD81-BD80)/$BE80</f>
        <v>0.28049334363002781</v>
      </c>
      <c r="CH81" s="61">
        <f t="shared" ref="CH81" si="392">+SUM(BV81:CG81)</f>
        <v>6.383787494379412</v>
      </c>
      <c r="CI81" s="53">
        <f t="shared" ref="CI81" si="393">100*(H81/H80-1)</f>
        <v>6.3704105356792606</v>
      </c>
      <c r="CK81" s="61">
        <f t="shared" ref="CK81" si="394">+BG81-BV81</f>
        <v>1.0864648838909134</v>
      </c>
      <c r="CL81" s="61">
        <f t="shared" ref="CL81" si="395">+BH81-BW81</f>
        <v>1.5646484933694749E-2</v>
      </c>
      <c r="CM81" s="61">
        <f t="shared" ref="CM81" si="396">+BI81-BX81</f>
        <v>8.9344720237993391E-2</v>
      </c>
      <c r="CN81" s="61">
        <f t="shared" ref="CN81" si="397">+BJ81-BY81</f>
        <v>0.157824195021809</v>
      </c>
      <c r="CO81" s="61">
        <f t="shared" ref="CO81" si="398">+BK81-BZ81</f>
        <v>-0.23800632076158751</v>
      </c>
      <c r="CP81" s="61">
        <f t="shared" ref="CP81" si="399">+BL81-CA81</f>
        <v>-0.32608330968702742</v>
      </c>
      <c r="CQ81" s="61">
        <f t="shared" ref="CQ81" si="400">+BM81-CB81</f>
        <v>-0.37244777499898418</v>
      </c>
      <c r="CR81" s="61">
        <f t="shared" ref="CR81" si="401">+BN81-CC81</f>
        <v>2.1477229329401992E-2</v>
      </c>
      <c r="CS81" s="61">
        <f t="shared" ref="CS81" si="402">+BO81-CD81</f>
        <v>-0.12900690627776262</v>
      </c>
      <c r="CT81" s="61">
        <f t="shared" ref="CT81" si="403">+BP81-CE81</f>
        <v>-0.16332307770228829</v>
      </c>
      <c r="CU81" s="61">
        <f t="shared" ref="CU81" si="404">+BQ81-CF81</f>
        <v>-0.31690130689796664</v>
      </c>
      <c r="CV81" s="61">
        <f t="shared" ref="CV81" si="405">+BR81-CG81</f>
        <v>-7.4698171937533753E-2</v>
      </c>
      <c r="CW81" s="61">
        <f t="shared" ref="CW81" si="406">+BS81-CH81</f>
        <v>-0.24970935484933587</v>
      </c>
      <c r="CX81" s="61">
        <f t="shared" ref="CX81" si="407">+BT81-CI81</f>
        <v>-0.38583987725553381</v>
      </c>
    </row>
    <row r="82" spans="1:102" x14ac:dyDescent="0.3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408">100*D$1*(D82-D81)/$I81</f>
        <v>0.79346791413566409</v>
      </c>
      <c r="L82" s="61">
        <f t="shared" ref="L82" si="409">100*E$1*(E82-E81)/$I81</f>
        <v>1.005217753027315</v>
      </c>
      <c r="M82" s="61">
        <f t="shared" ref="M82" si="410">100*F$1*(F82-F81)/$I81</f>
        <v>1.1558938796559395</v>
      </c>
      <c r="N82" s="61">
        <f t="shared" ref="N82" si="411">100*G$1*(G82-G81)/$I81</f>
        <v>1.454417713045874</v>
      </c>
      <c r="O82" s="61">
        <f t="shared" ref="O82" si="412">100*H$1*(H82-H81)/$I81</f>
        <v>2.1191028044522677</v>
      </c>
      <c r="P82" s="61">
        <f t="shared" ref="P82" si="413">+SUM(K82:O82)</f>
        <v>6.5281000643170604</v>
      </c>
      <c r="Q82" s="61">
        <f t="shared" ref="Q82" si="414">100*(I82/I81-1)</f>
        <v>6.5280883088786101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415">+S$1*(S82-S81)/D81</f>
        <v>2.2895560307080278</v>
      </c>
      <c r="Z82" s="61">
        <f t="shared" ref="Z82" si="416">+T$1*(T82-T81)/E81</f>
        <v>1.8685520118951779</v>
      </c>
      <c r="AA82" s="61">
        <f t="shared" ref="AA82" si="417">+U$1*(U82-U81)/F81</f>
        <v>1.7177625707615032</v>
      </c>
      <c r="AB82" s="61">
        <f t="shared" ref="AB82" si="418">+V$1*(V82-V81)/G81</f>
        <v>1.4368649255497092</v>
      </c>
      <c r="AC82" s="61">
        <f t="shared" ref="AC82" si="419">+W$1*(W82-W81)/H81</f>
        <v>1.0821210137854083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420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421">+H82</f>
        <v>1808.1875</v>
      </c>
      <c r="BG82" s="61">
        <f t="shared" ref="BG82" si="422">+AE$1*(AE82-AE81)/$AQ81</f>
        <v>2.2895560307080278</v>
      </c>
      <c r="BH82" s="61">
        <f t="shared" ref="BH82" si="423">+AF$1*(AF82-AF81)/$AQ81</f>
        <v>0.17096557764570222</v>
      </c>
      <c r="BI82" s="61">
        <f t="shared" ref="BI82" si="424">+AG$1*(AG82-AG81)/$AQ81</f>
        <v>0.34595941227947813</v>
      </c>
      <c r="BJ82" s="61">
        <f t="shared" ref="BJ82" si="425">+AH$1*(AH82-AH81)/$AQ81</f>
        <v>0.47846346213647922</v>
      </c>
      <c r="BK82" s="61">
        <f t="shared" ref="BK82" si="426">+AI$1*(AI82-AI81)/$AQ81</f>
        <v>0.23184328707074425</v>
      </c>
      <c r="BL82" s="61">
        <f t="shared" ref="BL82" si="427">+AJ$1*(AJ82-AJ81)/$AQ81</f>
        <v>0.41207567854807003</v>
      </c>
      <c r="BM82" s="61">
        <f t="shared" ref="BM82" si="428">+AK$1*(AK82-AK81)/$AQ81</f>
        <v>0.57454373532833813</v>
      </c>
      <c r="BN82" s="61">
        <f t="shared" ref="BN82" si="429">+AL$1*(AL82-AL81)/$AQ81</f>
        <v>0.44652222818361431</v>
      </c>
      <c r="BO82" s="61">
        <f t="shared" ref="BO82" si="430">+AM$1*(AM82-AM81)/$AQ81</f>
        <v>0.69459028265516887</v>
      </c>
      <c r="BP82" s="61">
        <f t="shared" ref="BP82" si="431">+AN$1*(AN82-AN81)/$AQ81</f>
        <v>7.8322221504223022E-2</v>
      </c>
      <c r="BQ82" s="61">
        <f t="shared" ref="BQ82" si="432">+AO$1*(AO82-AO81)/$AQ81</f>
        <v>0.35320873883464832</v>
      </c>
      <c r="BR82" s="61">
        <f t="shared" ref="BR82" si="433">+AP$1*(AP82-AP81)/$AQ81</f>
        <v>0.194794573294887</v>
      </c>
      <c r="BS82" s="61">
        <f t="shared" ref="BS82" si="434">+SUM(BG82:BR82)</f>
        <v>6.2708452281893807</v>
      </c>
      <c r="BT82" s="61">
        <f t="shared" ref="BT82" si="435">100*(D82/D81-1)</f>
        <v>6.3891094311341989</v>
      </c>
      <c r="BV82" s="61">
        <f t="shared" ref="BV82" si="436">+AS$1*(AS82-AS81)/$BE81</f>
        <v>1.0821210137854083</v>
      </c>
      <c r="BW82" s="61">
        <f t="shared" ref="BW82" si="437">+AT$1*(AT82-AT81)/$BE81</f>
        <v>0.14351524153481765</v>
      </c>
      <c r="BX82" s="61">
        <f t="shared" ref="BX82" si="438">+AU$1*(AU82-AU81)/$BE81</f>
        <v>0.27308979027258673</v>
      </c>
      <c r="BY82" s="61">
        <f t="shared" ref="BY82" si="439">+AV$1*(AV82-AV81)/$BE81</f>
        <v>0.44622207384760393</v>
      </c>
      <c r="BZ82" s="61">
        <f t="shared" ref="BZ82" si="440">+AW$1*(AW82-AW81)/$BE81</f>
        <v>0.39351589006423032</v>
      </c>
      <c r="CA82" s="61">
        <f t="shared" ref="CA82" si="441">+AX$1*(AX82-AX81)/$BE81</f>
        <v>0.74261776675636126</v>
      </c>
      <c r="CB82" s="61">
        <f t="shared" ref="CB82" si="442">+AY$1*(AY82-AY81)/$BE81</f>
        <v>0.85260908577422012</v>
      </c>
      <c r="CC82" s="61">
        <f t="shared" ref="CC82" si="443">+AZ$1*(AZ82-AZ81)/$BE81</f>
        <v>0.42063399108492167</v>
      </c>
      <c r="CD82" s="61">
        <f t="shared" ref="CD82" si="444">+BA$1*(BA82-BA81)/$BE81</f>
        <v>0.93345339762086788</v>
      </c>
      <c r="CE82" s="61">
        <f t="shared" ref="CE82" si="445">+BB$1*(BB82-BB81)/$BE81</f>
        <v>0.18633576141047484</v>
      </c>
      <c r="CF82" s="61">
        <f t="shared" ref="CF82" si="446">+BC$1*(BC82-BC81)/$BE81</f>
        <v>0.66195983447985929</v>
      </c>
      <c r="CG82" s="61">
        <f t="shared" ref="CG82" si="447">+BD$1*(BD82-BD81)/$BE81</f>
        <v>0.28069385344621683</v>
      </c>
      <c r="CH82" s="61">
        <f t="shared" ref="CH82" si="448">+SUM(BV82:CG82)</f>
        <v>6.4167677000775685</v>
      </c>
      <c r="CI82" s="53">
        <f t="shared" ref="CI82" si="449">100*(H82/H81-1)</f>
        <v>6.6206996727169454</v>
      </c>
      <c r="CK82" s="61">
        <f t="shared" ref="CK82" si="450">+BG82-BV82</f>
        <v>1.2074350169226196</v>
      </c>
      <c r="CL82" s="61">
        <f t="shared" ref="CL82" si="451">+BH82-BW82</f>
        <v>2.7450336110884571E-2</v>
      </c>
      <c r="CM82" s="61">
        <f t="shared" ref="CM82" si="452">+BI82-BX82</f>
        <v>7.2869622006891399E-2</v>
      </c>
      <c r="CN82" s="61">
        <f t="shared" ref="CN82" si="453">+BJ82-BY82</f>
        <v>3.2241388288875295E-2</v>
      </c>
      <c r="CO82" s="61">
        <f t="shared" ref="CO82" si="454">+BK82-BZ82</f>
        <v>-0.16167260299348607</v>
      </c>
      <c r="CP82" s="61">
        <f t="shared" ref="CP82" si="455">+BL82-CA82</f>
        <v>-0.33054208820829123</v>
      </c>
      <c r="CQ82" s="61">
        <f t="shared" ref="CQ82" si="456">+BM82-CB82</f>
        <v>-0.27806535044588199</v>
      </c>
      <c r="CR82" s="61">
        <f t="shared" ref="CR82" si="457">+BN82-CC82</f>
        <v>2.5888237098692646E-2</v>
      </c>
      <c r="CS82" s="61">
        <f t="shared" ref="CS82" si="458">+BO82-CD82</f>
        <v>-0.23886311496569901</v>
      </c>
      <c r="CT82" s="61">
        <f t="shared" ref="CT82" si="459">+BP82-CE82</f>
        <v>-0.10801353990625182</v>
      </c>
      <c r="CU82" s="61">
        <f t="shared" ref="CU82" si="460">+BQ82-CF82</f>
        <v>-0.30875109564521097</v>
      </c>
      <c r="CV82" s="61">
        <f t="shared" ref="CV82" si="461">+BR82-CG82</f>
        <v>-8.5899280151329832E-2</v>
      </c>
      <c r="CW82" s="61">
        <f t="shared" ref="CW82" si="462">+BS82-CH82</f>
        <v>-0.14592247188818774</v>
      </c>
      <c r="CX82" s="61">
        <f t="shared" ref="CX82" si="463">+BT82-CI82</f>
        <v>-0.23159024158274644</v>
      </c>
    </row>
    <row r="83" spans="1:102" x14ac:dyDescent="0.3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464">100*D$1*(D83-D82)/$I82</f>
        <v>1.5988469774265519</v>
      </c>
      <c r="L83" s="61">
        <f t="shared" ref="L83" si="465">100*E$1*(E83-E82)/$I82</f>
        <v>1.9442470135622179</v>
      </c>
      <c r="M83" s="61">
        <f t="shared" ref="M83" si="466">100*F$1*(F83-F82)/$I82</f>
        <v>2.1932435069670415</v>
      </c>
      <c r="N83" s="61">
        <f t="shared" ref="N83" si="467">100*G$1*(G83-G82)/$I82</f>
        <v>2.7158244445747015</v>
      </c>
      <c r="O83" s="61">
        <f t="shared" ref="O83" si="468">100*H$1*(H83-H82)/$I82</f>
        <v>3.8693901389123679</v>
      </c>
      <c r="P83" s="61">
        <f t="shared" ref="P83" si="469">+SUM(K83:O83)</f>
        <v>12.321552081442881</v>
      </c>
      <c r="Q83" s="61">
        <f t="shared" ref="Q83" si="470">100*(I83/I82-1)</f>
        <v>12.321616401500668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471">+S$1*(S83-S82)/D82</f>
        <v>5.8216084422012493</v>
      </c>
      <c r="Z83" s="61">
        <f t="shared" ref="Z83" si="472">+T$1*(T83-T82)/E82</f>
        <v>4.6431651030333789</v>
      </c>
      <c r="AA83" s="61">
        <f t="shared" ref="AA83" si="473">+U$1*(U83-U82)/F82</f>
        <v>4.2022590776169313</v>
      </c>
      <c r="AB83" s="61">
        <f t="shared" ref="AB83" si="474">+V$1*(V83-V82)/G82</f>
        <v>3.4703183913168694</v>
      </c>
      <c r="AC83" s="61">
        <f t="shared" ref="AC83" si="475">+W$1*(W83-W82)/H82</f>
        <v>2.5697614583953436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476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477">+H83</f>
        <v>2026.5914306640625</v>
      </c>
      <c r="BG83" s="61">
        <f t="shared" ref="BG83" si="478">+AE$1*(AE83-AE82)/$AQ82</f>
        <v>5.8216084422012493</v>
      </c>
      <c r="BH83" s="61">
        <f t="shared" ref="BH83" si="479">+AF$1*(AF83-AF82)/$AQ82</f>
        <v>0.16733680701434764</v>
      </c>
      <c r="BI83" s="61">
        <f t="shared" ref="BI83" si="480">+AG$1*(AG83-AG82)/$AQ82</f>
        <v>0.79988711928046907</v>
      </c>
      <c r="BJ83" s="61">
        <f t="shared" ref="BJ83" si="481">+AH$1*(AH83-AH82)/$AQ82</f>
        <v>0.91236633983501325</v>
      </c>
      <c r="BK83" s="61">
        <f t="shared" ref="BK83" si="482">+AI$1*(AI83-AI82)/$AQ82</f>
        <v>0.57192667605751346</v>
      </c>
      <c r="BL83" s="61">
        <f t="shared" ref="BL83" si="483">+AJ$1*(AJ83-AJ82)/$AQ82</f>
        <v>0.69362459008359778</v>
      </c>
      <c r="BM83" s="61">
        <f t="shared" ref="BM83" si="484">+AK$1*(AK83-AK82)/$AQ82</f>
        <v>1.0865917634976252</v>
      </c>
      <c r="BN83" s="61">
        <f t="shared" ref="BN83" si="485">+AL$1*(AL83-AL82)/$AQ82</f>
        <v>0.19981326188257106</v>
      </c>
      <c r="BO83" s="61">
        <f t="shared" ref="BO83" si="486">+AM$1*(AM83-AM82)/$AQ82</f>
        <v>0.80392644473828523</v>
      </c>
      <c r="BP83" s="61">
        <f t="shared" ref="BP83" si="487">+AN$1*(AN83-AN82)/$AQ82</f>
        <v>0.11045159120415159</v>
      </c>
      <c r="BQ83" s="61">
        <f t="shared" ref="BQ83" si="488">+AO$1*(AO83-AO82)/$AQ82</f>
        <v>0.62198123152641649</v>
      </c>
      <c r="BR83" s="61">
        <f t="shared" ref="BR83" si="489">+AP$1*(AP83-AP82)/$AQ82</f>
        <v>0.29200342470372898</v>
      </c>
      <c r="BS83" s="61">
        <f t="shared" ref="BS83" si="490">+SUM(BG83:BR83)</f>
        <v>12.081517692024969</v>
      </c>
      <c r="BT83" s="61">
        <f t="shared" ref="BT83" si="491">100*(D83/D82-1)</f>
        <v>12.89094683492722</v>
      </c>
      <c r="BV83" s="61">
        <f t="shared" ref="BV83" si="492">+AS$1*(AS83-AS82)/$BE82</f>
        <v>2.5697614583953436</v>
      </c>
      <c r="BW83" s="61">
        <f t="shared" ref="BW83" si="493">+AT$1*(AT83-AT82)/$BE82</f>
        <v>0.13060949662155169</v>
      </c>
      <c r="BX83" s="61">
        <f t="shared" ref="BX83" si="494">+AU$1*(AU83-AU82)/$BE82</f>
        <v>0.61375503690297117</v>
      </c>
      <c r="BY83" s="61">
        <f t="shared" ref="BY83" si="495">+AV$1*(AV83-AV82)/$BE82</f>
        <v>1.0519065970590293</v>
      </c>
      <c r="BZ83" s="61">
        <f t="shared" ref="BZ83" si="496">+AW$1*(AW83-AW82)/$BE82</f>
        <v>0.97747303212302894</v>
      </c>
      <c r="CA83" s="61">
        <f t="shared" ref="CA83" si="497">+AX$1*(AX83-AX82)/$BE82</f>
        <v>1.3178157585590851</v>
      </c>
      <c r="CB83" s="61">
        <f t="shared" ref="CB83" si="498">+AY$1*(AY83-AY82)/$BE82</f>
        <v>1.6289092632433764</v>
      </c>
      <c r="CC83" s="61">
        <f t="shared" ref="CC83" si="499">+AZ$1*(AZ83-AZ82)/$BE82</f>
        <v>0.17402843530302545</v>
      </c>
      <c r="CD83" s="61">
        <f t="shared" ref="CD83" si="500">+BA$1*(BA83-BA82)/$BE82</f>
        <v>1.0532931132176864</v>
      </c>
      <c r="CE83" s="61">
        <f t="shared" ref="CE83" si="501">+BB$1*(BB83-BB82)/$BE82</f>
        <v>0.28924548410712703</v>
      </c>
      <c r="CF83" s="61">
        <f t="shared" ref="CF83" si="502">+BC$1*(BC83-BC82)/$BE82</f>
        <v>1.1286962010458383</v>
      </c>
      <c r="CG83" s="61">
        <f t="shared" ref="CG83" si="503">+BD$1*(BD83-BD82)/$BE82</f>
        <v>0.39501829729262405</v>
      </c>
      <c r="CH83" s="61">
        <f t="shared" ref="CH83" si="504">+SUM(BV83:CG83)</f>
        <v>11.330512173870686</v>
      </c>
      <c r="CI83" s="53">
        <f t="shared" ref="CI83" si="505">100*(H83/H82-1)</f>
        <v>12.078610800266155</v>
      </c>
      <c r="CK83" s="61">
        <f t="shared" ref="CK83" si="506">+BG83-BV83</f>
        <v>3.2518469838059056</v>
      </c>
      <c r="CL83" s="61">
        <f t="shared" ref="CL83" si="507">+BH83-BW83</f>
        <v>3.6727310392795948E-2</v>
      </c>
      <c r="CM83" s="61">
        <f t="shared" ref="CM83" si="508">+BI83-BX83</f>
        <v>0.1861320823774979</v>
      </c>
      <c r="CN83" s="61">
        <f t="shared" ref="CN83" si="509">+BJ83-BY83</f>
        <v>-0.13954025722401608</v>
      </c>
      <c r="CO83" s="61">
        <f t="shared" ref="CO83" si="510">+BK83-BZ83</f>
        <v>-0.40554635606551548</v>
      </c>
      <c r="CP83" s="61">
        <f t="shared" ref="CP83" si="511">+BL83-CA83</f>
        <v>-0.62419116847548728</v>
      </c>
      <c r="CQ83" s="61">
        <f t="shared" ref="CQ83" si="512">+BM83-CB83</f>
        <v>-0.54231749974575116</v>
      </c>
      <c r="CR83" s="61">
        <f t="shared" ref="CR83" si="513">+BN83-CC83</f>
        <v>2.5784826579545617E-2</v>
      </c>
      <c r="CS83" s="61">
        <f t="shared" ref="CS83" si="514">+BO83-CD83</f>
        <v>-0.24936666847940114</v>
      </c>
      <c r="CT83" s="61">
        <f t="shared" ref="CT83" si="515">+BP83-CE83</f>
        <v>-0.17879389290297543</v>
      </c>
      <c r="CU83" s="61">
        <f t="shared" ref="CU83" si="516">+BQ83-CF83</f>
        <v>-0.50671496951942185</v>
      </c>
      <c r="CV83" s="61">
        <f t="shared" ref="CV83" si="517">+BR83-CG83</f>
        <v>-0.10301487258889508</v>
      </c>
      <c r="CW83" s="61">
        <f t="shared" ref="CW83" si="518">+BS83-CH83</f>
        <v>0.75100551815428318</v>
      </c>
      <c r="CX83" s="61">
        <f t="shared" ref="CX83" si="519">+BT83-CI83</f>
        <v>0.8123360346610653</v>
      </c>
    </row>
    <row r="84" spans="1:102" x14ac:dyDescent="0.3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520">100*D$1*(D84-D83)/$I83</f>
        <v>1.5667205120697003</v>
      </c>
      <c r="L84" s="61">
        <f t="shared" ref="L84" si="521">100*E$1*(E84-E83)/$I83</f>
        <v>1.9262091897159737</v>
      </c>
      <c r="M84" s="61">
        <f t="shared" ref="M84" si="522">100*F$1*(F84-F83)/$I83</f>
        <v>2.1780365061500815</v>
      </c>
      <c r="N84" s="61">
        <f t="shared" ref="N84" si="523">100*G$1*(G84-G83)/$I83</f>
        <v>2.6985641779694229</v>
      </c>
      <c r="O84" s="61">
        <f t="shared" ref="O84" si="524">100*H$1*(H84-H83)/$I83</f>
        <v>3.8202799102570788</v>
      </c>
      <c r="P84" s="61">
        <f t="shared" ref="P84" si="525">+SUM(K84:O84)</f>
        <v>12.189810296162257</v>
      </c>
      <c r="Q84" s="61">
        <f t="shared" ref="Q84" si="526">100*(I84/I83-1)</f>
        <v>12.189879879393239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527">+S$1*(S84-S83)/D83</f>
        <v>5.1976148949754482</v>
      </c>
      <c r="Z84" s="61">
        <f t="shared" ref="Z84" si="528">+T$1*(T84-T83)/E83</f>
        <v>4.1965486028841079</v>
      </c>
      <c r="AA84" s="61">
        <f t="shared" ref="AA84" si="529">+U$1*(U84-U83)/F83</f>
        <v>3.8301517544468258</v>
      </c>
      <c r="AB84" s="61">
        <f t="shared" ref="AB84" si="530">+V$1*(V84-V83)/G83</f>
        <v>3.1871392128933693</v>
      </c>
      <c r="AC84" s="61">
        <f t="shared" ref="AC84" si="531">+W$1*(W84-W83)/H83</f>
        <v>2.3582250261372764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532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533">+H84</f>
        <v>2268.792724609375</v>
      </c>
      <c r="BG84" s="61">
        <f t="shared" ref="BG84" si="534">+AE$1*(AE84-AE83)/$AQ83</f>
        <v>5.1976148949754482</v>
      </c>
      <c r="BH84" s="61">
        <f t="shared" ref="BH84" si="535">+AF$1*(AF84-AF83)/$AQ83</f>
        <v>0.16964226092146906</v>
      </c>
      <c r="BI84" s="61">
        <f t="shared" ref="BI84" si="536">+AG$1*(AG84-AG83)/$AQ83</f>
        <v>1.0537843820473025</v>
      </c>
      <c r="BJ84" s="61">
        <f t="shared" ref="BJ84" si="537">+AH$1*(AH84-AH83)/$AQ83</f>
        <v>0.94172304701223852</v>
      </c>
      <c r="BK84" s="61">
        <f t="shared" ref="BK84" si="538">+AI$1*(AI84-AI83)/$AQ83</f>
        <v>0.50677381676395794</v>
      </c>
      <c r="BL84" s="61">
        <f t="shared" ref="BL84" si="539">+AJ$1*(AJ84-AJ83)/$AQ83</f>
        <v>0.46376439027915867</v>
      </c>
      <c r="BM84" s="61">
        <f t="shared" ref="BM84" si="540">+AK$1*(AK84-AK83)/$AQ83</f>
        <v>1.1142780691780003</v>
      </c>
      <c r="BN84" s="61">
        <f t="shared" ref="BN84" si="541">+AL$1*(AL84-AL83)/$AQ83</f>
        <v>0.3513013559233818</v>
      </c>
      <c r="BO84" s="61">
        <f t="shared" ref="BO84" si="542">+AM$1*(AM84-AM83)/$AQ83</f>
        <v>1.0684944727115571</v>
      </c>
      <c r="BP84" s="61">
        <f t="shared" ref="BP84" si="543">+AN$1*(AN84-AN83)/$AQ83</f>
        <v>0.12209592007738099</v>
      </c>
      <c r="BQ84" s="61">
        <f t="shared" ref="BQ84" si="544">+AO$1*(AO84-AO83)/$AQ83</f>
        <v>0.62764858916976374</v>
      </c>
      <c r="BR84" s="61">
        <f t="shared" ref="BR84" si="545">+AP$1*(AP84-AP83)/$AQ83</f>
        <v>0.34530049580077782</v>
      </c>
      <c r="BS84" s="61">
        <f t="shared" ref="BS84" si="546">+SUM(BG84:BR84)</f>
        <v>11.962421694860438</v>
      </c>
      <c r="BT84" s="61">
        <f t="shared" ref="BT84" si="547">100*(D84/D83-1)</f>
        <v>12.568217146119265</v>
      </c>
      <c r="BV84" s="61">
        <f t="shared" ref="BV84" si="548">+AS$1*(AS84-AS83)/$BE83</f>
        <v>2.3582250261372764</v>
      </c>
      <c r="BW84" s="61">
        <f t="shared" ref="BW84" si="549">+AT$1*(AT84-AT83)/$BE83</f>
        <v>0.14030485000095305</v>
      </c>
      <c r="BX84" s="61">
        <f t="shared" ref="BX84" si="550">+AU$1*(AU84-AU83)/$BE83</f>
        <v>0.84604953560496388</v>
      </c>
      <c r="BY84" s="61">
        <f t="shared" ref="BY84" si="551">+AV$1*(AV84-AV83)/$BE83</f>
        <v>0.90178122901572422</v>
      </c>
      <c r="BZ84" s="61">
        <f t="shared" ref="BZ84" si="552">+AW$1*(AW84-AW83)/$BE83</f>
        <v>0.85061986253258381</v>
      </c>
      <c r="CA84" s="61">
        <f t="shared" ref="CA84" si="553">+AX$1*(AX84-AX83)/$BE83</f>
        <v>0.80824399032724981</v>
      </c>
      <c r="CB84" s="61">
        <f t="shared" ref="CB84" si="554">+AY$1*(AY84-AY83)/$BE83</f>
        <v>1.6347469875765446</v>
      </c>
      <c r="CC84" s="61">
        <f t="shared" ref="CC84" si="555">+AZ$1*(AZ84-AZ83)/$BE83</f>
        <v>0.31393298119712948</v>
      </c>
      <c r="CD84" s="61">
        <f t="shared" ref="CD84" si="556">+BA$1*(BA84-BA83)/$BE83</f>
        <v>1.4187434081040311</v>
      </c>
      <c r="CE84" s="61">
        <f t="shared" ref="CE84" si="557">+BB$1*(BB84-BB83)/$BE83</f>
        <v>0.34057540886766829</v>
      </c>
      <c r="CF84" s="61">
        <f t="shared" ref="CF84" si="558">+BC$1*(BC84-BC83)/$BE83</f>
        <v>1.2345760412711089</v>
      </c>
      <c r="CG84" s="61">
        <f t="shared" ref="CG84" si="559">+BD$1*(BD84-BD83)/$BE83</f>
        <v>0.49530151684132168</v>
      </c>
      <c r="CH84" s="61">
        <f t="shared" ref="CH84" si="560">+SUM(BV84:CG84)</f>
        <v>11.343100837476554</v>
      </c>
      <c r="CI84" s="53">
        <f t="shared" ref="CI84" si="561">100*(H84/H83-1)</f>
        <v>11.95116540416581</v>
      </c>
      <c r="CK84" s="61">
        <f t="shared" ref="CK84" si="562">+BG84-BV84</f>
        <v>2.8393898688381718</v>
      </c>
      <c r="CL84" s="61">
        <f t="shared" ref="CL84" si="563">+BH84-BW84</f>
        <v>2.9337410920516005E-2</v>
      </c>
      <c r="CM84" s="61">
        <f t="shared" ref="CM84" si="564">+BI84-BX84</f>
        <v>0.20773484644233864</v>
      </c>
      <c r="CN84" s="61">
        <f t="shared" ref="CN84" si="565">+BJ84-BY84</f>
        <v>3.9941817996514306E-2</v>
      </c>
      <c r="CO84" s="61">
        <f t="shared" ref="CO84" si="566">+BK84-BZ84</f>
        <v>-0.34384604576862587</v>
      </c>
      <c r="CP84" s="61">
        <f t="shared" ref="CP84" si="567">+BL84-CA84</f>
        <v>-0.34447960004809114</v>
      </c>
      <c r="CQ84" s="61">
        <f t="shared" ref="CQ84" si="568">+BM84-CB84</f>
        <v>-0.52046891839854426</v>
      </c>
      <c r="CR84" s="61">
        <f t="shared" ref="CR84" si="569">+BN84-CC84</f>
        <v>3.7368374726252318E-2</v>
      </c>
      <c r="CS84" s="61">
        <f t="shared" ref="CS84" si="570">+BO84-CD84</f>
        <v>-0.35024893539247404</v>
      </c>
      <c r="CT84" s="61">
        <f t="shared" ref="CT84" si="571">+BP84-CE84</f>
        <v>-0.21847948879028731</v>
      </c>
      <c r="CU84" s="61">
        <f t="shared" ref="CU84" si="572">+BQ84-CF84</f>
        <v>-0.60692745210134513</v>
      </c>
      <c r="CV84" s="61">
        <f t="shared" ref="CV84" si="573">+BR84-CG84</f>
        <v>-0.15000102104054386</v>
      </c>
      <c r="CW84" s="61">
        <f t="shared" ref="CW84" si="574">+BS84-CH84</f>
        <v>0.61932085738388487</v>
      </c>
      <c r="CX84" s="61">
        <f t="shared" ref="CX84" si="575">+BT84-CI84</f>
        <v>0.61705174195345514</v>
      </c>
    </row>
    <row r="85" spans="1:102" x14ac:dyDescent="0.3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576">100*D$1*(D85-D84)/$I84</f>
        <v>0.96637603494472868</v>
      </c>
      <c r="L85" s="61">
        <f t="shared" ref="L85" si="577">100*E$1*(E85-E84)/$I84</f>
        <v>1.2327425802978575</v>
      </c>
      <c r="M85" s="61">
        <f t="shared" ref="M85" si="578">100*F$1*(F85-F84)/$I84</f>
        <v>1.4072817717506911</v>
      </c>
      <c r="N85" s="61">
        <f t="shared" ref="N85" si="579">100*G$1*(G85-G84)/$I84</f>
        <v>1.7703148856928255</v>
      </c>
      <c r="O85" s="61">
        <f t="shared" ref="O85" si="580">100*H$1*(H85-H84)/$I84</f>
        <v>2.5788803947038015</v>
      </c>
      <c r="P85" s="61">
        <f t="shared" ref="P85" si="581">+SUM(K85:O85)</f>
        <v>7.955595667389904</v>
      </c>
      <c r="Q85" s="61">
        <f t="shared" ref="Q85" si="582">100*(I85/I84-1)</f>
        <v>7.9555847517348122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583">+S$1*(S85-S84)/D84</f>
        <v>2.549470580723832</v>
      </c>
      <c r="Z85" s="61">
        <f t="shared" ref="Z85" si="584">+T$1*(T85-T84)/E84</f>
        <v>2.1143003974542118</v>
      </c>
      <c r="AA85" s="61">
        <f t="shared" ref="AA85" si="585">+U$1*(U85-U84)/F84</f>
        <v>1.9563561595729202</v>
      </c>
      <c r="AB85" s="61">
        <f t="shared" ref="AB85" si="586">+V$1*(V85-V84)/G84</f>
        <v>1.643588800456077</v>
      </c>
      <c r="AC85" s="61">
        <f t="shared" ref="AC85" si="587">+W$1*(W85-W84)/H84</f>
        <v>1.2513155975415275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58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589">+H85</f>
        <v>2452.220947265625</v>
      </c>
      <c r="BG85" s="61">
        <f t="shared" ref="BG85" si="590">+AE$1*(AE85-AE84)/$AQ84</f>
        <v>2.549470580723832</v>
      </c>
      <c r="BH85" s="61">
        <f t="shared" ref="BH85" si="591">+AF$1*(AF85-AF84)/$AQ84</f>
        <v>0.16941498593335097</v>
      </c>
      <c r="BI85" s="61">
        <f t="shared" ref="BI85" si="592">+AG$1*(AG85-AG84)/$AQ84</f>
        <v>0.84814522043208229</v>
      </c>
      <c r="BJ85" s="61">
        <f t="shared" ref="BJ85" si="593">+AH$1*(AH85-AH84)/$AQ84</f>
        <v>0.73539415933229191</v>
      </c>
      <c r="BK85" s="61">
        <f t="shared" ref="BK85" si="594">+AI$1*(AI85-AI84)/$AQ84</f>
        <v>0.42687847537667606</v>
      </c>
      <c r="BL85" s="61">
        <f t="shared" ref="BL85" si="595">+AJ$1*(AJ85-AJ84)/$AQ84</f>
        <v>0.22253224800065682</v>
      </c>
      <c r="BM85" s="61">
        <f t="shared" ref="BM85" si="596">+AK$1*(AK85-AK84)/$AQ84</f>
        <v>0.69475208795161225</v>
      </c>
      <c r="BN85" s="61">
        <f t="shared" ref="BN85" si="597">+AL$1*(AL85-AL84)/$AQ84</f>
        <v>0.42350231559195506</v>
      </c>
      <c r="BO85" s="61">
        <f t="shared" ref="BO85" si="598">+AM$1*(AM85-AM84)/$AQ84</f>
        <v>0.66420518242721838</v>
      </c>
      <c r="BP85" s="61">
        <f t="shared" ref="BP85" si="599">+AN$1*(AN85-AN84)/$AQ84</f>
        <v>8.1852695823061913E-2</v>
      </c>
      <c r="BQ85" s="61">
        <f t="shared" ref="BQ85" si="600">+AO$1*(AO85-AO84)/$AQ84</f>
        <v>0.43323114171778471</v>
      </c>
      <c r="BR85" s="61">
        <f t="shared" ref="BR85" si="601">+AP$1*(AP85-AP84)/$AQ84</f>
        <v>0.23038831224568096</v>
      </c>
      <c r="BS85" s="61">
        <f t="shared" ref="BS85" si="602">+SUM(BG85:BR85)</f>
        <v>7.4797674055562036</v>
      </c>
      <c r="BT85" s="61">
        <f t="shared" ref="BT85" si="603">100*(D85/D84-1)</f>
        <v>7.7262043891683119</v>
      </c>
      <c r="BV85" s="61">
        <f t="shared" ref="BV85" si="604">+AS$1*(AS85-AS84)/$BE84</f>
        <v>1.2513155975415275</v>
      </c>
      <c r="BW85" s="61">
        <f t="shared" ref="BW85" si="605">+AT$1*(AT85-AT84)/$BE84</f>
        <v>0.14478677459865796</v>
      </c>
      <c r="BX85" s="61">
        <f t="shared" ref="BX85" si="606">+AU$1*(AU85-AU84)/$BE84</f>
        <v>0.70445168128959834</v>
      </c>
      <c r="BY85" s="61">
        <f t="shared" ref="BY85" si="607">+AV$1*(AV85-AV84)/$BE84</f>
        <v>0.83771294663315121</v>
      </c>
      <c r="BZ85" s="61">
        <f t="shared" ref="BZ85" si="608">+AW$1*(AW85-AW84)/$BE84</f>
        <v>0.7653047002103075</v>
      </c>
      <c r="CA85" s="61">
        <f t="shared" ref="CA85" si="609">+AX$1*(AX85-AX84)/$BE84</f>
        <v>0.44739483879300984</v>
      </c>
      <c r="CB85" s="61">
        <f t="shared" ref="CB85" si="610">+AY$1*(AY85-AY84)/$BE84</f>
        <v>1.0758413205643704</v>
      </c>
      <c r="CC85" s="61">
        <f t="shared" ref="CC85" si="611">+AZ$1*(AZ85-AZ84)/$BE84</f>
        <v>0.39747453496769397</v>
      </c>
      <c r="CD85" s="61">
        <f t="shared" ref="CD85" si="612">+BA$1*(BA85-BA84)/$BE84</f>
        <v>0.83561632806002228</v>
      </c>
      <c r="CE85" s="61">
        <f t="shared" ref="CE85" si="613">+BB$1*(BB85-BB84)/$BE84</f>
        <v>0.18760207341221383</v>
      </c>
      <c r="CF85" s="61">
        <f t="shared" ref="CF85" si="614">+BC$1*(BC85-BC84)/$BE84</f>
        <v>0.81343837363329219</v>
      </c>
      <c r="CG85" s="61">
        <f t="shared" ref="CG85" si="615">+BD$1*(BD85-BD84)/$BE84</f>
        <v>0.30674813367991566</v>
      </c>
      <c r="CH85" s="61">
        <f t="shared" ref="CH85" si="616">+SUM(BV85:CG85)</f>
        <v>7.7676873033837612</v>
      </c>
      <c r="CI85" s="53">
        <f t="shared" ref="CI85" si="617">100*(H85/H84-1)</f>
        <v>8.0848382783769388</v>
      </c>
      <c r="CK85" s="61">
        <f t="shared" ref="CK85" si="618">+BG85-BV85</f>
        <v>1.2981549831823045</v>
      </c>
      <c r="CL85" s="61">
        <f t="shared" ref="CL85" si="619">+BH85-BW85</f>
        <v>2.4628211334693006E-2</v>
      </c>
      <c r="CM85" s="61">
        <f t="shared" ref="CM85" si="620">+BI85-BX85</f>
        <v>0.14369353914248395</v>
      </c>
      <c r="CN85" s="61">
        <f t="shared" ref="CN85" si="621">+BJ85-BY85</f>
        <v>-0.1023187873008593</v>
      </c>
      <c r="CO85" s="61">
        <f t="shared" ref="CO85" si="622">+BK85-BZ85</f>
        <v>-0.33842622483363144</v>
      </c>
      <c r="CP85" s="61">
        <f t="shared" ref="CP85" si="623">+BL85-CA85</f>
        <v>-0.22486259079235302</v>
      </c>
      <c r="CQ85" s="61">
        <f t="shared" ref="CQ85" si="624">+BM85-CB85</f>
        <v>-0.38108923261275818</v>
      </c>
      <c r="CR85" s="61">
        <f t="shared" ref="CR85" si="625">+BN85-CC85</f>
        <v>2.6027780624261088E-2</v>
      </c>
      <c r="CS85" s="61">
        <f t="shared" ref="CS85" si="626">+BO85-CD85</f>
        <v>-0.17141114563280391</v>
      </c>
      <c r="CT85" s="61">
        <f t="shared" ref="CT85" si="627">+BP85-CE85</f>
        <v>-0.10574937758915191</v>
      </c>
      <c r="CU85" s="61">
        <f t="shared" ref="CU85" si="628">+BQ85-CF85</f>
        <v>-0.38020723191550748</v>
      </c>
      <c r="CV85" s="61">
        <f t="shared" ref="CV85" si="629">+BR85-CG85</f>
        <v>-7.6359821434234698E-2</v>
      </c>
      <c r="CW85" s="61">
        <f t="shared" ref="CW85" si="630">+BS85-CH85</f>
        <v>-0.28791989782755767</v>
      </c>
      <c r="CX85" s="61">
        <f t="shared" ref="CX85" si="631">+BT85-CI85</f>
        <v>-0.35863388920862693</v>
      </c>
    </row>
    <row r="86" spans="1:102" x14ac:dyDescent="0.3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632">100*D$1*(D86-D85)/$I85</f>
        <v>1.7022152488823443</v>
      </c>
      <c r="L86" s="61">
        <f t="shared" ref="L86" si="633">100*E$1*(E86-E85)/$I85</f>
        <v>2.0985244412971595</v>
      </c>
      <c r="M86" s="61">
        <f t="shared" ref="M86" si="634">100*F$1*(F86-F85)/$I85</f>
        <v>2.3874385532753162</v>
      </c>
      <c r="N86" s="61">
        <f t="shared" ref="N86" si="635">100*G$1*(G86-G85)/$I85</f>
        <v>2.9527709424221258</v>
      </c>
      <c r="O86" s="61">
        <f t="shared" ref="O86" si="636">100*H$1*(H86-H85)/$I85</f>
        <v>4.195272344351741</v>
      </c>
      <c r="P86" s="61">
        <f t="shared" ref="P86" si="637">+SUM(K86:O86)</f>
        <v>13.336221530228686</v>
      </c>
      <c r="Q86" s="61">
        <f t="shared" ref="Q86" si="638">100*(I86/I85-1)</f>
        <v>13.336282224639406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639">+S$1*(S86-S85)/D85</f>
        <v>6.0914173044097977</v>
      </c>
      <c r="Z86" s="61">
        <f t="shared" ref="Z86" si="640">+T$1*(T86-T85)/E85</f>
        <v>5.0253397578684442</v>
      </c>
      <c r="AA86" s="61">
        <f t="shared" ref="AA86" si="641">+U$1*(U86-U85)/F85</f>
        <v>4.6482718366606033</v>
      </c>
      <c r="AB86" s="61">
        <f t="shared" ref="AB86" si="642">+V$1*(V86-V85)/G85</f>
        <v>3.900468486649439</v>
      </c>
      <c r="AC86" s="61">
        <f t="shared" ref="AC86" si="643">+W$1*(W86-W85)/H85</f>
        <v>2.9557086366565142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644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645">+H86</f>
        <v>2774.357666015625</v>
      </c>
      <c r="BG86" s="61">
        <f t="shared" ref="BG86" si="646">+AE$1*(AE86-AE85)/$AQ85</f>
        <v>6.0914173044097977</v>
      </c>
      <c r="BH86" s="61">
        <f t="shared" ref="BH86" si="647">+AF$1*(AF86-AF85)/$AQ85</f>
        <v>0.19822255840058042</v>
      </c>
      <c r="BI86" s="61">
        <f t="shared" ref="BI86" si="648">+AG$1*(AG86-AG85)/$AQ85</f>
        <v>0.98694501000564994</v>
      </c>
      <c r="BJ86" s="61">
        <f t="shared" ref="BJ86" si="649">+AH$1*(AH86-AH85)/$AQ85</f>
        <v>0.74870117163799466</v>
      </c>
      <c r="BK86" s="61">
        <f t="shared" ref="BK86" si="650">+AI$1*(AI86-AI85)/$AQ85</f>
        <v>0.53771796108912306</v>
      </c>
      <c r="BL86" s="61">
        <f t="shared" ref="BL86" si="651">+AJ$1*(AJ86-AJ85)/$AQ85</f>
        <v>0.69446348395119761</v>
      </c>
      <c r="BM86" s="61">
        <f t="shared" ref="BM86" si="652">+AK$1*(AK86-AK85)/$AQ85</f>
        <v>1.0197173794330763</v>
      </c>
      <c r="BN86" s="61">
        <f t="shared" ref="BN86" si="653">+AL$1*(AL86-AL85)/$AQ85</f>
        <v>0.53366870410925316</v>
      </c>
      <c r="BO86" s="61">
        <f t="shared" ref="BO86" si="654">+AM$1*(AM86-AM85)/$AQ85</f>
        <v>0.97898589285889037</v>
      </c>
      <c r="BP86" s="61">
        <f t="shared" ref="BP86" si="655">+AN$1*(AN86-AN85)/$AQ85</f>
        <v>0.1254793566050208</v>
      </c>
      <c r="BQ86" s="61">
        <f t="shared" ref="BQ86" si="656">+AO$1*(AO86-AO85)/$AQ85</f>
        <v>0.57716224253537241</v>
      </c>
      <c r="BR86" s="61">
        <f t="shared" ref="BR86" si="657">+AP$1*(AP86-AP85)/$AQ85</f>
        <v>0.3438647999639895</v>
      </c>
      <c r="BS86" s="61">
        <f t="shared" ref="BS86" si="658">+SUM(BG86:BR86)</f>
        <v>12.836345864999949</v>
      </c>
      <c r="BT86" s="61">
        <f t="shared" ref="BT86" si="659">100*(D86/D85-1)</f>
        <v>13.638238283029501</v>
      </c>
      <c r="BV86" s="61">
        <f t="shared" ref="BV86" si="660">+AS$1*(AS86-AS85)/$BE85</f>
        <v>2.9557086366565142</v>
      </c>
      <c r="BW86" s="61">
        <f t="shared" ref="BW86" si="661">+AT$1*(AT86-AT85)/$BE85</f>
        <v>0.1671676591154852</v>
      </c>
      <c r="BX86" s="61">
        <f t="shared" ref="BX86" si="662">+AU$1*(AU86-AU85)/$BE85</f>
        <v>0.77736708795952425</v>
      </c>
      <c r="BY86" s="61">
        <f t="shared" ref="BY86" si="663">+AV$1*(AV86-AV85)/$BE85</f>
        <v>0.716715281272162</v>
      </c>
      <c r="BZ86" s="61">
        <f t="shared" ref="BZ86" si="664">+AW$1*(AW86-AW85)/$BE85</f>
        <v>0.94707421771727152</v>
      </c>
      <c r="CA86" s="61">
        <f t="shared" ref="CA86" si="665">+AX$1*(AX86-AX85)/$BE85</f>
        <v>1.3574550395750282</v>
      </c>
      <c r="CB86" s="61">
        <f t="shared" ref="CB86" si="666">+AY$1*(AY86-AY85)/$BE85</f>
        <v>1.5599939558364533</v>
      </c>
      <c r="CC86" s="61">
        <f t="shared" ref="CC86" si="667">+AZ$1*(AZ86-AZ85)/$BE85</f>
        <v>0.49795207869858293</v>
      </c>
      <c r="CD86" s="61">
        <f t="shared" ref="CD86" si="668">+BA$1*(BA86-BA85)/$BE85</f>
        <v>1.3237307629177351</v>
      </c>
      <c r="CE86" s="61">
        <f t="shared" ref="CE86" si="669">+BB$1*(BB86-BB85)/$BE85</f>
        <v>0.35217361454199936</v>
      </c>
      <c r="CF86" s="61">
        <f t="shared" ref="CF86" si="670">+BC$1*(BC86-BC85)/$BE85</f>
        <v>1.1446148703202141</v>
      </c>
      <c r="CG86" s="61">
        <f t="shared" ref="CG86" si="671">+BD$1*(BD86-BD85)/$BE85</f>
        <v>0.47878166457226862</v>
      </c>
      <c r="CH86" s="61">
        <f t="shared" ref="CH86" si="672">+SUM(BV86:CG86)</f>
        <v>12.278734869183241</v>
      </c>
      <c r="CI86" s="53">
        <f t="shared" ref="CI86" si="673">100*(H86/H85-1)</f>
        <v>13.136529116970564</v>
      </c>
      <c r="CK86" s="61">
        <f t="shared" ref="CK86" si="674">+BG86-BV86</f>
        <v>3.1357086677532835</v>
      </c>
      <c r="CL86" s="61">
        <f t="shared" ref="CL86" si="675">+BH86-BW86</f>
        <v>3.1054899285095222E-2</v>
      </c>
      <c r="CM86" s="61">
        <f t="shared" ref="CM86" si="676">+BI86-BX86</f>
        <v>0.20957792204612569</v>
      </c>
      <c r="CN86" s="61">
        <f t="shared" ref="CN86" si="677">+BJ86-BY86</f>
        <v>3.1985890365832659E-2</v>
      </c>
      <c r="CO86" s="61">
        <f t="shared" ref="CO86" si="678">+BK86-BZ86</f>
        <v>-0.40935625662814845</v>
      </c>
      <c r="CP86" s="61">
        <f t="shared" ref="CP86" si="679">+BL86-CA86</f>
        <v>-0.66299155562383061</v>
      </c>
      <c r="CQ86" s="61">
        <f t="shared" ref="CQ86" si="680">+BM86-CB86</f>
        <v>-0.54027657640337701</v>
      </c>
      <c r="CR86" s="61">
        <f t="shared" ref="CR86" si="681">+BN86-CC86</f>
        <v>3.5716625410670222E-2</v>
      </c>
      <c r="CS86" s="61">
        <f t="shared" ref="CS86" si="682">+BO86-CD86</f>
        <v>-0.34474487005884469</v>
      </c>
      <c r="CT86" s="61">
        <f t="shared" ref="CT86" si="683">+BP86-CE86</f>
        <v>-0.22669425793697856</v>
      </c>
      <c r="CU86" s="61">
        <f t="shared" ref="CU86" si="684">+BQ86-CF86</f>
        <v>-0.56745262778484173</v>
      </c>
      <c r="CV86" s="61">
        <f t="shared" ref="CV86" si="685">+BR86-CG86</f>
        <v>-0.13491686460827912</v>
      </c>
      <c r="CW86" s="61">
        <f t="shared" ref="CW86" si="686">+BS86-CH86</f>
        <v>0.5576109958167077</v>
      </c>
      <c r="CX86" s="61">
        <f t="shared" ref="CX86" si="687">+BT86-CI86</f>
        <v>0.50170916605893723</v>
      </c>
    </row>
    <row r="87" spans="1:102" x14ac:dyDescent="0.3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688">100*D$1*(D87-D86)/$I86</f>
        <v>3.2869608343074419</v>
      </c>
      <c r="L87" s="61">
        <f t="shared" ref="L87" si="689">100*E$1*(E87-E86)/$I86</f>
        <v>4.0634992811957238</v>
      </c>
      <c r="M87" s="61">
        <f t="shared" ref="M87" si="690">100*F$1*(F87-F86)/$I86</f>
        <v>4.6104274677667458</v>
      </c>
      <c r="N87" s="61">
        <f t="shared" ref="N87" si="691">100*G$1*(G87-G86)/$I86</f>
        <v>5.7598337920857334</v>
      </c>
      <c r="O87" s="61">
        <f t="shared" ref="O87" si="692">100*H$1*(H87-H86)/$I86</f>
        <v>8.1990665263145335</v>
      </c>
      <c r="P87" s="61">
        <f t="shared" ref="P87" si="693">+SUM(K87:O87)</f>
        <v>25.919787901670176</v>
      </c>
      <c r="Q87" s="61">
        <f t="shared" ref="Q87" si="694">100*(I87/I86-1)</f>
        <v>25.91987644238516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695">+S$1*(S87-S86)/D86</f>
        <v>11.471111169355652</v>
      </c>
      <c r="Z87" s="61">
        <f t="shared" ref="Z87" si="696">+T$1*(T87-T86)/E86</f>
        <v>9.3425385951072482</v>
      </c>
      <c r="AA87" s="61">
        <f t="shared" ref="AA87" si="697">+U$1*(U87-U86)/F86</f>
        <v>8.555720574923841</v>
      </c>
      <c r="AB87" s="61">
        <f t="shared" ref="AB87" si="698">+V$1*(V87-V86)/G86</f>
        <v>7.145706003993249</v>
      </c>
      <c r="AC87" s="61">
        <f t="shared" ref="AC87" si="699">+W$1*(W87-W86)/H86</f>
        <v>5.3540048376737293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700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701">+H87</f>
        <v>3487.8896484375</v>
      </c>
      <c r="BG87" s="61">
        <f t="shared" ref="BG87" si="702">+AE$1*(AE87-AE86)/$AQ86</f>
        <v>11.471111169355652</v>
      </c>
      <c r="BH87" s="61">
        <f t="shared" ref="BH87" si="703">+AF$1*(AF87-AF86)/$AQ86</f>
        <v>0.34033208733268011</v>
      </c>
      <c r="BI87" s="61">
        <f t="shared" ref="BI87" si="704">+AG$1*(AG87-AG86)/$AQ86</f>
        <v>1.6525146803160025</v>
      </c>
      <c r="BJ87" s="61">
        <f t="shared" ref="BJ87" si="705">+AH$1*(AH87-AH86)/$AQ86</f>
        <v>1.3246466308549458</v>
      </c>
      <c r="BK87" s="61">
        <f t="shared" ref="BK87" si="706">+AI$1*(AI87-AI86)/$AQ86</f>
        <v>1.3049806236405492</v>
      </c>
      <c r="BL87" s="61">
        <f t="shared" ref="BL87" si="707">+AJ$1*(AJ87-AJ86)/$AQ86</f>
        <v>1.4968481143839758</v>
      </c>
      <c r="BM87" s="61">
        <f t="shared" ref="BM87" si="708">+AK$1*(AK87-AK86)/$AQ86</f>
        <v>3.0826854459298065</v>
      </c>
      <c r="BN87" s="61">
        <f t="shared" ref="BN87" si="709">+AL$1*(AL87-AL86)/$AQ86</f>
        <v>0.55234188631419556</v>
      </c>
      <c r="BO87" s="61">
        <f t="shared" ref="BO87" si="710">+AM$1*(AM87-AM86)/$AQ86</f>
        <v>1.4703394098858373</v>
      </c>
      <c r="BP87" s="61">
        <f t="shared" ref="BP87" si="711">+AN$1*(AN87-AN86)/$AQ86</f>
        <v>0.12107156540960956</v>
      </c>
      <c r="BQ87" s="61">
        <f t="shared" ref="BQ87" si="712">+AO$1*(AO87-AO86)/$AQ86</f>
        <v>1.0391330464143929</v>
      </c>
      <c r="BR87" s="61">
        <f t="shared" ref="BR87" si="713">+AP$1*(AP87-AP86)/$AQ86</f>
        <v>0.97419789318841554</v>
      </c>
      <c r="BS87" s="61">
        <f t="shared" ref="BS87" si="714">+SUM(BG87:BR87)</f>
        <v>24.830202553026062</v>
      </c>
      <c r="BT87" s="61">
        <f t="shared" ref="BT87" si="715">100*(D87/D86-1)</f>
        <v>26.265326067140226</v>
      </c>
      <c r="BV87" s="61">
        <f t="shared" ref="BV87" si="716">+AS$1*(AS87-AS86)/$BE86</f>
        <v>5.3540048376737293</v>
      </c>
      <c r="BW87" s="61">
        <f t="shared" ref="BW87" si="717">+AT$1*(AT87-AT86)/$BE86</f>
        <v>0.2909820661488019</v>
      </c>
      <c r="BX87" s="61">
        <f t="shared" ref="BX87" si="718">+AU$1*(AU87-AU86)/$BE86</f>
        <v>1.4079030429036965</v>
      </c>
      <c r="BY87" s="61">
        <f t="shared" ref="BY87" si="719">+AV$1*(AV87-AV86)/$BE86</f>
        <v>1.35130874316462</v>
      </c>
      <c r="BZ87" s="61">
        <f t="shared" ref="BZ87" si="720">+AW$1*(AW87-AW86)/$BE86</f>
        <v>2.3426816381293056</v>
      </c>
      <c r="CA87" s="61">
        <f t="shared" ref="CA87" si="721">+AX$1*(AX87-AX86)/$BE86</f>
        <v>2.7650384912443204</v>
      </c>
      <c r="CB87" s="61">
        <f t="shared" ref="CB87" si="722">+AY$1*(AY87-AY86)/$BE86</f>
        <v>4.5922059166634099</v>
      </c>
      <c r="CC87" s="61">
        <f t="shared" ref="CC87" si="723">+AZ$1*(AZ87-AZ86)/$BE86</f>
        <v>0.50703743682197</v>
      </c>
      <c r="CD87" s="61">
        <f t="shared" ref="CD87" si="724">+BA$1*(BA87-BA86)/$BE86</f>
        <v>1.9503464846328271</v>
      </c>
      <c r="CE87" s="61">
        <f t="shared" ref="CE87" si="725">+BB$1*(BB87-BB86)/$BE86</f>
        <v>0.32555238228900557</v>
      </c>
      <c r="CF87" s="61">
        <f t="shared" ref="CF87" si="726">+BC$1*(BC87-BC86)/$BE86</f>
        <v>1.9996489753766318</v>
      </c>
      <c r="CG87" s="61">
        <f t="shared" ref="CG87" si="727">+BD$1*(BD87-BD86)/$BE86</f>
        <v>1.3171352977044148</v>
      </c>
      <c r="CH87" s="61">
        <f t="shared" ref="CH87" si="728">+SUM(BV87:CG87)</f>
        <v>24.203845312752733</v>
      </c>
      <c r="CI87" s="53">
        <f t="shared" ref="CI87" si="729">100*(H87/H86-1)</f>
        <v>25.718817409963201</v>
      </c>
      <c r="CK87" s="61">
        <f t="shared" ref="CK87" si="730">+BG87-BV87</f>
        <v>6.1171063316819225</v>
      </c>
      <c r="CL87" s="61">
        <f t="shared" ref="CL87" si="731">+BH87-BW87</f>
        <v>4.9350021183878212E-2</v>
      </c>
      <c r="CM87" s="61">
        <f t="shared" ref="CM87" si="732">+BI87-BX87</f>
        <v>0.24461163741230596</v>
      </c>
      <c r="CN87" s="61">
        <f t="shared" ref="CN87" si="733">+BJ87-BY87</f>
        <v>-2.6662112309674191E-2</v>
      </c>
      <c r="CO87" s="61">
        <f t="shared" ref="CO87" si="734">+BK87-BZ87</f>
        <v>-1.0377010144887564</v>
      </c>
      <c r="CP87" s="61">
        <f t="shared" ref="CP87" si="735">+BL87-CA87</f>
        <v>-1.2681903768603446</v>
      </c>
      <c r="CQ87" s="61">
        <f t="shared" ref="CQ87" si="736">+BM87-CB87</f>
        <v>-1.5095204707336034</v>
      </c>
      <c r="CR87" s="61">
        <f t="shared" ref="CR87" si="737">+BN87-CC87</f>
        <v>4.5304449492225563E-2</v>
      </c>
      <c r="CS87" s="61">
        <f t="shared" ref="CS87" si="738">+BO87-CD87</f>
        <v>-0.48000707474698978</v>
      </c>
      <c r="CT87" s="61">
        <f t="shared" ref="CT87" si="739">+BP87-CE87</f>
        <v>-0.20448081687939601</v>
      </c>
      <c r="CU87" s="61">
        <f t="shared" ref="CU87" si="740">+BQ87-CF87</f>
        <v>-0.96051592896223892</v>
      </c>
      <c r="CV87" s="61">
        <f t="shared" ref="CV87" si="741">+BR87-CG87</f>
        <v>-0.3429374045159993</v>
      </c>
      <c r="CW87" s="61">
        <f t="shared" ref="CW87" si="742">+BS87-CH87</f>
        <v>0.62635724027332884</v>
      </c>
      <c r="CX87" s="61">
        <f t="shared" ref="CX87" si="743">+BT87-CI87</f>
        <v>0.54650865717702501</v>
      </c>
    </row>
    <row r="88" spans="1:102" x14ac:dyDescent="0.3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744">100*D$1*(D88-D87)/$I87</f>
        <v>2.5856545487421223</v>
      </c>
      <c r="L88" s="61">
        <f t="shared" ref="L88" si="745">100*E$1*(E88-E87)/$I87</f>
        <v>3.2413916601791786</v>
      </c>
      <c r="M88" s="61">
        <f t="shared" ref="M88" si="746">100*F$1*(F88-F87)/$I87</f>
        <v>3.6807959575783991</v>
      </c>
      <c r="N88" s="61">
        <f t="shared" ref="N88" si="747">100*G$1*(G88-G87)/$I87</f>
        <v>4.6471406604178167</v>
      </c>
      <c r="O88" s="61">
        <f t="shared" ref="O88" si="748">100*H$1*(H88-H87)/$I87</f>
        <v>6.6675948176266422</v>
      </c>
      <c r="P88" s="61">
        <f t="shared" ref="P88" si="749">+SUM(K88:O88)</f>
        <v>20.822577644544157</v>
      </c>
      <c r="Q88" s="61">
        <f t="shared" ref="Q88" si="750">100*(I88/I87-1)</f>
        <v>20.822601940419673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751">+S$1*(S88-S87)/D87</f>
        <v>8.0249274542010092</v>
      </c>
      <c r="Z88" s="61">
        <f t="shared" ref="Z88" si="752">+T$1*(T88-T87)/E87</f>
        <v>6.5737664826230384</v>
      </c>
      <c r="AA88" s="61">
        <f t="shared" ref="AA88" si="753">+U$1*(U88-U87)/F87</f>
        <v>6.0372274648244542</v>
      </c>
      <c r="AB88" s="61">
        <f t="shared" ref="AB88" si="754">+V$1*(V88-V87)/G87</f>
        <v>5.0746521974358725</v>
      </c>
      <c r="AC88" s="61">
        <f t="shared" ref="AC88" si="755">+W$1*(W88-W87)/H87</f>
        <v>3.8303675382762576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756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757">+H88</f>
        <v>4218.544921875</v>
      </c>
      <c r="BG88" s="61">
        <f t="shared" ref="BG88" si="758">+AE$1*(AE88-AE87)/$AQ87</f>
        <v>8.0249274542010092</v>
      </c>
      <c r="BH88" s="61">
        <f t="shared" ref="BH88" si="759">+AF$1*(AF88-AF87)/$AQ87</f>
        <v>0.34291036967329575</v>
      </c>
      <c r="BI88" s="61">
        <f t="shared" ref="BI88" si="760">+AG$1*(AG88-AG87)/$AQ87</f>
        <v>1.1263567114324085</v>
      </c>
      <c r="BJ88" s="61">
        <f t="shared" ref="BJ88" si="761">+AH$1*(AH88-AH87)/$AQ87</f>
        <v>1.3467744887716047</v>
      </c>
      <c r="BK88" s="61">
        <f t="shared" ref="BK88" si="762">+AI$1*(AI88-AI87)/$AQ87</f>
        <v>0.989557149345758</v>
      </c>
      <c r="BL88" s="61">
        <f t="shared" ref="BL88" si="763">+AJ$1*(AJ88-AJ87)/$AQ87</f>
        <v>0.97161650587656456</v>
      </c>
      <c r="BM88" s="61">
        <f t="shared" ref="BM88" si="764">+AK$1*(AK88-AK87)/$AQ87</f>
        <v>2.6634780087369641</v>
      </c>
      <c r="BN88" s="61">
        <f t="shared" ref="BN88" si="765">+AL$1*(AL88-AL87)/$AQ87</f>
        <v>0.79538265998866209</v>
      </c>
      <c r="BO88" s="61">
        <f t="shared" ref="BO88" si="766">+AM$1*(AM88-AM87)/$AQ87</f>
        <v>1.6526416417408962</v>
      </c>
      <c r="BP88" s="61">
        <f t="shared" ref="BP88" si="767">+AN$1*(AN88-AN87)/$AQ87</f>
        <v>2.4634309056501141E-2</v>
      </c>
      <c r="BQ88" s="61">
        <f t="shared" ref="BQ88" si="768">+AO$1*(AO88-AO87)/$AQ87</f>
        <v>0.90359625649370867</v>
      </c>
      <c r="BR88" s="61">
        <f t="shared" ref="BR88" si="769">+AP$1*(AP88-AP87)/$AQ87</f>
        <v>1.3813580409894284</v>
      </c>
      <c r="BS88" s="61">
        <f t="shared" ref="BS88" si="770">+SUM(BG88:BR88)</f>
        <v>20.223233596306805</v>
      </c>
      <c r="BT88" s="61">
        <f t="shared" ref="BT88" si="771">100*(D88/D87-1)</f>
        <v>20.604826075433856</v>
      </c>
      <c r="BV88" s="61">
        <f t="shared" ref="BV88" si="772">+AS$1*(AS88-AS87)/$BE87</f>
        <v>3.8303675382762576</v>
      </c>
      <c r="BW88" s="61">
        <f t="shared" ref="BW88" si="773">+AT$1*(AT88-AT87)/$BE87</f>
        <v>0.29425471560199795</v>
      </c>
      <c r="BX88" s="61">
        <f t="shared" ref="BX88" si="774">+AU$1*(AU88-AU87)/$BE87</f>
        <v>0.86617592798428322</v>
      </c>
      <c r="BY88" s="61">
        <f t="shared" ref="BY88" si="775">+AV$1*(AV88-AV87)/$BE87</f>
        <v>1.1805303549504325</v>
      </c>
      <c r="BZ88" s="61">
        <f t="shared" ref="BZ88" si="776">+AW$1*(AW88-AW87)/$BE87</f>
        <v>1.7255417767760051</v>
      </c>
      <c r="CA88" s="61">
        <f t="shared" ref="CA88" si="777">+AX$1*(AX88-AX87)/$BE87</f>
        <v>1.85836162150898</v>
      </c>
      <c r="CB88" s="61">
        <f t="shared" ref="CB88" si="778">+AY$1*(AY88-AY87)/$BE87</f>
        <v>4.0552172054283284</v>
      </c>
      <c r="CC88" s="61">
        <f t="shared" ref="CC88" si="779">+AZ$1*(AZ88-AZ87)/$BE87</f>
        <v>0.74562432211776186</v>
      </c>
      <c r="CD88" s="61">
        <f t="shared" ref="CD88" si="780">+BA$1*(BA88-BA87)/$BE87</f>
        <v>2.2180667408587005</v>
      </c>
      <c r="CE88" s="61">
        <f t="shared" ref="CE88" si="781">+BB$1*(BB88-BB87)/$BE87</f>
        <v>3.8804545151001728E-2</v>
      </c>
      <c r="CF88" s="61">
        <f t="shared" ref="CF88" si="782">+BC$1*(BC88-BC87)/$BE87</f>
        <v>1.7171273824758639</v>
      </c>
      <c r="CG88" s="61">
        <f t="shared" ref="CG88" si="783">+BD$1*(BD88-BD87)/$BE87</f>
        <v>1.9304861621532687</v>
      </c>
      <c r="CH88" s="61">
        <f t="shared" ref="CH88" si="784">+SUM(BV88:CG88)</f>
        <v>20.460558293282883</v>
      </c>
      <c r="CI88" s="53">
        <f t="shared" ref="CI88" si="785">100*(H88/H87-1)</f>
        <v>20.948348344816981</v>
      </c>
      <c r="CK88" s="61">
        <f t="shared" ref="CK88" si="786">+BG88-BV88</f>
        <v>4.1945599159247511</v>
      </c>
      <c r="CL88" s="61">
        <f t="shared" ref="CL88" si="787">+BH88-BW88</f>
        <v>4.8655654071297794E-2</v>
      </c>
      <c r="CM88" s="61">
        <f t="shared" ref="CM88" si="788">+BI88-BX88</f>
        <v>0.26018078344812523</v>
      </c>
      <c r="CN88" s="61">
        <f t="shared" ref="CN88" si="789">+BJ88-BY88</f>
        <v>0.1662441338211722</v>
      </c>
      <c r="CO88" s="61">
        <f t="shared" ref="CO88" si="790">+BK88-BZ88</f>
        <v>-0.73598462743024706</v>
      </c>
      <c r="CP88" s="61">
        <f t="shared" ref="CP88" si="791">+BL88-CA88</f>
        <v>-0.88674511563241543</v>
      </c>
      <c r="CQ88" s="61">
        <f t="shared" ref="CQ88" si="792">+BM88-CB88</f>
        <v>-1.3917391966913644</v>
      </c>
      <c r="CR88" s="61">
        <f t="shared" ref="CR88" si="793">+BN88-CC88</f>
        <v>4.9758337870900227E-2</v>
      </c>
      <c r="CS88" s="61">
        <f t="shared" ref="CS88" si="794">+BO88-CD88</f>
        <v>-0.56542509911780425</v>
      </c>
      <c r="CT88" s="61">
        <f t="shared" ref="CT88" si="795">+BP88-CE88</f>
        <v>-1.4170236094500587E-2</v>
      </c>
      <c r="CU88" s="61">
        <f t="shared" ref="CU88" si="796">+BQ88-CF88</f>
        <v>-0.81353112598215527</v>
      </c>
      <c r="CV88" s="61">
        <f t="shared" ref="CV88" si="797">+BR88-CG88</f>
        <v>-0.54912812116384035</v>
      </c>
      <c r="CW88" s="61">
        <f t="shared" ref="CW88" si="798">+BS88-CH88</f>
        <v>-0.23732469697607783</v>
      </c>
      <c r="CX88" s="61">
        <f t="shared" ref="CX88" si="799">+BT88-CI88</f>
        <v>-0.34352226938312569</v>
      </c>
    </row>
    <row r="89" spans="1:102" x14ac:dyDescent="0.3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800">100*D$1*(D89-D88)/$I88</f>
        <v>1.5680784781162471</v>
      </c>
      <c r="L89" s="61">
        <f t="shared" ref="L89" si="801">100*E$1*(E89-E88)/$I88</f>
        <v>2.0505950833396569</v>
      </c>
      <c r="M89" s="61">
        <f t="shared" ref="M89" si="802">100*F$1*(F89-F88)/$I88</f>
        <v>2.3344772532465559</v>
      </c>
      <c r="N89" s="61">
        <f t="shared" ref="N89" si="803">100*G$1*(G89-G88)/$I88</f>
        <v>3.0074422528466211</v>
      </c>
      <c r="O89" s="61">
        <f t="shared" ref="O89" si="804">100*H$1*(H89-H88)/$I88</f>
        <v>4.3745625419331127</v>
      </c>
      <c r="P89" s="61">
        <f t="shared" ref="P89" si="805">+SUM(K89:O89)</f>
        <v>13.335155609482193</v>
      </c>
      <c r="Q89" s="61">
        <f t="shared" ref="Q89" si="806">100*(I89/I88-1)</f>
        <v>13.335122654668163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807">+S$1*(S89-S88)/D88</f>
        <v>4.2335438059349801</v>
      </c>
      <c r="Z89" s="61">
        <f t="shared" ref="Z89" si="808">+T$1*(T89-T88)/E88</f>
        <v>3.562756322394534</v>
      </c>
      <c r="AA89" s="61">
        <f t="shared" ref="AA89" si="809">+U$1*(U89-U88)/F88</f>
        <v>3.3263676477377793</v>
      </c>
      <c r="AB89" s="61">
        <f t="shared" ref="AB89" si="810">+V$1*(V89-V88)/G88</f>
        <v>2.8056585138155268</v>
      </c>
      <c r="AC89" s="61">
        <f t="shared" ref="AC89" si="811">+W$1*(W89-W88)/H88</f>
        <v>2.1502812818299906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812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813">+H89</f>
        <v>4797.74169921875</v>
      </c>
      <c r="BG89" s="61">
        <f t="shared" ref="BG89" si="814">+AE$1*(AE89-AE88)/$AQ88</f>
        <v>4.2335438059349801</v>
      </c>
      <c r="BH89" s="61">
        <f t="shared" ref="BH89" si="815">+AF$1*(AF89-AF88)/$AQ88</f>
        <v>0.29856995052479629</v>
      </c>
      <c r="BI89" s="61">
        <f t="shared" ref="BI89" si="816">+AG$1*(AG89-AG88)/$AQ88</f>
        <v>0.73512184763533117</v>
      </c>
      <c r="BJ89" s="61">
        <f t="shared" ref="BJ89" si="817">+AH$1*(AH89-AH88)/$AQ88</f>
        <v>1.6546519921112326</v>
      </c>
      <c r="BK89" s="61">
        <f t="shared" ref="BK89" si="818">+AI$1*(AI89-AI88)/$AQ88</f>
        <v>0.46041103092362423</v>
      </c>
      <c r="BL89" s="61">
        <f t="shared" ref="BL89" si="819">+AJ$1*(AJ89-AJ88)/$AQ88</f>
        <v>0.62746837873045613</v>
      </c>
      <c r="BM89" s="61">
        <f t="shared" ref="BM89" si="820">+AK$1*(AK89-AK88)/$AQ88</f>
        <v>2.0459075768116901</v>
      </c>
      <c r="BN89" s="61">
        <f t="shared" ref="BN89" si="821">+AL$1*(AL89-AL88)/$AQ88</f>
        <v>0.82630327223356914</v>
      </c>
      <c r="BO89" s="61">
        <f t="shared" ref="BO89" si="822">+AM$1*(AM89-AM88)/$AQ88</f>
        <v>0.67180874007916513</v>
      </c>
      <c r="BP89" s="61">
        <f t="shared" ref="BP89" si="823">+AN$1*(AN89-AN88)/$AQ88</f>
        <v>9.9911280726229651E-2</v>
      </c>
      <c r="BQ89" s="61">
        <f t="shared" ref="BQ89" si="824">+AO$1*(AO89-AO88)/$AQ88</f>
        <v>0.52717548489191191</v>
      </c>
      <c r="BR89" s="61">
        <f t="shared" ref="BR89" si="825">+AP$1*(AP89-AP88)/$AQ88</f>
        <v>0.62669011130925123</v>
      </c>
      <c r="BS89" s="61">
        <f t="shared" ref="BS89" si="826">+SUM(BG89:BR89)</f>
        <v>12.807563471912236</v>
      </c>
      <c r="BT89" s="61">
        <f t="shared" ref="BT89" si="827">100*(D89/D88-1)</f>
        <v>12.518426483712307</v>
      </c>
      <c r="BV89" s="61">
        <f t="shared" ref="BV89" si="828">+AS$1*(AS89-AS88)/$BE88</f>
        <v>2.1502812818299906</v>
      </c>
      <c r="BW89" s="61">
        <f t="shared" ref="BW89" si="829">+AT$1*(AT89-AT88)/$BE88</f>
        <v>0.26251475244165889</v>
      </c>
      <c r="BX89" s="61">
        <f t="shared" ref="BX89" si="830">+AU$1*(AU89-AU88)/$BE88</f>
        <v>0.5803472423290531</v>
      </c>
      <c r="BY89" s="61">
        <f t="shared" ref="BY89" si="831">+AV$1*(AV89-AV88)/$BE88</f>
        <v>1.6775972671190265</v>
      </c>
      <c r="BZ89" s="61">
        <f t="shared" ref="BZ89" si="832">+AW$1*(AW89-AW88)/$BE88</f>
        <v>0.83051902803552846</v>
      </c>
      <c r="CA89" s="61">
        <f t="shared" ref="CA89" si="833">+AX$1*(AX89-AX88)/$BE88</f>
        <v>1.2585678529309874</v>
      </c>
      <c r="CB89" s="61">
        <f t="shared" ref="CB89" si="834">+AY$1*(AY89-AY88)/$BE88</f>
        <v>3.4843817070936511</v>
      </c>
      <c r="CC89" s="61">
        <f t="shared" ref="CC89" si="835">+AZ$1*(AZ89-AZ88)/$BE88</f>
        <v>0.79242343155600514</v>
      </c>
      <c r="CD89" s="61">
        <f t="shared" ref="CD89" si="836">+BA$1*(BA89-BA88)/$BE88</f>
        <v>0.90930142076871634</v>
      </c>
      <c r="CE89" s="61">
        <f t="shared" ref="CE89" si="837">+BB$1*(BB89-BB88)/$BE88</f>
        <v>0.30284345354715447</v>
      </c>
      <c r="CF89" s="61">
        <f t="shared" ref="CF89" si="838">+BC$1*(BC89-BC88)/$BE88</f>
        <v>0.95377348551984942</v>
      </c>
      <c r="CG89" s="61">
        <f t="shared" ref="CG89" si="839">+BD$1*(BD89-BD88)/$BE88</f>
        <v>0.84912471388603961</v>
      </c>
      <c r="CH89" s="61">
        <f t="shared" ref="CH89" si="840">+SUM(BV89:CG89)</f>
        <v>14.051675637057663</v>
      </c>
      <c r="CI89" s="53">
        <f t="shared" ref="CI89" si="841">100*(H89/H88-1)</f>
        <v>13.729776215973466</v>
      </c>
      <c r="CK89" s="61">
        <f t="shared" ref="CK89" si="842">+BG89-BV89</f>
        <v>2.0832625241049896</v>
      </c>
      <c r="CL89" s="61">
        <f t="shared" ref="CL89" si="843">+BH89-BW89</f>
        <v>3.6055198083137396E-2</v>
      </c>
      <c r="CM89" s="61">
        <f t="shared" ref="CM89" si="844">+BI89-BX89</f>
        <v>0.15477460530627807</v>
      </c>
      <c r="CN89" s="61">
        <f t="shared" ref="CN89" si="845">+BJ89-BY89</f>
        <v>-2.2945275007793864E-2</v>
      </c>
      <c r="CO89" s="61">
        <f t="shared" ref="CO89" si="846">+BK89-BZ89</f>
        <v>-0.37010799711190423</v>
      </c>
      <c r="CP89" s="61">
        <f t="shared" ref="CP89" si="847">+BL89-CA89</f>
        <v>-0.63109947420053125</v>
      </c>
      <c r="CQ89" s="61">
        <f t="shared" ref="CQ89" si="848">+BM89-CB89</f>
        <v>-1.438474130281961</v>
      </c>
      <c r="CR89" s="61">
        <f t="shared" ref="CR89" si="849">+BN89-CC89</f>
        <v>3.3879840677563999E-2</v>
      </c>
      <c r="CS89" s="61">
        <f t="shared" ref="CS89" si="850">+BO89-CD89</f>
        <v>-0.23749268068955121</v>
      </c>
      <c r="CT89" s="61">
        <f t="shared" ref="CT89" si="851">+BP89-CE89</f>
        <v>-0.20293217282092482</v>
      </c>
      <c r="CU89" s="61">
        <f t="shared" ref="CU89" si="852">+BQ89-CF89</f>
        <v>-0.42659800062793751</v>
      </c>
      <c r="CV89" s="61">
        <f t="shared" ref="CV89" si="853">+BR89-CG89</f>
        <v>-0.22243460257678838</v>
      </c>
      <c r="CW89" s="61">
        <f t="shared" ref="CW89" si="854">+BS89-CH89</f>
        <v>-1.2441121651454274</v>
      </c>
      <c r="CX89" s="61">
        <f t="shared" ref="CX89" si="855">+BT89-CI89</f>
        <v>-1.2113497322611586</v>
      </c>
    </row>
    <row r="90" spans="1:102" x14ac:dyDescent="0.3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856">100*D$1*(D90-D89)/$I89</f>
        <v>1.1979052818874334</v>
      </c>
      <c r="L90" s="61">
        <f t="shared" ref="L90" si="857">100*E$1*(E90-E89)/$I89</f>
        <v>1.5552410920160569</v>
      </c>
      <c r="M90" s="61">
        <f t="shared" ref="M90" si="858">100*F$1*(F90-F89)/$I89</f>
        <v>1.7986009592955949</v>
      </c>
      <c r="N90" s="61">
        <f t="shared" ref="N90" si="859">100*G$1*(G90-G89)/$I89</f>
        <v>2.2780798912477183</v>
      </c>
      <c r="O90" s="61">
        <f t="shared" ref="O90" si="860">100*H$1*(H90-H89)/$I89</f>
        <v>3.2766049617837751</v>
      </c>
      <c r="P90" s="61">
        <f t="shared" ref="P90" si="861">+SUM(K90:O90)</f>
        <v>10.106432186230577</v>
      </c>
      <c r="Q90" s="61">
        <f t="shared" ref="Q90" si="862">100*(I90/I89-1)</f>
        <v>10.106418165969888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863">+S$1*(S90-S89)/D89</f>
        <v>3.489781120747367</v>
      </c>
      <c r="Z90" s="61">
        <f t="shared" ref="Z90" si="864">+T$1*(T90-T89)/E89</f>
        <v>2.9294794595999911</v>
      </c>
      <c r="AA90" s="61">
        <f t="shared" ref="AA90" si="865">+U$1*(U90-U89)/F89</f>
        <v>2.7434293403222494</v>
      </c>
      <c r="AB90" s="61">
        <f t="shared" ref="AB90" si="866">+V$1*(V90-V89)/G89</f>
        <v>2.3175822343383916</v>
      </c>
      <c r="AC90" s="61">
        <f t="shared" ref="AC90" si="867">+W$1*(W90-W89)/H89</f>
        <v>1.7829949217936185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86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869">+H90</f>
        <v>5289.4189453125</v>
      </c>
      <c r="BG90" s="61">
        <f t="shared" ref="BG90" si="870">+AE$1*(AE90-AE89)/$AQ89</f>
        <v>3.489781120747367</v>
      </c>
      <c r="BH90" s="61">
        <f t="shared" ref="BH90" si="871">+AF$1*(AF90-AF89)/$AQ89</f>
        <v>0.19651059337583909</v>
      </c>
      <c r="BI90" s="61">
        <f t="shared" ref="BI90" si="872">+AG$1*(AG90-AG89)/$AQ89</f>
        <v>0.51578284544896413</v>
      </c>
      <c r="BJ90" s="61">
        <f t="shared" ref="BJ90" si="873">+AH$1*(AH90-AH89)/$AQ89</f>
        <v>1.103245715278574</v>
      </c>
      <c r="BK90" s="61">
        <f t="shared" ref="BK90" si="874">+AI$1*(AI90-AI89)/$AQ89</f>
        <v>0.22060092815565574</v>
      </c>
      <c r="BL90" s="61">
        <f t="shared" ref="BL90" si="875">+AJ$1*(AJ90-AJ89)/$AQ89</f>
        <v>0.57400655704330072</v>
      </c>
      <c r="BM90" s="61">
        <f t="shared" ref="BM90" si="876">+AK$1*(AK90-AK89)/$AQ89</f>
        <v>1.5174681406568555</v>
      </c>
      <c r="BN90" s="61">
        <f t="shared" ref="BN90" si="877">+AL$1*(AL90-AL89)/$AQ89</f>
        <v>0.58493431118917139</v>
      </c>
      <c r="BO90" s="61">
        <f t="shared" ref="BO90" si="878">+AM$1*(AM90-AM89)/$AQ89</f>
        <v>0.60620118003659984</v>
      </c>
      <c r="BP90" s="61">
        <f t="shared" ref="BP90" si="879">+AN$1*(AN90-AN89)/$AQ89</f>
        <v>0.25164546872219734</v>
      </c>
      <c r="BQ90" s="61">
        <f t="shared" ref="BQ90" si="880">+AO$1*(AO90-AO89)/$AQ89</f>
        <v>0.37674078174374176</v>
      </c>
      <c r="BR90" s="61">
        <f t="shared" ref="BR90" si="881">+AP$1*(AP90-AP89)/$AQ89</f>
        <v>0.3635487299291657</v>
      </c>
      <c r="BS90" s="61">
        <f t="shared" ref="BS90" si="882">+SUM(BG90:BR90)</f>
        <v>9.8004663723274312</v>
      </c>
      <c r="BT90" s="61">
        <f t="shared" ref="BT90" si="883">100*(D90/D89-1)</f>
        <v>9.6326392901241462</v>
      </c>
      <c r="BV90" s="61">
        <f t="shared" ref="BV90" si="884">+AS$1*(AS90-AS89)/$BE89</f>
        <v>1.7829949217936185</v>
      </c>
      <c r="BW90" s="61">
        <f t="shared" ref="BW90" si="885">+AT$1*(AT90-AT89)/$BE89</f>
        <v>0.16566683986862016</v>
      </c>
      <c r="BX90" s="61">
        <f t="shared" ref="BX90" si="886">+AU$1*(AU90-AU89)/$BE89</f>
        <v>0.42383103748420348</v>
      </c>
      <c r="BY90" s="61">
        <f t="shared" ref="BY90" si="887">+AV$1*(AV90-AV89)/$BE89</f>
        <v>1.1837599739726687</v>
      </c>
      <c r="BZ90" s="61">
        <f t="shared" ref="BZ90" si="888">+AW$1*(AW90-AW89)/$BE89</f>
        <v>0.38629816962954339</v>
      </c>
      <c r="CA90" s="61">
        <f t="shared" ref="CA90" si="889">+AX$1*(AX90-AX89)/$BE89</f>
        <v>1.1217681490339568</v>
      </c>
      <c r="CB90" s="61">
        <f t="shared" ref="CB90" si="890">+AY$1*(AY90-AY89)/$BE89</f>
        <v>2.1511805489956135</v>
      </c>
      <c r="CC90" s="61">
        <f t="shared" ref="CC90" si="891">+AZ$1*(AZ90-AZ89)/$BE89</f>
        <v>0.55389149847851049</v>
      </c>
      <c r="CD90" s="61">
        <f t="shared" ref="CD90" si="892">+BA$1*(BA90-BA89)/$BE89</f>
        <v>0.82839648891240403</v>
      </c>
      <c r="CE90" s="61">
        <f t="shared" ref="CE90" si="893">+BB$1*(BB90-BB89)/$BE89</f>
        <v>0.60137280156153794</v>
      </c>
      <c r="CF90" s="61">
        <f t="shared" ref="CF90" si="894">+BC$1*(BC90-BC89)/$BE89</f>
        <v>0.70790779984509844</v>
      </c>
      <c r="CG90" s="61">
        <f t="shared" ref="CG90" si="895">+BD$1*(BD90-BD89)/$BE89</f>
        <v>0.50783201423429802</v>
      </c>
      <c r="CH90" s="61">
        <f t="shared" ref="CH90" si="896">+SUM(BV90:CG90)</f>
        <v>10.414900243810074</v>
      </c>
      <c r="CI90" s="53">
        <f t="shared" ref="CI90" si="897">100*(H90/H89-1)</f>
        <v>10.248097478315966</v>
      </c>
      <c r="CK90" s="61">
        <f t="shared" ref="CK90" si="898">+BG90-BV90</f>
        <v>1.7067861989537485</v>
      </c>
      <c r="CL90" s="61">
        <f t="shared" ref="CL90" si="899">+BH90-BW90</f>
        <v>3.0843753507218935E-2</v>
      </c>
      <c r="CM90" s="61">
        <f t="shared" ref="CM90" si="900">+BI90-BX90</f>
        <v>9.1951807964760657E-2</v>
      </c>
      <c r="CN90" s="61">
        <f t="shared" ref="CN90" si="901">+BJ90-BY90</f>
        <v>-8.0514258694094787E-2</v>
      </c>
      <c r="CO90" s="61">
        <f t="shared" ref="CO90" si="902">+BK90-BZ90</f>
        <v>-0.16569724147388765</v>
      </c>
      <c r="CP90" s="61">
        <f t="shared" ref="CP90" si="903">+BL90-CA90</f>
        <v>-0.5477615919906561</v>
      </c>
      <c r="CQ90" s="61">
        <f t="shared" ref="CQ90" si="904">+BM90-CB90</f>
        <v>-0.63371240833875797</v>
      </c>
      <c r="CR90" s="61">
        <f t="shared" ref="CR90" si="905">+BN90-CC90</f>
        <v>3.1042812710660894E-2</v>
      </c>
      <c r="CS90" s="61">
        <f t="shared" ref="CS90" si="906">+BO90-CD90</f>
        <v>-0.22219530887580419</v>
      </c>
      <c r="CT90" s="61">
        <f t="shared" ref="CT90" si="907">+BP90-CE90</f>
        <v>-0.3497273328393406</v>
      </c>
      <c r="CU90" s="61">
        <f t="shared" ref="CU90" si="908">+BQ90-CF90</f>
        <v>-0.33116701810135668</v>
      </c>
      <c r="CV90" s="61">
        <f t="shared" ref="CV90" si="909">+BR90-CG90</f>
        <v>-0.14428328430513232</v>
      </c>
      <c r="CW90" s="61">
        <f t="shared" ref="CW90" si="910">+BS90-CH90</f>
        <v>-0.6144338714826425</v>
      </c>
      <c r="CX90" s="61">
        <f t="shared" ref="CX90" si="911">+BT90-CI90</f>
        <v>-0.61545818819181974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45" zoomScaleNormal="145" workbookViewId="0">
      <selection activeCell="C19" sqref="C19"/>
    </sheetView>
  </sheetViews>
  <sheetFormatPr baseColWidth="10" defaultColWidth="11.5546875" defaultRowHeight="14.4" x14ac:dyDescent="0.3"/>
  <cols>
    <col min="9" max="9" width="11.88671875" bestFit="1" customWidth="1"/>
  </cols>
  <sheetData>
    <row r="2" spans="2:9" x14ac:dyDescent="0.3">
      <c r="B2" s="108" t="s">
        <v>1</v>
      </c>
      <c r="C2" s="108">
        <f>+MONTH(MAX('Incidencia Mensual'!A3:A100000))</f>
        <v>3</v>
      </c>
    </row>
    <row r="3" spans="2:9" x14ac:dyDescent="0.3">
      <c r="B3" s="108" t="s">
        <v>167</v>
      </c>
      <c r="C3" s="108">
        <f>+YEAR(MAX('Incidencia Mensual'!A4:A100001))</f>
        <v>2024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3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3">
      <c r="B7">
        <f>+C2</f>
        <v>3</v>
      </c>
      <c r="C7">
        <f>+C3-1</f>
        <v>2023</v>
      </c>
      <c r="D7" s="84">
        <f>+DATE(C7,B7,1)</f>
        <v>44986</v>
      </c>
      <c r="E7" s="3">
        <f>+VLOOKUP($D7,'Infla Mensual PondENGHO'!$BL:$BQ,E$3,FALSE)</f>
        <v>6.8300058095319249E-2</v>
      </c>
      <c r="F7" s="3">
        <f>+VLOOKUP($D7,'Infla Mensual PondENGHO'!$BL:$BQ,F$3,FALSE)</f>
        <v>6.7712097341239508E-2</v>
      </c>
      <c r="G7" s="3">
        <f>+VLOOKUP($D7,'Infla Mensual PondENGHO'!$BL:$BQ,G$3,FALSE)</f>
        <v>6.7675102596923553E-2</v>
      </c>
      <c r="H7" s="3">
        <f>+VLOOKUP($D7,'Infla Mensual PondENGHO'!$BL:$BQ,H$3,FALSE)</f>
        <v>6.650912814982779E-2</v>
      </c>
      <c r="I7" s="3">
        <f>+VLOOKUP($D7,'Infla Mensual PondENGHO'!$BL:$BQ,I$3,FALSE)</f>
        <v>6.5139783156022979E-2</v>
      </c>
    </row>
    <row r="8" spans="2:9" x14ac:dyDescent="0.3">
      <c r="B8">
        <f>+C2+1</f>
        <v>4</v>
      </c>
      <c r="C8">
        <f>+C3-1</f>
        <v>2023</v>
      </c>
      <c r="D8" s="84">
        <f>+DATE(C8,B8,1)</f>
        <v>45017</v>
      </c>
      <c r="E8" s="3">
        <f>+VLOOKUP($D8,'Infla Mensual PondENGHO'!$BL:$BQ,E$3,FALSE)</f>
        <v>8.4626924945660154E-2</v>
      </c>
      <c r="F8" s="3">
        <f>+VLOOKUP($D8,'Infla Mensual PondENGHO'!$BL:$BQ,F$3,FALSE)</f>
        <v>8.3161536291670224E-2</v>
      </c>
      <c r="G8" s="3">
        <f>+VLOOKUP($D8,'Infla Mensual PondENGHO'!$BL:$BQ,G$3,FALSE)</f>
        <v>8.2980448983265953E-2</v>
      </c>
      <c r="H8" s="3">
        <f>+VLOOKUP($D8,'Infla Mensual PondENGHO'!$BL:$BQ,H$3,FALSE)</f>
        <v>8.221248900753042E-2</v>
      </c>
      <c r="I8" s="3">
        <f>+VLOOKUP($D8,'Infla Mensual PondENGHO'!$BL:$BQ,I$3,FALSE)</f>
        <v>8.134691914865444E-2</v>
      </c>
    </row>
    <row r="9" spans="2:9" x14ac:dyDescent="0.3">
      <c r="B9">
        <f t="shared" ref="B9:B16" si="1">+IF(B8=12,1,+B8+1)</f>
        <v>5</v>
      </c>
      <c r="C9">
        <f t="shared" ref="C9:C19" si="2">+IF(B9=1,+C8+1,C8)</f>
        <v>2023</v>
      </c>
      <c r="D9" s="84">
        <f t="shared" ref="D9:D19" si="3">+DATE(C9,B9,1)</f>
        <v>45047</v>
      </c>
      <c r="E9" s="3">
        <f>+VLOOKUP($D9,'Infla Mensual PondENGHO'!$BL:$BQ,E$3,FALSE)</f>
        <v>7.9491641317577688E-2</v>
      </c>
      <c r="F9" s="3">
        <f>+VLOOKUP($D9,'Infla Mensual PondENGHO'!$BL:$BQ,F$3,FALSE)</f>
        <v>8.0630545065518033E-2</v>
      </c>
      <c r="G9" s="3">
        <f>+VLOOKUP($D9,'Infla Mensual PondENGHO'!$BL:$BQ,G$3,FALSE)</f>
        <v>8.113936961926016E-2</v>
      </c>
      <c r="H9" s="3">
        <f>+VLOOKUP($D9,'Infla Mensual PondENGHO'!$BL:$BQ,H$3,FALSE)</f>
        <v>8.1953315143775018E-2</v>
      </c>
      <c r="I9" s="3">
        <f>+VLOOKUP($D9,'Infla Mensual PondENGHO'!$BL:$BQ,I$3,FALSE)</f>
        <v>8.3774816000369068E-2</v>
      </c>
    </row>
    <row r="10" spans="2:9" x14ac:dyDescent="0.3">
      <c r="B10">
        <f t="shared" si="1"/>
        <v>6</v>
      </c>
      <c r="C10">
        <f t="shared" si="2"/>
        <v>2023</v>
      </c>
      <c r="D10" s="84">
        <f t="shared" si="3"/>
        <v>45078</v>
      </c>
      <c r="E10" s="3">
        <f>+VLOOKUP($D10,'Infla Mensual PondENGHO'!$BL:$BQ,E$3,FALSE)</f>
        <v>5.9845706584237268E-2</v>
      </c>
      <c r="F10" s="3">
        <f>+VLOOKUP($D10,'Infla Mensual PondENGHO'!$BL:$BQ,F$3,FALSE)</f>
        <v>6.023676984981341E-2</v>
      </c>
      <c r="G10" s="3">
        <f>+VLOOKUP($D10,'Infla Mensual PondENGHO'!$BL:$BQ,G$3,FALSE)</f>
        <v>6.0790308378942726E-2</v>
      </c>
      <c r="H10" s="3">
        <f>+VLOOKUP($D10,'Infla Mensual PondENGHO'!$BL:$BQ,H$3,FALSE)</f>
        <v>6.187181818174925E-2</v>
      </c>
      <c r="I10" s="3">
        <f>+VLOOKUP($D10,'Infla Mensual PondENGHO'!$BL:$BQ,I$3,FALSE)</f>
        <v>6.3704105356792606E-2</v>
      </c>
    </row>
    <row r="11" spans="2:9" x14ac:dyDescent="0.3">
      <c r="B11">
        <f t="shared" si="1"/>
        <v>7</v>
      </c>
      <c r="C11">
        <f t="shared" si="2"/>
        <v>2023</v>
      </c>
      <c r="D11" s="84">
        <f t="shared" si="3"/>
        <v>45108</v>
      </c>
      <c r="E11" s="3">
        <f>+VLOOKUP($D11,'Infla Mensual PondENGHO'!$BL:$BQ,E$3,FALSE)</f>
        <v>6.3891094311341989E-2</v>
      </c>
      <c r="F11" s="3">
        <f>+VLOOKUP($D11,'Infla Mensual PondENGHO'!$BL:$BQ,F$3,FALSE)</f>
        <v>6.4445883803521342E-2</v>
      </c>
      <c r="G11" s="3">
        <f>+VLOOKUP($D11,'Infla Mensual PondENGHO'!$BL:$BQ,G$3,FALSE)</f>
        <v>6.5193770656134742E-2</v>
      </c>
      <c r="H11" s="3">
        <f>+VLOOKUP($D11,'Infla Mensual PondENGHO'!$BL:$BQ,H$3,FALSE)</f>
        <v>6.5380178266551514E-2</v>
      </c>
      <c r="I11" s="3">
        <f>+VLOOKUP($D11,'Infla Mensual PondENGHO'!$BL:$BQ,I$3,FALSE)</f>
        <v>6.6206996727169454E-2</v>
      </c>
    </row>
    <row r="12" spans="2:9" x14ac:dyDescent="0.3">
      <c r="B12">
        <f t="shared" si="1"/>
        <v>8</v>
      </c>
      <c r="C12">
        <f t="shared" si="2"/>
        <v>2023</v>
      </c>
      <c r="D12" s="84">
        <f t="shared" si="3"/>
        <v>45139</v>
      </c>
      <c r="E12" s="3">
        <f>+VLOOKUP($D12,'Infla Mensual PondENGHO'!$BL:$BQ,E$3,FALSE)</f>
        <v>0.12890946834927219</v>
      </c>
      <c r="F12" s="3">
        <f>+VLOOKUP($D12,'Infla Mensual PondENGHO'!$BL:$BQ,F$3,FALSE)</f>
        <v>0.12474611267048985</v>
      </c>
      <c r="G12" s="3">
        <f>+VLOOKUP($D12,'Infla Mensual PondENGHO'!$BL:$BQ,G$3,FALSE)</f>
        <v>0.12371162284175963</v>
      </c>
      <c r="H12" s="3">
        <f>+VLOOKUP($D12,'Infla Mensual PondENGHO'!$BL:$BQ,H$3,FALSE)</f>
        <v>0.12207259011651739</v>
      </c>
      <c r="I12" s="3">
        <f>+VLOOKUP($D12,'Infla Mensual PondENGHO'!$BL:$BQ,I$3,FALSE)</f>
        <v>0.12078610800266154</v>
      </c>
    </row>
    <row r="13" spans="2:9" x14ac:dyDescent="0.3">
      <c r="B13">
        <f t="shared" si="1"/>
        <v>9</v>
      </c>
      <c r="C13">
        <f t="shared" si="2"/>
        <v>2023</v>
      </c>
      <c r="D13" s="84">
        <f t="shared" si="3"/>
        <v>45170</v>
      </c>
      <c r="E13" s="3">
        <f>+VLOOKUP($D13,'Infla Mensual PondENGHO'!$BL:$BQ,E$3,FALSE)</f>
        <v>0.12568217146119265</v>
      </c>
      <c r="F13" s="3">
        <f>+VLOOKUP($D13,'Infla Mensual PondENGHO'!$BL:$BQ,F$3,FALSE)</f>
        <v>0.12342066294499077</v>
      </c>
      <c r="G13" s="3">
        <f>+VLOOKUP($D13,'Infla Mensual PondENGHO'!$BL:$BQ,G$3,FALSE)</f>
        <v>0.12279969217713438</v>
      </c>
      <c r="H13" s="3">
        <f>+VLOOKUP($D13,'Infla Mensual PondENGHO'!$BL:$BQ,H$3,FALSE)</f>
        <v>0.1214203858363414</v>
      </c>
      <c r="I13" s="3">
        <f>+VLOOKUP($D13,'Infla Mensual PondENGHO'!$BL:$BQ,I$3,FALSE)</f>
        <v>0.11951165404165809</v>
      </c>
    </row>
    <row r="14" spans="2:9" x14ac:dyDescent="0.3">
      <c r="B14">
        <f t="shared" si="1"/>
        <v>10</v>
      </c>
      <c r="C14">
        <f t="shared" si="2"/>
        <v>2023</v>
      </c>
      <c r="D14" s="84">
        <f t="shared" si="3"/>
        <v>45200</v>
      </c>
      <c r="E14" s="3">
        <f>+VLOOKUP($D14,'Infla Mensual PondENGHO'!$BL:$BQ,E$3,FALSE)</f>
        <v>7.7262043891683119E-2</v>
      </c>
      <c r="F14" s="3">
        <f>+VLOOKUP($D14,'Infla Mensual PondENGHO'!$BL:$BQ,F$3,FALSE)</f>
        <v>7.8880217077648584E-2</v>
      </c>
      <c r="G14" s="3">
        <f>+VLOOKUP($D14,'Infla Mensual PondENGHO'!$BL:$BQ,G$3,FALSE)</f>
        <v>7.9280172047813346E-2</v>
      </c>
      <c r="H14" s="3">
        <f>+VLOOKUP($D14,'Infla Mensual PondENGHO'!$BL:$BQ,H$3,FALSE)</f>
        <v>7.9688309718787265E-2</v>
      </c>
      <c r="I14" s="3">
        <f>+VLOOKUP($D14,'Infla Mensual PondENGHO'!$BL:$BQ,I$3,FALSE)</f>
        <v>8.0848382783769379E-2</v>
      </c>
    </row>
    <row r="15" spans="2:9" x14ac:dyDescent="0.3">
      <c r="B15">
        <f t="shared" si="1"/>
        <v>11</v>
      </c>
      <c r="C15">
        <f t="shared" si="2"/>
        <v>2023</v>
      </c>
      <c r="D15" s="84">
        <f t="shared" si="3"/>
        <v>45231</v>
      </c>
      <c r="E15" s="3">
        <f>+VLOOKUP($D15,'Infla Mensual PondENGHO'!$BL:$BQ,E$3,FALSE)</f>
        <v>0.13638238283029502</v>
      </c>
      <c r="F15" s="3">
        <f>+VLOOKUP($D15,'Infla Mensual PondENGHO'!$BL:$BQ,F$3,FALSE)</f>
        <v>0.13436359526075203</v>
      </c>
      <c r="G15" s="3">
        <f>+VLOOKUP($D15,'Infla Mensual PondENGHO'!$BL:$BQ,G$3,FALSE)</f>
        <v>0.13453232257809788</v>
      </c>
      <c r="H15" s="3">
        <f>+VLOOKUP($D15,'Infla Mensual PondENGHO'!$BL:$BQ,H$3,FALSE)</f>
        <v>0.13289864939109863</v>
      </c>
      <c r="I15" s="3">
        <f>+VLOOKUP($D15,'Infla Mensual PondENGHO'!$BL:$BQ,I$3,FALSE)</f>
        <v>0.13136529116970563</v>
      </c>
    </row>
    <row r="16" spans="2:9" x14ac:dyDescent="0.3">
      <c r="B16">
        <f t="shared" si="1"/>
        <v>12</v>
      </c>
      <c r="C16">
        <f t="shared" si="2"/>
        <v>2023</v>
      </c>
      <c r="D16" s="84">
        <f t="shared" si="3"/>
        <v>45261</v>
      </c>
      <c r="E16" s="3">
        <f>+VLOOKUP($D16,'Infla Mensual PondENGHO'!$BL:$BQ,E$3,FALSE)</f>
        <v>0.26265326067140227</v>
      </c>
      <c r="F16" s="3">
        <f>+VLOOKUP($D16,'Infla Mensual PondENGHO'!$BL:$BQ,F$3,FALSE)</f>
        <v>0.25994678680994876</v>
      </c>
      <c r="G16" s="3">
        <f>+VLOOKUP($D16,'Infla Mensual PondENGHO'!$BL:$BQ,G$3,FALSE)</f>
        <v>0.25953009172006536</v>
      </c>
      <c r="H16" s="3">
        <f>+VLOOKUP($D16,'Infla Mensual PondENGHO'!$BL:$BQ,H$3,FALSE)</f>
        <v>0.25934546829884431</v>
      </c>
      <c r="I16" s="3">
        <f>+VLOOKUP($D16,'Infla Mensual PondENGHO'!$BL:$BQ,I$3,FALSE)</f>
        <v>0.25718817409963202</v>
      </c>
    </row>
    <row r="17" spans="2:9" x14ac:dyDescent="0.3">
      <c r="B17">
        <f>+IF(B16=12,1,+B16+1)</f>
        <v>1</v>
      </c>
      <c r="C17">
        <f t="shared" si="2"/>
        <v>2024</v>
      </c>
      <c r="D17" s="84">
        <f t="shared" si="3"/>
        <v>45292</v>
      </c>
      <c r="E17" s="3">
        <f>+VLOOKUP($D17,'Infla Mensual PondENGHO'!$BL:$BQ,E$3,FALSE)</f>
        <v>0.20604826075433857</v>
      </c>
      <c r="F17" s="3">
        <f>+VLOOKUP($D17,'Infla Mensual PondENGHO'!$BL:$BQ,F$3,FALSE)</f>
        <v>0.20723249806440713</v>
      </c>
      <c r="G17" s="3">
        <f>+VLOOKUP($D17,'Infla Mensual PondENGHO'!$BL:$BQ,G$3,FALSE)</f>
        <v>0.20714478808248549</v>
      </c>
      <c r="H17" s="3">
        <f>+VLOOKUP($D17,'Infla Mensual PondENGHO'!$BL:$BQ,H$3,FALSE)</f>
        <v>0.20922035535083761</v>
      </c>
      <c r="I17" s="3">
        <f>+VLOOKUP($D17,'Infla Mensual PondENGHO'!$BL:$BQ,I$3,FALSE)</f>
        <v>0.2094834834481698</v>
      </c>
    </row>
    <row r="18" spans="2:9" x14ac:dyDescent="0.3">
      <c r="B18">
        <f t="shared" ref="B18:B19" si="4">+IF(B17=12,1,+B17+1)</f>
        <v>2</v>
      </c>
      <c r="C18">
        <f t="shared" si="2"/>
        <v>2024</v>
      </c>
      <c r="D18" s="84">
        <f t="shared" si="3"/>
        <v>45323</v>
      </c>
      <c r="E18" s="3">
        <f>+VLOOKUP($D18,'Infla Mensual PondENGHO'!$BL:$BQ,E$3,FALSE)</f>
        <v>0.12518426483712308</v>
      </c>
      <c r="F18" s="3">
        <f>+VLOOKUP($D18,'Infla Mensual PondENGHO'!$BL:$BQ,F$3,FALSE)</f>
        <v>0.13120897105759477</v>
      </c>
      <c r="G18" s="3">
        <f>+VLOOKUP($D18,'Infla Mensual PondENGHO'!$BL:$BQ,G$3,FALSE)</f>
        <v>0.13149545264643425</v>
      </c>
      <c r="H18" s="3">
        <f>+VLOOKUP($D18,'Infla Mensual PondENGHO'!$BL:$BQ,H$3,FALSE)</f>
        <v>0.13528764885807099</v>
      </c>
      <c r="I18" s="3">
        <f>+VLOOKUP($D18,'Infla Mensual PondENGHO'!$BL:$BQ,I$3,FALSE)</f>
        <v>0.13729776215973466</v>
      </c>
    </row>
    <row r="19" spans="2:9" x14ac:dyDescent="0.3">
      <c r="B19">
        <f t="shared" si="4"/>
        <v>3</v>
      </c>
      <c r="C19">
        <f t="shared" si="2"/>
        <v>2024</v>
      </c>
      <c r="D19" s="84">
        <f t="shared" si="3"/>
        <v>45352</v>
      </c>
      <c r="E19" s="3">
        <f>+VLOOKUP($D19,'Infla Mensual PondENGHO'!$BL:$BQ,E$3,FALSE)</f>
        <v>9.6326392901241453E-2</v>
      </c>
      <c r="F19" s="3">
        <f>+VLOOKUP($D19,'Infla Mensual PondENGHO'!$BL:$BQ,F$3,FALSE)</f>
        <v>9.9701804542405847E-2</v>
      </c>
      <c r="G19" s="3">
        <f>+VLOOKUP($D19,'Infla Mensual PondENGHO'!$BL:$BQ,G$3,FALSE)</f>
        <v>0.10147699883538275</v>
      </c>
      <c r="H19" s="3">
        <f>+VLOOKUP($D19,'Infla Mensual PondENGHO'!$BL:$BQ,H$3,FALSE)</f>
        <v>0.10230300925508584</v>
      </c>
      <c r="I19" s="3">
        <f>+VLOOKUP($D19,'Infla Mensual PondENGHO'!$BL:$BQ,I$3,FALSE)</f>
        <v>0.10248097478315965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91"/>
  <sheetViews>
    <sheetView zoomScale="115" zoomScaleNormal="115" workbookViewId="0">
      <pane xSplit="3" ySplit="3" topLeftCell="BL77" activePane="bottomRight" state="frozen"/>
      <selection pane="topRight" activeCell="D1" sqref="D1"/>
      <selection pane="bottomLeft" activeCell="A4" sqref="A4"/>
      <selection pane="bottomRight" activeCell="BT94" sqref="BT94"/>
    </sheetView>
  </sheetViews>
  <sheetFormatPr baseColWidth="10" defaultColWidth="11.5546875" defaultRowHeight="14.4" x14ac:dyDescent="0.3"/>
  <cols>
    <col min="1" max="1" width="7.44140625" bestFit="1" customWidth="1"/>
    <col min="3" max="3" width="7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0.44140625" customWidth="1"/>
    <col min="65" max="65" width="11.44140625" style="8"/>
    <col min="69" max="69" width="11.44140625" style="9"/>
    <col min="70" max="70" width="8.44140625" style="8" bestFit="1" customWidth="1"/>
    <col min="71" max="78" width="8.44140625" bestFit="1" customWidth="1"/>
    <col min="79" max="80" width="9.44140625" bestFit="1" customWidth="1"/>
    <col min="81" max="81" width="9.44140625" style="9" bestFit="1" customWidth="1"/>
    <col min="82" max="82" width="10.44140625" bestFit="1" customWidth="1"/>
    <col min="83" max="83" width="9.88671875" bestFit="1" customWidth="1"/>
    <col min="84" max="85" width="9.88671875" customWidth="1"/>
  </cols>
  <sheetData>
    <row r="1" spans="1:114" s="4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3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3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3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3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3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3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3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3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3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3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3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3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3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3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2">
        <f>+BM16-BQ16</f>
        <v>-8.9321136474609375E-3</v>
      </c>
      <c r="CJ16" s="72">
        <f t="shared" ref="CJ16:CJ91" si="3">+IF($CI16&gt;0,$CI16,0)</f>
        <v>0</v>
      </c>
      <c r="CK16" s="72">
        <f>+IF($CI16&lt;=0,$CI16,0)</f>
        <v>-8.9321136474609375E-3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-1.2825012207029474E-4</v>
      </c>
      <c r="CT16" s="73">
        <f>+BM16</f>
        <v>0.24215576171874997</v>
      </c>
      <c r="CU16" s="73">
        <f>+BN16</f>
        <v>0.24735130310058584</v>
      </c>
      <c r="CV16" s="73">
        <f>+BO16</f>
        <v>0.24951988220214849</v>
      </c>
      <c r="CW16" s="73">
        <f>+BP16</f>
        <v>0.2484994506835938</v>
      </c>
      <c r="CX16" s="73">
        <f>+BQ16</f>
        <v>0.25108787536621091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3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2">
        <f t="shared" ref="CI17:CI77" si="8">+BM17-BQ17</f>
        <v>-7.212585655155257E-3</v>
      </c>
      <c r="CJ17" s="72">
        <f t="shared" si="3"/>
        <v>0</v>
      </c>
      <c r="CK17" s="72">
        <f t="shared" ref="CK17:CK91" si="9">+IF($CI17&lt;=0,$CI17,0)</f>
        <v>-7.212585655155257E-3</v>
      </c>
      <c r="CL17" s="72"/>
      <c r="CM17" s="72"/>
      <c r="CN17" s="72">
        <f>+'[3]Infla Interanual PondENGHO'!CF17</f>
        <v>-7.1195868453943767E-3</v>
      </c>
      <c r="CP17" s="72">
        <f t="shared" si="4"/>
        <v>-9.2998809760880263E-5</v>
      </c>
      <c r="CT17" s="73">
        <f t="shared" ref="CT17:CT77" si="10">+BM17</f>
        <v>0.24550541513941648</v>
      </c>
      <c r="CU17" s="73">
        <f t="shared" ref="CU17:CU77" si="11">+BN17</f>
        <v>0.25014798345946732</v>
      </c>
      <c r="CV17" s="73">
        <f t="shared" ref="CV17:CV77" si="12">+BO17</f>
        <v>0.25167395608233911</v>
      </c>
      <c r="CW17" s="73">
        <f t="shared" ref="CW17:CW77" si="13">+BP17</f>
        <v>0.250559309768428</v>
      </c>
      <c r="CX17" s="73">
        <f t="shared" ref="CX17:CX77" si="14">+BQ17</f>
        <v>0.25271800079457174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3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2">
        <f t="shared" si="8"/>
        <v>-7.6877452703993931E-3</v>
      </c>
      <c r="CJ18" s="72">
        <f t="shared" si="3"/>
        <v>0</v>
      </c>
      <c r="CK18" s="72">
        <f t="shared" si="9"/>
        <v>-7.6877452703993931E-3</v>
      </c>
      <c r="CL18" s="72"/>
      <c r="CM18" s="72"/>
      <c r="CN18" s="72">
        <f>+'[3]Infla Interanual PondENGHO'!CF18</f>
        <v>-7.7145717882638465E-3</v>
      </c>
      <c r="CP18" s="72">
        <f t="shared" si="4"/>
        <v>2.6826517864453336E-5</v>
      </c>
      <c r="CT18" s="73">
        <f t="shared" si="10"/>
        <v>0.24891886226994431</v>
      </c>
      <c r="CU18" s="73">
        <f t="shared" si="11"/>
        <v>0.2542571925849535</v>
      </c>
      <c r="CV18" s="73">
        <f t="shared" si="12"/>
        <v>0.25610756773461008</v>
      </c>
      <c r="CW18" s="73">
        <f t="shared" si="13"/>
        <v>0.25556275020032881</v>
      </c>
      <c r="CX18" s="73">
        <f t="shared" si="14"/>
        <v>0.2566066075403437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3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2">
        <f t="shared" si="8"/>
        <v>-1.1756754590538154E-2</v>
      </c>
      <c r="CJ19" s="72">
        <f t="shared" si="3"/>
        <v>0</v>
      </c>
      <c r="CK19" s="72">
        <f t="shared" si="9"/>
        <v>-1.1756754590538154E-2</v>
      </c>
      <c r="CL19" s="72"/>
      <c r="CM19" s="72"/>
      <c r="CN19" s="72">
        <f>+'[3]Infla Interanual PondENGHO'!CF19</f>
        <v>-1.1898977609271055E-2</v>
      </c>
      <c r="CP19" s="72">
        <f t="shared" si="4"/>
        <v>1.42223018732901E-4</v>
      </c>
      <c r="CT19" s="73">
        <f t="shared" si="10"/>
        <v>0.24646721818517681</v>
      </c>
      <c r="CU19" s="73">
        <f t="shared" si="11"/>
        <v>0.25248526244492631</v>
      </c>
      <c r="CV19" s="73">
        <f t="shared" si="12"/>
        <v>0.25461705458613459</v>
      </c>
      <c r="CW19" s="73">
        <f t="shared" si="13"/>
        <v>0.25519142006973583</v>
      </c>
      <c r="CX19" s="73">
        <f t="shared" si="14"/>
        <v>0.25822397277571496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3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2">
        <f t="shared" si="8"/>
        <v>-1.4857779980031571E-2</v>
      </c>
      <c r="CJ20" s="72">
        <f t="shared" si="3"/>
        <v>0</v>
      </c>
      <c r="CK20" s="72">
        <f t="shared" si="9"/>
        <v>-1.4857779980031571E-2</v>
      </c>
      <c r="CL20" s="72"/>
      <c r="CM20" s="72"/>
      <c r="CN20" s="72">
        <f>+'[3]Infla Interanual PondENGHO'!CF20</f>
        <v>-1.4930821619093759E-2</v>
      </c>
      <c r="CP20" s="72">
        <f t="shared" si="4"/>
        <v>7.3041639062187969E-5</v>
      </c>
      <c r="CT20" s="73">
        <f t="shared" si="10"/>
        <v>0.24573425525427028</v>
      </c>
      <c r="CU20" s="73">
        <f t="shared" si="11"/>
        <v>0.25265211534732779</v>
      </c>
      <c r="CV20" s="73">
        <f t="shared" si="12"/>
        <v>0.25471301396087553</v>
      </c>
      <c r="CW20" s="73">
        <f t="shared" si="13"/>
        <v>0.25690212521804967</v>
      </c>
      <c r="CX20" s="73">
        <f t="shared" si="14"/>
        <v>0.26059203523430186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3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2">
        <f t="shared" si="8"/>
        <v>-1.1921308354215787E-2</v>
      </c>
      <c r="CJ21" s="72">
        <f t="shared" si="3"/>
        <v>0</v>
      </c>
      <c r="CK21" s="72">
        <f t="shared" si="9"/>
        <v>-1.1921308354215787E-2</v>
      </c>
      <c r="CL21" s="72"/>
      <c r="CM21" s="72"/>
      <c r="CN21" s="72">
        <f>+'[3]Infla Interanual PondENGHO'!CF21</f>
        <v>-1.1931461261042164E-2</v>
      </c>
      <c r="CP21" s="72">
        <f t="shared" si="4"/>
        <v>1.0152906826377261E-5</v>
      </c>
      <c r="CT21" s="73">
        <f t="shared" si="10"/>
        <v>0.25526083558277146</v>
      </c>
      <c r="CU21" s="73">
        <f t="shared" si="11"/>
        <v>0.26107866086862219</v>
      </c>
      <c r="CV21" s="73">
        <f t="shared" si="12"/>
        <v>0.26303258302759769</v>
      </c>
      <c r="CW21" s="73">
        <f t="shared" si="13"/>
        <v>0.26482452677110446</v>
      </c>
      <c r="CX21" s="73">
        <f t="shared" si="14"/>
        <v>0.26718214393698725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3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2">
        <f t="shared" si="8"/>
        <v>-9.6538061817146303E-3</v>
      </c>
      <c r="CJ22" s="72">
        <f t="shared" si="3"/>
        <v>0</v>
      </c>
      <c r="CK22" s="72">
        <f t="shared" si="9"/>
        <v>-9.6538061817146303E-3</v>
      </c>
      <c r="CL22" s="72"/>
      <c r="CM22" s="72"/>
      <c r="CN22" s="72">
        <f>+'[3]Infla Interanual PondENGHO'!CF22</f>
        <v>-9.7377036554668894E-3</v>
      </c>
      <c r="CP22" s="72">
        <f t="shared" si="4"/>
        <v>8.3897473752259089E-5</v>
      </c>
      <c r="CT22" s="73">
        <f t="shared" si="10"/>
        <v>0.28796828244398065</v>
      </c>
      <c r="CU22" s="73">
        <f t="shared" si="11"/>
        <v>0.29310663660941438</v>
      </c>
      <c r="CV22" s="73">
        <f t="shared" si="12"/>
        <v>0.29472035100687943</v>
      </c>
      <c r="CW22" s="73">
        <f t="shared" si="13"/>
        <v>0.2966422848212098</v>
      </c>
      <c r="CX22" s="73">
        <f t="shared" si="14"/>
        <v>0.29762208862569528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3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2">
        <f t="shared" si="8"/>
        <v>-3.1160854456453446E-3</v>
      </c>
      <c r="CJ23" s="72">
        <f t="shared" si="3"/>
        <v>0</v>
      </c>
      <c r="CK23" s="72">
        <f t="shared" si="9"/>
        <v>-3.1160854456453446E-3</v>
      </c>
      <c r="CL23" s="72"/>
      <c r="CM23" s="72"/>
      <c r="CN23" s="72">
        <f>+'[3]Infla Interanual PondENGHO'!CF23</f>
        <v>-3.0753028854855202E-3</v>
      </c>
      <c r="CP23" s="72">
        <f t="shared" si="4"/>
        <v>-4.0782560159824399E-5</v>
      </c>
      <c r="CT23" s="73">
        <f t="shared" si="10"/>
        <v>0.30935591035459242</v>
      </c>
      <c r="CU23" s="73">
        <f t="shared" si="11"/>
        <v>0.31246489396759314</v>
      </c>
      <c r="CV23" s="73">
        <f t="shared" si="12"/>
        <v>0.31281132431252923</v>
      </c>
      <c r="CW23" s="73">
        <f t="shared" si="13"/>
        <v>0.31395211665597378</v>
      </c>
      <c r="CX23" s="73">
        <f t="shared" si="14"/>
        <v>0.31247199580023777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3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2">
        <f t="shared" si="8"/>
        <v>-2.6045246422052859E-3</v>
      </c>
      <c r="CJ24" s="72">
        <f t="shared" si="3"/>
        <v>0</v>
      </c>
      <c r="CK24" s="72">
        <f t="shared" si="9"/>
        <v>-2.6045246422052859E-3</v>
      </c>
      <c r="CL24" s="72"/>
      <c r="CM24" s="72"/>
      <c r="CN24" s="72">
        <f>+'[3]Infla Interanual PondENGHO'!CF24</f>
        <v>-2.6479879399905482E-3</v>
      </c>
      <c r="CP24" s="72">
        <f t="shared" si="4"/>
        <v>4.3463297785262256E-5</v>
      </c>
      <c r="CT24" s="73">
        <f t="shared" si="10"/>
        <v>0.34138032234188453</v>
      </c>
      <c r="CU24" s="73">
        <f t="shared" si="11"/>
        <v>0.34465937999864216</v>
      </c>
      <c r="CV24" s="73">
        <f t="shared" si="12"/>
        <v>0.34464527872414763</v>
      </c>
      <c r="CW24" s="73">
        <f t="shared" si="13"/>
        <v>0.34552239504203963</v>
      </c>
      <c r="CX24" s="73">
        <f t="shared" si="14"/>
        <v>0.34398484698408982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3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2">
        <f t="shared" si="8"/>
        <v>-1.6828020499446428E-3</v>
      </c>
      <c r="CJ25" s="72">
        <f t="shared" si="3"/>
        <v>0</v>
      </c>
      <c r="CK25" s="72">
        <f t="shared" si="9"/>
        <v>-1.6828020499446428E-3</v>
      </c>
      <c r="CL25" s="72"/>
      <c r="CM25" s="72"/>
      <c r="CN25" s="72">
        <f>+'[3]Infla Interanual PondENGHO'!CF25</f>
        <v>-1.7157004242818186E-3</v>
      </c>
      <c r="CP25" s="72">
        <f t="shared" si="4"/>
        <v>3.2898374337175795E-5</v>
      </c>
      <c r="CT25" s="73">
        <f t="shared" si="10"/>
        <v>0.40407916068593175</v>
      </c>
      <c r="CU25" s="73">
        <f t="shared" si="11"/>
        <v>0.40703318720876203</v>
      </c>
      <c r="CV25" s="73">
        <f t="shared" si="12"/>
        <v>0.40561337650031271</v>
      </c>
      <c r="CW25" s="73">
        <f t="shared" si="13"/>
        <v>0.40828336882743432</v>
      </c>
      <c r="CX25" s="73">
        <f t="shared" si="14"/>
        <v>0.40576196273587639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3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2">
        <f t="shared" si="8"/>
        <v>-2.1144233163254977E-3</v>
      </c>
      <c r="CJ26" s="72">
        <f t="shared" si="3"/>
        <v>0</v>
      </c>
      <c r="CK26" s="72">
        <f t="shared" si="9"/>
        <v>-2.1144233163254977E-3</v>
      </c>
      <c r="CL26" s="72"/>
      <c r="CM26" s="72"/>
      <c r="CN26" s="72">
        <f>+'[3]Infla Interanual PondENGHO'!CF26</f>
        <v>-2.1992700287207789E-3</v>
      </c>
      <c r="CP26" s="72">
        <f t="shared" si="4"/>
        <v>8.4846712395281187E-5</v>
      </c>
      <c r="CT26" s="73">
        <f t="shared" si="10"/>
        <v>0.45751610925058217</v>
      </c>
      <c r="CU26" s="73">
        <f t="shared" si="11"/>
        <v>0.46083736435286604</v>
      </c>
      <c r="CV26" s="73">
        <f t="shared" si="12"/>
        <v>0.45969304001247302</v>
      </c>
      <c r="CW26" s="73">
        <f t="shared" si="13"/>
        <v>0.46297837577636369</v>
      </c>
      <c r="CX26" s="73">
        <f t="shared" si="14"/>
        <v>0.45963053256690767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3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2">
        <f t="shared" si="8"/>
        <v>-1.035916798549863E-3</v>
      </c>
      <c r="CJ27" s="72">
        <f t="shared" si="3"/>
        <v>0</v>
      </c>
      <c r="CK27" s="72">
        <f t="shared" si="9"/>
        <v>-1.035916798549863E-3</v>
      </c>
      <c r="CL27" s="72"/>
      <c r="CM27" s="72"/>
      <c r="CN27" s="72">
        <f>+'[3]Infla Interanual PondENGHO'!CF27</f>
        <v>-1.2870942795302209E-3</v>
      </c>
      <c r="CP27" s="72">
        <f t="shared" si="4"/>
        <v>2.5117748098035797E-4</v>
      </c>
      <c r="CT27" s="73">
        <f t="shared" si="10"/>
        <v>0.4842743175619455</v>
      </c>
      <c r="CU27" s="73">
        <f t="shared" si="11"/>
        <v>0.48689233698946888</v>
      </c>
      <c r="CV27" s="73">
        <f t="shared" si="12"/>
        <v>0.48618093690207975</v>
      </c>
      <c r="CW27" s="73">
        <f t="shared" si="13"/>
        <v>0.48864894949213866</v>
      </c>
      <c r="CX27" s="73">
        <f t="shared" si="14"/>
        <v>0.48531023436049536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3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2">
        <f t="shared" si="8"/>
        <v>1.0263988978664873E-3</v>
      </c>
      <c r="CJ28" s="72">
        <f t="shared" si="3"/>
        <v>1.0263988978664873E-3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9.2078484628554946E-5</v>
      </c>
      <c r="CT28" s="73">
        <f t="shared" si="10"/>
        <v>0.47718261767694536</v>
      </c>
      <c r="CU28" s="73">
        <f t="shared" si="11"/>
        <v>0.47776596686227779</v>
      </c>
      <c r="CV28" s="73">
        <f t="shared" si="12"/>
        <v>0.47709761812199969</v>
      </c>
      <c r="CW28" s="73">
        <f t="shared" si="13"/>
        <v>0.4801466995414172</v>
      </c>
      <c r="CX28" s="73">
        <f t="shared" si="14"/>
        <v>0.47615621877907888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3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2">
        <f t="shared" si="8"/>
        <v>3.927024523159961E-3</v>
      </c>
      <c r="CJ29" s="72">
        <f t="shared" si="3"/>
        <v>3.927024523159961E-3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3.105190840102523E-5</v>
      </c>
      <c r="CT29" s="73">
        <f t="shared" si="10"/>
        <v>0.49505666447611207</v>
      </c>
      <c r="CU29" s="73">
        <f t="shared" si="11"/>
        <v>0.49505247203543101</v>
      </c>
      <c r="CV29" s="73">
        <f t="shared" si="12"/>
        <v>0.493931988305085</v>
      </c>
      <c r="CW29" s="73">
        <f t="shared" si="13"/>
        <v>0.49608542904406039</v>
      </c>
      <c r="CX29" s="73">
        <f t="shared" si="14"/>
        <v>0.49112963995295211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3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2">
        <f t="shared" si="8"/>
        <v>1.5892342760018163E-2</v>
      </c>
      <c r="CJ30" s="72">
        <f t="shared" si="3"/>
        <v>1.5892342760018163E-2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-3.5988212954585208E-5</v>
      </c>
      <c r="CT30" s="73">
        <f t="shared" si="10"/>
        <v>0.52243022584920307</v>
      </c>
      <c r="CU30" s="73">
        <f t="shared" si="11"/>
        <v>0.51688017135786968</v>
      </c>
      <c r="CV30" s="73">
        <f t="shared" si="12"/>
        <v>0.51389240156981297</v>
      </c>
      <c r="CW30" s="73">
        <f t="shared" si="13"/>
        <v>0.51319688090496629</v>
      </c>
      <c r="CX30" s="73">
        <f t="shared" si="14"/>
        <v>0.5065378830891849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3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2">
        <f t="shared" si="8"/>
        <v>2.2082264119081429E-2</v>
      </c>
      <c r="CJ31" s="72">
        <f t="shared" si="3"/>
        <v>2.2082264119081429E-2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-3.4463311916743677E-4</v>
      </c>
      <c r="CT31" s="73">
        <f t="shared" si="10"/>
        <v>0.55997875387835006</v>
      </c>
      <c r="CU31" s="73">
        <f t="shared" si="11"/>
        <v>0.55298471516436387</v>
      </c>
      <c r="CV31" s="73">
        <f t="shared" si="12"/>
        <v>0.54952631810161989</v>
      </c>
      <c r="CW31" s="73">
        <f t="shared" si="13"/>
        <v>0.54727340382205658</v>
      </c>
      <c r="CX31" s="73">
        <f t="shared" si="14"/>
        <v>0.53789648975926863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3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2">
        <f t="shared" si="8"/>
        <v>2.110588441051453E-2</v>
      </c>
      <c r="CJ32" s="72">
        <f t="shared" si="3"/>
        <v>2.110588441051453E-2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-3.6700440807457824E-4</v>
      </c>
      <c r="CT32" s="73">
        <f t="shared" si="10"/>
        <v>0.57024433656665763</v>
      </c>
      <c r="CU32" s="73">
        <f t="shared" si="11"/>
        <v>0.56273155760658233</v>
      </c>
      <c r="CV32" s="73">
        <f t="shared" si="12"/>
        <v>0.55997672962846212</v>
      </c>
      <c r="CW32" s="73">
        <f t="shared" si="13"/>
        <v>0.55801153225674782</v>
      </c>
      <c r="CX32" s="73">
        <f t="shared" si="14"/>
        <v>0.5491384521561431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3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2">
        <f t="shared" si="8"/>
        <v>1.4584173256683375E-2</v>
      </c>
      <c r="CJ33" s="72">
        <f t="shared" si="3"/>
        <v>1.4584173256683375E-2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-2.3782485207490822E-4</v>
      </c>
      <c r="CT33" s="73">
        <f t="shared" si="10"/>
        <v>0.5818763271372227</v>
      </c>
      <c r="CU33" s="73">
        <f t="shared" si="11"/>
        <v>0.57664028346687224</v>
      </c>
      <c r="CV33" s="73">
        <f t="shared" si="12"/>
        <v>0.57461861746083898</v>
      </c>
      <c r="CW33" s="73">
        <f t="shared" si="13"/>
        <v>0.57390923850458542</v>
      </c>
      <c r="CX33" s="73">
        <f t="shared" si="14"/>
        <v>0.56729215388053933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3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2">
        <f t="shared" si="8"/>
        <v>1.4283404936190403E-2</v>
      </c>
      <c r="CJ34" s="72">
        <f t="shared" si="3"/>
        <v>1.4283404936190403E-2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1.3098694782187614E-4</v>
      </c>
      <c r="CT34" s="73">
        <f t="shared" si="10"/>
        <v>0.56698814294815492</v>
      </c>
      <c r="CU34" s="73">
        <f t="shared" si="11"/>
        <v>0.56218082831360205</v>
      </c>
      <c r="CV34" s="73">
        <f t="shared" si="12"/>
        <v>0.56054516788227748</v>
      </c>
      <c r="CW34" s="73">
        <f t="shared" si="13"/>
        <v>0.55875182611925256</v>
      </c>
      <c r="CX34" s="73">
        <f t="shared" si="14"/>
        <v>0.55270473801196451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3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2">
        <f t="shared" si="8"/>
        <v>9.1599398926831554E-3</v>
      </c>
      <c r="CJ35" s="72">
        <f t="shared" si="3"/>
        <v>9.1599398926831554E-3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2.6057882726915338E-5</v>
      </c>
      <c r="CT35" s="73">
        <f t="shared" si="10"/>
        <v>0.54969569107216842</v>
      </c>
      <c r="CU35" s="73">
        <f t="shared" si="11"/>
        <v>0.54632245948501645</v>
      </c>
      <c r="CV35" s="73">
        <f t="shared" si="12"/>
        <v>0.54617932635963551</v>
      </c>
      <c r="CW35" s="73">
        <f t="shared" si="13"/>
        <v>0.54468654213748136</v>
      </c>
      <c r="CX35" s="73">
        <f t="shared" si="14"/>
        <v>0.54053575117948527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3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2">
        <f t="shared" si="8"/>
        <v>9.6260435104469355E-3</v>
      </c>
      <c r="CJ36" s="72">
        <f t="shared" si="3"/>
        <v>9.6260435104469355E-3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1.1487665418652426E-4</v>
      </c>
      <c r="CT36" s="73">
        <f t="shared" si="10"/>
        <v>0.55132565835707803</v>
      </c>
      <c r="CU36" s="73">
        <f t="shared" si="11"/>
        <v>0.54649099833320247</v>
      </c>
      <c r="CV36" s="73">
        <f t="shared" si="12"/>
        <v>0.5461040480309034</v>
      </c>
      <c r="CW36" s="73">
        <f t="shared" si="13"/>
        <v>0.54543417410841077</v>
      </c>
      <c r="CX36" s="73">
        <f t="shared" si="14"/>
        <v>0.54169961484663109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3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2">
        <f t="shared" si="8"/>
        <v>9.0741846999253806E-3</v>
      </c>
      <c r="CJ37" s="72">
        <f t="shared" si="3"/>
        <v>9.0741846999253806E-3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1.9534067339455063E-5</v>
      </c>
      <c r="CT37" s="73">
        <f t="shared" si="10"/>
        <v>0.54246175548775688</v>
      </c>
      <c r="CU37" s="73">
        <f t="shared" si="11"/>
        <v>0.53730289307801238</v>
      </c>
      <c r="CV37" s="73">
        <f t="shared" si="12"/>
        <v>0.53847303388960377</v>
      </c>
      <c r="CW37" s="73">
        <f t="shared" si="13"/>
        <v>0.53620195390592573</v>
      </c>
      <c r="CX37" s="73">
        <f t="shared" si="14"/>
        <v>0.5333875707878315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3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2">
        <f t="shared" si="8"/>
        <v>1.6109881903270118E-3</v>
      </c>
      <c r="CJ38" s="72">
        <f t="shared" si="3"/>
        <v>1.6109881903270118E-3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1.7661963019244276E-4</v>
      </c>
      <c r="CT38" s="73">
        <f t="shared" si="10"/>
        <v>0.50746619431896334</v>
      </c>
      <c r="CU38" s="73">
        <f t="shared" si="11"/>
        <v>0.50389161735219345</v>
      </c>
      <c r="CV38" s="73">
        <f t="shared" si="12"/>
        <v>0.5057355470180418</v>
      </c>
      <c r="CW38" s="73">
        <f t="shared" si="13"/>
        <v>0.50496551383467825</v>
      </c>
      <c r="CX38" s="73">
        <f t="shared" si="14"/>
        <v>0.50585520612863633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3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2">
        <f t="shared" si="8"/>
        <v>4.5694198517278739E-3</v>
      </c>
      <c r="CJ39" s="72">
        <f t="shared" si="3"/>
        <v>4.5694198517278739E-3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1.0865948487137622E-4</v>
      </c>
      <c r="CT39" s="73">
        <f t="shared" si="10"/>
        <v>0.52530119432942124</v>
      </c>
      <c r="CU39" s="73">
        <f t="shared" si="11"/>
        <v>0.52156472914907059</v>
      </c>
      <c r="CV39" s="73">
        <f t="shared" si="12"/>
        <v>0.52335313010843221</v>
      </c>
      <c r="CW39" s="73">
        <f t="shared" si="13"/>
        <v>0.5217695719839861</v>
      </c>
      <c r="CX39" s="73">
        <f t="shared" si="14"/>
        <v>0.52073177447769337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3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2">
        <f t="shared" si="8"/>
        <v>5.190534844908834E-3</v>
      </c>
      <c r="CJ40" s="72">
        <f t="shared" si="3"/>
        <v>5.190534844908834E-3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-9.2290592351718104E-5</v>
      </c>
      <c r="CT40" s="73">
        <f t="shared" si="10"/>
        <v>0.54242598901750916</v>
      </c>
      <c r="CU40" s="73">
        <f t="shared" si="11"/>
        <v>0.53839615496654991</v>
      </c>
      <c r="CV40" s="73">
        <f t="shared" si="12"/>
        <v>0.53997276395582716</v>
      </c>
      <c r="CW40" s="73">
        <f t="shared" si="13"/>
        <v>0.53854912711837666</v>
      </c>
      <c r="CX40" s="73">
        <f t="shared" si="14"/>
        <v>0.53723545417260032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3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2">
        <f t="shared" si="8"/>
        <v>1.5887527552117087E-2</v>
      </c>
      <c r="CJ41" s="72">
        <f t="shared" si="3"/>
        <v>1.5887527552117087E-2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-1.6591948862521022E-4</v>
      </c>
      <c r="CT41" s="73">
        <f t="shared" si="10"/>
        <v>0.53981916532719687</v>
      </c>
      <c r="CU41" s="73">
        <f t="shared" si="11"/>
        <v>0.53237680228750417</v>
      </c>
      <c r="CV41" s="73">
        <f t="shared" si="12"/>
        <v>0.53205334418958916</v>
      </c>
      <c r="CW41" s="73">
        <f t="shared" si="13"/>
        <v>0.52826937714670397</v>
      </c>
      <c r="CX41" s="73">
        <f t="shared" si="14"/>
        <v>0.52393163777507978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3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2">
        <f t="shared" si="8"/>
        <v>9.4632962117022768E-3</v>
      </c>
      <c r="CJ42" s="72">
        <f t="shared" si="3"/>
        <v>9.4632962117022768E-3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-2.9268280050764872E-4</v>
      </c>
      <c r="CT42" s="73">
        <f t="shared" si="10"/>
        <v>0.50982969555614854</v>
      </c>
      <c r="CU42" s="73">
        <f t="shared" si="11"/>
        <v>0.50501417069210852</v>
      </c>
      <c r="CV42" s="73">
        <f t="shared" si="12"/>
        <v>0.50609635316091417</v>
      </c>
      <c r="CW42" s="73">
        <f t="shared" si="13"/>
        <v>0.50372059959267412</v>
      </c>
      <c r="CX42" s="73">
        <f t="shared" si="14"/>
        <v>0.50036639934444627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3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2">
        <f t="shared" si="8"/>
        <v>7.5754570457704506E-3</v>
      </c>
      <c r="CJ43" s="72">
        <f t="shared" si="3"/>
        <v>7.5754570457704506E-3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1.0999656392329804E-4</v>
      </c>
      <c r="CT43" s="73">
        <f t="shared" si="10"/>
        <v>0.48869138542477919</v>
      </c>
      <c r="CU43" s="73">
        <f t="shared" si="11"/>
        <v>0.48438731804393353</v>
      </c>
      <c r="CV43" s="73">
        <f t="shared" si="12"/>
        <v>0.48573416329329366</v>
      </c>
      <c r="CW43" s="73">
        <f t="shared" si="13"/>
        <v>0.48333678321318918</v>
      </c>
      <c r="CX43" s="73">
        <f t="shared" si="14"/>
        <v>0.48111592837900874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3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2">
        <f t="shared" si="8"/>
        <v>1.8862637570884244E-2</v>
      </c>
      <c r="CJ44" s="72">
        <f t="shared" si="3"/>
        <v>1.8862637570884244E-2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-4.2398304633817219E-6</v>
      </c>
      <c r="CT44" s="73">
        <f t="shared" si="10"/>
        <v>0.46820082157403364</v>
      </c>
      <c r="CU44" s="73">
        <f t="shared" si="11"/>
        <v>0.45942607489522147</v>
      </c>
      <c r="CV44" s="73">
        <f t="shared" si="12"/>
        <v>0.45855678586854065</v>
      </c>
      <c r="CW44" s="73">
        <f t="shared" si="13"/>
        <v>0.45387915735512663</v>
      </c>
      <c r="CX44" s="73">
        <f t="shared" si="14"/>
        <v>0.4493381840031494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3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2">
        <f t="shared" si="8"/>
        <v>1.9751288265320133E-2</v>
      </c>
      <c r="CJ45" s="72">
        <f t="shared" si="3"/>
        <v>1.9751288265320133E-2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4.405224141956765E-5</v>
      </c>
      <c r="CT45" s="73">
        <f t="shared" si="10"/>
        <v>0.44705087097959306</v>
      </c>
      <c r="CU45" s="73">
        <f t="shared" si="11"/>
        <v>0.43800001415551715</v>
      </c>
      <c r="CV45" s="73">
        <f t="shared" si="12"/>
        <v>0.43711727907797604</v>
      </c>
      <c r="CW45" s="73">
        <f t="shared" si="13"/>
        <v>0.4324645651062482</v>
      </c>
      <c r="CX45" s="73">
        <f t="shared" si="14"/>
        <v>0.42729958271427293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3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2">
        <f t="shared" si="8"/>
        <v>1.7690034060516613E-2</v>
      </c>
      <c r="CJ46" s="72">
        <f t="shared" si="3"/>
        <v>1.7690034060516613E-2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-7.9329712698861243E-6</v>
      </c>
      <c r="CT46" s="73">
        <f t="shared" si="10"/>
        <v>0.43920962753341031</v>
      </c>
      <c r="CU46" s="73">
        <f t="shared" si="11"/>
        <v>0.43058064892025549</v>
      </c>
      <c r="CV46" s="73">
        <f t="shared" si="12"/>
        <v>0.42973869906519413</v>
      </c>
      <c r="CW46" s="73">
        <f t="shared" si="13"/>
        <v>0.42592661216405925</v>
      </c>
      <c r="CX46" s="73">
        <f t="shared" si="14"/>
        <v>0.42151959347289369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3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2">
        <f t="shared" si="8"/>
        <v>1.8810304677916001E-2</v>
      </c>
      <c r="CJ47" s="72">
        <f t="shared" si="3"/>
        <v>1.8810304677916001E-2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9.5426917200214234E-5</v>
      </c>
      <c r="CT47" s="73">
        <f t="shared" si="10"/>
        <v>0.43606298446841518</v>
      </c>
      <c r="CU47" s="73">
        <f t="shared" si="11"/>
        <v>0.42718950337112482</v>
      </c>
      <c r="CV47" s="73">
        <f t="shared" si="12"/>
        <v>0.42580522748845961</v>
      </c>
      <c r="CW47" s="73">
        <f t="shared" si="13"/>
        <v>0.42203672262411684</v>
      </c>
      <c r="CX47" s="73">
        <f t="shared" si="14"/>
        <v>0.41725267979049918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3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2">
        <f t="shared" si="8"/>
        <v>1.8059813891087684E-2</v>
      </c>
      <c r="CJ48" s="72">
        <f t="shared" si="3"/>
        <v>1.8059813891087684E-2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1.2862405934077614E-4</v>
      </c>
      <c r="CT48" s="73">
        <f t="shared" si="10"/>
        <v>0.41764193731142463</v>
      </c>
      <c r="CU48" s="73">
        <f t="shared" si="11"/>
        <v>0.40989368365519985</v>
      </c>
      <c r="CV48" s="73">
        <f t="shared" si="12"/>
        <v>0.40886607682406884</v>
      </c>
      <c r="CW48" s="73">
        <f t="shared" si="13"/>
        <v>0.40474774537039493</v>
      </c>
      <c r="CX48" s="73">
        <f t="shared" si="14"/>
        <v>0.39958212342033694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3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2">
        <f t="shared" si="8"/>
        <v>1.9945753642093278E-2</v>
      </c>
      <c r="CJ49" s="72">
        <f t="shared" si="3"/>
        <v>1.9945753642093278E-2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-1.258991767514317E-4</v>
      </c>
      <c r="CT49" s="73">
        <f t="shared" si="10"/>
        <v>0.37804530192299812</v>
      </c>
      <c r="CU49" s="73">
        <f t="shared" si="11"/>
        <v>0.37053176692760248</v>
      </c>
      <c r="CV49" s="73">
        <f t="shared" si="12"/>
        <v>0.36854639670376366</v>
      </c>
      <c r="CW49" s="73">
        <f t="shared" si="13"/>
        <v>0.36424717641883175</v>
      </c>
      <c r="CX49" s="73">
        <f t="shared" si="14"/>
        <v>0.35809954828090484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3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2">
        <f t="shared" si="8"/>
        <v>2.999155648881846E-2</v>
      </c>
      <c r="CJ50" s="72">
        <f t="shared" si="3"/>
        <v>2.999155648881846E-2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8.1422441888800989E-6</v>
      </c>
      <c r="CT50" s="73">
        <f t="shared" si="10"/>
        <v>0.38986936218088708</v>
      </c>
      <c r="CU50" s="73">
        <f t="shared" si="11"/>
        <v>0.3791790764041878</v>
      </c>
      <c r="CV50" s="73">
        <f t="shared" si="12"/>
        <v>0.37592822382409397</v>
      </c>
      <c r="CW50" s="73">
        <f t="shared" si="13"/>
        <v>0.36958121742177585</v>
      </c>
      <c r="CX50" s="73">
        <f t="shared" si="14"/>
        <v>0.35987780569206862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3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2">
        <f t="shared" si="8"/>
        <v>2.5727291335414515E-2</v>
      </c>
      <c r="CJ51" s="72">
        <f t="shared" si="3"/>
        <v>2.5727291335414515E-2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-2.6729278030490633E-5</v>
      </c>
      <c r="CT51" s="73">
        <f t="shared" si="10"/>
        <v>0.373670053364072</v>
      </c>
      <c r="CU51" s="73">
        <f t="shared" si="11"/>
        <v>0.36319990965571325</v>
      </c>
      <c r="CV51" s="73">
        <f t="shared" si="12"/>
        <v>0.35963548462200756</v>
      </c>
      <c r="CW51" s="73">
        <f t="shared" si="13"/>
        <v>0.35499117224343379</v>
      </c>
      <c r="CX51" s="73">
        <f t="shared" si="14"/>
        <v>0.34794276202865748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3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2">
        <f t="shared" si="8"/>
        <v>3.5164243943699214E-2</v>
      </c>
      <c r="CJ52" s="72">
        <f t="shared" si="3"/>
        <v>3.5164243943699214E-2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3.1349498805788301E-5</v>
      </c>
      <c r="CT52" s="73">
        <f t="shared" si="10"/>
        <v>0.38312034414696217</v>
      </c>
      <c r="CU52" s="73">
        <f t="shared" si="11"/>
        <v>0.36853728640931749</v>
      </c>
      <c r="CV52" s="73">
        <f t="shared" si="12"/>
        <v>0.36334966509018263</v>
      </c>
      <c r="CW52" s="73">
        <f t="shared" si="13"/>
        <v>0.35713964472843185</v>
      </c>
      <c r="CX52" s="73">
        <f t="shared" si="14"/>
        <v>0.34795610020326295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3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2">
        <f t="shared" si="8"/>
        <v>3.0643838184001293E-2</v>
      </c>
      <c r="CJ53" s="72">
        <f t="shared" si="3"/>
        <v>3.0643838184001293E-2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1.2537275387147773E-4</v>
      </c>
      <c r="CT53" s="73">
        <f t="shared" si="10"/>
        <v>0.40460140716789228</v>
      </c>
      <c r="CU53" s="73">
        <f t="shared" si="11"/>
        <v>0.39199207437794725</v>
      </c>
      <c r="CV53" s="73">
        <f t="shared" si="12"/>
        <v>0.3879993303401057</v>
      </c>
      <c r="CW53" s="73">
        <f t="shared" si="13"/>
        <v>0.38257471748813576</v>
      </c>
      <c r="CX53" s="73">
        <f t="shared" si="14"/>
        <v>0.37395756898389099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3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2">
        <f t="shared" si="8"/>
        <v>2.6792169543740529E-2</v>
      </c>
      <c r="CJ54" s="72">
        <f t="shared" si="3"/>
        <v>2.6792169543740529E-2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6.7251801482148821E-5</v>
      </c>
      <c r="CT54" s="73">
        <f t="shared" si="10"/>
        <v>0.4239946197591864</v>
      </c>
      <c r="CU54" s="73">
        <f t="shared" si="11"/>
        <v>0.41257510626614913</v>
      </c>
      <c r="CV54" s="73">
        <f t="shared" si="12"/>
        <v>0.40868846860138364</v>
      </c>
      <c r="CW54" s="73">
        <f t="shared" si="13"/>
        <v>0.40469172815031751</v>
      </c>
      <c r="CX54" s="73">
        <f t="shared" si="14"/>
        <v>0.39720245021544587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3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2">
        <f t="shared" si="8"/>
        <v>2.0400067356447726E-2</v>
      </c>
      <c r="CJ55" s="72">
        <f t="shared" si="3"/>
        <v>2.0400067356447726E-2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-8.1664503974732128E-6</v>
      </c>
      <c r="CT55" s="73">
        <f t="shared" si="10"/>
        <v>0.43929993383006183</v>
      </c>
      <c r="CU55" s="73">
        <f t="shared" si="11"/>
        <v>0.43065528180667001</v>
      </c>
      <c r="CV55" s="73">
        <f t="shared" si="12"/>
        <v>0.42814491175673397</v>
      </c>
      <c r="CW55" s="73">
        <f t="shared" si="13"/>
        <v>0.42563483132734148</v>
      </c>
      <c r="CX55" s="73">
        <f t="shared" si="14"/>
        <v>0.4188998664736141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3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2">
        <f t="shared" si="8"/>
        <v>1.215670875670849E-2</v>
      </c>
      <c r="CJ56" s="72">
        <f t="shared" si="3"/>
        <v>1.215670875670849E-2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7.1075971033174312E-5</v>
      </c>
      <c r="CT56" s="73">
        <f t="shared" si="10"/>
        <v>0.46971243228849002</v>
      </c>
      <c r="CU56" s="73">
        <f t="shared" si="11"/>
        <v>0.46484219754357126</v>
      </c>
      <c r="CV56" s="73">
        <f t="shared" si="12"/>
        <v>0.46355324105392359</v>
      </c>
      <c r="CW56" s="73">
        <f t="shared" si="13"/>
        <v>0.46292831679664581</v>
      </c>
      <c r="CX56" s="73">
        <f t="shared" si="14"/>
        <v>0.45755572353178153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3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2">
        <f t="shared" si="8"/>
        <v>9.789011782105117E-3</v>
      </c>
      <c r="CJ57" s="72">
        <f t="shared" si="3"/>
        <v>9.789011782105117E-3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5.7122306662771294E-5</v>
      </c>
      <c r="CT57" s="73">
        <f t="shared" si="10"/>
        <v>0.49411274692880736</v>
      </c>
      <c r="CU57" s="73">
        <f t="shared" si="11"/>
        <v>0.49005704149538376</v>
      </c>
      <c r="CV57" s="73">
        <f t="shared" si="12"/>
        <v>0.48901041269264844</v>
      </c>
      <c r="CW57" s="73">
        <f t="shared" si="13"/>
        <v>0.48947681421638056</v>
      </c>
      <c r="CX57" s="73">
        <f t="shared" si="14"/>
        <v>0.48432373514670224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3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2">
        <f t="shared" si="8"/>
        <v>1.3004399419525692E-2</v>
      </c>
      <c r="CJ58" s="72">
        <f t="shared" si="3"/>
        <v>1.3004399419525692E-2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2.0542184781202621E-5</v>
      </c>
      <c r="CT58" s="73">
        <f t="shared" si="10"/>
        <v>0.50967690183024539</v>
      </c>
      <c r="CU58" s="73">
        <f t="shared" si="11"/>
        <v>0.50555270316465806</v>
      </c>
      <c r="CV58" s="73">
        <f t="shared" si="12"/>
        <v>0.50395761089395341</v>
      </c>
      <c r="CW58" s="73">
        <f t="shared" si="13"/>
        <v>0.50352394230133823</v>
      </c>
      <c r="CX58" s="73">
        <f t="shared" si="14"/>
        <v>0.4966725024107197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3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2">
        <f t="shared" si="8"/>
        <v>1.3846188693547257E-2</v>
      </c>
      <c r="CJ59" s="72">
        <f t="shared" si="3"/>
        <v>1.3846188693547257E-2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1.3092329744357478E-4</v>
      </c>
      <c r="CT59" s="73">
        <f t="shared" si="10"/>
        <v>0.52507944559723518</v>
      </c>
      <c r="CU59" s="73">
        <f t="shared" si="11"/>
        <v>0.52056774037879294</v>
      </c>
      <c r="CV59" s="73">
        <f t="shared" si="12"/>
        <v>0.51903796426349991</v>
      </c>
      <c r="CW59" s="73">
        <f t="shared" si="13"/>
        <v>0.51806646468591144</v>
      </c>
      <c r="CX59" s="73">
        <f t="shared" si="14"/>
        <v>0.51123325690368793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3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2">
        <f t="shared" si="8"/>
        <v>6.5785995167297884E-3</v>
      </c>
      <c r="CJ60" s="72">
        <f t="shared" si="3"/>
        <v>6.5785995167297884E-3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1.6234198715525672E-4</v>
      </c>
      <c r="CT60" s="73">
        <f t="shared" si="10"/>
        <v>0.51702799771498298</v>
      </c>
      <c r="CU60" s="73">
        <f t="shared" si="11"/>
        <v>0.51394148781434845</v>
      </c>
      <c r="CV60" s="73">
        <f t="shared" si="12"/>
        <v>0.51344888979651127</v>
      </c>
      <c r="CW60" s="73">
        <f t="shared" si="13"/>
        <v>0.51451823496446991</v>
      </c>
      <c r="CX60" s="73">
        <f t="shared" si="14"/>
        <v>0.51044939819825319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3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2">
        <f t="shared" si="8"/>
        <v>-8.7212103675127217E-4</v>
      </c>
      <c r="CJ61" s="72">
        <f t="shared" si="3"/>
        <v>0</v>
      </c>
      <c r="CK61" s="72">
        <f t="shared" si="9"/>
        <v>-8.7212103675127217E-4</v>
      </c>
      <c r="CL61" s="72"/>
      <c r="CM61" s="72"/>
      <c r="CN61" s="72">
        <f>+'[3]Infla Interanual PondENGHO'!CF61</f>
        <v>-6.8875175131388744E-4</v>
      </c>
      <c r="CP61" s="72">
        <f t="shared" si="17"/>
        <v>-1.8336928543738473E-4</v>
      </c>
      <c r="CT61" s="73">
        <f t="shared" si="10"/>
        <v>0.52368409392554272</v>
      </c>
      <c r="CU61" s="73">
        <f t="shared" si="11"/>
        <v>0.52255304195036234</v>
      </c>
      <c r="CV61" s="73">
        <f t="shared" si="12"/>
        <v>0.52326888717449682</v>
      </c>
      <c r="CW61" s="73">
        <f t="shared" si="13"/>
        <v>0.52566462188437879</v>
      </c>
      <c r="CX61" s="73">
        <f t="shared" si="14"/>
        <v>0.52455621496229399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3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2">
        <f t="shared" si="8"/>
        <v>-8.1657834257253814E-3</v>
      </c>
      <c r="CJ62" s="72">
        <f t="shared" si="3"/>
        <v>0</v>
      </c>
      <c r="CK62" s="72">
        <f t="shared" si="9"/>
        <v>-8.1657834257253814E-3</v>
      </c>
      <c r="CL62" s="72"/>
      <c r="CM62" s="72"/>
      <c r="CN62" s="72">
        <f>+'[3]Infla Interanual PondENGHO'!CF62</f>
        <v>-8.0409796846259152E-3</v>
      </c>
      <c r="CP62" s="72">
        <f t="shared" si="17"/>
        <v>-1.2480374109946624E-4</v>
      </c>
      <c r="CT62" s="73">
        <f t="shared" si="10"/>
        <v>0.51557411172067868</v>
      </c>
      <c r="CU62" s="73">
        <f t="shared" si="11"/>
        <v>0.5162657540970752</v>
      </c>
      <c r="CV62" s="73">
        <f t="shared" si="12"/>
        <v>0.51811197932481368</v>
      </c>
      <c r="CW62" s="73">
        <f t="shared" si="13"/>
        <v>0.52214315954516932</v>
      </c>
      <c r="CX62" s="73">
        <f t="shared" si="14"/>
        <v>0.52373989514640407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3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2">
        <f t="shared" si="8"/>
        <v>-7.1835786214966557E-3</v>
      </c>
      <c r="CJ63" s="72">
        <f t="shared" si="3"/>
        <v>0</v>
      </c>
      <c r="CK63" s="72">
        <f t="shared" si="9"/>
        <v>-7.1835786214966557E-3</v>
      </c>
      <c r="CL63" s="72"/>
      <c r="CM63" s="72"/>
      <c r="CN63" s="72">
        <f>+'[3]Infla Interanual PondENGHO'!CF63</f>
        <v>-7.0124289578683552E-3</v>
      </c>
      <c r="CP63" s="72">
        <f t="shared" si="17"/>
        <v>-1.7114966362830053E-4</v>
      </c>
      <c r="CT63" s="73">
        <f t="shared" si="10"/>
        <v>0.50744540232483915</v>
      </c>
      <c r="CU63" s="73">
        <f t="shared" si="11"/>
        <v>0.50823610526591212</v>
      </c>
      <c r="CV63" s="73">
        <f t="shared" si="12"/>
        <v>0.51023590892001369</v>
      </c>
      <c r="CW63" s="73">
        <f t="shared" si="13"/>
        <v>0.51355221343657531</v>
      </c>
      <c r="CX63" s="73">
        <f t="shared" si="14"/>
        <v>0.5146289809463358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3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2">
        <f t="shared" si="8"/>
        <v>-8.4062830421631762E-3</v>
      </c>
      <c r="CJ64" s="72">
        <f t="shared" si="3"/>
        <v>0</v>
      </c>
      <c r="CK64" s="72">
        <f t="shared" si="9"/>
        <v>-8.4062830421631762E-3</v>
      </c>
      <c r="CL64" s="72"/>
      <c r="CM64" s="72"/>
      <c r="CN64" s="72">
        <f>+'[3]Infla Interanual PondENGHO'!CF64</f>
        <v>-8.2427725244451633E-3</v>
      </c>
      <c r="CP64" s="72">
        <f t="shared" si="17"/>
        <v>-1.6351051771801295E-4</v>
      </c>
      <c r="CT64" s="73">
        <f t="shared" si="10"/>
        <v>0.50376090026477005</v>
      </c>
      <c r="CU64" s="73">
        <f t="shared" si="11"/>
        <v>0.50641113503532043</v>
      </c>
      <c r="CV64" s="73">
        <f t="shared" si="12"/>
        <v>0.50772348977305048</v>
      </c>
      <c r="CW64" s="73">
        <f t="shared" si="13"/>
        <v>0.51118121640112624</v>
      </c>
      <c r="CX64" s="73">
        <f t="shared" si="14"/>
        <v>0.51216718330693323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3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2">
        <f t="shared" si="8"/>
        <v>-1.4041668471227231E-2</v>
      </c>
      <c r="CJ65" s="72">
        <f t="shared" si="3"/>
        <v>0</v>
      </c>
      <c r="CK65" s="72">
        <f t="shared" si="9"/>
        <v>-1.4041668471227231E-2</v>
      </c>
      <c r="CL65" s="72"/>
      <c r="CM65" s="72"/>
      <c r="CN65" s="72">
        <f>+'[3]Infla Interanual PondENGHO'!CF65</f>
        <v>-1.3776473163437331E-2</v>
      </c>
      <c r="CP65" s="72">
        <f t="shared" si="17"/>
        <v>-2.6519530778990053E-4</v>
      </c>
      <c r="CT65" s="73">
        <f t="shared" si="10"/>
        <v>0.4989235458025445</v>
      </c>
      <c r="CU65" s="73">
        <f t="shared" si="11"/>
        <v>0.50239667699334634</v>
      </c>
      <c r="CV65" s="73">
        <f t="shared" si="12"/>
        <v>0.50477304573361703</v>
      </c>
      <c r="CW65" s="73">
        <f t="shared" si="13"/>
        <v>0.50947670262420264</v>
      </c>
      <c r="CX65" s="73">
        <f t="shared" si="14"/>
        <v>0.51296521427377173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3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2">
        <f t="shared" si="8"/>
        <v>-2.8384336391047427E-3</v>
      </c>
      <c r="CJ66" s="72">
        <f t="shared" si="3"/>
        <v>0</v>
      </c>
      <c r="CK66" s="72">
        <f t="shared" si="9"/>
        <v>-2.8384336391047427E-3</v>
      </c>
      <c r="CL66" s="72"/>
      <c r="CM66" s="72"/>
      <c r="CN66" s="72">
        <f>+'[3]Infla Interanual PondENGHO'!CF66</f>
        <v>-2.7157786088414237E-3</v>
      </c>
      <c r="CP66" s="72">
        <f t="shared" si="17"/>
        <v>-1.2265503026331892E-4</v>
      </c>
      <c r="CT66" s="73">
        <f t="shared" si="10"/>
        <v>0.52243990214657932</v>
      </c>
      <c r="CU66" s="73">
        <f t="shared" si="11"/>
        <v>0.52288678874454475</v>
      </c>
      <c r="CV66" s="73">
        <f t="shared" si="12"/>
        <v>0.52420318542522049</v>
      </c>
      <c r="CW66" s="73">
        <f t="shared" si="13"/>
        <v>0.52597588538818951</v>
      </c>
      <c r="CX66" s="73">
        <f t="shared" si="14"/>
        <v>0.52527833578568406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3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2">
        <f t="shared" si="8"/>
        <v>7.5376830240767578E-3</v>
      </c>
      <c r="CJ67" s="72">
        <f t="shared" si="3"/>
        <v>7.5376830240767578E-3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1.3442389062134907E-4</v>
      </c>
      <c r="CT67" s="73">
        <f t="shared" si="10"/>
        <v>0.55589797597179325</v>
      </c>
      <c r="CU67" s="73">
        <f t="shared" si="11"/>
        <v>0.55208058604322252</v>
      </c>
      <c r="CV67" s="73">
        <f t="shared" si="12"/>
        <v>0.55104241708743862</v>
      </c>
      <c r="CW67" s="73">
        <f t="shared" si="13"/>
        <v>0.55126623410376285</v>
      </c>
      <c r="CX67" s="73">
        <f t="shared" si="14"/>
        <v>0.54836029294771649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3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2">
        <f t="shared" si="8"/>
        <v>8.1611793105382802E-3</v>
      </c>
      <c r="CJ68" s="72">
        <f t="shared" si="3"/>
        <v>8.1611793105382802E-3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9.1972900437609084E-5</v>
      </c>
      <c r="CT68" s="73">
        <f t="shared" si="10"/>
        <v>0.58488400233172388</v>
      </c>
      <c r="CU68" s="73">
        <f t="shared" si="11"/>
        <v>0.579916838462738</v>
      </c>
      <c r="CV68" s="73">
        <f t="shared" si="12"/>
        <v>0.57935331017668013</v>
      </c>
      <c r="CW68" s="73">
        <f t="shared" si="13"/>
        <v>0.5793428311211859</v>
      </c>
      <c r="CX68" s="73">
        <f t="shared" si="14"/>
        <v>0.5767228230211856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3">
      <c r="A69" s="2">
        <f t="shared" si="22"/>
        <v>44682</v>
      </c>
      <c r="B69" s="1">
        <f t="shared" ref="B69:B91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2">
        <f t="shared" si="8"/>
        <v>1.1090898094266333E-2</v>
      </c>
      <c r="CJ69" s="72">
        <f t="shared" si="3"/>
        <v>1.1090898094266333E-2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-2.6153166756692769E-6</v>
      </c>
      <c r="CT69" s="73">
        <f t="shared" si="10"/>
        <v>0.61393413870927249</v>
      </c>
      <c r="CU69" s="73">
        <f t="shared" si="11"/>
        <v>0.60812743537626535</v>
      </c>
      <c r="CV69" s="73">
        <f t="shared" si="12"/>
        <v>0.60715018218458305</v>
      </c>
      <c r="CW69" s="73">
        <f t="shared" si="13"/>
        <v>0.60587583141344803</v>
      </c>
      <c r="CX69" s="73">
        <f t="shared" si="14"/>
        <v>0.60284324061500616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3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2">
        <f t="shared" si="8"/>
        <v>4.7099923414259948E-3</v>
      </c>
      <c r="CJ70" s="72">
        <f t="shared" si="3"/>
        <v>4.7099923414259948E-3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6.0491914239957367E-5</v>
      </c>
      <c r="CT70" s="73">
        <f t="shared" si="10"/>
        <v>0.64400348191115842</v>
      </c>
      <c r="CU70" s="73">
        <f t="shared" si="11"/>
        <v>0.63905505779851834</v>
      </c>
      <c r="CV70" s="73">
        <f t="shared" si="12"/>
        <v>0.639091626346735</v>
      </c>
      <c r="CW70" s="73">
        <f t="shared" si="13"/>
        <v>0.63930615746680419</v>
      </c>
      <c r="CX70" s="73">
        <f t="shared" si="14"/>
        <v>0.63929348956973242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3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2">
        <f t="shared" si="8"/>
        <v>-2.6535755824990126E-3</v>
      </c>
      <c r="CJ71" s="72">
        <f t="shared" si="3"/>
        <v>0</v>
      </c>
      <c r="CK71" s="72">
        <f t="shared" si="9"/>
        <v>-2.6535755824990126E-3</v>
      </c>
      <c r="CL71" s="72"/>
      <c r="CM71" s="72"/>
      <c r="CN71" s="72">
        <f>+'[3]Infla Interanual PondENGHO'!CF71</f>
        <v>-2.7860020268706265E-3</v>
      </c>
      <c r="CP71" s="72">
        <f t="shared" si="17"/>
        <v>1.3242644437161388E-4</v>
      </c>
      <c r="CT71" s="73">
        <f t="shared" si="10"/>
        <v>0.70970919631631335</v>
      </c>
      <c r="CU71" s="73">
        <f t="shared" si="11"/>
        <v>0.70589716784976719</v>
      </c>
      <c r="CV71" s="73">
        <f t="shared" si="12"/>
        <v>0.70686571570992318</v>
      </c>
      <c r="CW71" s="73">
        <f t="shared" si="13"/>
        <v>0.70902043687151295</v>
      </c>
      <c r="CX71" s="73">
        <f t="shared" si="14"/>
        <v>0.71236277189881236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3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2">
        <f t="shared" si="8"/>
        <v>9.9137221289506972E-3</v>
      </c>
      <c r="CJ72" s="72">
        <f t="shared" si="3"/>
        <v>9.9137221289506972E-3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-6.4509763292308619E-5</v>
      </c>
      <c r="CT72" s="73">
        <f t="shared" si="10"/>
        <v>0.79168204002852227</v>
      </c>
      <c r="CU72" s="73">
        <f t="shared" si="11"/>
        <v>0.78443483184699669</v>
      </c>
      <c r="CV72" s="73">
        <f t="shared" si="12"/>
        <v>0.78304799916474233</v>
      </c>
      <c r="CW72" s="73">
        <f t="shared" si="13"/>
        <v>0.78248968580457401</v>
      </c>
      <c r="CX72" s="73">
        <f t="shared" si="14"/>
        <v>0.78176831789957157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3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2">
        <f t="shared" si="8"/>
        <v>2.416096217894137E-2</v>
      </c>
      <c r="CJ73" s="72">
        <f t="shared" si="3"/>
        <v>2.416096217894137E-2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4.015146518354662E-5</v>
      </c>
      <c r="CT73" s="73">
        <f t="shared" si="10"/>
        <v>0.84517548659476915</v>
      </c>
      <c r="CU73" s="73">
        <f t="shared" si="11"/>
        <v>0.83388704050556073</v>
      </c>
      <c r="CV73" s="73">
        <f t="shared" si="12"/>
        <v>0.8299325945706586</v>
      </c>
      <c r="CW73" s="73">
        <f t="shared" si="13"/>
        <v>0.82662476323493173</v>
      </c>
      <c r="CX73" s="73">
        <f t="shared" si="14"/>
        <v>0.82101452441582778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3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2">
        <f t="shared" si="8"/>
        <v>2.5086046689099195E-2</v>
      </c>
      <c r="CJ74" s="72">
        <f t="shared" si="3"/>
        <v>2.5086046689099195E-2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-8.9317530192811745E-5</v>
      </c>
      <c r="CT74" s="73">
        <f t="shared" si="10"/>
        <v>0.89605532437941937</v>
      </c>
      <c r="CU74" s="73">
        <f t="shared" si="11"/>
        <v>0.88521279102503603</v>
      </c>
      <c r="CV74" s="73">
        <f t="shared" si="12"/>
        <v>0.88147994644238659</v>
      </c>
      <c r="CW74" s="73">
        <f t="shared" si="13"/>
        <v>0.87680086798242396</v>
      </c>
      <c r="CX74" s="73">
        <f t="shared" si="14"/>
        <v>0.87096927769032018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3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2">
        <f t="shared" si="8"/>
        <v>1.8614135249890307E-2</v>
      </c>
      <c r="CJ75" s="72">
        <f t="shared" si="3"/>
        <v>1.8614135249890307E-2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8.0308248841420848E-5</v>
      </c>
      <c r="CT75" s="73">
        <f t="shared" si="10"/>
        <v>0.93660163735538982</v>
      </c>
      <c r="CU75" s="73">
        <f t="shared" si="11"/>
        <v>0.92876828603365169</v>
      </c>
      <c r="CV75" s="73">
        <f t="shared" si="12"/>
        <v>0.92526539859769485</v>
      </c>
      <c r="CW75" s="73">
        <f t="shared" si="13"/>
        <v>0.92209364388307469</v>
      </c>
      <c r="CX75" s="73">
        <f t="shared" si="14"/>
        <v>0.91798750210549951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3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2">
        <f t="shared" si="8"/>
        <v>4.6512633154254246E-3</v>
      </c>
      <c r="CJ76" s="72">
        <f t="shared" si="3"/>
        <v>4.6512633154254246E-3</v>
      </c>
      <c r="CK76" s="72">
        <f t="shared" si="9"/>
        <v>0</v>
      </c>
      <c r="CL76" s="72"/>
      <c r="CM76" s="72"/>
      <c r="CN76" s="72">
        <f>+'[3]Infla Interanual PondENGHO'!CF76</f>
        <v>4.9474612525806094E-3</v>
      </c>
      <c r="CP76" s="72">
        <f t="shared" si="17"/>
        <v>-2.9619793715518483E-4</v>
      </c>
      <c r="CT76" s="73">
        <f t="shared" si="10"/>
        <v>0.95159801736912053</v>
      </c>
      <c r="CU76" s="73">
        <f t="shared" si="11"/>
        <v>0.94859959737628485</v>
      </c>
      <c r="CV76" s="73">
        <f t="shared" si="12"/>
        <v>0.94875502702811132</v>
      </c>
      <c r="CW76" s="73">
        <f t="shared" si="13"/>
        <v>0.94744496452947513</v>
      </c>
      <c r="CX76" s="73">
        <f t="shared" si="14"/>
        <v>0.94694675405369511</v>
      </c>
      <c r="CY76" s="74">
        <f>+'[3]Infla Interanual PondENGHO'!BL76</f>
        <v>0.95204337154958041</v>
      </c>
      <c r="CZ76" s="74">
        <f>+'[3]Infla Interanual PondENGHO'!BM76</f>
        <v>0.94893905759774433</v>
      </c>
      <c r="DA76" s="74">
        <f>+'[3]Infla Interanual PondENGHO'!BN76</f>
        <v>0.94904867658764558</v>
      </c>
      <c r="DB76" s="74">
        <f>+'[3]Infla Interanual PondENGHO'!BO76</f>
        <v>0.94766675954258162</v>
      </c>
      <c r="DC76" s="74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3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2">
        <f t="shared" si="8"/>
        <v>5.8369448752118025E-3</v>
      </c>
      <c r="CJ77" s="72">
        <f t="shared" si="3"/>
        <v>5.8369448752118025E-3</v>
      </c>
      <c r="CK77" s="72">
        <f t="shared" si="9"/>
        <v>0</v>
      </c>
      <c r="CL77" s="72"/>
      <c r="CM77" s="72"/>
      <c r="CN77" s="72">
        <f>+'[3]Infla Interanual PondENGHO'!CF77</f>
        <v>6.055776173891747E-3</v>
      </c>
      <c r="CP77" s="72">
        <f t="shared" si="17"/>
        <v>-2.1883129867994455E-4</v>
      </c>
      <c r="CT77" s="73">
        <f t="shared" si="10"/>
        <v>0.99392128231731514</v>
      </c>
      <c r="CU77" s="73">
        <f t="shared" si="11"/>
        <v>0.99095131093348865</v>
      </c>
      <c r="CV77" s="73">
        <f t="shared" si="12"/>
        <v>0.98964964720493964</v>
      </c>
      <c r="CW77" s="73">
        <f t="shared" si="13"/>
        <v>0.9883512552005298</v>
      </c>
      <c r="CX77" s="73">
        <f t="shared" si="14"/>
        <v>0.98808433744210333</v>
      </c>
      <c r="CY77" s="74">
        <f>+'[3]Infla Interanual PondENGHO'!BL77</f>
        <v>0.99327020548757949</v>
      </c>
      <c r="CZ77" s="74">
        <f>+'[3]Infla Interanual PondENGHO'!BM77</f>
        <v>0.99020804316201816</v>
      </c>
      <c r="DA77" s="74">
        <f>+'[3]Infla Interanual PondENGHO'!BN77</f>
        <v>0.98886577063463377</v>
      </c>
      <c r="DB77" s="74">
        <f>+'[3]Infla Interanual PondENGHO'!BO77</f>
        <v>0.98751980042322196</v>
      </c>
      <c r="DC77" s="74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3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2">
        <f t="shared" ref="CI78" si="26">+BM78-BQ78</f>
        <v>1.09973691137637E-2</v>
      </c>
      <c r="CJ78" s="72">
        <f t="shared" si="3"/>
        <v>1.09973691137637E-2</v>
      </c>
      <c r="CK78" s="72">
        <f t="shared" si="9"/>
        <v>0</v>
      </c>
      <c r="CL78" s="72"/>
      <c r="CM78" s="72"/>
      <c r="CN78" s="72">
        <f>+'[3]Infla Interanual PondENGHO'!CF78</f>
        <v>1.0963018668950664E-2</v>
      </c>
      <c r="CP78" s="72">
        <f t="shared" ref="CP78" si="27">+CI78-CN78</f>
        <v>3.4350444813036063E-5</v>
      </c>
      <c r="CT78" s="73">
        <f t="shared" ref="CT78:CT80" si="28">+BM78</f>
        <v>1.0343663539241361</v>
      </c>
      <c r="CU78" s="73">
        <f t="shared" ref="CU78:CU80" si="29">+BN78</f>
        <v>1.0286856367194153</v>
      </c>
      <c r="CV78" s="73">
        <f t="shared" ref="CV78:CV80" si="30">+BO78</f>
        <v>1.0260090591786417</v>
      </c>
      <c r="CW78" s="73">
        <f t="shared" ref="CW78:CW80" si="31">+BP78</f>
        <v>1.0233456275620556</v>
      </c>
      <c r="CX78" s="73">
        <f t="shared" ref="CX78:CX80" si="32">+BQ78</f>
        <v>1.0233689848103724</v>
      </c>
      <c r="CY78" s="74">
        <f>+'[3]Infla Interanual PondENGHO'!BL78</f>
        <v>1.033266556141736</v>
      </c>
      <c r="CZ78" s="74">
        <f>+'[3]Infla Interanual PondENGHO'!BM78</f>
        <v>1.0275686424860861</v>
      </c>
      <c r="DA78" s="74">
        <f>+'[3]Infla Interanual PondENGHO'!BN78</f>
        <v>1.0249034145755846</v>
      </c>
      <c r="DB78" s="74">
        <f>+'[3]Infla Interanual PondENGHO'!BO78</f>
        <v>1.022237913604056</v>
      </c>
      <c r="DC78" s="74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3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2">
        <f t="shared" ref="CI79" si="40">+BM79-BQ79</f>
        <v>8.3487242829725083E-3</v>
      </c>
      <c r="CJ79" s="72">
        <f t="shared" si="3"/>
        <v>8.3487242829725083E-3</v>
      </c>
      <c r="CK79" s="72">
        <f t="shared" si="9"/>
        <v>0</v>
      </c>
      <c r="CN79" s="72">
        <f>+'[3]Infla Interanual PondENGHO'!CF79</f>
        <v>8.1353774381041077E-3</v>
      </c>
      <c r="CP79" s="72">
        <f t="shared" ref="CP79:CP80" si="41">+CI79-CN79</f>
        <v>2.1334684486840061E-4</v>
      </c>
      <c r="CT79" s="73">
        <f t="shared" si="28"/>
        <v>1.0488533712631631</v>
      </c>
      <c r="CU79" s="73">
        <f t="shared" si="29"/>
        <v>1.0451271159356175</v>
      </c>
      <c r="CV79" s="73">
        <f t="shared" si="30"/>
        <v>1.0442890997996734</v>
      </c>
      <c r="CW79" s="73">
        <f t="shared" si="31"/>
        <v>1.040678436407771</v>
      </c>
      <c r="CX79" s="73">
        <f t="shared" si="32"/>
        <v>1.0405046469801906</v>
      </c>
      <c r="CY79" s="74">
        <f>+'[3]Infla Interanual PondENGHO'!BL79</f>
        <v>1.0483423484136414</v>
      </c>
      <c r="CZ79" s="74">
        <f>+'[3]Infla Interanual PondENGHO'!BM79</f>
        <v>1.0447068243239732</v>
      </c>
      <c r="DA79" s="74">
        <f>+'[3]Infla Interanual PondENGHO'!BN79</f>
        <v>1.0438971121705456</v>
      </c>
      <c r="DB79" s="74">
        <f>+'[3]Infla Interanual PondENGHO'!BO79</f>
        <v>1.0403360917013256</v>
      </c>
      <c r="DC79" s="74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3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2">
        <f t="shared" ref="CI80" si="44">+BM80-BQ80</f>
        <v>1.3686251563507223E-2</v>
      </c>
      <c r="CJ80" s="72">
        <f t="shared" si="3"/>
        <v>1.3686251563507223E-2</v>
      </c>
      <c r="CK80" s="72">
        <f t="shared" si="9"/>
        <v>0</v>
      </c>
      <c r="CL80" s="72"/>
      <c r="CM80" s="72"/>
      <c r="CN80" s="72">
        <f>+'[3]Infla Interanual PondENGHO'!CF80</f>
        <v>1.3712622950756259E-2</v>
      </c>
      <c r="CO80" s="72"/>
      <c r="CP80" s="72">
        <f t="shared" si="41"/>
        <v>-2.6371387249035649E-5</v>
      </c>
      <c r="CT80" s="73">
        <f t="shared" si="28"/>
        <v>1.096061143589286</v>
      </c>
      <c r="CU80" s="73">
        <f t="shared" si="29"/>
        <v>1.0907736093627256</v>
      </c>
      <c r="CV80" s="73">
        <f t="shared" si="30"/>
        <v>1.0895594589813085</v>
      </c>
      <c r="CW80" s="73">
        <f t="shared" si="31"/>
        <v>1.0842959374089474</v>
      </c>
      <c r="CX80" s="73">
        <f t="shared" si="32"/>
        <v>1.0823748920257787</v>
      </c>
      <c r="CY80" s="74">
        <f>+'[3]Infla Interanual PondENGHO'!BL80</f>
        <v>1.096506915247744</v>
      </c>
      <c r="CZ80" s="74">
        <f>+'[3]Infla Interanual PondENGHO'!BM80</f>
        <v>1.0912353478240733</v>
      </c>
      <c r="DA80" s="74">
        <f>+'[3]Infla Interanual PondENGHO'!BN80</f>
        <v>1.0900391903981408</v>
      </c>
      <c r="DB80" s="74">
        <f>+'[3]Infla Interanual PondENGHO'!BO80</f>
        <v>1.0847684039162488</v>
      </c>
      <c r="DC80" s="74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3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2">
        <f t="shared" ref="CI81" si="48">+BM81-BQ81</f>
        <v>4.0428462200288173E-3</v>
      </c>
      <c r="CJ81" s="72">
        <f t="shared" si="3"/>
        <v>4.0428462200288173E-3</v>
      </c>
      <c r="CK81" s="72">
        <f t="shared" si="9"/>
        <v>0</v>
      </c>
      <c r="CL81" s="72"/>
      <c r="CM81" s="72"/>
      <c r="CN81" s="72">
        <f>+'[3]Infla Interanual PondENGHO'!CF81</f>
        <v>4.1599483714440666E-3</v>
      </c>
      <c r="CO81" s="72"/>
      <c r="CP81" s="72">
        <f t="shared" ref="CP81" si="49">+CI81-CN81</f>
        <v>-1.1710215141524927E-4</v>
      </c>
      <c r="CT81" s="73">
        <f t="shared" ref="CT81" si="50">+BM81</f>
        <v>1.1445162488979563</v>
      </c>
      <c r="CU81" s="73">
        <f t="shared" ref="CU81" si="51">+BN81</f>
        <v>1.1418525397910027</v>
      </c>
      <c r="CV81" s="73">
        <f t="shared" ref="CV81" si="52">+BO81</f>
        <v>1.1418788425627486</v>
      </c>
      <c r="CW81" s="73">
        <f t="shared" ref="CW81" si="53">+BP81</f>
        <v>1.138205708677769</v>
      </c>
      <c r="CX81" s="73">
        <f t="shared" ref="CX81" si="54">+BQ81</f>
        <v>1.1404734026779275</v>
      </c>
      <c r="CY81" s="74">
        <f>+'[3]Infla Interanual PondENGHO'!BL81</f>
        <v>1.1446197030982432</v>
      </c>
      <c r="CZ81" s="74">
        <f>+'[3]Infla Interanual PondENGHO'!BM81</f>
        <v>1.1419203999552674</v>
      </c>
      <c r="DA81" s="74">
        <f>+'[3]Infla Interanual PondENGHO'!BN81</f>
        <v>1.1419405498922179</v>
      </c>
      <c r="DB81" s="74">
        <f>+'[3]Infla Interanual PondENGHO'!BO81</f>
        <v>1.1382529412840956</v>
      </c>
      <c r="DC81" s="74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3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2">
        <f t="shared" ref="CI82" si="64">+BM82-BQ82</f>
        <v>3.0972746796376072E-4</v>
      </c>
      <c r="CJ82" s="72">
        <f t="shared" si="3"/>
        <v>3.0972746796376072E-4</v>
      </c>
      <c r="CK82" s="72">
        <f t="shared" si="9"/>
        <v>0</v>
      </c>
      <c r="CL82" s="72"/>
      <c r="CM82" s="72"/>
      <c r="CN82" s="72">
        <f>+'[3]Infla Interanual PondENGHO'!CF82</f>
        <v>2.4685518382971949E-4</v>
      </c>
      <c r="CO82" s="72"/>
      <c r="CP82" s="72">
        <f t="shared" ref="CP82" si="65">+CI82-CN82</f>
        <v>6.2872284134041223E-5</v>
      </c>
      <c r="CT82" s="73">
        <f t="shared" ref="CT82" si="66">+BM82</f>
        <v>1.1568192065843683</v>
      </c>
      <c r="CU82" s="73">
        <f t="shared" ref="CU82" si="67">+BN82</f>
        <v>1.1540883350460405</v>
      </c>
      <c r="CV82" s="73">
        <f t="shared" ref="CV82" si="68">+BO82</f>
        <v>1.1544012136000354</v>
      </c>
      <c r="CW82" s="73">
        <f t="shared" ref="CW82" si="69">+BP82</f>
        <v>1.1523483152394487</v>
      </c>
      <c r="CX82" s="73">
        <f t="shared" ref="CX82" si="70">+BQ82</f>
        <v>1.1565094791164046</v>
      </c>
      <c r="CY82" s="74">
        <f>+'[3]Infla Interanual PondENGHO'!BL82</f>
        <v>1.156350926533205</v>
      </c>
      <c r="CZ82" s="74">
        <f>+'[3]Infla Interanual PondENGHO'!BM82</f>
        <v>1.1536373783146461</v>
      </c>
      <c r="DA82" s="74">
        <f>+'[3]Infla Interanual PondENGHO'!BN82</f>
        <v>1.1539520456144228</v>
      </c>
      <c r="DB82" s="74">
        <f>+'[3]Infla Interanual PondENGHO'!BO82</f>
        <v>1.1519054271255729</v>
      </c>
      <c r="DC82" s="74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  <row r="83" spans="1:114" x14ac:dyDescent="0.3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1.1339021286876223</v>
      </c>
      <c r="CI83" s="72">
        <f t="shared" ref="CI83" si="80">+BM83-BQ83</f>
        <v>2.6691069772630804E-3</v>
      </c>
      <c r="CJ83" s="72">
        <f t="shared" si="3"/>
        <v>2.6691069772630804E-3</v>
      </c>
      <c r="CK83" s="72">
        <f t="shared" si="9"/>
        <v>0</v>
      </c>
    </row>
    <row r="84" spans="1:114" x14ac:dyDescent="0.3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1.2434042883570759</v>
      </c>
      <c r="CI84" s="72">
        <f t="shared" ref="CI84" si="84">+BM84-BQ84</f>
        <v>1.3563439116099474E-2</v>
      </c>
      <c r="CJ84" s="72">
        <f t="shared" si="3"/>
        <v>1.3563439116099474E-2</v>
      </c>
      <c r="CK84" s="72">
        <f t="shared" si="9"/>
        <v>0</v>
      </c>
    </row>
    <row r="85" spans="1:114" x14ac:dyDescent="0.3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1.3829465977686417</v>
      </c>
      <c r="CI85" s="72">
        <f t="shared" ref="CI85" si="88">+BM85-BQ85</f>
        <v>1.9411628943109882E-2</v>
      </c>
      <c r="CJ85" s="72">
        <f t="shared" si="3"/>
        <v>1.9411628943109882E-2</v>
      </c>
      <c r="CK85" s="72">
        <f t="shared" si="9"/>
        <v>0</v>
      </c>
    </row>
    <row r="86" spans="1:114" x14ac:dyDescent="0.3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1.4261601945107976</v>
      </c>
      <c r="CI86" s="72">
        <f t="shared" ref="CI86" si="92">+BM86-BQ86</f>
        <v>1.6318726243351289E-2</v>
      </c>
      <c r="CJ86" s="72">
        <f t="shared" si="3"/>
        <v>1.6318726243351289E-2</v>
      </c>
      <c r="CK86" s="72">
        <f t="shared" si="9"/>
        <v>0</v>
      </c>
    </row>
    <row r="87" spans="1:114" x14ac:dyDescent="0.3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1.8228642576976926</v>
      </c>
      <c r="E87" s="3">
        <f>+'Indice PondENGHO'!E85/'Indice PondENGHO'!E73-1</f>
        <v>1.5119542313493906</v>
      </c>
      <c r="F87" s="3">
        <f>+'Indice PondENGHO'!F85/'Indice PondENGHO'!F73-1</f>
        <v>1.3758309361170933</v>
      </c>
      <c r="G87" s="3">
        <f>+'Indice PondENGHO'!G85/'Indice PondENGHO'!G73-1</f>
        <v>1.2790677728390025</v>
      </c>
      <c r="H87" s="3">
        <f>+'Indice PondENGHO'!H85/'Indice PondENGHO'!H73-1</f>
        <v>1.7128202463139037</v>
      </c>
      <c r="I87" s="3">
        <f>+'Indice PondENGHO'!I85/'Indice PondENGHO'!I73-1</f>
        <v>1.6177804829532847</v>
      </c>
      <c r="J87" s="3">
        <f>+'Indice PondENGHO'!J85/'Indice PondENGHO'!J73-1</f>
        <v>1.3143748130218174</v>
      </c>
      <c r="K87" s="3">
        <f>+'Indice PondENGHO'!K85/'Indice PondENGHO'!K73-1</f>
        <v>1.5515129009741395</v>
      </c>
      <c r="L87" s="3">
        <f>+'Indice PondENGHO'!L85/'Indice PondENGHO'!L73-1</f>
        <v>1.755569954357914</v>
      </c>
      <c r="M87" s="3">
        <f>+'Indice PondENGHO'!M85/'Indice PondENGHO'!M73-1</f>
        <v>1.3644885798658115</v>
      </c>
      <c r="N87" s="3">
        <f>+'Indice PondENGHO'!N85/'Indice PondENGHO'!N73-1</f>
        <v>1.8099646992378093</v>
      </c>
      <c r="O87" s="11">
        <f>+'Indice PondENGHO'!O85/'Indice PondENGHO'!O73-1</f>
        <v>1.4303083919255468</v>
      </c>
      <c r="P87" s="10">
        <f>+'Indice PondENGHO'!P85/'Indice PondENGHO'!P73-1</f>
        <v>1.8296044284001391</v>
      </c>
      <c r="Q87" s="3">
        <f>+'Indice PondENGHO'!Q85/'Indice PondENGHO'!Q73-1</f>
        <v>1.4997843818365473</v>
      </c>
      <c r="R87" s="3">
        <f>+'Indice PondENGHO'!R85/'Indice PondENGHO'!R73-1</f>
        <v>1.3824354717104015</v>
      </c>
      <c r="S87" s="3">
        <f>+'Indice PondENGHO'!S85/'Indice PondENGHO'!S73-1</f>
        <v>1.2824434465205501</v>
      </c>
      <c r="T87" s="3">
        <f>+'Indice PondENGHO'!T85/'Indice PondENGHO'!T73-1</f>
        <v>1.7006840994055206</v>
      </c>
      <c r="U87" s="3">
        <f>+'Indice PondENGHO'!U85/'Indice PondENGHO'!U73-1</f>
        <v>1.6162003954153845</v>
      </c>
      <c r="V87" s="3">
        <f>+'Indice PondENGHO'!V85/'Indice PondENGHO'!V73-1</f>
        <v>1.3110841050602784</v>
      </c>
      <c r="W87" s="3">
        <f>+'Indice PondENGHO'!W85/'Indice PondENGHO'!W73-1</f>
        <v>1.5531409676008399</v>
      </c>
      <c r="X87" s="3">
        <f>+'Indice PondENGHO'!X85/'Indice PondENGHO'!X73-1</f>
        <v>1.7611682876499599</v>
      </c>
      <c r="Y87" s="3">
        <f>+'Indice PondENGHO'!Y85/'Indice PondENGHO'!Y73-1</f>
        <v>1.3925484144409599</v>
      </c>
      <c r="Z87" s="3">
        <f>+'Indice PondENGHO'!Z85/'Indice PondENGHO'!Z73-1</f>
        <v>1.8105051741459675</v>
      </c>
      <c r="AA87" s="11">
        <f>+'Indice PondENGHO'!AA85/'Indice PondENGHO'!AA73-1</f>
        <v>1.4249280579199275</v>
      </c>
      <c r="AB87" s="10">
        <f>+'Indice PondENGHO'!AB85/'Indice PondENGHO'!AB73-1</f>
        <v>1.8336561752732234</v>
      </c>
      <c r="AC87" s="3">
        <f>+'Indice PondENGHO'!AC85/'Indice PondENGHO'!AC73-1</f>
        <v>1.5035694373079993</v>
      </c>
      <c r="AD87" s="3">
        <f>+'Indice PondENGHO'!AD85/'Indice PondENGHO'!AD73-1</f>
        <v>1.3859208773386364</v>
      </c>
      <c r="AE87" s="3">
        <f>+'Indice PondENGHO'!AE85/'Indice PondENGHO'!AE73-1</f>
        <v>1.2800565156830874</v>
      </c>
      <c r="AF87" s="3">
        <f>+'Indice PondENGHO'!AF85/'Indice PondENGHO'!AF73-1</f>
        <v>1.6890314557902317</v>
      </c>
      <c r="AG87" s="3">
        <f>+'Indice PondENGHO'!AG85/'Indice PondENGHO'!AG73-1</f>
        <v>1.6123383804129405</v>
      </c>
      <c r="AH87" s="3">
        <f>+'Indice PondENGHO'!AH85/'Indice PondENGHO'!AH73-1</f>
        <v>1.3187534970939465</v>
      </c>
      <c r="AI87" s="3">
        <f>+'Indice PondENGHO'!AI85/'Indice PondENGHO'!AI73-1</f>
        <v>1.55688201068729</v>
      </c>
      <c r="AJ87" s="3">
        <f>+'Indice PondENGHO'!AJ85/'Indice PondENGHO'!AJ73-1</f>
        <v>1.763928248282939</v>
      </c>
      <c r="AK87" s="3">
        <f>+'Indice PondENGHO'!AK85/'Indice PondENGHO'!AK73-1</f>
        <v>1.400303821531526</v>
      </c>
      <c r="AL87" s="3">
        <f>+'Indice PondENGHO'!AL85/'Indice PondENGHO'!AL73-1</f>
        <v>1.8131118532148074</v>
      </c>
      <c r="AM87" s="11">
        <f>+'Indice PondENGHO'!AM85/'Indice PondENGHO'!AM73-1</f>
        <v>1.4223701615486966</v>
      </c>
      <c r="AN87" s="10">
        <f>+'Indice PondENGHO'!AN85/'Indice PondENGHO'!AN73-1</f>
        <v>1.8355063421929123</v>
      </c>
      <c r="AO87" s="3">
        <f>+'Indice PondENGHO'!AO85/'Indice PondENGHO'!AO73-1</f>
        <v>1.4989114475917993</v>
      </c>
      <c r="AP87" s="3">
        <f>+'Indice PondENGHO'!AP85/'Indice PondENGHO'!AP73-1</f>
        <v>1.3917590749483759</v>
      </c>
      <c r="AQ87" s="3">
        <f>+'Indice PondENGHO'!AQ85/'Indice PondENGHO'!AQ73-1</f>
        <v>1.282609738653302</v>
      </c>
      <c r="AR87" s="3">
        <f>+'Indice PondENGHO'!AR85/'Indice PondENGHO'!AR73-1</f>
        <v>1.6883115534955349</v>
      </c>
      <c r="AS87" s="3">
        <f>+'Indice PondENGHO'!AS85/'Indice PondENGHO'!AS73-1</f>
        <v>1.6112756216673989</v>
      </c>
      <c r="AT87" s="3">
        <f>+'Indice PondENGHO'!AT85/'Indice PondENGHO'!AT73-1</f>
        <v>1.3123468948140093</v>
      </c>
      <c r="AU87" s="3">
        <f>+'Indice PondENGHO'!AU85/'Indice PondENGHO'!AU73-1</f>
        <v>1.5507866348460171</v>
      </c>
      <c r="AV87" s="3">
        <f>+'Indice PondENGHO'!AV85/'Indice PondENGHO'!AV73-1</f>
        <v>1.7714320076050996</v>
      </c>
      <c r="AW87" s="3">
        <f>+'Indice PondENGHO'!AW85/'Indice PondENGHO'!AW73-1</f>
        <v>1.3925896042171764</v>
      </c>
      <c r="AX87" s="3">
        <f>+'Indice PondENGHO'!AX85/'Indice PondENGHO'!AX73-1</f>
        <v>1.8102798036448848</v>
      </c>
      <c r="AY87" s="11">
        <f>+'Indice PondENGHO'!AY85/'Indice PondENGHO'!AY73-1</f>
        <v>1.4219810570143161</v>
      </c>
      <c r="AZ87" s="10">
        <f>+'Indice PondENGHO'!AZ85/'Indice PondENGHO'!AZ73-1</f>
        <v>1.8410267633056652</v>
      </c>
      <c r="BA87" s="3">
        <f>+'Indice PondENGHO'!BA85/'Indice PondENGHO'!BA73-1</f>
        <v>1.4889227338141091</v>
      </c>
      <c r="BB87" s="3">
        <f>+'Indice PondENGHO'!BB85/'Indice PondENGHO'!BB73-1</f>
        <v>1.3985351885800017</v>
      </c>
      <c r="BC87" s="3">
        <f>+'Indice PondENGHO'!BC85/'Indice PondENGHO'!BC73-1</f>
        <v>1.2848969759217406</v>
      </c>
      <c r="BD87" s="3">
        <f>+'Indice PondENGHO'!BD85/'Indice PondENGHO'!BD73-1</f>
        <v>1.6887170081879352</v>
      </c>
      <c r="BE87" s="3">
        <f>+'Indice PondENGHO'!BE85/'Indice PondENGHO'!BE73-1</f>
        <v>1.6089017821837488</v>
      </c>
      <c r="BF87" s="3">
        <f>+'Indice PondENGHO'!BF85/'Indice PondENGHO'!BF73-1</f>
        <v>1.312513042609246</v>
      </c>
      <c r="BG87" s="3">
        <f>+'Indice PondENGHO'!BG85/'Indice PondENGHO'!BG73-1</f>
        <v>1.5530982371142104</v>
      </c>
      <c r="BH87" s="3">
        <f>+'Indice PondENGHO'!BH85/'Indice PondENGHO'!BH73-1</f>
        <v>1.7808525808466213</v>
      </c>
      <c r="BI87" s="3">
        <f>+'Indice PondENGHO'!BI85/'Indice PondENGHO'!BI73-1</f>
        <v>1.4166847767483142</v>
      </c>
      <c r="BJ87" s="3">
        <f>+'Indice PondENGHO'!BJ85/'Indice PondENGHO'!BJ73-1</f>
        <v>1.8090404208987709</v>
      </c>
      <c r="BK87" s="11">
        <f>+'Indice PondENGHO'!BK85/'Indice PondENGHO'!BK73-1</f>
        <v>1.4239066070563418</v>
      </c>
      <c r="BL87" s="2">
        <f t="shared" ref="BL87" si="95">+A87</f>
        <v>45231</v>
      </c>
      <c r="BM87" s="3">
        <f>+'Indice PondENGHO'!BL85/'Indice PondENGHO'!BL73-1</f>
        <v>1.6355990587012252</v>
      </c>
      <c r="BN87" s="3">
        <f>+'Indice PondENGHO'!BM85/'Indice PondENGHO'!BM73-1</f>
        <v>1.6168299620679782</v>
      </c>
      <c r="BO87" s="3">
        <f>+'Indice PondENGHO'!BN85/'Indice PondENGHO'!BN73-1</f>
        <v>1.6155553146365098</v>
      </c>
      <c r="BP87" s="3">
        <f>+'Indice PondENGHO'!BO85/'Indice PondENGHO'!BO73-1</f>
        <v>1.6030194794157309</v>
      </c>
      <c r="BQ87" s="3">
        <f>+'Indice PondENGHO'!BP85/'Indice PondENGHO'!BP73-1</f>
        <v>1.5989058255987594</v>
      </c>
      <c r="BR87" s="10">
        <f>+'Indice PondENGHO'!BQ85/'Indice PondENGHO'!BQ73-1</f>
        <v>1.832975666631286</v>
      </c>
      <c r="BS87" s="3">
        <f>+'Indice PondENGHO'!BR85/'Indice PondENGHO'!BR73-1</f>
        <v>1.498588338251392</v>
      </c>
      <c r="BT87" s="3">
        <f>+'Indice PondENGHO'!BS85/'Indice PondENGHO'!BS73-1</f>
        <v>1.3889063691454129</v>
      </c>
      <c r="BU87" s="3">
        <f>+'Indice PondENGHO'!BT85/'Indice PondENGHO'!BT73-1</f>
        <v>1.2824528609440966</v>
      </c>
      <c r="BV87" s="3">
        <f>+'Indice PondENGHO'!BU85/'Indice PondENGHO'!BU73-1</f>
        <v>1.692323501815308</v>
      </c>
      <c r="BW87" s="3">
        <f>+'Indice PondENGHO'!BV85/'Indice PondENGHO'!BV73-1</f>
        <v>1.6115852064325269</v>
      </c>
      <c r="BX87" s="3">
        <f>+'Indice PondENGHO'!BW85/'Indice PondENGHO'!BW73-1</f>
        <v>1.3134464492490623</v>
      </c>
      <c r="BY87" s="3">
        <f>+'Indice PondENGHO'!BX85/'Indice PondENGHO'!BX73-1</f>
        <v>1.5531303257489055</v>
      </c>
      <c r="BZ87" s="3">
        <f>+'Indice PondENGHO'!BY85/'Indice PondENGHO'!BY73-1</f>
        <v>1.7705853631499537</v>
      </c>
      <c r="CA87" s="3">
        <f>+'Indice PondENGHO'!BZ85/'Indice PondENGHO'!BZ73-1</f>
        <v>1.4019301361180072</v>
      </c>
      <c r="CB87" s="3">
        <f>+'Indice PondENGHO'!CA85/'Indice PondENGHO'!CA73-1</f>
        <v>1.8102315781595326</v>
      </c>
      <c r="CC87" s="11">
        <f>+'Indice PondENGHO'!CB85/'Indice PondENGHO'!CB73-1</f>
        <v>1.4239923818055531</v>
      </c>
      <c r="CD87" s="3">
        <f>+'Indice PondENGHO'!CC85/'Indice PondENGHO'!CC73-1</f>
        <v>1.6101177053556226</v>
      </c>
      <c r="CE87" s="3">
        <f>+'Indice PondENGHO'!CD85/'Indice PondENGHO'!CD73-1</f>
        <v>1.6101177053556226</v>
      </c>
      <c r="CF87" s="3">
        <f>+'[3]Infla Interanual PondENGHO'!CD87</f>
        <v>1.6090922291889496</v>
      </c>
      <c r="CI87" s="72">
        <f t="shared" ref="CI87" si="96">+BM87-BQ87</f>
        <v>3.6693233102465861E-2</v>
      </c>
      <c r="CJ87" s="72">
        <f t="shared" si="3"/>
        <v>3.6693233102465861E-2</v>
      </c>
      <c r="CK87" s="72">
        <f t="shared" si="9"/>
        <v>0</v>
      </c>
    </row>
    <row r="88" spans="1:114" x14ac:dyDescent="0.3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2.5063961962125023</v>
      </c>
      <c r="E88" s="3">
        <f>+'Indice PondENGHO'!E86/'Indice PondENGHO'!E74-1</f>
        <v>1.8123368670370317</v>
      </c>
      <c r="F88" s="3">
        <f>+'Indice PondENGHO'!F86/'Indice PondENGHO'!F74-1</f>
        <v>1.7013693370988343</v>
      </c>
      <c r="G88" s="3">
        <f>+'Indice PondENGHO'!G86/'Indice PondENGHO'!G74-1</f>
        <v>1.4915258140807053</v>
      </c>
      <c r="H88" s="3">
        <f>+'Indice PondENGHO'!H86/'Indice PondENGHO'!H74-1</f>
        <v>2.3526090999252824</v>
      </c>
      <c r="I88" s="3">
        <f>+'Indice PondENGHO'!I86/'Indice PondENGHO'!I74-1</f>
        <v>2.29864058507947</v>
      </c>
      <c r="J88" s="3">
        <f>+'Indice PondENGHO'!J86/'Indice PondENGHO'!J74-1</f>
        <v>1.8917307513206669</v>
      </c>
      <c r="K88" s="3">
        <f>+'Indice PondENGHO'!K86/'Indice PondENGHO'!K74-1</f>
        <v>1.854003984467838</v>
      </c>
      <c r="L88" s="3">
        <f>+'Indice PondENGHO'!L86/'Indice PondENGHO'!L74-1</f>
        <v>2.1529645745609156</v>
      </c>
      <c r="M88" s="3">
        <f>+'Indice PondENGHO'!M86/'Indice PondENGHO'!M74-1</f>
        <v>1.465188923264499</v>
      </c>
      <c r="N88" s="3">
        <f>+'Indice PondENGHO'!N86/'Indice PondENGHO'!N74-1</f>
        <v>2.1902475021317565</v>
      </c>
      <c r="O88" s="11">
        <f>+'Indice PondENGHO'!O86/'Indice PondENGHO'!O74-1</f>
        <v>2.0642108814357858</v>
      </c>
      <c r="P88" s="10">
        <f>+'Indice PondENGHO'!P86/'Indice PondENGHO'!P74-1</f>
        <v>2.5071578192941559</v>
      </c>
      <c r="Q88" s="3">
        <f>+'Indice PondENGHO'!Q86/'Indice PondENGHO'!Q74-1</f>
        <v>1.8016536462369923</v>
      </c>
      <c r="R88" s="3">
        <f>+'Indice PondENGHO'!R86/'Indice PondENGHO'!R74-1</f>
        <v>1.7168688213319201</v>
      </c>
      <c r="S88" s="3">
        <f>+'Indice PondENGHO'!S86/'Indice PondENGHO'!S74-1</f>
        <v>1.4914228935379596</v>
      </c>
      <c r="T88" s="3">
        <f>+'Indice PondENGHO'!T86/'Indice PondENGHO'!T74-1</f>
        <v>2.3444653255924668</v>
      </c>
      <c r="U88" s="3">
        <f>+'Indice PondENGHO'!U86/'Indice PondENGHO'!U74-1</f>
        <v>2.2941489023528545</v>
      </c>
      <c r="V88" s="3">
        <f>+'Indice PondENGHO'!V86/'Indice PondENGHO'!V74-1</f>
        <v>1.8818708513813975</v>
      </c>
      <c r="W88" s="3">
        <f>+'Indice PondENGHO'!W86/'Indice PondENGHO'!W74-1</f>
        <v>1.8542407263195329</v>
      </c>
      <c r="X88" s="3">
        <f>+'Indice PondENGHO'!X86/'Indice PondENGHO'!X74-1</f>
        <v>2.1603632944252298</v>
      </c>
      <c r="Y88" s="3">
        <f>+'Indice PondENGHO'!Y86/'Indice PondENGHO'!Y74-1</f>
        <v>1.4948760940835699</v>
      </c>
      <c r="Z88" s="3">
        <f>+'Indice PondENGHO'!Z86/'Indice PondENGHO'!Z74-1</f>
        <v>2.1901091515961584</v>
      </c>
      <c r="AA88" s="11">
        <f>+'Indice PondENGHO'!AA86/'Indice PondENGHO'!AA74-1</f>
        <v>2.0438199984877614</v>
      </c>
      <c r="AB88" s="10">
        <f>+'Indice PondENGHO'!AB86/'Indice PondENGHO'!AB74-1</f>
        <v>2.5067736964750296</v>
      </c>
      <c r="AC88" s="3">
        <f>+'Indice PondENGHO'!AC86/'Indice PondENGHO'!AC74-1</f>
        <v>1.8036117323126479</v>
      </c>
      <c r="AD88" s="3">
        <f>+'Indice PondENGHO'!AD86/'Indice PondENGHO'!AD74-1</f>
        <v>1.7224784187891347</v>
      </c>
      <c r="AE88" s="3">
        <f>+'Indice PondENGHO'!AE86/'Indice PondENGHO'!AE74-1</f>
        <v>1.4877287681583011</v>
      </c>
      <c r="AF88" s="3">
        <f>+'Indice PondENGHO'!AF86/'Indice PondENGHO'!AF74-1</f>
        <v>2.3332349682852502</v>
      </c>
      <c r="AG88" s="3">
        <f>+'Indice PondENGHO'!AG86/'Indice PondENGHO'!AG74-1</f>
        <v>2.2890666728787528</v>
      </c>
      <c r="AH88" s="3">
        <f>+'Indice PondENGHO'!AH86/'Indice PondENGHO'!AH74-1</f>
        <v>1.8869770467586724</v>
      </c>
      <c r="AI88" s="3">
        <f>+'Indice PondENGHO'!AI86/'Indice PondENGHO'!AI74-1</f>
        <v>1.8593061481964948</v>
      </c>
      <c r="AJ88" s="3">
        <f>+'Indice PondENGHO'!AJ86/'Indice PondENGHO'!AJ74-1</f>
        <v>2.1632256973256037</v>
      </c>
      <c r="AK88" s="3">
        <f>+'Indice PondENGHO'!AK86/'Indice PondENGHO'!AK74-1</f>
        <v>1.5039319940186546</v>
      </c>
      <c r="AL88" s="3">
        <f>+'Indice PondENGHO'!AL86/'Indice PondENGHO'!AL74-1</f>
        <v>2.1908004818512898</v>
      </c>
      <c r="AM88" s="11">
        <f>+'Indice PondENGHO'!AM86/'Indice PondENGHO'!AM74-1</f>
        <v>2.0373960091920322</v>
      </c>
      <c r="AN88" s="10">
        <f>+'Indice PondENGHO'!AN86/'Indice PondENGHO'!AN74-1</f>
        <v>2.5051570895872843</v>
      </c>
      <c r="AO88" s="3">
        <f>+'Indice PondENGHO'!AO86/'Indice PondENGHO'!AO74-1</f>
        <v>1.8000848299083949</v>
      </c>
      <c r="AP88" s="3">
        <f>+'Indice PondENGHO'!AP86/'Indice PondENGHO'!AP74-1</f>
        <v>1.738312356703211</v>
      </c>
      <c r="AQ88" s="3">
        <f>+'Indice PondENGHO'!AQ86/'Indice PondENGHO'!AQ74-1</f>
        <v>1.490451771189762</v>
      </c>
      <c r="AR88" s="3">
        <f>+'Indice PondENGHO'!AR86/'Indice PondENGHO'!AR74-1</f>
        <v>2.3328774249072559</v>
      </c>
      <c r="AS88" s="3">
        <f>+'Indice PondENGHO'!AS86/'Indice PondENGHO'!AS74-1</f>
        <v>2.2749766040355812</v>
      </c>
      <c r="AT88" s="3">
        <f>+'Indice PondENGHO'!AT86/'Indice PondENGHO'!AT74-1</f>
        <v>1.8761776985324485</v>
      </c>
      <c r="AU88" s="3">
        <f>+'Indice PondENGHO'!AU86/'Indice PondENGHO'!AU74-1</f>
        <v>1.8525135673181241</v>
      </c>
      <c r="AV88" s="3">
        <f>+'Indice PondENGHO'!AV86/'Indice PondENGHO'!AV74-1</f>
        <v>2.1763677165834903</v>
      </c>
      <c r="AW88" s="3">
        <f>+'Indice PondENGHO'!AW86/'Indice PondENGHO'!AW74-1</f>
        <v>1.4931408225698632</v>
      </c>
      <c r="AX88" s="3">
        <f>+'Indice PondENGHO'!AX86/'Indice PondENGHO'!AX74-1</f>
        <v>2.1879748949818505</v>
      </c>
      <c r="AY88" s="11">
        <f>+'Indice PondENGHO'!AY86/'Indice PondENGHO'!AY74-1</f>
        <v>2.0314950972116752</v>
      </c>
      <c r="AZ88" s="10">
        <f>+'Indice PondENGHO'!AZ86/'Indice PondENGHO'!AZ74-1</f>
        <v>2.5041304352317262</v>
      </c>
      <c r="BA88" s="3">
        <f>+'Indice PondENGHO'!BA86/'Indice PondENGHO'!BA74-1</f>
        <v>1.7931276595592709</v>
      </c>
      <c r="BB88" s="3">
        <f>+'Indice PondENGHO'!BB86/'Indice PondENGHO'!BB74-1</f>
        <v>1.7555589930963249</v>
      </c>
      <c r="BC88" s="3">
        <f>+'Indice PondENGHO'!BC86/'Indice PondENGHO'!BC74-1</f>
        <v>1.4936645751627426</v>
      </c>
      <c r="BD88" s="3">
        <f>+'Indice PondENGHO'!BD86/'Indice PondENGHO'!BD74-1</f>
        <v>2.3401869212388031</v>
      </c>
      <c r="BE88" s="3">
        <f>+'Indice PondENGHO'!BE86/'Indice PondENGHO'!BE74-1</f>
        <v>2.261386908284837</v>
      </c>
      <c r="BF88" s="3">
        <f>+'Indice PondENGHO'!BF86/'Indice PondENGHO'!BF74-1</f>
        <v>1.8741220495876476</v>
      </c>
      <c r="BG88" s="3">
        <f>+'Indice PondENGHO'!BG86/'Indice PondENGHO'!BG74-1</f>
        <v>1.8582174730270564</v>
      </c>
      <c r="BH88" s="3">
        <f>+'Indice PondENGHO'!BH86/'Indice PondENGHO'!BH74-1</f>
        <v>2.191536072279952</v>
      </c>
      <c r="BI88" s="3">
        <f>+'Indice PondENGHO'!BI86/'Indice PondENGHO'!BI74-1</f>
        <v>1.5206788488228571</v>
      </c>
      <c r="BJ88" s="3">
        <f>+'Indice PondENGHO'!BJ86/'Indice PondENGHO'!BJ74-1</f>
        <v>2.1874256829688741</v>
      </c>
      <c r="BK88" s="11">
        <f>+'Indice PondENGHO'!BK86/'Indice PondENGHO'!BK74-1</f>
        <v>2.0247565588677778</v>
      </c>
      <c r="BL88" s="2">
        <f t="shared" ref="BL88" si="99">+A88</f>
        <v>45261</v>
      </c>
      <c r="BM88" s="3">
        <f>+'Indice PondENGHO'!BL86/'Indice PondENGHO'!BL74-1</f>
        <v>2.1674684628147158</v>
      </c>
      <c r="BN88" s="3">
        <f>+'Indice PondENGHO'!BM86/'Indice PondENGHO'!BM74-1</f>
        <v>2.132650801065108</v>
      </c>
      <c r="BO88" s="3">
        <f>+'Indice PondENGHO'!BN86/'Indice PondENGHO'!BN74-1</f>
        <v>2.1276524229518397</v>
      </c>
      <c r="BP88" s="3">
        <f>+'Indice PondENGHO'!BO86/'Indice PondENGHO'!BO74-1</f>
        <v>2.1097218582229638</v>
      </c>
      <c r="BQ88" s="3">
        <f>+'Indice PondENGHO'!BP86/'Indice PondENGHO'!BP74-1</f>
        <v>2.0957977216851846</v>
      </c>
      <c r="BR88" s="10">
        <f>+'Indice PondENGHO'!BQ86/'Indice PondENGHO'!BQ74-1</f>
        <v>2.5058454497834268</v>
      </c>
      <c r="BS88" s="3">
        <f>+'Indice PondENGHO'!BR86/'Indice PondENGHO'!BR74-1</f>
        <v>1.8005153829866556</v>
      </c>
      <c r="BT88" s="3">
        <f>+'Indice PondENGHO'!BS86/'Indice PondENGHO'!BS74-1</f>
        <v>1.7317431050065286</v>
      </c>
      <c r="BU88" s="3">
        <f>+'Indice PondENGHO'!BT86/'Indice PondENGHO'!BT74-1</f>
        <v>1.4913018137295282</v>
      </c>
      <c r="BV88" s="3">
        <f>+'Indice PondENGHO'!BU86/'Indice PondENGHO'!BU74-1</f>
        <v>2.3391893434290081</v>
      </c>
      <c r="BW88" s="3">
        <f>+'Indice PondENGHO'!BV86/'Indice PondENGHO'!BV74-1</f>
        <v>2.275995789806089</v>
      </c>
      <c r="BX88" s="3">
        <f>+'Indice PondENGHO'!BW86/'Indice PondENGHO'!BW74-1</f>
        <v>1.8793819582209244</v>
      </c>
      <c r="BY88" s="3">
        <f>+'Indice PondENGHO'!BX86/'Indice PondENGHO'!BX74-1</f>
        <v>1.8559542150898602</v>
      </c>
      <c r="BZ88" s="3">
        <f>+'Indice PondENGHO'!BY86/'Indice PondENGHO'!BY74-1</f>
        <v>2.1751152733390233</v>
      </c>
      <c r="CA88" s="3">
        <f>+'Indice PondENGHO'!BZ86/'Indice PondENGHO'!BZ74-1</f>
        <v>1.5046653174441471</v>
      </c>
      <c r="CB88" s="3">
        <f>+'Indice PondENGHO'!CA86/'Indice PondENGHO'!CA74-1</f>
        <v>2.18865059750879</v>
      </c>
      <c r="CC88" s="11">
        <f>+'Indice PondENGHO'!CB86/'Indice PondENGHO'!CB74-1</f>
        <v>2.0349324677884915</v>
      </c>
      <c r="CD88" s="3">
        <f>+'Indice PondENGHO'!CC86/'Indice PondENGHO'!CC74-1</f>
        <v>2.1191448144857814</v>
      </c>
      <c r="CE88" s="3">
        <f>+'Indice PondENGHO'!CD86/'Indice PondENGHO'!CD74-1</f>
        <v>2.1191448144857814</v>
      </c>
      <c r="CF88" s="3">
        <f>+'[3]Infla Interanual PondENGHO'!CD88</f>
        <v>2.113493258691467</v>
      </c>
      <c r="CI88" s="72">
        <f t="shared" ref="CI88" si="100">+BM88-BQ88</f>
        <v>7.1670741129531201E-2</v>
      </c>
      <c r="CJ88" s="72">
        <f t="shared" si="3"/>
        <v>7.1670741129531201E-2</v>
      </c>
      <c r="CK88" s="72">
        <f t="shared" si="9"/>
        <v>0</v>
      </c>
    </row>
    <row r="89" spans="1:114" x14ac:dyDescent="0.3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2.9530060935365534</v>
      </c>
      <c r="E89" s="3">
        <f>+'Indice PondENGHO'!E87/'Indice PondENGHO'!E75-1</f>
        <v>2.172272600530448</v>
      </c>
      <c r="F89" s="3">
        <f>+'Indice PondENGHO'!F87/'Indice PondENGHO'!F75-1</f>
        <v>1.9183709463501519</v>
      </c>
      <c r="G89" s="3">
        <f>+'Indice PondENGHO'!G87/'Indice PondENGHO'!G75-1</f>
        <v>1.675831985113585</v>
      </c>
      <c r="H89" s="3">
        <f>+'Indice PondENGHO'!H87/'Indice PondENGHO'!H75-1</f>
        <v>2.874352916818057</v>
      </c>
      <c r="I89" s="3">
        <f>+'Indice PondENGHO'!I87/'Indice PondENGHO'!I75-1</f>
        <v>2.7918709193184461</v>
      </c>
      <c r="J89" s="3">
        <f>+'Indice PondENGHO'!J87/'Indice PondENGHO'!J75-1</f>
        <v>2.4651836868523107</v>
      </c>
      <c r="K89" s="3">
        <f>+'Indice PondENGHO'!K87/'Indice PondENGHO'!K75-1</f>
        <v>2.3107212707492226</v>
      </c>
      <c r="L89" s="3">
        <f>+'Indice PondENGHO'!L87/'Indice PondENGHO'!L75-1</f>
        <v>2.6010655236053646</v>
      </c>
      <c r="M89" s="3">
        <f>+'Indice PondENGHO'!M87/'Indice PondENGHO'!M75-1</f>
        <v>1.4270938848798465</v>
      </c>
      <c r="N89" s="3">
        <f>+'Indice PondENGHO'!N87/'Indice PondENGHO'!N75-1</f>
        <v>2.5818466711823067</v>
      </c>
      <c r="O89" s="11">
        <f>+'Indice PondENGHO'!O87/'Indice PondENGHO'!O75-1</f>
        <v>3.1472858993107096</v>
      </c>
      <c r="P89" s="10">
        <f>+'Indice PondENGHO'!P87/'Indice PondENGHO'!P75-1</f>
        <v>2.9582226890331573</v>
      </c>
      <c r="Q89" s="3">
        <f>+'Indice PondENGHO'!Q87/'Indice PondENGHO'!Q75-1</f>
        <v>2.1603304157676977</v>
      </c>
      <c r="R89" s="3">
        <f>+'Indice PondENGHO'!R87/'Indice PondENGHO'!R75-1</f>
        <v>1.9312018796729835</v>
      </c>
      <c r="S89" s="3">
        <f>+'Indice PondENGHO'!S87/'Indice PondENGHO'!S75-1</f>
        <v>1.6477823635797093</v>
      </c>
      <c r="T89" s="3">
        <f>+'Indice PondENGHO'!T87/'Indice PondENGHO'!T75-1</f>
        <v>2.8605499514713348</v>
      </c>
      <c r="U89" s="3">
        <f>+'Indice PondENGHO'!U87/'Indice PondENGHO'!U75-1</f>
        <v>2.7824020613093348</v>
      </c>
      <c r="V89" s="3">
        <f>+'Indice PondENGHO'!V87/'Indice PondENGHO'!V75-1</f>
        <v>2.4520199963800948</v>
      </c>
      <c r="W89" s="3">
        <f>+'Indice PondENGHO'!W87/'Indice PondENGHO'!W75-1</f>
        <v>2.3085840414057333</v>
      </c>
      <c r="X89" s="3">
        <f>+'Indice PondENGHO'!X87/'Indice PondENGHO'!X75-1</f>
        <v>2.6103613628492344</v>
      </c>
      <c r="Y89" s="3">
        <f>+'Indice PondENGHO'!Y87/'Indice PondENGHO'!Y75-1</f>
        <v>1.4423440106892462</v>
      </c>
      <c r="Z89" s="3">
        <f>+'Indice PondENGHO'!Z87/'Indice PondENGHO'!Z75-1</f>
        <v>2.5840839051235118</v>
      </c>
      <c r="AA89" s="11">
        <f>+'Indice PondENGHO'!AA87/'Indice PondENGHO'!AA75-1</f>
        <v>3.1212947196910541</v>
      </c>
      <c r="AB89" s="10">
        <f>+'Indice PondENGHO'!AB87/'Indice PondENGHO'!AB75-1</f>
        <v>2.9616366356368222</v>
      </c>
      <c r="AC89" s="3">
        <f>+'Indice PondENGHO'!AC87/'Indice PondENGHO'!AC75-1</f>
        <v>2.1682990657089176</v>
      </c>
      <c r="AD89" s="3">
        <f>+'Indice PondENGHO'!AD87/'Indice PondENGHO'!AD75-1</f>
        <v>1.9362774730167325</v>
      </c>
      <c r="AE89" s="3">
        <f>+'Indice PondENGHO'!AE87/'Indice PondENGHO'!AE75-1</f>
        <v>1.631277885073227</v>
      </c>
      <c r="AF89" s="3">
        <f>+'Indice PondENGHO'!AF87/'Indice PondENGHO'!AF75-1</f>
        <v>2.8525356685075409</v>
      </c>
      <c r="AG89" s="3">
        <f>+'Indice PondENGHO'!AG87/'Indice PondENGHO'!AG75-1</f>
        <v>2.7767560192850174</v>
      </c>
      <c r="AH89" s="3">
        <f>+'Indice PondENGHO'!AH87/'Indice PondENGHO'!AH75-1</f>
        <v>2.4544406494017403</v>
      </c>
      <c r="AI89" s="3">
        <f>+'Indice PondENGHO'!AI87/'Indice PondENGHO'!AI75-1</f>
        <v>2.3129911893349253</v>
      </c>
      <c r="AJ89" s="3">
        <f>+'Indice PondENGHO'!AJ87/'Indice PondENGHO'!AJ75-1</f>
        <v>2.6153219226856343</v>
      </c>
      <c r="AK89" s="3">
        <f>+'Indice PondENGHO'!AK87/'Indice PondENGHO'!AK75-1</f>
        <v>1.4481333735310922</v>
      </c>
      <c r="AL89" s="3">
        <f>+'Indice PondENGHO'!AL87/'Indice PondENGHO'!AL75-1</f>
        <v>2.5865636267874739</v>
      </c>
      <c r="AM89" s="11">
        <f>+'Indice PondENGHO'!AM87/'Indice PondENGHO'!AM75-1</f>
        <v>3.1076055357078207</v>
      </c>
      <c r="AN89" s="10">
        <f>+'Indice PondENGHO'!AN87/'Indice PondENGHO'!AN75-1</f>
        <v>2.9657063011034817</v>
      </c>
      <c r="AO89" s="3">
        <f>+'Indice PondENGHO'!AO87/'Indice PondENGHO'!AO75-1</f>
        <v>2.1646590028309669</v>
      </c>
      <c r="AP89" s="3">
        <f>+'Indice PondENGHO'!AP87/'Indice PondENGHO'!AP75-1</f>
        <v>1.9453795084072416</v>
      </c>
      <c r="AQ89" s="3">
        <f>+'Indice PondENGHO'!AQ87/'Indice PondENGHO'!AQ75-1</f>
        <v>1.6278549728962721</v>
      </c>
      <c r="AR89" s="3">
        <f>+'Indice PondENGHO'!AR87/'Indice PondENGHO'!AR75-1</f>
        <v>2.8527845197373489</v>
      </c>
      <c r="AS89" s="3">
        <f>+'Indice PondENGHO'!AS87/'Indice PondENGHO'!AS75-1</f>
        <v>2.7582571961630831</v>
      </c>
      <c r="AT89" s="3">
        <f>+'Indice PondENGHO'!AT87/'Indice PondENGHO'!AT75-1</f>
        <v>2.437443838905073</v>
      </c>
      <c r="AU89" s="3">
        <f>+'Indice PondENGHO'!AU87/'Indice PondENGHO'!AU75-1</f>
        <v>2.3025116011154112</v>
      </c>
      <c r="AV89" s="3">
        <f>+'Indice PondENGHO'!AV87/'Indice PondENGHO'!AV75-1</f>
        <v>2.6246327992975416</v>
      </c>
      <c r="AW89" s="3">
        <f>+'Indice PondENGHO'!AW87/'Indice PondENGHO'!AW75-1</f>
        <v>1.4377533190642042</v>
      </c>
      <c r="AX89" s="3">
        <f>+'Indice PondENGHO'!AX87/'Indice PondENGHO'!AX75-1</f>
        <v>2.5836246526528237</v>
      </c>
      <c r="AY89" s="11">
        <f>+'Indice PondENGHO'!AY87/'Indice PondENGHO'!AY75-1</f>
        <v>3.10500977632472</v>
      </c>
      <c r="AZ89" s="10">
        <f>+'Indice PondENGHO'!AZ87/'Indice PondENGHO'!AZ75-1</f>
        <v>2.9704882144126956</v>
      </c>
      <c r="BA89" s="3">
        <f>+'Indice PondENGHO'!BA87/'Indice PondENGHO'!BA75-1</f>
        <v>2.1539750805214868</v>
      </c>
      <c r="BB89" s="3">
        <f>+'Indice PondENGHO'!BB87/'Indice PondENGHO'!BB75-1</f>
        <v>1.9556963584058202</v>
      </c>
      <c r="BC89" s="3">
        <f>+'Indice PondENGHO'!BC87/'Indice PondENGHO'!BC75-1</f>
        <v>1.6115997656473708</v>
      </c>
      <c r="BD89" s="3">
        <f>+'Indice PondENGHO'!BD87/'Indice PondENGHO'!BD75-1</f>
        <v>2.8476488490694036</v>
      </c>
      <c r="BE89" s="3">
        <f>+'Indice PondENGHO'!BE87/'Indice PondENGHO'!BE75-1</f>
        <v>2.7402994629515254</v>
      </c>
      <c r="BF89" s="3">
        <f>+'Indice PondENGHO'!BF87/'Indice PondENGHO'!BF75-1</f>
        <v>2.4308629708108076</v>
      </c>
      <c r="BG89" s="3">
        <f>+'Indice PondENGHO'!BG87/'Indice PondENGHO'!BG75-1</f>
        <v>2.3050714159699779</v>
      </c>
      <c r="BH89" s="3">
        <f>+'Indice PondENGHO'!BH87/'Indice PondENGHO'!BH75-1</f>
        <v>2.6352485498886549</v>
      </c>
      <c r="BI89" s="3">
        <f>+'Indice PondENGHO'!BI87/'Indice PondENGHO'!BI75-1</f>
        <v>1.4557812331287092</v>
      </c>
      <c r="BJ89" s="3">
        <f>+'Indice PondENGHO'!BJ87/'Indice PondENGHO'!BJ75-1</f>
        <v>2.5848052461119067</v>
      </c>
      <c r="BK89" s="11">
        <f>+'Indice PondENGHO'!BK87/'Indice PondENGHO'!BK75-1</f>
        <v>3.0945279819275617</v>
      </c>
      <c r="BL89" s="2">
        <f t="shared" ref="BL89" si="103">+A89</f>
        <v>45292</v>
      </c>
      <c r="BM89" s="3">
        <f>+'Indice PondENGHO'!BL87/'Indice PondENGHO'!BL75-1</f>
        <v>2.5878296921755291</v>
      </c>
      <c r="BN89" s="3">
        <f>+'Indice PondENGHO'!BM87/'Indice PondENGHO'!BM75-1</f>
        <v>2.5529082131284255</v>
      </c>
      <c r="BO89" s="3">
        <f>+'Indice PondENGHO'!BN87/'Indice PondENGHO'!BN75-1</f>
        <v>2.5488558739951226</v>
      </c>
      <c r="BP89" s="3">
        <f>+'Indice PondENGHO'!BO87/'Indice PondENGHO'!BO75-1</f>
        <v>2.5352319683455953</v>
      </c>
      <c r="BQ89" s="3">
        <f>+'Indice PondENGHO'!BP87/'Indice PondENGHO'!BP75-1</f>
        <v>2.5198087477610547</v>
      </c>
      <c r="BR89" s="10">
        <f>+'Indice PondENGHO'!BQ87/'Indice PondENGHO'!BQ75-1</f>
        <v>2.962270318245483</v>
      </c>
      <c r="BS89" s="3">
        <f>+'Indice PondENGHO'!BR87/'Indice PondENGHO'!BR75-1</f>
        <v>2.1622441028564223</v>
      </c>
      <c r="BT89" s="3">
        <f>+'Indice PondENGHO'!BS87/'Indice PondENGHO'!BS75-1</f>
        <v>1.9406263868716529</v>
      </c>
      <c r="BU89" s="3">
        <f>+'Indice PondENGHO'!BT87/'Indice PondENGHO'!BT75-1</f>
        <v>1.632039994644535</v>
      </c>
      <c r="BV89" s="3">
        <f>+'Indice PondENGHO'!BU87/'Indice PondENGHO'!BU75-1</f>
        <v>2.8535030260317069</v>
      </c>
      <c r="BW89" s="3">
        <f>+'Indice PondENGHO'!BV87/'Indice PondENGHO'!BV75-1</f>
        <v>2.7596079596304661</v>
      </c>
      <c r="BX89" s="3">
        <f>+'Indice PondENGHO'!BW87/'Indice PondENGHO'!BW75-1</f>
        <v>2.4423824685462243</v>
      </c>
      <c r="BY89" s="3">
        <f>+'Indice PondENGHO'!BX87/'Indice PondENGHO'!BX75-1</f>
        <v>2.307286484685573</v>
      </c>
      <c r="BZ89" s="3">
        <f>+'Indice PondENGHO'!BY87/'Indice PondENGHO'!BY75-1</f>
        <v>2.6225654534921943</v>
      </c>
      <c r="CA89" s="3">
        <f>+'Indice PondENGHO'!BZ87/'Indice PondENGHO'!BZ75-1</f>
        <v>1.4467840726367047</v>
      </c>
      <c r="CB89" s="3">
        <f>+'Indice PondENGHO'!CA87/'Indice PondENGHO'!CA75-1</f>
        <v>2.5844880723126811</v>
      </c>
      <c r="CC89" s="11">
        <f>+'Indice PondENGHO'!CB87/'Indice PondENGHO'!CB75-1</f>
        <v>3.108001726132545</v>
      </c>
      <c r="CD89" s="3">
        <f>+'Indice PondENGHO'!CC87/'Indice PondENGHO'!CC75-1</f>
        <v>2.5419626689516912</v>
      </c>
      <c r="CE89" s="3">
        <f>+'Indice PondENGHO'!CD87/'Indice PondENGHO'!CD75-1</f>
        <v>2.5419626689516912</v>
      </c>
      <c r="CF89" s="3">
        <f>+'[3]Infla Interanual PondENGHO'!CD89</f>
        <v>2.5447173527775662</v>
      </c>
      <c r="CI89" s="72">
        <f t="shared" ref="CI89" si="104">+BM89-BQ89</f>
        <v>6.8020944414474371E-2</v>
      </c>
      <c r="CJ89" s="72">
        <f t="shared" si="3"/>
        <v>6.8020944414474371E-2</v>
      </c>
      <c r="CK89" s="72">
        <f t="shared" si="9"/>
        <v>0</v>
      </c>
    </row>
    <row r="90" spans="1:114" x14ac:dyDescent="0.3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3.0013054229165919</v>
      </c>
      <c r="E90" s="3">
        <f>+'Indice PondENGHO'!E88/'Indice PondENGHO'!E76-1</f>
        <v>2.5359936004447148</v>
      </c>
      <c r="F90" s="3">
        <f>+'Indice PondENGHO'!F88/'Indice PondENGHO'!F76-1</f>
        <v>2.0229622606107176</v>
      </c>
      <c r="G90" s="3">
        <f>+'Indice PondENGHO'!G88/'Indice PondENGHO'!G76-1</f>
        <v>2.0674611080981662</v>
      </c>
      <c r="H90" s="3">
        <f>+'Indice PondENGHO'!H88/'Indice PondENGHO'!H76-1</f>
        <v>3.0546092718865356</v>
      </c>
      <c r="I90" s="3">
        <f>+'Indice PondENGHO'!I88/'Indice PondENGHO'!I76-1</f>
        <v>3.0775767411605166</v>
      </c>
      <c r="J90" s="3">
        <f>+'Indice PondENGHO'!J88/'Indice PondENGHO'!J76-1</f>
        <v>2.9403038510405128</v>
      </c>
      <c r="K90" s="3">
        <f>+'Indice PondENGHO'!K88/'Indice PondENGHO'!K76-1</f>
        <v>2.8159270093147768</v>
      </c>
      <c r="L90" s="3">
        <f>+'Indice PondENGHO'!L88/'Indice PondENGHO'!L76-1</f>
        <v>2.6715777556066018</v>
      </c>
      <c r="M90" s="3">
        <f>+'Indice PondENGHO'!M88/'Indice PondENGHO'!M76-1</f>
        <v>1.5850932308435914</v>
      </c>
      <c r="N90" s="3">
        <f>+'Indice PondENGHO'!N88/'Indice PondENGHO'!N76-1</f>
        <v>2.7073281977617514</v>
      </c>
      <c r="O90" s="11">
        <f>+'Indice PondENGHO'!O88/'Indice PondENGHO'!O76-1</f>
        <v>3.5543093578102098</v>
      </c>
      <c r="P90" s="10">
        <f>+'Indice PondENGHO'!P88/'Indice PondENGHO'!P76-1</f>
        <v>3.0199953086466715</v>
      </c>
      <c r="Q90" s="3">
        <f>+'Indice PondENGHO'!Q88/'Indice PondENGHO'!Q76-1</f>
        <v>2.5306575972570271</v>
      </c>
      <c r="R90" s="3">
        <f>+'Indice PondENGHO'!R88/'Indice PondENGHO'!R76-1</f>
        <v>2.032008184706211</v>
      </c>
      <c r="S90" s="3">
        <f>+'Indice PondENGHO'!S88/'Indice PondENGHO'!S76-1</f>
        <v>2.043171640808767</v>
      </c>
      <c r="T90" s="3">
        <f>+'Indice PondENGHO'!T88/'Indice PondENGHO'!T76-1</f>
        <v>3.0459643482729497</v>
      </c>
      <c r="U90" s="3">
        <f>+'Indice PondENGHO'!U88/'Indice PondENGHO'!U76-1</f>
        <v>3.0708990795332314</v>
      </c>
      <c r="V90" s="3">
        <f>+'Indice PondENGHO'!V88/'Indice PondENGHO'!V76-1</f>
        <v>2.9519045566825319</v>
      </c>
      <c r="W90" s="3">
        <f>+'Indice PondENGHO'!W88/'Indice PondENGHO'!W76-1</f>
        <v>2.8222950145075334</v>
      </c>
      <c r="X90" s="3">
        <f>+'Indice PondENGHO'!X88/'Indice PondENGHO'!X76-1</f>
        <v>2.6876327364514982</v>
      </c>
      <c r="Y90" s="3">
        <f>+'Indice PondENGHO'!Y88/'Indice PondENGHO'!Y76-1</f>
        <v>1.6243412297740285</v>
      </c>
      <c r="Z90" s="3">
        <f>+'Indice PondENGHO'!Z88/'Indice PondENGHO'!Z76-1</f>
        <v>2.7080121685915914</v>
      </c>
      <c r="AA90" s="11">
        <f>+'Indice PondENGHO'!AA88/'Indice PondENGHO'!AA76-1</f>
        <v>3.5231308264276979</v>
      </c>
      <c r="AB90" s="10">
        <f>+'Indice PondENGHO'!AB88/'Indice PondENGHO'!AB76-1</f>
        <v>3.033043163559686</v>
      </c>
      <c r="AC90" s="3">
        <f>+'Indice PondENGHO'!AC88/'Indice PondENGHO'!AC76-1</f>
        <v>2.5409364563247077</v>
      </c>
      <c r="AD90" s="3">
        <f>+'Indice PondENGHO'!AD88/'Indice PondENGHO'!AD76-1</f>
        <v>2.0357780267796941</v>
      </c>
      <c r="AE90" s="3">
        <f>+'Indice PondENGHO'!AE88/'Indice PondENGHO'!AE76-1</f>
        <v>2.0148639511676829</v>
      </c>
      <c r="AF90" s="3">
        <f>+'Indice PondENGHO'!AF88/'Indice PondENGHO'!AF76-1</f>
        <v>3.0466954909027786</v>
      </c>
      <c r="AG90" s="3">
        <f>+'Indice PondENGHO'!AG88/'Indice PondENGHO'!AG76-1</f>
        <v>3.0630423560677933</v>
      </c>
      <c r="AH90" s="3">
        <f>+'Indice PondENGHO'!AH88/'Indice PondENGHO'!AH76-1</f>
        <v>2.9497609055241898</v>
      </c>
      <c r="AI90" s="3">
        <f>+'Indice PondENGHO'!AI88/'Indice PondENGHO'!AI76-1</f>
        <v>2.8312330952868461</v>
      </c>
      <c r="AJ90" s="3">
        <f>+'Indice PondENGHO'!AJ88/'Indice PondENGHO'!AJ76-1</f>
        <v>2.6954118771004447</v>
      </c>
      <c r="AK90" s="3">
        <f>+'Indice PondENGHO'!AK88/'Indice PondENGHO'!AK76-1</f>
        <v>1.6331232225482868</v>
      </c>
      <c r="AL90" s="3">
        <f>+'Indice PondENGHO'!AL88/'Indice PondENGHO'!AL76-1</f>
        <v>2.7090103026788888</v>
      </c>
      <c r="AM90" s="11">
        <f>+'Indice PondENGHO'!AM88/'Indice PondENGHO'!AM76-1</f>
        <v>3.5056690712824468</v>
      </c>
      <c r="AN90" s="10">
        <f>+'Indice PondENGHO'!AN88/'Indice PondENGHO'!AN76-1</f>
        <v>3.0427065700051807</v>
      </c>
      <c r="AO90" s="3">
        <f>+'Indice PondENGHO'!AO88/'Indice PondENGHO'!AO76-1</f>
        <v>2.5419155607772814</v>
      </c>
      <c r="AP90" s="3">
        <f>+'Indice PondENGHO'!AP88/'Indice PondENGHO'!AP76-1</f>
        <v>2.0415080671286945</v>
      </c>
      <c r="AQ90" s="3">
        <f>+'Indice PondENGHO'!AQ88/'Indice PondENGHO'!AQ76-1</f>
        <v>2.0082277705016778</v>
      </c>
      <c r="AR90" s="3">
        <f>+'Indice PondENGHO'!AR88/'Indice PondENGHO'!AR76-1</f>
        <v>3.0484445483610436</v>
      </c>
      <c r="AS90" s="3">
        <f>+'Indice PondENGHO'!AS88/'Indice PondENGHO'!AS76-1</f>
        <v>3.0545329225364783</v>
      </c>
      <c r="AT90" s="3">
        <f>+'Indice PondENGHO'!AT88/'Indice PondENGHO'!AT76-1</f>
        <v>2.9689039044447991</v>
      </c>
      <c r="AU90" s="3">
        <f>+'Indice PondENGHO'!AU88/'Indice PondENGHO'!AU76-1</f>
        <v>2.8243132641315207</v>
      </c>
      <c r="AV90" s="3">
        <f>+'Indice PondENGHO'!AV88/'Indice PondENGHO'!AV76-1</f>
        <v>2.7122751938290124</v>
      </c>
      <c r="AW90" s="3">
        <f>+'Indice PondENGHO'!AW88/'Indice PondENGHO'!AW76-1</f>
        <v>1.6213317994953451</v>
      </c>
      <c r="AX90" s="3">
        <f>+'Indice PondENGHO'!AX88/'Indice PondENGHO'!AX76-1</f>
        <v>2.7023454894570533</v>
      </c>
      <c r="AY90" s="11">
        <f>+'Indice PondENGHO'!AY88/'Indice PondENGHO'!AY76-1</f>
        <v>3.5026502022108383</v>
      </c>
      <c r="AZ90" s="10">
        <f>+'Indice PondENGHO'!AZ88/'Indice PondENGHO'!AZ76-1</f>
        <v>3.0560590013904791</v>
      </c>
      <c r="BA90" s="3">
        <f>+'Indice PondENGHO'!BA88/'Indice PondENGHO'!BA76-1</f>
        <v>2.5369499048957094</v>
      </c>
      <c r="BB90" s="3">
        <f>+'Indice PondENGHO'!BB88/'Indice PondENGHO'!BB76-1</f>
        <v>2.0479868582444412</v>
      </c>
      <c r="BC90" s="3">
        <f>+'Indice PondENGHO'!BC88/'Indice PondENGHO'!BC76-1</f>
        <v>1.9942046433970808</v>
      </c>
      <c r="BD90" s="3">
        <f>+'Indice PondENGHO'!BD88/'Indice PondENGHO'!BD76-1</f>
        <v>3.0434638393032776</v>
      </c>
      <c r="BE90" s="3">
        <f>+'Indice PondENGHO'!BE88/'Indice PondENGHO'!BE76-1</f>
        <v>3.0442225885956198</v>
      </c>
      <c r="BF90" s="3">
        <f>+'Indice PondENGHO'!BF88/'Indice PondENGHO'!BF76-1</f>
        <v>2.9875584644605842</v>
      </c>
      <c r="BG90" s="3">
        <f>+'Indice PondENGHO'!BG88/'Indice PondENGHO'!BG76-1</f>
        <v>2.8330923921616518</v>
      </c>
      <c r="BH90" s="3">
        <f>+'Indice PondENGHO'!BH88/'Indice PondENGHO'!BH76-1</f>
        <v>2.7282791818303505</v>
      </c>
      <c r="BI90" s="3">
        <f>+'Indice PondENGHO'!BI88/'Indice PondENGHO'!BI76-1</f>
        <v>1.6642501387894719</v>
      </c>
      <c r="BJ90" s="3">
        <f>+'Indice PondENGHO'!BJ88/'Indice PondENGHO'!BJ76-1</f>
        <v>2.696293240568914</v>
      </c>
      <c r="BK90" s="11">
        <f>+'Indice PondENGHO'!BK88/'Indice PondENGHO'!BK76-1</f>
        <v>3.4726056183178011</v>
      </c>
      <c r="BL90" s="2">
        <f t="shared" ref="BL90" si="107">+A90</f>
        <v>45323</v>
      </c>
      <c r="BM90" s="3">
        <f>+'Indice PondENGHO'!BL88/'Indice PondENGHO'!BL76-1</f>
        <v>2.7594640026029973</v>
      </c>
      <c r="BN90" s="3">
        <f>+'Indice PondENGHO'!BM88/'Indice PondENGHO'!BM76-1</f>
        <v>2.7528349207184784</v>
      </c>
      <c r="BO90" s="3">
        <f>+'Indice PondENGHO'!BN88/'Indice PondENGHO'!BN76-1</f>
        <v>2.7542961622555446</v>
      </c>
      <c r="BP90" s="3">
        <f>+'Indice PondENGHO'!BO88/'Indice PondENGHO'!BO76-1</f>
        <v>2.7592174846549979</v>
      </c>
      <c r="BQ90" s="3">
        <f>+'Indice PondENGHO'!BP88/'Indice PondENGHO'!BP76-1</f>
        <v>2.7563536386303906</v>
      </c>
      <c r="BR90" s="10">
        <f>+'Indice PondENGHO'!BQ88/'Indice PondENGHO'!BQ76-1</f>
        <v>3.0320205414260721</v>
      </c>
      <c r="BS90" s="3">
        <f>+'Indice PondENGHO'!BR88/'Indice PondENGHO'!BR76-1</f>
        <v>2.5373308791753155</v>
      </c>
      <c r="BT90" s="3">
        <f>+'Indice PondENGHO'!BS88/'Indice PondENGHO'!BS76-1</f>
        <v>2.0382142353201558</v>
      </c>
      <c r="BU90" s="3">
        <f>+'Indice PondENGHO'!BT88/'Indice PondENGHO'!BT76-1</f>
        <v>2.0174368577845181</v>
      </c>
      <c r="BV90" s="3">
        <f>+'Indice PondENGHO'!BU88/'Indice PondENGHO'!BU76-1</f>
        <v>3.0463388349418645</v>
      </c>
      <c r="BW90" s="3">
        <f>+'Indice PondENGHO'!BV88/'Indice PondENGHO'!BV76-1</f>
        <v>3.0555291824455786</v>
      </c>
      <c r="BX90" s="3">
        <f>+'Indice PondENGHO'!BW88/'Indice PondENGHO'!BW76-1</f>
        <v>2.9674644065572844</v>
      </c>
      <c r="BY90" s="3">
        <f>+'Indice PondENGHO'!BX88/'Indice PondENGHO'!BX76-1</f>
        <v>2.8268838893853245</v>
      </c>
      <c r="BZ90" s="3">
        <f>+'Indice PondENGHO'!BY88/'Indice PondENGHO'!BY76-1</f>
        <v>2.7076887683553195</v>
      </c>
      <c r="CA90" s="3">
        <f>+'Indice PondENGHO'!BZ88/'Indice PondENGHO'!BZ76-1</f>
        <v>1.6389335875286313</v>
      </c>
      <c r="CB90" s="3">
        <f>+'Indice PondENGHO'!CA88/'Indice PondENGHO'!CA76-1</f>
        <v>2.7020644091672517</v>
      </c>
      <c r="CC90" s="11">
        <f>+'Indice PondENGHO'!CB88/'Indice PondENGHO'!CB76-1</f>
        <v>3.499961375980428</v>
      </c>
      <c r="CD90" s="3">
        <f>+'Indice PondENGHO'!CC88/'Indice PondENGHO'!CC76-1</f>
        <v>2.7564628765547412</v>
      </c>
      <c r="CE90" s="3">
        <f>+'Indice PondENGHO'!CD88/'Indice PondENGHO'!CD76-1</f>
        <v>2.7564628765547412</v>
      </c>
      <c r="CF90" s="3">
        <f>+'[3]Infla Interanual PondENGHO'!CD90</f>
        <v>2.7620469914312538</v>
      </c>
      <c r="CI90" s="72">
        <f t="shared" ref="CI90" si="108">+BM90-BQ90</f>
        <v>3.1103639726066667E-3</v>
      </c>
      <c r="CJ90" s="72">
        <f t="shared" si="3"/>
        <v>3.1103639726066667E-3</v>
      </c>
      <c r="CK90" s="72">
        <f t="shared" si="9"/>
        <v>0</v>
      </c>
    </row>
    <row r="91" spans="1:114" x14ac:dyDescent="0.3">
      <c r="A91" s="2">
        <f t="shared" ref="A91" si="109">+DATE(C91,B91,1)</f>
        <v>45352</v>
      </c>
      <c r="B91" s="1">
        <f t="shared" si="24"/>
        <v>3</v>
      </c>
      <c r="C91" s="1">
        <f t="shared" ref="C91" si="110">+IF(B91=1,C90+1,C90)</f>
        <v>2024</v>
      </c>
      <c r="D91" s="10">
        <f>+'Indice PondENGHO'!D89/'Indice PondENGHO'!D77-1</f>
        <v>3.03847164851061</v>
      </c>
      <c r="E91" s="3">
        <f>+'Indice PondENGHO'!E89/'Indice PondENGHO'!E77-1</f>
        <v>2.6625137171272093</v>
      </c>
      <c r="F91" s="3">
        <f>+'Indice PondENGHO'!F89/'Indice PondENGHO'!F77-1</f>
        <v>2.0575699421755194</v>
      </c>
      <c r="G91" s="3">
        <f>+'Indice PondENGHO'!G89/'Indice PondENGHO'!G77-1</f>
        <v>2.2454313749922266</v>
      </c>
      <c r="H91" s="3">
        <f>+'Indice PondENGHO'!H89/'Indice PondENGHO'!H77-1</f>
        <v>3.0191873059799725</v>
      </c>
      <c r="I91" s="3">
        <f>+'Indice PondENGHO'!I89/'Indice PondENGHO'!I77-1</f>
        <v>3.3192972398860281</v>
      </c>
      <c r="J91" s="3">
        <f>+'Indice PondENGHO'!J89/'Indice PondENGHO'!J77-1</f>
        <v>3.2552653864735284</v>
      </c>
      <c r="K91" s="3">
        <f>+'Indice PondENGHO'!K89/'Indice PondENGHO'!K77-1</f>
        <v>3.3242354161232042</v>
      </c>
      <c r="L91" s="3">
        <f>+'Indice PondENGHO'!L89/'Indice PondENGHO'!L77-1</f>
        <v>2.8018505634654098</v>
      </c>
      <c r="M91" s="3">
        <f>+'Indice PondENGHO'!M89/'Indice PondENGHO'!M77-1</f>
        <v>2.0454788755164119</v>
      </c>
      <c r="N91" s="3">
        <f>+'Indice PondENGHO'!N89/'Indice PondENGHO'!N77-1</f>
        <v>2.7177329367869771</v>
      </c>
      <c r="O91" s="11">
        <f>+'Indice PondENGHO'!O89/'Indice PondENGHO'!O77-1</f>
        <v>3.6899413015241702</v>
      </c>
      <c r="P91" s="10">
        <f>+'Indice PondENGHO'!P89/'Indice PondENGHO'!P77-1</f>
        <v>3.0600466773939585</v>
      </c>
      <c r="Q91" s="3">
        <f>+'Indice PondENGHO'!Q89/'Indice PondENGHO'!Q77-1</f>
        <v>2.6627849345856522</v>
      </c>
      <c r="R91" s="3">
        <f>+'Indice PondENGHO'!R89/'Indice PondENGHO'!R77-1</f>
        <v>2.0698521447570815</v>
      </c>
      <c r="S91" s="3">
        <f>+'Indice PondENGHO'!S89/'Indice PondENGHO'!S77-1</f>
        <v>2.2227840664554863</v>
      </c>
      <c r="T91" s="3">
        <f>+'Indice PondENGHO'!T89/'Indice PondENGHO'!T77-1</f>
        <v>3.0138546942675086</v>
      </c>
      <c r="U91" s="3">
        <f>+'Indice PondENGHO'!U89/'Indice PondENGHO'!U77-1</f>
        <v>3.3168934376942047</v>
      </c>
      <c r="V91" s="3">
        <f>+'Indice PondENGHO'!V89/'Indice PondENGHO'!V77-1</f>
        <v>3.2504367366006539</v>
      </c>
      <c r="W91" s="3">
        <f>+'Indice PondENGHO'!W89/'Indice PondENGHO'!W77-1</f>
        <v>3.3401794961050619</v>
      </c>
      <c r="X91" s="3">
        <f>+'Indice PondENGHO'!X89/'Indice PondENGHO'!X77-1</f>
        <v>2.8234548401166339</v>
      </c>
      <c r="Y91" s="3">
        <f>+'Indice PondENGHO'!Y89/'Indice PondENGHO'!Y77-1</f>
        <v>2.0934802110070492</v>
      </c>
      <c r="Z91" s="3">
        <f>+'Indice PondENGHO'!Z89/'Indice PondENGHO'!Z77-1</f>
        <v>2.7152657254755148</v>
      </c>
      <c r="AA91" s="11">
        <f>+'Indice PondENGHO'!AA89/'Indice PondENGHO'!AA77-1</f>
        <v>3.6604623782380878</v>
      </c>
      <c r="AB91" s="10">
        <f>+'Indice PondENGHO'!AB89/'Indice PondENGHO'!AB77-1</f>
        <v>3.0748561437222302</v>
      </c>
      <c r="AC91" s="3">
        <f>+'Indice PondENGHO'!AC89/'Indice PondENGHO'!AC77-1</f>
        <v>2.6727087050479423</v>
      </c>
      <c r="AD91" s="3">
        <f>+'Indice PondENGHO'!AD89/'Indice PondENGHO'!AD77-1</f>
        <v>2.0757024567244589</v>
      </c>
      <c r="AE91" s="3">
        <f>+'Indice PondENGHO'!AE89/'Indice PondENGHO'!AE77-1</f>
        <v>2.2011847323916669</v>
      </c>
      <c r="AF91" s="3">
        <f>+'Indice PondENGHO'!AF89/'Indice PondENGHO'!AF77-1</f>
        <v>3.0177959713236016</v>
      </c>
      <c r="AG91" s="3">
        <f>+'Indice PondENGHO'!AG89/'Indice PondENGHO'!AG77-1</f>
        <v>3.3115225353494901</v>
      </c>
      <c r="AH91" s="3">
        <f>+'Indice PondENGHO'!AH89/'Indice PondENGHO'!AH77-1</f>
        <v>3.2412762894407106</v>
      </c>
      <c r="AI91" s="3">
        <f>+'Indice PondENGHO'!AI89/'Indice PondENGHO'!AI77-1</f>
        <v>3.3567650569565188</v>
      </c>
      <c r="AJ91" s="3">
        <f>+'Indice PondENGHO'!AJ89/'Indice PondENGHO'!AJ77-1</f>
        <v>2.8356047012994363</v>
      </c>
      <c r="AK91" s="3">
        <f>+'Indice PondENGHO'!AK89/'Indice PondENGHO'!AK77-1</f>
        <v>2.1084263740754134</v>
      </c>
      <c r="AL91" s="3">
        <f>+'Indice PondENGHO'!AL89/'Indice PondENGHO'!AL77-1</f>
        <v>2.7208676871550708</v>
      </c>
      <c r="AM91" s="11">
        <f>+'Indice PondENGHO'!AM89/'Indice PondENGHO'!AM77-1</f>
        <v>3.6449617752403416</v>
      </c>
      <c r="AN91" s="10">
        <f>+'Indice PondENGHO'!AN89/'Indice PondENGHO'!AN77-1</f>
        <v>3.0871639775391548</v>
      </c>
      <c r="AO91" s="3">
        <f>+'Indice PondENGHO'!AO89/'Indice PondENGHO'!AO77-1</f>
        <v>2.6724908362874649</v>
      </c>
      <c r="AP91" s="3">
        <f>+'Indice PondENGHO'!AP89/'Indice PondENGHO'!AP77-1</f>
        <v>2.0858270066687186</v>
      </c>
      <c r="AQ91" s="3">
        <f>+'Indice PondENGHO'!AQ89/'Indice PondENGHO'!AQ77-1</f>
        <v>2.1981608649313902</v>
      </c>
      <c r="AR91" s="3">
        <f>+'Indice PondENGHO'!AR89/'Indice PondENGHO'!AR77-1</f>
        <v>3.0193725060580636</v>
      </c>
      <c r="AS91" s="3">
        <f>+'Indice PondENGHO'!AS89/'Indice PondENGHO'!AS77-1</f>
        <v>3.3061152765757926</v>
      </c>
      <c r="AT91" s="3">
        <f>+'Indice PondENGHO'!AT89/'Indice PondENGHO'!AT77-1</f>
        <v>3.2516322545227485</v>
      </c>
      <c r="AU91" s="3">
        <f>+'Indice PondENGHO'!AU89/'Indice PondENGHO'!AU77-1</f>
        <v>3.348321681463676</v>
      </c>
      <c r="AV91" s="3">
        <f>+'Indice PondENGHO'!AV89/'Indice PondENGHO'!AV77-1</f>
        <v>2.8537876761653007</v>
      </c>
      <c r="AW91" s="3">
        <f>+'Indice PondENGHO'!AW89/'Indice PondENGHO'!AW77-1</f>
        <v>2.091925837127643</v>
      </c>
      <c r="AX91" s="3">
        <f>+'Indice PondENGHO'!AX89/'Indice PondENGHO'!AX77-1</f>
        <v>2.7160966032327125</v>
      </c>
      <c r="AY91" s="11">
        <f>+'Indice PondENGHO'!AY89/'Indice PondENGHO'!AY77-1</f>
        <v>3.6423696503165273</v>
      </c>
      <c r="AZ91" s="10">
        <f>+'Indice PondENGHO'!AZ89/'Indice PondENGHO'!AZ77-1</f>
        <v>3.1049534193850059</v>
      </c>
      <c r="BA91" s="3">
        <f>+'Indice PondENGHO'!BA89/'Indice PondENGHO'!BA77-1</f>
        <v>2.668554107480368</v>
      </c>
      <c r="BB91" s="3">
        <f>+'Indice PondENGHO'!BB89/'Indice PondENGHO'!BB77-1</f>
        <v>2.0969111715734923</v>
      </c>
      <c r="BC91" s="3">
        <f>+'Indice PondENGHO'!BC89/'Indice PondENGHO'!BC77-1</f>
        <v>2.1914671164858182</v>
      </c>
      <c r="BD91" s="3">
        <f>+'Indice PondENGHO'!BD89/'Indice PondENGHO'!BD77-1</f>
        <v>3.0130101902413546</v>
      </c>
      <c r="BE91" s="3">
        <f>+'Indice PondENGHO'!BE89/'Indice PondENGHO'!BE77-1</f>
        <v>3.299920328333398</v>
      </c>
      <c r="BF91" s="3">
        <f>+'Indice PondENGHO'!BF89/'Indice PondENGHO'!BF77-1</f>
        <v>3.262464438821663</v>
      </c>
      <c r="BG91" s="3">
        <f>+'Indice PondENGHO'!BG89/'Indice PondENGHO'!BG77-1</f>
        <v>3.3615822907771333</v>
      </c>
      <c r="BH91" s="3">
        <f>+'Indice PondENGHO'!BH89/'Indice PondENGHO'!BH77-1</f>
        <v>2.8767760395821202</v>
      </c>
      <c r="BI91" s="3">
        <f>+'Indice PondENGHO'!BI89/'Indice PondENGHO'!BI77-1</f>
        <v>2.14223069798091</v>
      </c>
      <c r="BJ91" s="3">
        <f>+'Indice PondENGHO'!BJ89/'Indice PondENGHO'!BJ77-1</f>
        <v>2.7129031177679379</v>
      </c>
      <c r="BK91" s="11">
        <f>+'Indice PondENGHO'!BK89/'Indice PondENGHO'!BK77-1</f>
        <v>3.6099767891874839</v>
      </c>
      <c r="BL91" s="2">
        <f t="shared" ref="BL91" si="111">+A91</f>
        <v>45352</v>
      </c>
      <c r="BM91" s="3">
        <f>+'Indice PondENGHO'!BL89/'Indice PondENGHO'!BL77-1</f>
        <v>2.8580917205642029</v>
      </c>
      <c r="BN91" s="3">
        <f>+'Indice PondENGHO'!BM89/'Indice PondENGHO'!BM77-1</f>
        <v>2.8652735552408779</v>
      </c>
      <c r="BO91" s="3">
        <f>+'Indice PondENGHO'!BN89/'Indice PondENGHO'!BN77-1</f>
        <v>2.8731547260792594</v>
      </c>
      <c r="BP91" s="3">
        <f>+'Indice PondENGHO'!BO89/'Indice PondENGHO'!BO77-1</f>
        <v>2.8853832905942092</v>
      </c>
      <c r="BQ91" s="3">
        <f>+'Indice PondENGHO'!BP89/'Indice PondENGHO'!BP77-1</f>
        <v>2.8880421956231426</v>
      </c>
      <c r="BR91" s="10">
        <f>+'Indice PondENGHO'!BQ89/'Indice PondENGHO'!BQ77-1</f>
        <v>3.0748384572402312</v>
      </c>
      <c r="BS91" s="3">
        <f>+'Indice PondENGHO'!BR89/'Indice PondENGHO'!BR77-1</f>
        <v>2.6681696018461376</v>
      </c>
      <c r="BT91" s="3">
        <f>+'Indice PondENGHO'!BS89/'Indice PondENGHO'!BS77-1</f>
        <v>2.08064057538295</v>
      </c>
      <c r="BU91" s="3">
        <f>+'Indice PondENGHO'!BT89/'Indice PondENGHO'!BT77-1</f>
        <v>2.2060526407091365</v>
      </c>
      <c r="BV91" s="3">
        <f>+'Indice PondENGHO'!BU89/'Indice PondENGHO'!BU77-1</f>
        <v>3.0157690534881541</v>
      </c>
      <c r="BW91" s="3">
        <f>+'Indice PondENGHO'!BV89/'Indice PondENGHO'!BV77-1</f>
        <v>3.3068201413597018</v>
      </c>
      <c r="BX91" s="3">
        <f>+'Indice PondENGHO'!BW89/'Indice PondENGHO'!BW77-1</f>
        <v>3.2539296596980432</v>
      </c>
      <c r="BY91" s="3">
        <f>+'Indice PondENGHO'!BX89/'Indice PondENGHO'!BX77-1</f>
        <v>3.3496159137972636</v>
      </c>
      <c r="BZ91" s="3">
        <f>+'Indice PondENGHO'!BY89/'Indice PondENGHO'!BY77-1</f>
        <v>2.8495736557469016</v>
      </c>
      <c r="CA91" s="3">
        <f>+'Indice PondENGHO'!BZ89/'Indice PondENGHO'!BZ77-1</f>
        <v>2.1123995305725858</v>
      </c>
      <c r="CB91" s="3">
        <f>+'Indice PondENGHO'!CA89/'Indice PondENGHO'!CA77-1</f>
        <v>2.7155916110463498</v>
      </c>
      <c r="CC91" s="11">
        <f>+'Indice PondENGHO'!CB89/'Indice PondENGHO'!CB77-1</f>
        <v>3.6379999418385092</v>
      </c>
      <c r="CD91" s="3">
        <f>+'Indice PondENGHO'!CC89/'Indice PondENGHO'!CC77-1</f>
        <v>2.8775199400327494</v>
      </c>
      <c r="CE91" s="3">
        <f>+'Indice PondENGHO'!CD89/'Indice PondENGHO'!CD77-1</f>
        <v>2.8775199400327494</v>
      </c>
      <c r="CF91" s="3">
        <f>+'[3]Infla Interanual PondENGHO'!CD91</f>
        <v>2.8781653879231972</v>
      </c>
      <c r="CI91" s="72">
        <f t="shared" ref="CI91" si="112">+BM91-BQ91</f>
        <v>-2.9950475058939663E-2</v>
      </c>
      <c r="CJ91" s="72">
        <f t="shared" si="3"/>
        <v>0</v>
      </c>
      <c r="CK91" s="72">
        <f t="shared" si="9"/>
        <v>-2.9950475058939663E-2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90"/>
  <sheetViews>
    <sheetView zoomScale="120" zoomScaleNormal="115" workbookViewId="0">
      <pane xSplit="3" ySplit="2" topLeftCell="D89" activePane="bottomRight" state="frozen"/>
      <selection pane="topRight" activeCell="D1" sqref="D1"/>
      <selection pane="bottomLeft" activeCell="A3" sqref="A3"/>
      <selection pane="bottomRight" activeCell="A90" sqref="A90"/>
    </sheetView>
  </sheetViews>
  <sheetFormatPr baseColWidth="10" defaultColWidth="8" defaultRowHeight="13.8" x14ac:dyDescent="0.3"/>
  <cols>
    <col min="1" max="58" width="8" style="53"/>
    <col min="59" max="87" width="8" style="53" hidden="1" customWidth="1"/>
    <col min="88" max="100" width="8" style="53"/>
    <col min="101" max="101" width="6.5546875" style="53" bestFit="1" customWidth="1"/>
    <col min="102" max="118" width="6.5546875" style="53" customWidth="1"/>
    <col min="119" max="138" width="8" style="53"/>
    <col min="139" max="139" width="11.109375" style="53" bestFit="1" customWidth="1"/>
    <col min="140" max="16384" width="8" style="53"/>
  </cols>
  <sheetData>
    <row r="1" spans="1:135" ht="14.4" thickBot="1" x14ac:dyDescent="0.3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2" t="s">
        <v>134</v>
      </c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Z1" s="112" t="s">
        <v>135</v>
      </c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P1" s="112" t="s">
        <v>148</v>
      </c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</row>
    <row r="2" spans="1:135" s="65" customFormat="1" ht="72" thickBot="1" x14ac:dyDescent="0.35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3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3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/>
      <c r="L4" s="61"/>
      <c r="M4" s="61"/>
      <c r="N4" s="61"/>
      <c r="O4" s="61"/>
      <c r="P4" s="61"/>
      <c r="Q4" s="61"/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/>
      <c r="Z4" s="61"/>
      <c r="AA4" s="61"/>
      <c r="AB4" s="61"/>
      <c r="AC4" s="61"/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3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/>
      <c r="L5" s="61"/>
      <c r="M5" s="61"/>
      <c r="N5" s="61"/>
      <c r="O5" s="61"/>
      <c r="P5" s="61"/>
      <c r="Q5" s="61"/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/>
      <c r="Z5" s="61"/>
      <c r="AA5" s="61"/>
      <c r="AB5" s="61"/>
      <c r="AC5" s="61"/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3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/>
      <c r="L6" s="61"/>
      <c r="M6" s="61"/>
      <c r="N6" s="61"/>
      <c r="O6" s="61"/>
      <c r="P6" s="61"/>
      <c r="Q6" s="61"/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/>
      <c r="Z6" s="61"/>
      <c r="AA6" s="61"/>
      <c r="AB6" s="61"/>
      <c r="AC6" s="61"/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3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/>
      <c r="L7" s="61"/>
      <c r="M7" s="61"/>
      <c r="N7" s="61"/>
      <c r="O7" s="61"/>
      <c r="P7" s="61"/>
      <c r="Q7" s="61"/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/>
      <c r="Z7" s="61"/>
      <c r="AA7" s="61"/>
      <c r="AB7" s="61"/>
      <c r="AC7" s="61"/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3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/>
      <c r="L8" s="61"/>
      <c r="M8" s="61"/>
      <c r="N8" s="61"/>
      <c r="O8" s="61"/>
      <c r="P8" s="61"/>
      <c r="Q8" s="61"/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/>
      <c r="Z8" s="61"/>
      <c r="AA8" s="61"/>
      <c r="AB8" s="61"/>
      <c r="AC8" s="61"/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3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/>
      <c r="L9" s="61"/>
      <c r="M9" s="61"/>
      <c r="N9" s="61"/>
      <c r="O9" s="61"/>
      <c r="P9" s="61"/>
      <c r="Q9" s="61"/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/>
      <c r="Z9" s="61"/>
      <c r="AA9" s="61"/>
      <c r="AB9" s="61"/>
      <c r="AC9" s="61"/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3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/>
      <c r="L10" s="61"/>
      <c r="M10" s="61"/>
      <c r="N10" s="61"/>
      <c r="O10" s="61"/>
      <c r="P10" s="61"/>
      <c r="Q10" s="61"/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/>
      <c r="Z10" s="61"/>
      <c r="AA10" s="61"/>
      <c r="AB10" s="61"/>
      <c r="AC10" s="61"/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3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/>
      <c r="L11" s="61"/>
      <c r="M11" s="61"/>
      <c r="N11" s="61"/>
      <c r="O11" s="61"/>
      <c r="P11" s="61"/>
      <c r="Q11" s="61"/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/>
      <c r="Z11" s="61"/>
      <c r="AA11" s="61"/>
      <c r="AB11" s="61"/>
      <c r="AC11" s="61"/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3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/>
      <c r="L12" s="61"/>
      <c r="M12" s="61"/>
      <c r="N12" s="61"/>
      <c r="O12" s="61"/>
      <c r="P12" s="61"/>
      <c r="Q12" s="61"/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/>
      <c r="Z12" s="61"/>
      <c r="AA12" s="61"/>
      <c r="AB12" s="61"/>
      <c r="AC12" s="61"/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3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/>
      <c r="L13" s="61"/>
      <c r="M13" s="61"/>
      <c r="N13" s="61"/>
      <c r="O13" s="61"/>
      <c r="P13" s="61"/>
      <c r="Q13" s="61"/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/>
      <c r="Z13" s="61"/>
      <c r="AA13" s="61"/>
      <c r="AB13" s="61"/>
      <c r="AC13" s="61"/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3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/>
      <c r="L14" s="61"/>
      <c r="M14" s="61"/>
      <c r="N14" s="61"/>
      <c r="O14" s="61"/>
      <c r="P14" s="61"/>
      <c r="Q14" s="61"/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/>
      <c r="Z14" s="61"/>
      <c r="AA14" s="61"/>
      <c r="AB14" s="61"/>
      <c r="AC14" s="61"/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3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>100*D$1*(D15-D3)/$I3</f>
        <v>2.9574671569124287</v>
      </c>
      <c r="L15" s="61">
        <f t="shared" ref="L15:O15" si="3">100*E$1*(E15-E3)/$I3</f>
        <v>3.8394591795703032</v>
      </c>
      <c r="M15" s="61">
        <f t="shared" si="3"/>
        <v>4.4094291950588174</v>
      </c>
      <c r="N15" s="61">
        <f t="shared" si="3"/>
        <v>5.5354711146153086</v>
      </c>
      <c r="O15" s="61">
        <f t="shared" si="3"/>
        <v>8.1145044126518595</v>
      </c>
      <c r="P15" s="61">
        <f t="shared" ref="P15" si="4">+SUM(K15:O15)</f>
        <v>24.856331058808721</v>
      </c>
      <c r="Q15" s="61">
        <f>100*(I15/I3-1)</f>
        <v>24.856292724609386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>+S$1*(S15-S3)/D3</f>
        <v>7.0154648707545126</v>
      </c>
      <c r="Z15" s="61">
        <f t="shared" ref="Z15:AC15" si="5">+T$1*(T15-T3)/E3</f>
        <v>5.6383157914853657</v>
      </c>
      <c r="AA15" s="61">
        <f t="shared" si="5"/>
        <v>5.1514692191951328</v>
      </c>
      <c r="AB15" s="61">
        <f t="shared" si="5"/>
        <v>4.2697877469964443</v>
      </c>
      <c r="AC15" s="61">
        <f t="shared" si="5"/>
        <v>3.1868607834575231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>+AE$1*(AE15-AE3)/$AQ3</f>
        <v>7.0154648707545126</v>
      </c>
      <c r="BH15" s="61">
        <f t="shared" ref="BH15:BR15" si="6">+AF$1*(AF15-AF3)/$AQ3</f>
        <v>0.52624122555607755</v>
      </c>
      <c r="BI15" s="61">
        <f t="shared" si="6"/>
        <v>1.3157627494353801</v>
      </c>
      <c r="BJ15" s="61">
        <f t="shared" si="6"/>
        <v>7.8650684655847725</v>
      </c>
      <c r="BK15" s="61">
        <f t="shared" si="6"/>
        <v>0.70358586342124907</v>
      </c>
      <c r="BL15" s="61">
        <f t="shared" si="6"/>
        <v>1.1602587016102188</v>
      </c>
      <c r="BM15" s="61">
        <f t="shared" si="6"/>
        <v>2.2191468963946681</v>
      </c>
      <c r="BN15" s="61">
        <f t="shared" si="6"/>
        <v>1.6974159844439418</v>
      </c>
      <c r="BO15" s="61">
        <f t="shared" si="6"/>
        <v>1.7762751004896926</v>
      </c>
      <c r="BP15" s="61">
        <f t="shared" si="6"/>
        <v>0.53168808519149025</v>
      </c>
      <c r="BQ15" s="61">
        <f t="shared" si="6"/>
        <v>0.94377465869067234</v>
      </c>
      <c r="BR15" s="61">
        <f t="shared" si="6"/>
        <v>0.72605626058124473</v>
      </c>
      <c r="BS15" s="61">
        <f>+SUM(BG15:BR15)</f>
        <v>26.48073886215392</v>
      </c>
      <c r="BT15" s="53">
        <f>+(D15/D3-1)*100</f>
        <v>24.215576171874996</v>
      </c>
      <c r="BV15" s="61">
        <f t="shared" ref="BV15:BV46" si="7">+AS$1*(AS15-AS3)/$BE3</f>
        <v>3.1868607834575231</v>
      </c>
      <c r="BW15" s="61">
        <f t="shared" ref="BW15:BW46" si="8">+AT$1*(AT15-AT3)/$BE3</f>
        <v>0.43499958838271596</v>
      </c>
      <c r="BX15" s="61">
        <f t="shared" ref="BX15:BX46" si="9">+AU$1*(AU15-AU3)/$BE3</f>
        <v>1.0035898932830605</v>
      </c>
      <c r="BY15" s="61">
        <f t="shared" ref="BY15:BY46" si="10">+AV$1*(AV15-AV3)/$BE3</f>
        <v>8.0649661523746907</v>
      </c>
      <c r="BZ15" s="61">
        <f t="shared" ref="BZ15:BZ46" si="11">+AW$1*(AW15-AW3)/$BE3</f>
        <v>1.2255112560939596</v>
      </c>
      <c r="CA15" s="61">
        <f t="shared" ref="CA15:CA46" si="12">+AX$1*(AX15-AX3)/$BE3</f>
        <v>2.2222766739578219</v>
      </c>
      <c r="CB15" s="61">
        <f t="shared" ref="CB15:CB46" si="13">+AY$1*(AY15-AY3)/$BE3</f>
        <v>3.2429369929013774</v>
      </c>
      <c r="CC15" s="61">
        <f t="shared" ref="CC15:CC46" si="14">+AZ$1*(AZ15-AZ3)/$BE3</f>
        <v>1.5463812020912884</v>
      </c>
      <c r="CD15" s="61">
        <f t="shared" ref="CD15:CD46" si="15">+BA$1*(BA15-BA3)/$BE3</f>
        <v>2.2071405628550567</v>
      </c>
      <c r="CE15" s="61">
        <f t="shared" ref="CE15:CE46" si="16">+BB$1*(BB15-BB3)/$BE3</f>
        <v>1.1516532721063413</v>
      </c>
      <c r="CF15" s="61">
        <f t="shared" ref="CF15:CF46" si="17">+BC$1*(BC15-BC3)/$BE3</f>
        <v>1.8302684143678198</v>
      </c>
      <c r="CG15" s="61">
        <f t="shared" ref="CG15:CG46" si="18">+BD$1*(BD15-BD3)/$BE3</f>
        <v>0.99450783090491313</v>
      </c>
      <c r="CH15" s="61">
        <f>+SUM(BV15:CG15)</f>
        <v>27.111092622776564</v>
      </c>
      <c r="CI15" s="53">
        <f>(H15/H3-1)*100</f>
        <v>25.10878753662109</v>
      </c>
      <c r="CK15" s="61">
        <f>+BG15/$BS15*$BT15</f>
        <v>6.4153619294084496</v>
      </c>
      <c r="CL15" s="61">
        <f t="shared" ref="CL15:CV15" si="19">+BH15/$BS15*$BT15</f>
        <v>0.48122654539849663</v>
      </c>
      <c r="CM15" s="61">
        <f t="shared" si="19"/>
        <v>1.2032123895381557</v>
      </c>
      <c r="CN15" s="61">
        <f t="shared" si="19"/>
        <v>7.1922904234964555</v>
      </c>
      <c r="CO15" s="61">
        <f t="shared" si="19"/>
        <v>0.64340112101184255</v>
      </c>
      <c r="CP15" s="61">
        <f t="shared" si="19"/>
        <v>1.0610101596552546</v>
      </c>
      <c r="CQ15" s="61">
        <f t="shared" si="19"/>
        <v>2.0293210467411438</v>
      </c>
      <c r="CR15" s="61">
        <f t="shared" si="19"/>
        <v>1.5522190026731415</v>
      </c>
      <c r="CS15" s="61">
        <f t="shared" si="19"/>
        <v>1.6243325090746499</v>
      </c>
      <c r="CT15" s="61">
        <f t="shared" si="19"/>
        <v>0.48620748060145486</v>
      </c>
      <c r="CU15" s="61">
        <f t="shared" si="19"/>
        <v>0.8630441641215737</v>
      </c>
      <c r="CV15" s="61">
        <f t="shared" si="19"/>
        <v>0.6639494001543792</v>
      </c>
      <c r="CW15" s="61">
        <f>+SUM(CK15:CV15)</f>
        <v>24.215576171874996</v>
      </c>
      <c r="CX15" s="61"/>
      <c r="CY15" s="61"/>
      <c r="CZ15" s="61">
        <f>+BV15/$CH15*$CI15</f>
        <v>2.9514933770467038</v>
      </c>
      <c r="DA15" s="61">
        <f t="shared" ref="DA15:DK15" si="20">+BW15/$CH15*$CI15</f>
        <v>0.40287244764319063</v>
      </c>
      <c r="DB15" s="61">
        <f t="shared" si="20"/>
        <v>0.92946919384482807</v>
      </c>
      <c r="DC15" s="61">
        <f t="shared" si="20"/>
        <v>7.4693235137226104</v>
      </c>
      <c r="DD15" s="61">
        <f t="shared" si="20"/>
        <v>1.1350004288336746</v>
      </c>
      <c r="DE15" s="61">
        <f t="shared" si="20"/>
        <v>2.0581491727529402</v>
      </c>
      <c r="DF15" s="61">
        <f t="shared" si="20"/>
        <v>3.0034280463120036</v>
      </c>
      <c r="DG15" s="61">
        <f t="shared" si="20"/>
        <v>1.4321723434087978</v>
      </c>
      <c r="DH15" s="61">
        <f t="shared" si="20"/>
        <v>2.0441309477002645</v>
      </c>
      <c r="DI15" s="61">
        <f t="shared" si="20"/>
        <v>1.0665972680451536</v>
      </c>
      <c r="DJ15" s="61">
        <f t="shared" si="20"/>
        <v>1.6950929049883281</v>
      </c>
      <c r="DK15" s="61">
        <f t="shared" si="20"/>
        <v>0.92105789232259938</v>
      </c>
      <c r="DL15" s="61">
        <f>+SUM(CZ15:DK15)</f>
        <v>25.108787536621097</v>
      </c>
      <c r="DM15" s="61">
        <f>+(H15/H3-1)*100</f>
        <v>25.10878753662109</v>
      </c>
      <c r="DN15" s="61"/>
      <c r="DO15" s="59">
        <f t="shared" si="2"/>
        <v>43070</v>
      </c>
      <c r="DP15" s="61">
        <f>+CK15-CZ15</f>
        <v>3.4638685523617458</v>
      </c>
      <c r="DQ15" s="61">
        <f t="shared" ref="DQ15:DQ76" si="21">+CL15-DA15</f>
        <v>7.8354097755305996E-2</v>
      </c>
      <c r="DR15" s="61">
        <f t="shared" ref="DR15:DR76" si="22">+CM15-DB15</f>
        <v>0.27374319569332761</v>
      </c>
      <c r="DS15" s="61">
        <f t="shared" ref="DS15:DS76" si="23">+CN15-DC15</f>
        <v>-0.27703309022615485</v>
      </c>
      <c r="DT15" s="61">
        <f t="shared" ref="DT15:DT76" si="24">+CO15-DD15</f>
        <v>-0.49159930782183203</v>
      </c>
      <c r="DU15" s="61">
        <f t="shared" ref="DU15:DU76" si="25">+CP15-DE15</f>
        <v>-0.9971390130976856</v>
      </c>
      <c r="DV15" s="61">
        <f t="shared" ref="DV15:DV76" si="26">+CQ15-DF15</f>
        <v>-0.97410699957085978</v>
      </c>
      <c r="DW15" s="61">
        <f t="shared" ref="DW15:DW76" si="27">+CR15-DG15</f>
        <v>0.12004665926434366</v>
      </c>
      <c r="DX15" s="61">
        <f t="shared" ref="DX15:DX76" si="28">+CS15-DH15</f>
        <v>-0.41979843862561461</v>
      </c>
      <c r="DY15" s="61">
        <f t="shared" ref="DY15:DY76" si="29">+CT15-DI15</f>
        <v>-0.58038978744369873</v>
      </c>
      <c r="DZ15" s="61">
        <f t="shared" ref="DZ15:DZ76" si="30">+CU15-DJ15</f>
        <v>-0.8320487408667544</v>
      </c>
      <c r="EA15" s="61">
        <f t="shared" ref="EA15:EA76" si="31">+CV15-DK15</f>
        <v>-0.25710849216822018</v>
      </c>
      <c r="EB15" s="61">
        <f t="shared" ref="EB15:EB76" si="32">+CW15-DL15</f>
        <v>-0.89321136474610086</v>
      </c>
      <c r="EC15" s="61"/>
      <c r="ED15" s="79">
        <f>+'Infla Interanual PondENGHO'!CI16</f>
        <v>-8.9321136474609375E-3</v>
      </c>
      <c r="EE15" s="53">
        <f>+ED15*100</f>
        <v>-0.89321136474609375</v>
      </c>
    </row>
    <row r="16" spans="1:135" x14ac:dyDescent="0.3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ref="K16:K76" si="33">100*D$1*(D16-D4)/$I4</f>
        <v>2.993806035749631</v>
      </c>
      <c r="L16" s="61">
        <f t="shared" ref="L16:L76" si="34">100*E$1*(E16-E4)/$I4</f>
        <v>3.8793046897413848</v>
      </c>
      <c r="M16" s="61">
        <f t="shared" ref="M16:M76" si="35">100*F$1*(F16-F4)/$I4</f>
        <v>4.4461689730942053</v>
      </c>
      <c r="N16" s="61">
        <f t="shared" ref="N16:N76" si="36">100*G$1*(G16-G4)/$I4</f>
        <v>5.5828117176130707</v>
      </c>
      <c r="O16" s="61">
        <f t="shared" ref="O16:O76" si="37">100*H$1*(H16-H4)/$I4</f>
        <v>8.1753611062237486</v>
      </c>
      <c r="P16" s="61">
        <f t="shared" ref="P16:P76" si="38">+SUM(K16:O16)</f>
        <v>25.077452522422035</v>
      </c>
      <c r="Q16" s="61">
        <f t="shared" ref="Q16:Q76" si="39">100*(I16/I4-1)</f>
        <v>25.077422728698394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ref="Y16:Y76" si="40">+S$1*(S16-S4)/D4</f>
        <v>7.2131226949139711</v>
      </c>
      <c r="Z16" s="61">
        <f t="shared" ref="Z16:Z76" si="41">+T$1*(T16-T4)/E4</f>
        <v>5.8172484673574383</v>
      </c>
      <c r="AA16" s="61">
        <f t="shared" ref="AA16:AA76" si="42">+U$1*(U16-U4)/F4</f>
        <v>5.3303562452518829</v>
      </c>
      <c r="AB16" s="61">
        <f t="shared" ref="AB16:AB76" si="43">+V$1*(V16-V4)/G4</f>
        <v>4.4271842957321734</v>
      </c>
      <c r="AC16" s="61">
        <f t="shared" ref="AC16:AC76" si="44">+W$1*(W16-W4)/H4</f>
        <v>3.3203625486696877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ref="BG16:BR16" si="45">+AE$1*(AE16-AE4)/$AQ4</f>
        <v>7.2131226949139711</v>
      </c>
      <c r="BH16" s="61">
        <f t="shared" si="45"/>
        <v>0.55768870820931316</v>
      </c>
      <c r="BI16" s="61">
        <f t="shared" si="45"/>
        <v>1.3306739204809888</v>
      </c>
      <c r="BJ16" s="61">
        <f t="shared" si="45"/>
        <v>7.9132290794792493</v>
      </c>
      <c r="BK16" s="61">
        <f t="shared" si="45"/>
        <v>0.70783627602698607</v>
      </c>
      <c r="BL16" s="61">
        <f t="shared" si="45"/>
        <v>1.1292090577781662</v>
      </c>
      <c r="BM16" s="61">
        <f t="shared" si="45"/>
        <v>2.2587768207644832</v>
      </c>
      <c r="BN16" s="61">
        <f t="shared" si="45"/>
        <v>1.6312042814841261</v>
      </c>
      <c r="BO16" s="61">
        <f t="shared" si="45"/>
        <v>1.8050794595622188</v>
      </c>
      <c r="BP16" s="61">
        <f t="shared" si="45"/>
        <v>0.53770575273978638</v>
      </c>
      <c r="BQ16" s="61">
        <f t="shared" si="45"/>
        <v>0.94378821186235129</v>
      </c>
      <c r="BR16" s="61">
        <f t="shared" si="45"/>
        <v>0.73997063981358757</v>
      </c>
      <c r="BS16" s="61">
        <f t="shared" ref="BS16:BS76" si="46">+SUM(BG16:BR16)</f>
        <v>26.768284903115227</v>
      </c>
      <c r="BT16" s="53">
        <f t="shared" ref="BT16:BT76" si="47">+(D16/D4-1)*100</f>
        <v>24.550541513941649</v>
      </c>
      <c r="BV16" s="61">
        <f t="shared" si="7"/>
        <v>3.3203625486696877</v>
      </c>
      <c r="BW16" s="61">
        <f t="shared" si="8"/>
        <v>0.46099062926861867</v>
      </c>
      <c r="BX16" s="61">
        <f t="shared" si="9"/>
        <v>1.0180626586676527</v>
      </c>
      <c r="BY16" s="61">
        <f t="shared" si="10"/>
        <v>7.8830656586192669</v>
      </c>
      <c r="BZ16" s="61">
        <f t="shared" si="11"/>
        <v>1.2386596312899658</v>
      </c>
      <c r="CA16" s="61">
        <f t="shared" si="12"/>
        <v>2.1923567126459593</v>
      </c>
      <c r="CB16" s="61">
        <f t="shared" si="13"/>
        <v>3.2581739854466432</v>
      </c>
      <c r="CC16" s="61">
        <f t="shared" si="14"/>
        <v>1.4777583288647673</v>
      </c>
      <c r="CD16" s="61">
        <f t="shared" si="15"/>
        <v>2.2775537160475201</v>
      </c>
      <c r="CE16" s="61">
        <f t="shared" si="16"/>
        <v>1.1432056605691283</v>
      </c>
      <c r="CF16" s="61">
        <f t="shared" si="17"/>
        <v>1.8417428265945448</v>
      </c>
      <c r="CG16" s="61">
        <f t="shared" si="18"/>
        <v>1.0352779389311195</v>
      </c>
      <c r="CH16" s="61">
        <f t="shared" ref="CH16:CH76" si="48">+SUM(BV16:CG16)</f>
        <v>27.147210295614876</v>
      </c>
      <c r="CI16" s="53">
        <f t="shared" ref="CI16:CI76" si="49">(H16/H4-1)*100</f>
        <v>25.271800079457172</v>
      </c>
      <c r="CK16" s="61">
        <f t="shared" ref="CK16:CK76" si="50">+BG16/$BS16*$BT16</f>
        <v>6.6155179088829579</v>
      </c>
      <c r="CL16" s="61">
        <f t="shared" ref="CL16:CL76" si="51">+BH16/$BS16*$BT16</f>
        <v>0.51148438655312745</v>
      </c>
      <c r="CM16" s="61">
        <f t="shared" ref="CM16:CM76" si="52">+BI16/$BS16*$BT16</f>
        <v>1.2204280343148206</v>
      </c>
      <c r="CN16" s="61">
        <f t="shared" ref="CN16:CN76" si="53">+BJ16/$BS16*$BT16</f>
        <v>7.2576207152695247</v>
      </c>
      <c r="CO16" s="61">
        <f t="shared" ref="CO16:CO76" si="54">+BK16/$BS16*$BT16</f>
        <v>0.64919227894395282</v>
      </c>
      <c r="CP16" s="61">
        <f t="shared" ref="CP16:CP76" si="55">+BL16/$BS16*$BT16</f>
        <v>1.0356544676373907</v>
      </c>
      <c r="CQ16" s="61">
        <f t="shared" ref="CQ16:CQ76" si="56">+BM16/$BS16*$BT16</f>
        <v>2.0716379218772421</v>
      </c>
      <c r="CR16" s="61">
        <f t="shared" ref="CR16:CR76" si="57">+BN16/$BS16*$BT16</f>
        <v>1.4960595561217607</v>
      </c>
      <c r="CS16" s="61">
        <f t="shared" ref="CS16:CS76" si="58">+BO16/$BS16*$BT16</f>
        <v>1.6555292342539385</v>
      </c>
      <c r="CT16" s="61">
        <f t="shared" ref="CT16:CT76" si="59">+BP16/$BS16*$BT16</f>
        <v>0.49315701221437136</v>
      </c>
      <c r="CU16" s="61">
        <f t="shared" ref="CU16:CU76" si="60">+BQ16/$BS16*$BT16</f>
        <v>0.86559567635948487</v>
      </c>
      <c r="CV16" s="61">
        <f t="shared" ref="CV16:CV76" si="61">+BR16/$BS16*$BT16</f>
        <v>0.67866432151307732</v>
      </c>
      <c r="CW16" s="61">
        <f t="shared" ref="CW16:CW76" si="62">+SUM(CK16:CV16)</f>
        <v>24.550541513941649</v>
      </c>
      <c r="CX16" s="61"/>
      <c r="CY16" s="61"/>
      <c r="CZ16" s="61">
        <f t="shared" ref="CZ16:CZ76" si="63">+BV16/$CH16*$CI16</f>
        <v>3.090982005427334</v>
      </c>
      <c r="DA16" s="61">
        <f t="shared" ref="DA16:DA76" si="64">+BW16/$CH16*$CI16</f>
        <v>0.4291440223329886</v>
      </c>
      <c r="DB16" s="61">
        <f t="shared" ref="DB16:DB76" si="65">+BX16/$CH16*$CI16</f>
        <v>0.94773185524574821</v>
      </c>
      <c r="DC16" s="61">
        <f t="shared" ref="DC16:DC76" si="66">+BY16/$CH16*$CI16</f>
        <v>7.3384799826021396</v>
      </c>
      <c r="DD16" s="61">
        <f t="shared" ref="DD16:DD76" si="67">+BZ16/$CH16*$CI16</f>
        <v>1.1530893313745241</v>
      </c>
      <c r="DE16" s="61">
        <f t="shared" ref="DE16:DE76" si="68">+CA16/$CH16*$CI16</f>
        <v>2.0409021752704453</v>
      </c>
      <c r="DF16" s="61">
        <f t="shared" ref="DF16:DF76" si="69">+CB16/$CH16*$CI16</f>
        <v>3.0330896135429519</v>
      </c>
      <c r="DG16" s="61">
        <f t="shared" ref="DG16:DG76" si="70">+CC16/$CH16*$CI16</f>
        <v>1.3756703781403135</v>
      </c>
      <c r="DH16" s="61">
        <f t="shared" ref="DH16:DH76" si="71">+CD16/$CH16*$CI16</f>
        <v>2.1202135156950215</v>
      </c>
      <c r="DI16" s="61">
        <f t="shared" ref="DI16:DI76" si="72">+CE16/$CH16*$CI16</f>
        <v>1.0642296055102782</v>
      </c>
      <c r="DJ16" s="61">
        <f t="shared" ref="DJ16:DJ76" si="73">+CF16/$CH16*$CI16</f>
        <v>1.7145097416875295</v>
      </c>
      <c r="DK16" s="61">
        <f t="shared" ref="DK16:DK76" si="74">+CG16/$CH16*$CI16</f>
        <v>0.96375785262789682</v>
      </c>
      <c r="DL16" s="61">
        <f t="shared" ref="DL16:DL76" si="75">+SUM(CZ16:DK16)</f>
        <v>25.271800079457169</v>
      </c>
      <c r="DM16" s="61">
        <f t="shared" ref="DM16:DM76" si="76">+(H16/H4-1)*100</f>
        <v>25.271800079457172</v>
      </c>
      <c r="DN16" s="61"/>
      <c r="DO16" s="59">
        <f t="shared" si="2"/>
        <v>43101</v>
      </c>
      <c r="DP16" s="61">
        <f t="shared" ref="DP16:DP76" si="77">+CK16-CZ16</f>
        <v>3.5245359034556238</v>
      </c>
      <c r="DQ16" s="61">
        <f t="shared" si="21"/>
        <v>8.2340364220138851E-2</v>
      </c>
      <c r="DR16" s="61">
        <f t="shared" si="22"/>
        <v>0.2726961790690724</v>
      </c>
      <c r="DS16" s="61">
        <f t="shared" si="23"/>
        <v>-8.0859267332614948E-2</v>
      </c>
      <c r="DT16" s="61">
        <f t="shared" si="24"/>
        <v>-0.50389705243057126</v>
      </c>
      <c r="DU16" s="61">
        <f t="shared" si="25"/>
        <v>-1.0052477076330546</v>
      </c>
      <c r="DV16" s="61">
        <f t="shared" si="26"/>
        <v>-0.96145169166570987</v>
      </c>
      <c r="DW16" s="61">
        <f t="shared" si="27"/>
        <v>0.12038917798144722</v>
      </c>
      <c r="DX16" s="61">
        <f t="shared" si="28"/>
        <v>-0.46468428144108298</v>
      </c>
      <c r="DY16" s="61">
        <f t="shared" si="29"/>
        <v>-0.57107259329590687</v>
      </c>
      <c r="DZ16" s="61">
        <f t="shared" si="30"/>
        <v>-0.84891406532804459</v>
      </c>
      <c r="EA16" s="61">
        <f t="shared" si="31"/>
        <v>-0.2850935311148195</v>
      </c>
      <c r="EB16" s="61">
        <f t="shared" si="32"/>
        <v>-0.72125856551551948</v>
      </c>
      <c r="EC16" s="61"/>
      <c r="ED16" s="79">
        <f>+'Infla Interanual PondENGHO'!CI17</f>
        <v>-7.212585655155257E-3</v>
      </c>
      <c r="EE16" s="53">
        <f t="shared" ref="EE16:EE76" si="78">+ED16*100</f>
        <v>-0.7212585655155257</v>
      </c>
    </row>
    <row r="17" spans="1:135" x14ac:dyDescent="0.3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33"/>
        <v>3.030643571626058</v>
      </c>
      <c r="L17" s="61">
        <f t="shared" si="34"/>
        <v>3.9412970184363569</v>
      </c>
      <c r="M17" s="61">
        <f t="shared" si="35"/>
        <v>4.5226225421969213</v>
      </c>
      <c r="N17" s="61">
        <f t="shared" si="36"/>
        <v>5.6935602818003597</v>
      </c>
      <c r="O17" s="61">
        <f t="shared" si="37"/>
        <v>8.3104589035739025</v>
      </c>
      <c r="P17" s="61">
        <f t="shared" si="38"/>
        <v>25.498582317633598</v>
      </c>
      <c r="Q17" s="61">
        <f t="shared" si="39"/>
        <v>25.498547529744808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40"/>
        <v>7.2408519972210463</v>
      </c>
      <c r="Z17" s="61">
        <f t="shared" si="41"/>
        <v>5.8533826381380134</v>
      </c>
      <c r="AA17" s="61">
        <f t="shared" si="42"/>
        <v>5.3776759194465829</v>
      </c>
      <c r="AB17" s="61">
        <f t="shared" si="43"/>
        <v>4.4761183217055951</v>
      </c>
      <c r="AC17" s="61">
        <f t="shared" si="44"/>
        <v>3.3623600226688506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ref="BG17:BR17" si="79">+AE$1*(AE17-AE5)/$AQ5</f>
        <v>7.2408519972210463</v>
      </c>
      <c r="BH17" s="61">
        <f t="shared" si="79"/>
        <v>0.50883361258593829</v>
      </c>
      <c r="BI17" s="61">
        <f t="shared" si="79"/>
        <v>1.2893156022017465</v>
      </c>
      <c r="BJ17" s="61">
        <f t="shared" si="79"/>
        <v>7.8262780978676547</v>
      </c>
      <c r="BK17" s="61">
        <f t="shared" si="79"/>
        <v>0.75823670930835596</v>
      </c>
      <c r="BL17" s="61">
        <f t="shared" si="79"/>
        <v>1.1197578899094087</v>
      </c>
      <c r="BM17" s="61">
        <f t="shared" si="79"/>
        <v>2.5650780535160704</v>
      </c>
      <c r="BN17" s="61">
        <f t="shared" si="79"/>
        <v>2.010831706036134</v>
      </c>
      <c r="BO17" s="61">
        <f t="shared" si="79"/>
        <v>1.8285096613363852</v>
      </c>
      <c r="BP17" s="61">
        <f t="shared" si="79"/>
        <v>0.51250039140914549</v>
      </c>
      <c r="BQ17" s="61">
        <f t="shared" si="79"/>
        <v>0.96656339531770341</v>
      </c>
      <c r="BR17" s="61">
        <f t="shared" si="79"/>
        <v>0.73972403572081258</v>
      </c>
      <c r="BS17" s="61">
        <f t="shared" si="46"/>
        <v>27.366481152430396</v>
      </c>
      <c r="BT17" s="53">
        <f t="shared" si="47"/>
        <v>24.89188622699443</v>
      </c>
      <c r="BV17" s="61">
        <f t="shared" si="7"/>
        <v>3.3623600226688506</v>
      </c>
      <c r="BW17" s="61">
        <f t="shared" si="8"/>
        <v>0.41450605723921891</v>
      </c>
      <c r="BX17" s="61">
        <f t="shared" si="9"/>
        <v>0.97864682289643434</v>
      </c>
      <c r="BY17" s="61">
        <f t="shared" si="10"/>
        <v>7.7347853755044413</v>
      </c>
      <c r="BZ17" s="61">
        <f t="shared" si="11"/>
        <v>1.3234958672284749</v>
      </c>
      <c r="CA17" s="61">
        <f t="shared" si="12"/>
        <v>2.1638667814271964</v>
      </c>
      <c r="CB17" s="61">
        <f t="shared" si="13"/>
        <v>3.7223175846292067</v>
      </c>
      <c r="CC17" s="61">
        <f t="shared" si="14"/>
        <v>1.7839258592503546</v>
      </c>
      <c r="CD17" s="61">
        <f t="shared" si="15"/>
        <v>2.3060847024116851</v>
      </c>
      <c r="CE17" s="61">
        <f t="shared" si="16"/>
        <v>1.0831982216451599</v>
      </c>
      <c r="CF17" s="61">
        <f t="shared" si="17"/>
        <v>1.8545734412523367</v>
      </c>
      <c r="CG17" s="61">
        <f t="shared" si="18"/>
        <v>1.0185175336792511</v>
      </c>
      <c r="CH17" s="61">
        <f t="shared" si="48"/>
        <v>27.746278269832612</v>
      </c>
      <c r="CI17" s="53">
        <f t="shared" si="49"/>
        <v>25.660660754034371</v>
      </c>
      <c r="CK17" s="61">
        <f t="shared" si="50"/>
        <v>6.5861030176809869</v>
      </c>
      <c r="CL17" s="61">
        <f t="shared" si="51"/>
        <v>0.46282268890952738</v>
      </c>
      <c r="CM17" s="61">
        <f t="shared" si="52"/>
        <v>1.1727301402739709</v>
      </c>
      <c r="CN17" s="61">
        <f t="shared" si="53"/>
        <v>7.1185923724665283</v>
      </c>
      <c r="CO17" s="61">
        <f t="shared" si="54"/>
        <v>0.68967368497641379</v>
      </c>
      <c r="CP17" s="61">
        <f t="shared" si="55"/>
        <v>1.0185045655725082</v>
      </c>
      <c r="CQ17" s="61">
        <f t="shared" si="56"/>
        <v>2.3331326638540779</v>
      </c>
      <c r="CR17" s="61">
        <f t="shared" si="57"/>
        <v>1.8290036548538631</v>
      </c>
      <c r="CS17" s="61">
        <f t="shared" si="58"/>
        <v>1.663167953578981</v>
      </c>
      <c r="CT17" s="61">
        <f t="shared" si="59"/>
        <v>0.46615790182120709</v>
      </c>
      <c r="CU17" s="61">
        <f t="shared" si="60"/>
        <v>0.87916257605114145</v>
      </c>
      <c r="CV17" s="61">
        <f t="shared" si="61"/>
        <v>0.67283500695522835</v>
      </c>
      <c r="CW17" s="61">
        <f t="shared" si="62"/>
        <v>24.891886226994437</v>
      </c>
      <c r="CX17" s="61"/>
      <c r="CY17" s="61"/>
      <c r="CZ17" s="61">
        <f t="shared" si="63"/>
        <v>3.1096199294029931</v>
      </c>
      <c r="DA17" s="61">
        <f t="shared" si="64"/>
        <v>0.38334868597034788</v>
      </c>
      <c r="DB17" s="61">
        <f t="shared" si="65"/>
        <v>0.90508441803032702</v>
      </c>
      <c r="DC17" s="61">
        <f t="shared" si="66"/>
        <v>7.1533811344307265</v>
      </c>
      <c r="DD17" s="61">
        <f t="shared" si="67"/>
        <v>1.2240120324620853</v>
      </c>
      <c r="DE17" s="61">
        <f t="shared" si="68"/>
        <v>2.001214391895541</v>
      </c>
      <c r="DF17" s="61">
        <f t="shared" si="69"/>
        <v>3.4425203924303802</v>
      </c>
      <c r="DG17" s="61">
        <f t="shared" si="70"/>
        <v>1.649832667264199</v>
      </c>
      <c r="DH17" s="61">
        <f t="shared" si="71"/>
        <v>2.132742151692244</v>
      </c>
      <c r="DI17" s="61">
        <f t="shared" si="72"/>
        <v>1.0017769527393074</v>
      </c>
      <c r="DJ17" s="61">
        <f t="shared" si="73"/>
        <v>1.7151698493257201</v>
      </c>
      <c r="DK17" s="61">
        <f t="shared" si="74"/>
        <v>0.94195814839049807</v>
      </c>
      <c r="DL17" s="61">
        <f t="shared" si="75"/>
        <v>25.660660754034367</v>
      </c>
      <c r="DM17" s="61">
        <f t="shared" si="76"/>
        <v>25.660660754034371</v>
      </c>
      <c r="DN17" s="61"/>
      <c r="DO17" s="59">
        <f t="shared" si="2"/>
        <v>43132</v>
      </c>
      <c r="DP17" s="61">
        <f t="shared" si="77"/>
        <v>3.4764830882779938</v>
      </c>
      <c r="DQ17" s="61">
        <f t="shared" si="21"/>
        <v>7.94740029391795E-2</v>
      </c>
      <c r="DR17" s="61">
        <f t="shared" si="22"/>
        <v>0.26764572224364391</v>
      </c>
      <c r="DS17" s="61">
        <f t="shared" si="23"/>
        <v>-3.4788761964198223E-2</v>
      </c>
      <c r="DT17" s="61">
        <f t="shared" si="24"/>
        <v>-0.53433834748567155</v>
      </c>
      <c r="DU17" s="61">
        <f t="shared" si="25"/>
        <v>-0.98270982632303272</v>
      </c>
      <c r="DV17" s="61">
        <f t="shared" si="26"/>
        <v>-1.1093877285763023</v>
      </c>
      <c r="DW17" s="61">
        <f t="shared" si="27"/>
        <v>0.1791709875896641</v>
      </c>
      <c r="DX17" s="61">
        <f t="shared" si="28"/>
        <v>-0.46957419811326306</v>
      </c>
      <c r="DY17" s="61">
        <f t="shared" si="29"/>
        <v>-0.53561905091810036</v>
      </c>
      <c r="DZ17" s="61">
        <f t="shared" si="30"/>
        <v>-0.83600727327457869</v>
      </c>
      <c r="EA17" s="61">
        <f t="shared" si="31"/>
        <v>-0.26912314143526972</v>
      </c>
      <c r="EB17" s="61">
        <f t="shared" si="32"/>
        <v>-0.76877452703993043</v>
      </c>
      <c r="EC17" s="61"/>
      <c r="ED17" s="79">
        <f>+'Infla Interanual PondENGHO'!CI18</f>
        <v>-7.6877452703993931E-3</v>
      </c>
      <c r="EE17" s="53">
        <f t="shared" si="78"/>
        <v>-0.76877452703993931</v>
      </c>
    </row>
    <row r="18" spans="1:135" x14ac:dyDescent="0.3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33"/>
        <v>3.006096826122703</v>
      </c>
      <c r="L18" s="61">
        <f t="shared" si="34"/>
        <v>3.9175598530329334</v>
      </c>
      <c r="M18" s="61">
        <f t="shared" si="35"/>
        <v>4.4980324270567973</v>
      </c>
      <c r="N18" s="61">
        <f t="shared" si="36"/>
        <v>5.6842680878081469</v>
      </c>
      <c r="O18" s="61">
        <f t="shared" si="37"/>
        <v>8.3527382592190431</v>
      </c>
      <c r="P18" s="61">
        <f t="shared" si="38"/>
        <v>25.458695453239621</v>
      </c>
      <c r="Q18" s="61">
        <f t="shared" si="39"/>
        <v>25.458617376696346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40"/>
        <v>7.1999414674589231</v>
      </c>
      <c r="Z18" s="61">
        <f t="shared" si="41"/>
        <v>5.7769637040424202</v>
      </c>
      <c r="AA18" s="61">
        <f t="shared" si="42"/>
        <v>5.2823130676679995</v>
      </c>
      <c r="AB18" s="61">
        <f t="shared" si="43"/>
        <v>4.3815125127623968</v>
      </c>
      <c r="AC18" s="61">
        <f t="shared" si="44"/>
        <v>3.2671428434525631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ref="BG18:BR18" si="80">+AE$1*(AE18-AE6)/$AQ6</f>
        <v>7.1999414674589231</v>
      </c>
      <c r="BH18" s="61">
        <f t="shared" si="80"/>
        <v>0.46957812126257908</v>
      </c>
      <c r="BI18" s="61">
        <f t="shared" si="80"/>
        <v>1.3084062839173163</v>
      </c>
      <c r="BJ18" s="61">
        <f t="shared" si="80"/>
        <v>7.1712414011067622</v>
      </c>
      <c r="BK18" s="61">
        <f t="shared" si="80"/>
        <v>0.91275867857501081</v>
      </c>
      <c r="BL18" s="61">
        <f t="shared" si="80"/>
        <v>1.0883641814256388</v>
      </c>
      <c r="BM18" s="61">
        <f t="shared" si="80"/>
        <v>2.6710951867714372</v>
      </c>
      <c r="BN18" s="61">
        <f t="shared" si="80"/>
        <v>1.9977432528653944</v>
      </c>
      <c r="BO18" s="61">
        <f t="shared" si="80"/>
        <v>1.8148067485707466</v>
      </c>
      <c r="BP18" s="61">
        <f t="shared" si="80"/>
        <v>0.5382915539932982</v>
      </c>
      <c r="BQ18" s="61">
        <f t="shared" si="80"/>
        <v>1.0009960036445535</v>
      </c>
      <c r="BR18" s="61">
        <f t="shared" si="80"/>
        <v>0.73464104545461562</v>
      </c>
      <c r="BS18" s="61">
        <f t="shared" si="46"/>
        <v>26.907863925046275</v>
      </c>
      <c r="BT18" s="53">
        <f t="shared" si="47"/>
        <v>24.64672181851768</v>
      </c>
      <c r="BV18" s="61">
        <f t="shared" si="7"/>
        <v>3.2671428434525631</v>
      </c>
      <c r="BW18" s="61">
        <f t="shared" si="8"/>
        <v>0.38556867613701939</v>
      </c>
      <c r="BX18" s="61">
        <f t="shared" si="9"/>
        <v>1.038923348567693</v>
      </c>
      <c r="BY18" s="61">
        <f t="shared" si="10"/>
        <v>7.3410720983728686</v>
      </c>
      <c r="BZ18" s="61">
        <f t="shared" si="11"/>
        <v>1.6221008516516731</v>
      </c>
      <c r="CA18" s="61">
        <f t="shared" si="12"/>
        <v>2.1033677683838325</v>
      </c>
      <c r="CB18" s="61">
        <f t="shared" si="13"/>
        <v>3.7959005207599148</v>
      </c>
      <c r="CC18" s="61">
        <f t="shared" si="14"/>
        <v>1.789362345638247</v>
      </c>
      <c r="CD18" s="61">
        <f t="shared" si="15"/>
        <v>2.2480213136498683</v>
      </c>
      <c r="CE18" s="61">
        <f t="shared" si="16"/>
        <v>1.237135808765039</v>
      </c>
      <c r="CF18" s="61">
        <f t="shared" si="17"/>
        <v>1.913535236554593</v>
      </c>
      <c r="CG18" s="61">
        <f t="shared" si="18"/>
        <v>1.0386066340732139</v>
      </c>
      <c r="CH18" s="61">
        <f t="shared" si="48"/>
        <v>27.780737446006526</v>
      </c>
      <c r="CI18" s="53">
        <f t="shared" si="49"/>
        <v>25.822397277571497</v>
      </c>
      <c r="CK18" s="61">
        <f t="shared" si="50"/>
        <v>6.5949105046904934</v>
      </c>
      <c r="CL18" s="61">
        <f t="shared" si="51"/>
        <v>0.43011817508293887</v>
      </c>
      <c r="CM18" s="61">
        <f t="shared" si="52"/>
        <v>1.1984572909666629</v>
      </c>
      <c r="CN18" s="61">
        <f t="shared" si="53"/>
        <v>6.568622184163635</v>
      </c>
      <c r="CO18" s="61">
        <f t="shared" si="54"/>
        <v>0.83605704640627265</v>
      </c>
      <c r="CP18" s="61">
        <f t="shared" si="55"/>
        <v>0.99690593395143678</v>
      </c>
      <c r="CQ18" s="61">
        <f t="shared" si="56"/>
        <v>2.4466356825098265</v>
      </c>
      <c r="CR18" s="61">
        <f t="shared" si="57"/>
        <v>1.8298673709421667</v>
      </c>
      <c r="CS18" s="61">
        <f t="shared" si="58"/>
        <v>1.6623035262474788</v>
      </c>
      <c r="CT18" s="61">
        <f t="shared" si="59"/>
        <v>0.49305742832232619</v>
      </c>
      <c r="CU18" s="61">
        <f t="shared" si="60"/>
        <v>0.91687954539976713</v>
      </c>
      <c r="CV18" s="61">
        <f t="shared" si="61"/>
        <v>0.67290712983467615</v>
      </c>
      <c r="CW18" s="61">
        <f t="shared" si="62"/>
        <v>24.64672181851768</v>
      </c>
      <c r="CX18" s="61"/>
      <c r="CY18" s="61"/>
      <c r="CZ18" s="61">
        <f t="shared" si="63"/>
        <v>3.0368330081293133</v>
      </c>
      <c r="DA18" s="61">
        <f t="shared" si="64"/>
        <v>0.35838888554877552</v>
      </c>
      <c r="DB18" s="61">
        <f t="shared" si="65"/>
        <v>0.96568680006427632</v>
      </c>
      <c r="DC18" s="61">
        <f t="shared" si="66"/>
        <v>6.8235798468600199</v>
      </c>
      <c r="DD18" s="61">
        <f t="shared" si="67"/>
        <v>1.507754525848908</v>
      </c>
      <c r="DE18" s="61">
        <f t="shared" si="68"/>
        <v>1.9550956212594686</v>
      </c>
      <c r="DF18" s="61">
        <f t="shared" si="69"/>
        <v>3.5283171105054052</v>
      </c>
      <c r="DG18" s="61">
        <f t="shared" si="70"/>
        <v>1.6632252996307721</v>
      </c>
      <c r="DH18" s="61">
        <f t="shared" si="71"/>
        <v>2.089552142463361</v>
      </c>
      <c r="DI18" s="61">
        <f t="shared" si="72"/>
        <v>1.1499267217916405</v>
      </c>
      <c r="DJ18" s="61">
        <f t="shared" si="73"/>
        <v>1.7786449038287653</v>
      </c>
      <c r="DK18" s="61">
        <f t="shared" si="74"/>
        <v>0.96539241164079037</v>
      </c>
      <c r="DL18" s="61">
        <f t="shared" si="75"/>
        <v>25.822397277571497</v>
      </c>
      <c r="DM18" s="61">
        <f t="shared" si="76"/>
        <v>25.822397277571497</v>
      </c>
      <c r="DN18" s="61"/>
      <c r="DO18" s="59">
        <f t="shared" si="2"/>
        <v>43160</v>
      </c>
      <c r="DP18" s="61">
        <f t="shared" si="77"/>
        <v>3.5580774965611801</v>
      </c>
      <c r="DQ18" s="61">
        <f t="shared" si="21"/>
        <v>7.1729289534163354E-2</v>
      </c>
      <c r="DR18" s="61">
        <f t="shared" si="22"/>
        <v>0.23277049090238655</v>
      </c>
      <c r="DS18" s="61">
        <f t="shared" si="23"/>
        <v>-0.25495766269638498</v>
      </c>
      <c r="DT18" s="61">
        <f t="shared" si="24"/>
        <v>-0.67169747944263536</v>
      </c>
      <c r="DU18" s="61">
        <f t="shared" si="25"/>
        <v>-0.95818968730803178</v>
      </c>
      <c r="DV18" s="61">
        <f t="shared" si="26"/>
        <v>-1.0816814279955786</v>
      </c>
      <c r="DW18" s="61">
        <f t="shared" si="27"/>
        <v>0.16664207131139452</v>
      </c>
      <c r="DX18" s="61">
        <f t="shared" si="28"/>
        <v>-0.42724861621588217</v>
      </c>
      <c r="DY18" s="61">
        <f t="shared" si="29"/>
        <v>-0.65686929346931433</v>
      </c>
      <c r="DZ18" s="61">
        <f t="shared" si="30"/>
        <v>-0.86176535842899815</v>
      </c>
      <c r="EA18" s="61">
        <f t="shared" si="31"/>
        <v>-0.29248528180611422</v>
      </c>
      <c r="EB18" s="61">
        <f t="shared" si="32"/>
        <v>-1.1756754590538172</v>
      </c>
      <c r="EC18" s="61"/>
      <c r="ED18" s="79">
        <f>+'Infla Interanual PondENGHO'!CI19</f>
        <v>-1.1756754590538154E-2</v>
      </c>
      <c r="EE18" s="53">
        <f t="shared" si="78"/>
        <v>-1.1756754590538154</v>
      </c>
    </row>
    <row r="19" spans="1:135" x14ac:dyDescent="0.3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33"/>
        <v>2.9994656672067062</v>
      </c>
      <c r="L19" s="61">
        <f t="shared" si="34"/>
        <v>3.9232117250781315</v>
      </c>
      <c r="M19" s="61">
        <f t="shared" si="35"/>
        <v>4.5028381372151633</v>
      </c>
      <c r="N19" s="61">
        <f t="shared" si="36"/>
        <v>5.7204979704729153</v>
      </c>
      <c r="O19" s="61">
        <f t="shared" si="37"/>
        <v>8.4224492087665723</v>
      </c>
      <c r="P19" s="61">
        <f t="shared" si="38"/>
        <v>25.568462708739489</v>
      </c>
      <c r="Q19" s="61">
        <f t="shared" si="39"/>
        <v>25.568391738029938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40"/>
        <v>6.7646401325335095</v>
      </c>
      <c r="Z19" s="61">
        <f t="shared" si="41"/>
        <v>5.4244338982027935</v>
      </c>
      <c r="AA19" s="61">
        <f t="shared" si="42"/>
        <v>4.9622512496711604</v>
      </c>
      <c r="AB19" s="61">
        <f t="shared" si="43"/>
        <v>4.1252517891144826</v>
      </c>
      <c r="AC19" s="61">
        <f t="shared" si="44"/>
        <v>3.0748981034621505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ref="BG19:BR19" si="81">+AE$1*(AE19-AE7)/$AQ7</f>
        <v>6.7646401325335095</v>
      </c>
      <c r="BH19" s="61">
        <f t="shared" si="81"/>
        <v>0.44374532782833315</v>
      </c>
      <c r="BI19" s="61">
        <f t="shared" si="81"/>
        <v>1.3087801411135818</v>
      </c>
      <c r="BJ19" s="61">
        <f t="shared" si="81"/>
        <v>7.9477665346709845</v>
      </c>
      <c r="BK19" s="61">
        <f t="shared" si="81"/>
        <v>0.90322775862404625</v>
      </c>
      <c r="BL19" s="61">
        <f t="shared" si="81"/>
        <v>1.0767252084517067</v>
      </c>
      <c r="BM19" s="61">
        <f t="shared" si="81"/>
        <v>3.0002637476044138</v>
      </c>
      <c r="BN19" s="61">
        <f t="shared" si="81"/>
        <v>1.6866684827197447</v>
      </c>
      <c r="BO19" s="61">
        <f t="shared" si="81"/>
        <v>1.7562314668368983</v>
      </c>
      <c r="BP19" s="61">
        <f t="shared" si="81"/>
        <v>0.5053793323610305</v>
      </c>
      <c r="BQ19" s="61">
        <f t="shared" si="81"/>
        <v>1.0084621018228233</v>
      </c>
      <c r="BR19" s="61">
        <f t="shared" si="81"/>
        <v>0.72373248890093167</v>
      </c>
      <c r="BS19" s="61">
        <f t="shared" si="46"/>
        <v>27.125622723468002</v>
      </c>
      <c r="BT19" s="53">
        <f t="shared" si="47"/>
        <v>24.573425525427027</v>
      </c>
      <c r="BV19" s="61">
        <f t="shared" si="7"/>
        <v>3.0748981034621505</v>
      </c>
      <c r="BW19" s="61">
        <f t="shared" si="8"/>
        <v>0.36467200374617992</v>
      </c>
      <c r="BX19" s="61">
        <f t="shared" si="9"/>
        <v>1.0124217390917605</v>
      </c>
      <c r="BY19" s="61">
        <f t="shared" si="10"/>
        <v>7.9863179002656333</v>
      </c>
      <c r="BZ19" s="61">
        <f t="shared" si="11"/>
        <v>1.6169545325342676</v>
      </c>
      <c r="CA19" s="61">
        <f t="shared" si="12"/>
        <v>2.0888011741413801</v>
      </c>
      <c r="CB19" s="61">
        <f t="shared" si="13"/>
        <v>4.3689343624342616</v>
      </c>
      <c r="CC19" s="61">
        <f t="shared" si="14"/>
        <v>1.4940346198340209</v>
      </c>
      <c r="CD19" s="61">
        <f t="shared" si="15"/>
        <v>2.1587536838305876</v>
      </c>
      <c r="CE19" s="61">
        <f t="shared" si="16"/>
        <v>1.1347981370266695</v>
      </c>
      <c r="CF19" s="61">
        <f t="shared" si="17"/>
        <v>1.9368184854518919</v>
      </c>
      <c r="CG19" s="61">
        <f t="shared" si="18"/>
        <v>1.0202041536586099</v>
      </c>
      <c r="CH19" s="61">
        <f t="shared" si="48"/>
        <v>28.257608895477414</v>
      </c>
      <c r="CI19" s="53">
        <f t="shared" si="49"/>
        <v>26.059203523430185</v>
      </c>
      <c r="CK19" s="61">
        <f t="shared" si="50"/>
        <v>6.1281682709282519</v>
      </c>
      <c r="CL19" s="61">
        <f t="shared" si="51"/>
        <v>0.40199419113102036</v>
      </c>
      <c r="CM19" s="61">
        <f t="shared" si="52"/>
        <v>1.1856395576492291</v>
      </c>
      <c r="CN19" s="61">
        <f t="shared" si="53"/>
        <v>7.1999766060393373</v>
      </c>
      <c r="CO19" s="61">
        <f t="shared" si="54"/>
        <v>0.81824481175297814</v>
      </c>
      <c r="CP19" s="61">
        <f t="shared" si="55"/>
        <v>0.97541822324126004</v>
      </c>
      <c r="CQ19" s="61">
        <f t="shared" si="56"/>
        <v>2.7179747543495183</v>
      </c>
      <c r="CR19" s="61">
        <f t="shared" si="57"/>
        <v>1.5279731185798795</v>
      </c>
      <c r="CS19" s="61">
        <f t="shared" si="58"/>
        <v>1.5909910565257035</v>
      </c>
      <c r="CT19" s="61">
        <f t="shared" si="59"/>
        <v>0.45782917179333477</v>
      </c>
      <c r="CU19" s="61">
        <f t="shared" si="60"/>
        <v>0.9135778598335702</v>
      </c>
      <c r="CV19" s="61">
        <f t="shared" si="61"/>
        <v>0.6556379036029456</v>
      </c>
      <c r="CW19" s="61">
        <f t="shared" si="62"/>
        <v>24.573425525427027</v>
      </c>
      <c r="CX19" s="61"/>
      <c r="CY19" s="61"/>
      <c r="CZ19" s="61">
        <f t="shared" si="63"/>
        <v>2.8356750137041584</v>
      </c>
      <c r="DA19" s="61">
        <f t="shared" si="64"/>
        <v>0.33630099418779014</v>
      </c>
      <c r="DB19" s="61">
        <f t="shared" si="65"/>
        <v>0.93365663910649777</v>
      </c>
      <c r="DC19" s="61">
        <f t="shared" si="66"/>
        <v>7.3649927117203671</v>
      </c>
      <c r="DD19" s="61">
        <f t="shared" si="67"/>
        <v>1.4911575642264367</v>
      </c>
      <c r="DE19" s="61">
        <f t="shared" si="68"/>
        <v>1.9262951482650745</v>
      </c>
      <c r="DF19" s="61">
        <f t="shared" si="69"/>
        <v>4.0290369277990745</v>
      </c>
      <c r="DG19" s="61">
        <f t="shared" si="70"/>
        <v>1.3778006615250669</v>
      </c>
      <c r="DH19" s="61">
        <f t="shared" si="71"/>
        <v>1.9908054433048485</v>
      </c>
      <c r="DI19" s="61">
        <f t="shared" si="72"/>
        <v>1.0465123117872983</v>
      </c>
      <c r="DJ19" s="61">
        <f t="shared" si="73"/>
        <v>1.7861365159035312</v>
      </c>
      <c r="DK19" s="61">
        <f t="shared" si="74"/>
        <v>0.94083359190004068</v>
      </c>
      <c r="DL19" s="61">
        <f t="shared" si="75"/>
        <v>26.059203523430188</v>
      </c>
      <c r="DM19" s="61">
        <f t="shared" si="76"/>
        <v>26.059203523430185</v>
      </c>
      <c r="DN19" s="61"/>
      <c r="DO19" s="59">
        <f t="shared" si="2"/>
        <v>43191</v>
      </c>
      <c r="DP19" s="61">
        <f t="shared" si="77"/>
        <v>3.2924932572240935</v>
      </c>
      <c r="DQ19" s="61">
        <f t="shared" si="21"/>
        <v>6.5693196943230225E-2</v>
      </c>
      <c r="DR19" s="61">
        <f t="shared" si="22"/>
        <v>0.25198291854273136</v>
      </c>
      <c r="DS19" s="61">
        <f t="shared" si="23"/>
        <v>-0.16501610568102976</v>
      </c>
      <c r="DT19" s="61">
        <f t="shared" si="24"/>
        <v>-0.67291275247345861</v>
      </c>
      <c r="DU19" s="61">
        <f t="shared" si="25"/>
        <v>-0.95087692502381449</v>
      </c>
      <c r="DV19" s="61">
        <f t="shared" si="26"/>
        <v>-1.3110621734495562</v>
      </c>
      <c r="DW19" s="61">
        <f t="shared" si="27"/>
        <v>0.15017245705481264</v>
      </c>
      <c r="DX19" s="61">
        <f t="shared" si="28"/>
        <v>-0.39981438677914505</v>
      </c>
      <c r="DY19" s="61">
        <f t="shared" si="29"/>
        <v>-0.5886831399939636</v>
      </c>
      <c r="DZ19" s="61">
        <f t="shared" si="30"/>
        <v>-0.87255865606996097</v>
      </c>
      <c r="EA19" s="61">
        <f t="shared" si="31"/>
        <v>-0.28519568829709507</v>
      </c>
      <c r="EB19" s="61">
        <f t="shared" si="32"/>
        <v>-1.4857779980031616</v>
      </c>
      <c r="EC19" s="61"/>
      <c r="ED19" s="79">
        <f>+'Infla Interanual PondENGHO'!CI20</f>
        <v>-1.4857779980031571E-2</v>
      </c>
      <c r="EE19" s="53">
        <f t="shared" si="78"/>
        <v>-1.4857779980031571</v>
      </c>
    </row>
    <row r="20" spans="1:135" x14ac:dyDescent="0.3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33"/>
        <v>3.1194816171878705</v>
      </c>
      <c r="L20" s="61">
        <f t="shared" si="34"/>
        <v>4.0562764193802989</v>
      </c>
      <c r="M20" s="61">
        <f t="shared" si="35"/>
        <v>4.6505176436125595</v>
      </c>
      <c r="N20" s="61">
        <f t="shared" si="36"/>
        <v>5.8949590293254692</v>
      </c>
      <c r="O20" s="61">
        <f t="shared" si="37"/>
        <v>8.6306149980510742</v>
      </c>
      <c r="P20" s="61">
        <f t="shared" si="38"/>
        <v>26.351849707557271</v>
      </c>
      <c r="Q20" s="61">
        <f t="shared" si="39"/>
        <v>26.351785876791212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40"/>
        <v>7.5284396901286517</v>
      </c>
      <c r="Z20" s="61">
        <f t="shared" si="41"/>
        <v>6.0525590185466509</v>
      </c>
      <c r="AA20" s="61">
        <f t="shared" si="42"/>
        <v>5.5452327200317697</v>
      </c>
      <c r="AB20" s="61">
        <f t="shared" si="43"/>
        <v>4.6156416672922225</v>
      </c>
      <c r="AC20" s="61">
        <f t="shared" si="44"/>
        <v>3.4544092205210051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ref="BG20:BR20" si="82">+AE$1*(AE20-AE8)/$AQ8</f>
        <v>7.5284396901286517</v>
      </c>
      <c r="BH20" s="61">
        <f t="shared" si="82"/>
        <v>0.44596971549382147</v>
      </c>
      <c r="BI20" s="61">
        <f t="shared" si="82"/>
        <v>1.3110476800626392</v>
      </c>
      <c r="BJ20" s="61">
        <f t="shared" si="82"/>
        <v>7.437751765845765</v>
      </c>
      <c r="BK20" s="61">
        <f t="shared" si="82"/>
        <v>0.88894767107659134</v>
      </c>
      <c r="BL20" s="61">
        <f t="shared" si="82"/>
        <v>1.1075604240531556</v>
      </c>
      <c r="BM20" s="61">
        <f t="shared" si="82"/>
        <v>3.0933769510853999</v>
      </c>
      <c r="BN20" s="61">
        <f t="shared" si="82"/>
        <v>1.9141469818699972</v>
      </c>
      <c r="BO20" s="61">
        <f t="shared" si="82"/>
        <v>1.8991962459949385</v>
      </c>
      <c r="BP20" s="61">
        <f t="shared" si="82"/>
        <v>0.49127532046325528</v>
      </c>
      <c r="BQ20" s="61">
        <f t="shared" si="82"/>
        <v>1.0433220358124404</v>
      </c>
      <c r="BR20" s="61">
        <f t="shared" si="82"/>
        <v>0.74907731986562642</v>
      </c>
      <c r="BS20" s="61">
        <f t="shared" si="46"/>
        <v>27.910111801752283</v>
      </c>
      <c r="BT20" s="53">
        <f t="shared" si="47"/>
        <v>25.526083558277147</v>
      </c>
      <c r="BV20" s="61">
        <f t="shared" si="7"/>
        <v>3.4544092205210051</v>
      </c>
      <c r="BW20" s="61">
        <f t="shared" si="8"/>
        <v>0.36460041931677267</v>
      </c>
      <c r="BX20" s="61">
        <f t="shared" si="9"/>
        <v>1.0297252065402505</v>
      </c>
      <c r="BY20" s="61">
        <f t="shared" si="10"/>
        <v>7.3621545948286142</v>
      </c>
      <c r="BZ20" s="61">
        <f t="shared" si="11"/>
        <v>1.5930388166986678</v>
      </c>
      <c r="CA20" s="61">
        <f t="shared" si="12"/>
        <v>2.1540294761996122</v>
      </c>
      <c r="CB20" s="61">
        <f t="shared" si="13"/>
        <v>4.5415999975980261</v>
      </c>
      <c r="CC20" s="61">
        <f t="shared" si="14"/>
        <v>1.7090820206203172</v>
      </c>
      <c r="CD20" s="61">
        <f t="shared" si="15"/>
        <v>2.341494863925154</v>
      </c>
      <c r="CE20" s="61">
        <f t="shared" si="16"/>
        <v>1.0929897492126066</v>
      </c>
      <c r="CF20" s="61">
        <f t="shared" si="17"/>
        <v>2.0317261723741602</v>
      </c>
      <c r="CG20" s="61">
        <f t="shared" si="18"/>
        <v>1.0519184164724351</v>
      </c>
      <c r="CH20" s="61">
        <f t="shared" si="48"/>
        <v>28.726768954307623</v>
      </c>
      <c r="CI20" s="53">
        <f t="shared" si="49"/>
        <v>26.718214393698723</v>
      </c>
      <c r="CK20" s="61">
        <f t="shared" si="50"/>
        <v>6.8853748046114589</v>
      </c>
      <c r="CL20" s="61">
        <f t="shared" si="51"/>
        <v>0.40787583736736088</v>
      </c>
      <c r="CM20" s="61">
        <f t="shared" si="52"/>
        <v>1.1990605006484867</v>
      </c>
      <c r="CN20" s="61">
        <f t="shared" si="53"/>
        <v>6.8024332689624911</v>
      </c>
      <c r="CO20" s="61">
        <f t="shared" si="54"/>
        <v>0.81301546521975265</v>
      </c>
      <c r="CP20" s="61">
        <f t="shared" si="55"/>
        <v>1.0129547359407831</v>
      </c>
      <c r="CQ20" s="61">
        <f t="shared" si="56"/>
        <v>2.8291466222538406</v>
      </c>
      <c r="CR20" s="61">
        <f t="shared" si="57"/>
        <v>1.7506442163004856</v>
      </c>
      <c r="CS20" s="61">
        <f t="shared" si="58"/>
        <v>1.7369705436217358</v>
      </c>
      <c r="CT20" s="61">
        <f t="shared" si="59"/>
        <v>0.44931152441593286</v>
      </c>
      <c r="CU20" s="61">
        <f t="shared" si="60"/>
        <v>0.95420346767181852</v>
      </c>
      <c r="CV20" s="61">
        <f t="shared" si="61"/>
        <v>0.68509257126300016</v>
      </c>
      <c r="CW20" s="61">
        <f t="shared" si="62"/>
        <v>25.526083558277147</v>
      </c>
      <c r="CX20" s="61"/>
      <c r="CY20" s="61"/>
      <c r="CZ20" s="61">
        <f t="shared" si="63"/>
        <v>3.2128794680757169</v>
      </c>
      <c r="DA20" s="61">
        <f t="shared" si="64"/>
        <v>0.33910782611273227</v>
      </c>
      <c r="DB20" s="61">
        <f t="shared" si="65"/>
        <v>0.95772757732340041</v>
      </c>
      <c r="DC20" s="61">
        <f t="shared" si="66"/>
        <v>6.8473981594330695</v>
      </c>
      <c r="DD20" s="61">
        <f t="shared" si="67"/>
        <v>1.4816547141009646</v>
      </c>
      <c r="DE20" s="61">
        <f t="shared" si="68"/>
        <v>2.0034213192228085</v>
      </c>
      <c r="DF20" s="61">
        <f t="shared" si="69"/>
        <v>4.2240546655021589</v>
      </c>
      <c r="DG20" s="61">
        <f t="shared" si="70"/>
        <v>1.589584262538587</v>
      </c>
      <c r="DH20" s="61">
        <f t="shared" si="71"/>
        <v>2.1777792648941685</v>
      </c>
      <c r="DI20" s="61">
        <f t="shared" si="72"/>
        <v>1.0165687096946705</v>
      </c>
      <c r="DJ20" s="61">
        <f t="shared" si="73"/>
        <v>1.8896693724631957</v>
      </c>
      <c r="DK20" s="61">
        <f t="shared" si="74"/>
        <v>0.97836905433724874</v>
      </c>
      <c r="DL20" s="61">
        <f t="shared" si="75"/>
        <v>26.718214393698723</v>
      </c>
      <c r="DM20" s="61">
        <f t="shared" si="76"/>
        <v>26.718214393698723</v>
      </c>
      <c r="DN20" s="61"/>
      <c r="DO20" s="59">
        <f t="shared" si="2"/>
        <v>43221</v>
      </c>
      <c r="DP20" s="61">
        <f t="shared" si="77"/>
        <v>3.672495336535742</v>
      </c>
      <c r="DQ20" s="61">
        <f t="shared" si="21"/>
        <v>6.8768011254628614E-2</v>
      </c>
      <c r="DR20" s="61">
        <f t="shared" si="22"/>
        <v>0.24133292332508627</v>
      </c>
      <c r="DS20" s="61">
        <f t="shared" si="23"/>
        <v>-4.4964890470578389E-2</v>
      </c>
      <c r="DT20" s="61">
        <f t="shared" si="24"/>
        <v>-0.66863924888121196</v>
      </c>
      <c r="DU20" s="61">
        <f t="shared" si="25"/>
        <v>-0.99046658328202541</v>
      </c>
      <c r="DV20" s="61">
        <f t="shared" si="26"/>
        <v>-1.3949080432483183</v>
      </c>
      <c r="DW20" s="61">
        <f t="shared" si="27"/>
        <v>0.16105995376189863</v>
      </c>
      <c r="DX20" s="61">
        <f t="shared" si="28"/>
        <v>-0.44080872127243276</v>
      </c>
      <c r="DY20" s="61">
        <f t="shared" si="29"/>
        <v>-0.56725718527873759</v>
      </c>
      <c r="DZ20" s="61">
        <f t="shared" si="30"/>
        <v>-0.93546590479137715</v>
      </c>
      <c r="EA20" s="61">
        <f t="shared" si="31"/>
        <v>-0.29327648307424858</v>
      </c>
      <c r="EB20" s="61">
        <f t="shared" si="32"/>
        <v>-1.1921308354215761</v>
      </c>
      <c r="EC20" s="61"/>
      <c r="ED20" s="79">
        <f>+'Infla Interanual PondENGHO'!CI21</f>
        <v>-1.1921308354215787E-2</v>
      </c>
      <c r="EE20" s="53">
        <f t="shared" si="78"/>
        <v>-1.1921308354215787</v>
      </c>
    </row>
    <row r="21" spans="1:135" x14ac:dyDescent="0.3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33"/>
        <v>3.5185486899786218</v>
      </c>
      <c r="L21" s="61">
        <f t="shared" si="34"/>
        <v>4.5528663239231699</v>
      </c>
      <c r="M21" s="61">
        <f t="shared" si="35"/>
        <v>5.2104216858452101</v>
      </c>
      <c r="N21" s="61">
        <f t="shared" si="36"/>
        <v>6.6027384627271237</v>
      </c>
      <c r="O21" s="61">
        <f t="shared" si="37"/>
        <v>9.6164274835350447</v>
      </c>
      <c r="P21" s="61">
        <f t="shared" si="38"/>
        <v>29.501002646009169</v>
      </c>
      <c r="Q21" s="61">
        <f t="shared" si="39"/>
        <v>29.50095239029995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40"/>
        <v>9.3074819570792418</v>
      </c>
      <c r="Z21" s="61">
        <f t="shared" si="41"/>
        <v>7.4947909770101138</v>
      </c>
      <c r="AA21" s="61">
        <f t="shared" si="42"/>
        <v>6.8747935513136733</v>
      </c>
      <c r="AB21" s="61">
        <f t="shared" si="43"/>
        <v>5.7117163787803547</v>
      </c>
      <c r="AC21" s="61">
        <f t="shared" si="44"/>
        <v>4.2505664382891331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ref="BG21:BR21" si="83">+AE$1*(AE21-AE9)/$AQ9</f>
        <v>9.3074819570792418</v>
      </c>
      <c r="BH21" s="61">
        <f t="shared" si="83"/>
        <v>0.44701371132894657</v>
      </c>
      <c r="BI21" s="61">
        <f t="shared" si="83"/>
        <v>1.3706517332725756</v>
      </c>
      <c r="BJ21" s="61">
        <f t="shared" si="83"/>
        <v>7.6310952977993374</v>
      </c>
      <c r="BK21" s="61">
        <f t="shared" si="83"/>
        <v>1.0209747566095781</v>
      </c>
      <c r="BL21" s="61">
        <f t="shared" si="83"/>
        <v>1.2499314739084717</v>
      </c>
      <c r="BM21" s="61">
        <f t="shared" si="83"/>
        <v>3.6931027327125663</v>
      </c>
      <c r="BN21" s="61">
        <f t="shared" si="83"/>
        <v>1.8659491859279702</v>
      </c>
      <c r="BO21" s="61">
        <f t="shared" si="83"/>
        <v>2.0022841015313353</v>
      </c>
      <c r="BP21" s="61">
        <f t="shared" si="83"/>
        <v>0.50287316328003362</v>
      </c>
      <c r="BQ21" s="61">
        <f t="shared" si="83"/>
        <v>1.1235985395566299</v>
      </c>
      <c r="BR21" s="61">
        <f t="shared" si="83"/>
        <v>0.83168864507680074</v>
      </c>
      <c r="BS21" s="61">
        <f t="shared" si="46"/>
        <v>31.04664529808349</v>
      </c>
      <c r="BT21" s="53">
        <f t="shared" si="47"/>
        <v>28.796828244398064</v>
      </c>
      <c r="BV21" s="61">
        <f t="shared" si="7"/>
        <v>4.2505664382891331</v>
      </c>
      <c r="BW21" s="61">
        <f t="shared" si="8"/>
        <v>0.3671775212423854</v>
      </c>
      <c r="BX21" s="61">
        <f t="shared" si="9"/>
        <v>1.0962971155118717</v>
      </c>
      <c r="BY21" s="61">
        <f t="shared" si="10"/>
        <v>7.600260849956082</v>
      </c>
      <c r="BZ21" s="61">
        <f t="shared" si="11"/>
        <v>1.8119815624304776</v>
      </c>
      <c r="CA21" s="61">
        <f t="shared" si="12"/>
        <v>2.4561469325130099</v>
      </c>
      <c r="CB21" s="61">
        <f t="shared" si="13"/>
        <v>5.5507223432450701</v>
      </c>
      <c r="CC21" s="61">
        <f t="shared" si="14"/>
        <v>1.6483529204517029</v>
      </c>
      <c r="CD21" s="61">
        <f t="shared" si="15"/>
        <v>2.4997403379732415</v>
      </c>
      <c r="CE21" s="61">
        <f t="shared" si="16"/>
        <v>1.1272336903556912</v>
      </c>
      <c r="CF21" s="61">
        <f t="shared" si="17"/>
        <v>2.1670142792563194</v>
      </c>
      <c r="CG21" s="61">
        <f t="shared" si="18"/>
        <v>1.1605611298390965</v>
      </c>
      <c r="CH21" s="61">
        <f t="shared" si="48"/>
        <v>31.736055121064084</v>
      </c>
      <c r="CI21" s="53">
        <f t="shared" si="49"/>
        <v>29.76220886256953</v>
      </c>
      <c r="CK21" s="61">
        <f t="shared" si="50"/>
        <v>8.6330087110052478</v>
      </c>
      <c r="CL21" s="61">
        <f t="shared" si="51"/>
        <v>0.41462054738729648</v>
      </c>
      <c r="CM21" s="61">
        <f t="shared" si="52"/>
        <v>1.2713264884812974</v>
      </c>
      <c r="CN21" s="61">
        <f t="shared" si="53"/>
        <v>7.0781025936134387</v>
      </c>
      <c r="CO21" s="61">
        <f t="shared" si="54"/>
        <v>0.9469891006152299</v>
      </c>
      <c r="CP21" s="61">
        <f t="shared" si="55"/>
        <v>1.1593543078753019</v>
      </c>
      <c r="CQ21" s="61">
        <f t="shared" si="56"/>
        <v>3.4254794378510796</v>
      </c>
      <c r="CR21" s="61">
        <f t="shared" si="57"/>
        <v>1.7307318618175829</v>
      </c>
      <c r="CS21" s="61">
        <f t="shared" si="58"/>
        <v>1.8571871715829495</v>
      </c>
      <c r="CT21" s="61">
        <f t="shared" si="59"/>
        <v>0.46643210474615093</v>
      </c>
      <c r="CU21" s="61">
        <f t="shared" si="60"/>
        <v>1.0421761787340713</v>
      </c>
      <c r="CV21" s="61">
        <f t="shared" si="61"/>
        <v>0.77141974068841523</v>
      </c>
      <c r="CW21" s="61">
        <f t="shared" si="62"/>
        <v>28.796828244398057</v>
      </c>
      <c r="CX21" s="61"/>
      <c r="CY21" s="61"/>
      <c r="CZ21" s="61">
        <f t="shared" si="63"/>
        <v>3.9861994705392294</v>
      </c>
      <c r="DA21" s="61">
        <f t="shared" si="64"/>
        <v>0.34434065718531015</v>
      </c>
      <c r="DB21" s="61">
        <f t="shared" si="65"/>
        <v>1.0281121457228817</v>
      </c>
      <c r="DC21" s="61">
        <f t="shared" si="66"/>
        <v>7.1275572834592058</v>
      </c>
      <c r="DD21" s="61">
        <f t="shared" si="67"/>
        <v>1.6992840953438817</v>
      </c>
      <c r="DE21" s="61">
        <f t="shared" si="68"/>
        <v>2.3033851473900726</v>
      </c>
      <c r="DF21" s="61">
        <f t="shared" si="69"/>
        <v>5.2054912649853016</v>
      </c>
      <c r="DG21" s="61">
        <f t="shared" si="70"/>
        <v>1.5458324517828461</v>
      </c>
      <c r="DH21" s="61">
        <f t="shared" si="71"/>
        <v>2.3442672303518255</v>
      </c>
      <c r="DI21" s="61">
        <f t="shared" si="72"/>
        <v>1.0571245985460791</v>
      </c>
      <c r="DJ21" s="61">
        <f t="shared" si="73"/>
        <v>2.0322353027610536</v>
      </c>
      <c r="DK21" s="61">
        <f t="shared" si="74"/>
        <v>1.0883792145018414</v>
      </c>
      <c r="DL21" s="61">
        <f t="shared" si="75"/>
        <v>29.76220886256953</v>
      </c>
      <c r="DM21" s="61">
        <f t="shared" si="76"/>
        <v>29.76220886256953</v>
      </c>
      <c r="DN21" s="61"/>
      <c r="DO21" s="59">
        <f t="shared" si="2"/>
        <v>43252</v>
      </c>
      <c r="DP21" s="61">
        <f t="shared" si="77"/>
        <v>4.646809240466018</v>
      </c>
      <c r="DQ21" s="61">
        <f t="shared" si="21"/>
        <v>7.0279890201986328E-2</v>
      </c>
      <c r="DR21" s="61">
        <f t="shared" si="22"/>
        <v>0.24321434275841569</v>
      </c>
      <c r="DS21" s="61">
        <f t="shared" si="23"/>
        <v>-4.9454689845767064E-2</v>
      </c>
      <c r="DT21" s="61">
        <f t="shared" si="24"/>
        <v>-0.7522949947286518</v>
      </c>
      <c r="DU21" s="61">
        <f t="shared" si="25"/>
        <v>-1.1440308395147707</v>
      </c>
      <c r="DV21" s="61">
        <f t="shared" si="26"/>
        <v>-1.780011827134222</v>
      </c>
      <c r="DW21" s="61">
        <f t="shared" si="27"/>
        <v>0.18489941003473676</v>
      </c>
      <c r="DX21" s="61">
        <f t="shared" si="28"/>
        <v>-0.48708005876887595</v>
      </c>
      <c r="DY21" s="61">
        <f t="shared" si="29"/>
        <v>-0.59069249379992816</v>
      </c>
      <c r="DZ21" s="61">
        <f t="shared" si="30"/>
        <v>-0.99005912402698226</v>
      </c>
      <c r="EA21" s="61">
        <f t="shared" si="31"/>
        <v>-0.31695947381342615</v>
      </c>
      <c r="EB21" s="61">
        <f t="shared" si="32"/>
        <v>-0.9653806181714728</v>
      </c>
      <c r="EC21" s="61"/>
      <c r="ED21" s="79">
        <f>+'Infla Interanual PondENGHO'!CI22</f>
        <v>-9.6538061817146303E-3</v>
      </c>
      <c r="EE21" s="53">
        <f t="shared" si="78"/>
        <v>-0.96538061817146303</v>
      </c>
    </row>
    <row r="22" spans="1:135" x14ac:dyDescent="0.3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33"/>
        <v>3.7751426052226886</v>
      </c>
      <c r="L22" s="61">
        <f t="shared" si="34"/>
        <v>4.8504674551260969</v>
      </c>
      <c r="M22" s="61">
        <f t="shared" si="35"/>
        <v>5.5296512188541085</v>
      </c>
      <c r="N22" s="61">
        <f t="shared" si="36"/>
        <v>6.9888679729187917</v>
      </c>
      <c r="O22" s="61">
        <f t="shared" si="37"/>
        <v>10.103885293394063</v>
      </c>
      <c r="P22" s="61">
        <f t="shared" si="38"/>
        <v>31.248014545515751</v>
      </c>
      <c r="Q22" s="61">
        <f t="shared" si="39"/>
        <v>31.248022921288765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40"/>
        <v>10.534129853471521</v>
      </c>
      <c r="Z22" s="61">
        <f t="shared" si="41"/>
        <v>8.463701042843299</v>
      </c>
      <c r="AA22" s="61">
        <f t="shared" si="42"/>
        <v>7.7494918957825369</v>
      </c>
      <c r="AB22" s="61">
        <f t="shared" si="43"/>
        <v>6.433299285249352</v>
      </c>
      <c r="AC22" s="61">
        <f t="shared" si="44"/>
        <v>4.7799101426521835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ref="BG22:BR22" si="84">+AE$1*(AE22-AE10)/$AQ10</f>
        <v>10.534129853471521</v>
      </c>
      <c r="BH22" s="61">
        <f t="shared" si="84"/>
        <v>0.44689992517850369</v>
      </c>
      <c r="BI22" s="61">
        <f t="shared" si="84"/>
        <v>1.4657321462924242</v>
      </c>
      <c r="BJ22" s="61">
        <f t="shared" si="84"/>
        <v>7.461570095473987</v>
      </c>
      <c r="BK22" s="61">
        <f t="shared" si="84"/>
        <v>1.1049318231588281</v>
      </c>
      <c r="BL22" s="61">
        <f t="shared" si="84"/>
        <v>1.2504790005684336</v>
      </c>
      <c r="BM22" s="61">
        <f t="shared" si="84"/>
        <v>4.1276981457045263</v>
      </c>
      <c r="BN22" s="61">
        <f t="shared" si="84"/>
        <v>1.8505233906411473</v>
      </c>
      <c r="BO22" s="61">
        <f t="shared" si="84"/>
        <v>2.160139498413403</v>
      </c>
      <c r="BP22" s="61">
        <f t="shared" si="84"/>
        <v>0.51976799764527903</v>
      </c>
      <c r="BQ22" s="61">
        <f t="shared" si="84"/>
        <v>1.1660801650480215</v>
      </c>
      <c r="BR22" s="61">
        <f t="shared" si="84"/>
        <v>0.9414684126611087</v>
      </c>
      <c r="BS22" s="61">
        <f t="shared" si="46"/>
        <v>33.029420454257178</v>
      </c>
      <c r="BT22" s="53">
        <f t="shared" si="47"/>
        <v>30.935591035459243</v>
      </c>
      <c r="BV22" s="61">
        <f t="shared" si="7"/>
        <v>4.7799101426521835</v>
      </c>
      <c r="BW22" s="61">
        <f t="shared" si="8"/>
        <v>0.36286411314505962</v>
      </c>
      <c r="BX22" s="61">
        <f t="shared" si="9"/>
        <v>1.147346661120769</v>
      </c>
      <c r="BY22" s="61">
        <f t="shared" si="10"/>
        <v>7.3258037708235699</v>
      </c>
      <c r="BZ22" s="61">
        <f t="shared" si="11"/>
        <v>1.9590658795360076</v>
      </c>
      <c r="CA22" s="61">
        <f t="shared" si="12"/>
        <v>2.4155341470187377</v>
      </c>
      <c r="CB22" s="61">
        <f t="shared" si="13"/>
        <v>6.1643876496564687</v>
      </c>
      <c r="CC22" s="61">
        <f t="shared" si="14"/>
        <v>1.6157886369299232</v>
      </c>
      <c r="CD22" s="61">
        <f t="shared" si="15"/>
        <v>2.7065765767775498</v>
      </c>
      <c r="CE22" s="61">
        <f t="shared" si="16"/>
        <v>1.1796924084457299</v>
      </c>
      <c r="CF22" s="61">
        <f t="shared" si="17"/>
        <v>2.1966783276740069</v>
      </c>
      <c r="CG22" s="61">
        <f t="shared" si="18"/>
        <v>1.3092741677794726</v>
      </c>
      <c r="CH22" s="61">
        <f t="shared" si="48"/>
        <v>33.162922481559477</v>
      </c>
      <c r="CI22" s="53">
        <f t="shared" si="49"/>
        <v>31.247199580023775</v>
      </c>
      <c r="CK22" s="61">
        <f t="shared" si="50"/>
        <v>9.8663412369808743</v>
      </c>
      <c r="CL22" s="61">
        <f t="shared" si="51"/>
        <v>0.41856966089508241</v>
      </c>
      <c r="CM22" s="61">
        <f t="shared" si="52"/>
        <v>1.3728151938973556</v>
      </c>
      <c r="CN22" s="61">
        <f t="shared" si="53"/>
        <v>6.9885598288251005</v>
      </c>
      <c r="CO22" s="61">
        <f t="shared" si="54"/>
        <v>1.0348870350493897</v>
      </c>
      <c r="CP22" s="61">
        <f t="shared" si="55"/>
        <v>1.1712075606530612</v>
      </c>
      <c r="CQ22" s="61">
        <f t="shared" si="56"/>
        <v>3.8660315560238754</v>
      </c>
      <c r="CR22" s="61">
        <f t="shared" si="57"/>
        <v>1.7332134208563541</v>
      </c>
      <c r="CS22" s="61">
        <f t="shared" si="58"/>
        <v>2.023202078129287</v>
      </c>
      <c r="CT22" s="61">
        <f t="shared" si="59"/>
        <v>0.48681841786301827</v>
      </c>
      <c r="CU22" s="61">
        <f t="shared" si="60"/>
        <v>1.0921590086766688</v>
      </c>
      <c r="CV22" s="61">
        <f t="shared" si="61"/>
        <v>0.88178603760917995</v>
      </c>
      <c r="CW22" s="61">
        <f t="shared" si="62"/>
        <v>30.935591035459247</v>
      </c>
      <c r="CX22" s="61"/>
      <c r="CY22" s="61"/>
      <c r="CZ22" s="61">
        <f t="shared" si="63"/>
        <v>4.5037890217632333</v>
      </c>
      <c r="DA22" s="61">
        <f t="shared" si="64"/>
        <v>0.34190253799787607</v>
      </c>
      <c r="DB22" s="61">
        <f t="shared" si="65"/>
        <v>1.0810678741431801</v>
      </c>
      <c r="DC22" s="61">
        <f t="shared" si="66"/>
        <v>6.9026139851909214</v>
      </c>
      <c r="DD22" s="61">
        <f t="shared" si="67"/>
        <v>1.8458964996922613</v>
      </c>
      <c r="DE22" s="61">
        <f t="shared" si="68"/>
        <v>2.2759959598321751</v>
      </c>
      <c r="DF22" s="61">
        <f t="shared" si="69"/>
        <v>5.8082894016520186</v>
      </c>
      <c r="DG22" s="61">
        <f t="shared" si="70"/>
        <v>1.5224493572711708</v>
      </c>
      <c r="DH22" s="61">
        <f t="shared" si="71"/>
        <v>2.5502257384044826</v>
      </c>
      <c r="DI22" s="61">
        <f t="shared" si="72"/>
        <v>1.1115451043327114</v>
      </c>
      <c r="DJ22" s="61">
        <f t="shared" si="73"/>
        <v>2.0697827869697081</v>
      </c>
      <c r="DK22" s="61">
        <f t="shared" si="74"/>
        <v>1.2336413127740387</v>
      </c>
      <c r="DL22" s="61">
        <f t="shared" si="75"/>
        <v>31.247199580023779</v>
      </c>
      <c r="DM22" s="61">
        <f t="shared" si="76"/>
        <v>31.247199580023775</v>
      </c>
      <c r="DN22" s="61"/>
      <c r="DO22" s="59">
        <f t="shared" si="2"/>
        <v>43282</v>
      </c>
      <c r="DP22" s="61">
        <f t="shared" si="77"/>
        <v>5.362552215217641</v>
      </c>
      <c r="DQ22" s="61">
        <f t="shared" si="21"/>
        <v>7.6667122897206341E-2</v>
      </c>
      <c r="DR22" s="61">
        <f t="shared" si="22"/>
        <v>0.29174731975417556</v>
      </c>
      <c r="DS22" s="61">
        <f t="shared" si="23"/>
        <v>8.594584363417912E-2</v>
      </c>
      <c r="DT22" s="61">
        <f t="shared" si="24"/>
        <v>-0.8110094646428716</v>
      </c>
      <c r="DU22" s="61">
        <f t="shared" si="25"/>
        <v>-1.1047883991791139</v>
      </c>
      <c r="DV22" s="61">
        <f t="shared" si="26"/>
        <v>-1.9422578456281432</v>
      </c>
      <c r="DW22" s="61">
        <f t="shared" si="27"/>
        <v>0.21076406358518329</v>
      </c>
      <c r="DX22" s="61">
        <f t="shared" si="28"/>
        <v>-0.52702366027519565</v>
      </c>
      <c r="DY22" s="61">
        <f t="shared" si="29"/>
        <v>-0.62472668646969309</v>
      </c>
      <c r="DZ22" s="61">
        <f t="shared" si="30"/>
        <v>-0.97762377829303926</v>
      </c>
      <c r="EA22" s="61">
        <f t="shared" si="31"/>
        <v>-0.35185527516485871</v>
      </c>
      <c r="EB22" s="61">
        <f t="shared" si="32"/>
        <v>-0.3116085445645318</v>
      </c>
      <c r="EC22" s="61"/>
      <c r="ED22" s="79">
        <f>+'Infla Interanual PondENGHO'!CI23</f>
        <v>-3.1160854456453446E-3</v>
      </c>
      <c r="EE22" s="53">
        <f t="shared" si="78"/>
        <v>-0.31160854456453446</v>
      </c>
    </row>
    <row r="23" spans="1:135" x14ac:dyDescent="0.3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33"/>
        <v>4.1648265498237071</v>
      </c>
      <c r="L23" s="61">
        <f t="shared" si="34"/>
        <v>5.3498884249657133</v>
      </c>
      <c r="M23" s="61">
        <f t="shared" si="35"/>
        <v>6.0935364742514553</v>
      </c>
      <c r="N23" s="61">
        <f t="shared" si="36"/>
        <v>7.6920736265429142</v>
      </c>
      <c r="O23" s="61">
        <f t="shared" si="37"/>
        <v>11.122762687782531</v>
      </c>
      <c r="P23" s="61">
        <f t="shared" si="38"/>
        <v>34.423087763366318</v>
      </c>
      <c r="Q23" s="61">
        <f t="shared" si="39"/>
        <v>34.42308403993615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40"/>
        <v>11.59159979526121</v>
      </c>
      <c r="Z23" s="61">
        <f t="shared" si="41"/>
        <v>9.250604195061717</v>
      </c>
      <c r="AA23" s="61">
        <f t="shared" si="42"/>
        <v>8.4299318060140251</v>
      </c>
      <c r="AB23" s="61">
        <f t="shared" si="43"/>
        <v>6.9811308912618442</v>
      </c>
      <c r="AC23" s="61">
        <f t="shared" si="44"/>
        <v>5.1655266134691864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ref="BG23:BR23" si="85">+AE$1*(AE23-AE11)/$AQ11</f>
        <v>11.59159979526121</v>
      </c>
      <c r="BH23" s="61">
        <f t="shared" si="85"/>
        <v>0.44868694724940178</v>
      </c>
      <c r="BI23" s="61">
        <f t="shared" si="85"/>
        <v>1.5137863426948128</v>
      </c>
      <c r="BJ23" s="61">
        <f t="shared" si="85"/>
        <v>8.3813344085993968</v>
      </c>
      <c r="BK23" s="61">
        <f t="shared" si="85"/>
        <v>1.2104705719318301</v>
      </c>
      <c r="BL23" s="61">
        <f t="shared" si="85"/>
        <v>1.3370903568173487</v>
      </c>
      <c r="BM23" s="61">
        <f t="shared" si="85"/>
        <v>4.5519366170210107</v>
      </c>
      <c r="BN23" s="61">
        <f t="shared" si="85"/>
        <v>2.5734387811134214</v>
      </c>
      <c r="BO23" s="61">
        <f t="shared" si="85"/>
        <v>2.3820734649333231</v>
      </c>
      <c r="BP23" s="61">
        <f t="shared" si="85"/>
        <v>0.52477842200334168</v>
      </c>
      <c r="BQ23" s="61">
        <f t="shared" si="85"/>
        <v>1.2530531518487138</v>
      </c>
      <c r="BR23" s="61">
        <f t="shared" si="85"/>
        <v>1.076422613322213</v>
      </c>
      <c r="BS23" s="61">
        <f t="shared" si="46"/>
        <v>36.844671472796023</v>
      </c>
      <c r="BT23" s="53">
        <f t="shared" si="47"/>
        <v>34.138032234188451</v>
      </c>
      <c r="BV23" s="61">
        <f t="shared" si="7"/>
        <v>5.1655266134691864</v>
      </c>
      <c r="BW23" s="61">
        <f t="shared" si="8"/>
        <v>0.36535249654398733</v>
      </c>
      <c r="BX23" s="61">
        <f t="shared" si="9"/>
        <v>1.1892309827656788</v>
      </c>
      <c r="BY23" s="61">
        <f t="shared" si="10"/>
        <v>8.2941188293396042</v>
      </c>
      <c r="BZ23" s="61">
        <f t="shared" si="11"/>
        <v>2.1344391570458661</v>
      </c>
      <c r="CA23" s="61">
        <f t="shared" si="12"/>
        <v>2.623616611701582</v>
      </c>
      <c r="CB23" s="61">
        <f t="shared" si="13"/>
        <v>6.7560130088990284</v>
      </c>
      <c r="CC23" s="61">
        <f t="shared" si="14"/>
        <v>2.3369214082368437</v>
      </c>
      <c r="CD23" s="61">
        <f t="shared" si="15"/>
        <v>3.0049383285018778</v>
      </c>
      <c r="CE23" s="61">
        <f t="shared" si="16"/>
        <v>1.1957959816645374</v>
      </c>
      <c r="CF23" s="61">
        <f t="shared" si="17"/>
        <v>2.3510323358520657</v>
      </c>
      <c r="CG23" s="61">
        <f t="shared" si="18"/>
        <v>1.5270926026046592</v>
      </c>
      <c r="CH23" s="61">
        <f t="shared" si="48"/>
        <v>36.944078356624921</v>
      </c>
      <c r="CI23" s="53">
        <f t="shared" si="49"/>
        <v>34.398484698408978</v>
      </c>
      <c r="CK23" s="61">
        <f t="shared" si="50"/>
        <v>10.740071539207836</v>
      </c>
      <c r="CL23" s="61">
        <f t="shared" si="51"/>
        <v>0.41572604276222397</v>
      </c>
      <c r="CM23" s="61">
        <f t="shared" si="52"/>
        <v>1.4025823788589236</v>
      </c>
      <c r="CN23" s="61">
        <f t="shared" si="53"/>
        <v>7.7656348331816485</v>
      </c>
      <c r="CO23" s="61">
        <f t="shared" si="54"/>
        <v>1.1215484288862754</v>
      </c>
      <c r="CP23" s="61">
        <f t="shared" si="55"/>
        <v>1.23886662240306</v>
      </c>
      <c r="CQ23" s="61">
        <f t="shared" si="56"/>
        <v>4.2175476873115851</v>
      </c>
      <c r="CR23" s="61">
        <f t="shared" si="57"/>
        <v>2.3843918957786214</v>
      </c>
      <c r="CS23" s="61">
        <f t="shared" si="58"/>
        <v>2.2070844298378458</v>
      </c>
      <c r="CT23" s="61">
        <f t="shared" si="59"/>
        <v>0.48622777650179233</v>
      </c>
      <c r="CU23" s="61">
        <f t="shared" si="60"/>
        <v>1.1610028581893239</v>
      </c>
      <c r="CV23" s="61">
        <f t="shared" si="61"/>
        <v>0.99734774126931502</v>
      </c>
      <c r="CW23" s="61">
        <f t="shared" si="62"/>
        <v>34.138032234188444</v>
      </c>
      <c r="CX23" s="61"/>
      <c r="CY23" s="61"/>
      <c r="CZ23" s="61">
        <f t="shared" si="63"/>
        <v>4.8096013238554898</v>
      </c>
      <c r="DA23" s="61">
        <f t="shared" si="64"/>
        <v>0.34017825916721545</v>
      </c>
      <c r="DB23" s="61">
        <f t="shared" si="65"/>
        <v>1.1072882470812371</v>
      </c>
      <c r="DC23" s="61">
        <f t="shared" si="66"/>
        <v>7.7226211162651026</v>
      </c>
      <c r="DD23" s="61">
        <f t="shared" si="67"/>
        <v>1.9873678258957306</v>
      </c>
      <c r="DE23" s="61">
        <f t="shared" si="68"/>
        <v>2.4428390120043382</v>
      </c>
      <c r="DF23" s="61">
        <f t="shared" si="69"/>
        <v>6.2904968927771669</v>
      </c>
      <c r="DG23" s="61">
        <f t="shared" si="70"/>
        <v>2.1758982461719545</v>
      </c>
      <c r="DH23" s="61">
        <f t="shared" si="71"/>
        <v>2.7978861487580922</v>
      </c>
      <c r="DI23" s="61">
        <f t="shared" si="72"/>
        <v>1.1134008914944373</v>
      </c>
      <c r="DJ23" s="61">
        <f t="shared" si="73"/>
        <v>2.1890368748573694</v>
      </c>
      <c r="DK23" s="61">
        <f t="shared" si="74"/>
        <v>1.4218698600808413</v>
      </c>
      <c r="DL23" s="61">
        <f t="shared" si="75"/>
        <v>34.398484698408971</v>
      </c>
      <c r="DM23" s="61">
        <f t="shared" si="76"/>
        <v>34.398484698408978</v>
      </c>
      <c r="DN23" s="61"/>
      <c r="DO23" s="59">
        <f t="shared" si="2"/>
        <v>43313</v>
      </c>
      <c r="DP23" s="61">
        <f t="shared" si="77"/>
        <v>5.9304702153523463</v>
      </c>
      <c r="DQ23" s="61">
        <f t="shared" si="21"/>
        <v>7.5547783595008522E-2</v>
      </c>
      <c r="DR23" s="61">
        <f t="shared" si="22"/>
        <v>0.29529413177768649</v>
      </c>
      <c r="DS23" s="61">
        <f t="shared" si="23"/>
        <v>4.3013716916545874E-2</v>
      </c>
      <c r="DT23" s="61">
        <f t="shared" si="24"/>
        <v>-0.8658193970094552</v>
      </c>
      <c r="DU23" s="61">
        <f t="shared" si="25"/>
        <v>-1.2039723896012782</v>
      </c>
      <c r="DV23" s="61">
        <f t="shared" si="26"/>
        <v>-2.0729492054655818</v>
      </c>
      <c r="DW23" s="61">
        <f t="shared" si="27"/>
        <v>0.20849364960666694</v>
      </c>
      <c r="DX23" s="61">
        <f t="shared" si="28"/>
        <v>-0.59080171892024635</v>
      </c>
      <c r="DY23" s="61">
        <f t="shared" si="29"/>
        <v>-0.62717311499264494</v>
      </c>
      <c r="DZ23" s="61">
        <f t="shared" si="30"/>
        <v>-1.0280340166680455</v>
      </c>
      <c r="EA23" s="61">
        <f t="shared" si="31"/>
        <v>-0.42452211881152624</v>
      </c>
      <c r="EB23" s="61">
        <f t="shared" si="32"/>
        <v>-0.2604524642205277</v>
      </c>
      <c r="EC23" s="61"/>
      <c r="ED23" s="79">
        <f>+'Infla Interanual PondENGHO'!CI24</f>
        <v>-2.6045246422052859E-3</v>
      </c>
      <c r="EE23" s="53">
        <f t="shared" si="78"/>
        <v>-0.26045246422052859</v>
      </c>
    </row>
    <row r="24" spans="1:135" x14ac:dyDescent="0.3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33"/>
        <v>4.9248687907305797</v>
      </c>
      <c r="L24" s="61">
        <f t="shared" si="34"/>
        <v>6.3142254965560154</v>
      </c>
      <c r="M24" s="61">
        <f t="shared" si="35"/>
        <v>7.1721156265876873</v>
      </c>
      <c r="N24" s="61">
        <f t="shared" si="36"/>
        <v>9.0908966381226879</v>
      </c>
      <c r="O24" s="61">
        <f t="shared" si="37"/>
        <v>13.126818788413942</v>
      </c>
      <c r="P24" s="61">
        <f t="shared" si="38"/>
        <v>40.628925340410909</v>
      </c>
      <c r="Q24" s="61">
        <f t="shared" si="39"/>
        <v>40.628909159908353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40"/>
        <v>13.876690014902779</v>
      </c>
      <c r="Z24" s="61">
        <f t="shared" si="41"/>
        <v>11.101859449570613</v>
      </c>
      <c r="AA24" s="61">
        <f t="shared" si="42"/>
        <v>10.128550577000654</v>
      </c>
      <c r="AB24" s="61">
        <f t="shared" si="43"/>
        <v>8.3977819415785806</v>
      </c>
      <c r="AC24" s="61">
        <f t="shared" si="44"/>
        <v>6.2181151068169873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ref="BG24:BR24" si="86">+AE$1*(AE24-AE12)/$AQ12</f>
        <v>13.876690014902779</v>
      </c>
      <c r="BH24" s="61">
        <f t="shared" si="86"/>
        <v>0.53864479224399664</v>
      </c>
      <c r="BI24" s="61">
        <f t="shared" si="86"/>
        <v>2.0051791099268601</v>
      </c>
      <c r="BJ24" s="61">
        <f t="shared" si="86"/>
        <v>8.6593943719392339</v>
      </c>
      <c r="BK24" s="61">
        <f t="shared" si="86"/>
        <v>1.641448746286601</v>
      </c>
      <c r="BL24" s="61">
        <f t="shared" si="86"/>
        <v>1.4811555464961446</v>
      </c>
      <c r="BM24" s="61">
        <f t="shared" si="86"/>
        <v>5.8772259526913286</v>
      </c>
      <c r="BN24" s="61">
        <f t="shared" si="86"/>
        <v>2.6705979531644464</v>
      </c>
      <c r="BO24" s="61">
        <f t="shared" si="86"/>
        <v>2.8254200065717319</v>
      </c>
      <c r="BP24" s="61">
        <f t="shared" si="86"/>
        <v>0.50134781079665058</v>
      </c>
      <c r="BQ24" s="61">
        <f t="shared" si="86"/>
        <v>1.5095582884614258</v>
      </c>
      <c r="BR24" s="61">
        <f t="shared" si="86"/>
        <v>1.3779111619655451</v>
      </c>
      <c r="BS24" s="61">
        <f t="shared" si="46"/>
        <v>42.964573755446743</v>
      </c>
      <c r="BT24" s="53">
        <f t="shared" si="47"/>
        <v>40.407916068593174</v>
      </c>
      <c r="BV24" s="61">
        <f t="shared" si="7"/>
        <v>6.2181151068169873</v>
      </c>
      <c r="BW24" s="61">
        <f t="shared" si="8"/>
        <v>0.43809645132211122</v>
      </c>
      <c r="BX24" s="61">
        <f t="shared" si="9"/>
        <v>1.5707917568569418</v>
      </c>
      <c r="BY24" s="61">
        <f t="shared" si="10"/>
        <v>8.42302224533287</v>
      </c>
      <c r="BZ24" s="61">
        <f t="shared" si="11"/>
        <v>2.8716774811263965</v>
      </c>
      <c r="CA24" s="61">
        <f t="shared" si="12"/>
        <v>2.8635828426141172</v>
      </c>
      <c r="CB24" s="61">
        <f t="shared" si="13"/>
        <v>8.8081971938388772</v>
      </c>
      <c r="CC24" s="61">
        <f t="shared" si="14"/>
        <v>2.3985479210325304</v>
      </c>
      <c r="CD24" s="61">
        <f t="shared" si="15"/>
        <v>3.5408910689441342</v>
      </c>
      <c r="CE24" s="61">
        <f t="shared" si="16"/>
        <v>1.1273523669503065</v>
      </c>
      <c r="CF24" s="61">
        <f t="shared" si="17"/>
        <v>2.8033153652859619</v>
      </c>
      <c r="CG24" s="61">
        <f t="shared" si="18"/>
        <v>1.9178661279681355</v>
      </c>
      <c r="CH24" s="61">
        <f t="shared" si="48"/>
        <v>42.981455928089368</v>
      </c>
      <c r="CI24" s="53">
        <f t="shared" si="49"/>
        <v>40.576196273587641</v>
      </c>
      <c r="CK24" s="61">
        <f t="shared" si="50"/>
        <v>13.050941192241931</v>
      </c>
      <c r="CL24" s="61">
        <f t="shared" si="51"/>
        <v>0.50659209793791904</v>
      </c>
      <c r="CM24" s="61">
        <f t="shared" si="52"/>
        <v>1.8858585596034021</v>
      </c>
      <c r="CN24" s="61">
        <f t="shared" si="53"/>
        <v>8.1441068862415928</v>
      </c>
      <c r="CO24" s="61">
        <f t="shared" si="54"/>
        <v>1.5437724006848301</v>
      </c>
      <c r="CP24" s="61">
        <f t="shared" si="55"/>
        <v>1.3930176369958762</v>
      </c>
      <c r="CQ24" s="61">
        <f t="shared" si="56"/>
        <v>5.527494683510084</v>
      </c>
      <c r="CR24" s="61">
        <f t="shared" si="57"/>
        <v>2.5116808689564896</v>
      </c>
      <c r="CS24" s="61">
        <f t="shared" si="58"/>
        <v>2.6572900532872374</v>
      </c>
      <c r="CT24" s="61">
        <f t="shared" si="59"/>
        <v>0.47151451740576783</v>
      </c>
      <c r="CU24" s="61">
        <f t="shared" si="60"/>
        <v>1.419730240267205</v>
      </c>
      <c r="CV24" s="61">
        <f t="shared" si="61"/>
        <v>1.295916931460839</v>
      </c>
      <c r="CW24" s="61">
        <f t="shared" si="62"/>
        <v>40.407916068593174</v>
      </c>
      <c r="CX24" s="61"/>
      <c r="CY24" s="61"/>
      <c r="CZ24" s="61">
        <f t="shared" si="63"/>
        <v>5.8701468709690152</v>
      </c>
      <c r="DA24" s="61">
        <f t="shared" si="64"/>
        <v>0.41358039674945046</v>
      </c>
      <c r="DB24" s="61">
        <f t="shared" si="65"/>
        <v>1.4828896149492088</v>
      </c>
      <c r="DC24" s="61">
        <f t="shared" si="66"/>
        <v>7.9516665143970631</v>
      </c>
      <c r="DD24" s="61">
        <f t="shared" si="67"/>
        <v>2.7109772480386543</v>
      </c>
      <c r="DE24" s="61">
        <f t="shared" si="68"/>
        <v>2.7033355887708179</v>
      </c>
      <c r="DF24" s="61">
        <f t="shared" si="69"/>
        <v>8.3152869170283044</v>
      </c>
      <c r="DG24" s="61">
        <f t="shared" si="70"/>
        <v>2.2643242094509439</v>
      </c>
      <c r="DH24" s="61">
        <f t="shared" si="71"/>
        <v>3.3427413728666937</v>
      </c>
      <c r="DI24" s="61">
        <f t="shared" si="72"/>
        <v>1.0642652726189923</v>
      </c>
      <c r="DJ24" s="61">
        <f t="shared" si="73"/>
        <v>2.6464407038448035</v>
      </c>
      <c r="DK24" s="61">
        <f t="shared" si="74"/>
        <v>1.8105415639036939</v>
      </c>
      <c r="DL24" s="61">
        <f t="shared" si="75"/>
        <v>40.576196273587634</v>
      </c>
      <c r="DM24" s="61">
        <f t="shared" si="76"/>
        <v>40.576196273587641</v>
      </c>
      <c r="DN24" s="61"/>
      <c r="DO24" s="59">
        <f t="shared" si="2"/>
        <v>43344</v>
      </c>
      <c r="DP24" s="61">
        <f t="shared" si="77"/>
        <v>7.1807943212729155</v>
      </c>
      <c r="DQ24" s="61">
        <f t="shared" si="21"/>
        <v>9.3011701188468576E-2</v>
      </c>
      <c r="DR24" s="61">
        <f t="shared" si="22"/>
        <v>0.40296894465419331</v>
      </c>
      <c r="DS24" s="61">
        <f t="shared" si="23"/>
        <v>0.19244037184452978</v>
      </c>
      <c r="DT24" s="61">
        <f t="shared" si="24"/>
        <v>-1.1672048473538241</v>
      </c>
      <c r="DU24" s="61">
        <f t="shared" si="25"/>
        <v>-1.3103179517749417</v>
      </c>
      <c r="DV24" s="61">
        <f t="shared" si="26"/>
        <v>-2.7877922335182204</v>
      </c>
      <c r="DW24" s="61">
        <f t="shared" si="27"/>
        <v>0.24735665950554564</v>
      </c>
      <c r="DX24" s="61">
        <f t="shared" si="28"/>
        <v>-0.68545131957945626</v>
      </c>
      <c r="DY24" s="61">
        <f t="shared" si="29"/>
        <v>-0.59275075521322451</v>
      </c>
      <c r="DZ24" s="61">
        <f t="shared" si="30"/>
        <v>-1.2267104635775985</v>
      </c>
      <c r="EA24" s="61">
        <f t="shared" si="31"/>
        <v>-0.51462463244285495</v>
      </c>
      <c r="EB24" s="61">
        <f t="shared" si="32"/>
        <v>-0.16828020499445984</v>
      </c>
      <c r="EC24" s="61"/>
      <c r="ED24" s="79">
        <f>+'Infla Interanual PondENGHO'!CI25</f>
        <v>-1.6828020499446428E-3</v>
      </c>
      <c r="EE24" s="53">
        <f t="shared" si="78"/>
        <v>-0.16828020499446428</v>
      </c>
    </row>
    <row r="25" spans="1:135" x14ac:dyDescent="0.3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33"/>
        <v>5.5773050930696852</v>
      </c>
      <c r="L25" s="61">
        <f t="shared" si="34"/>
        <v>7.1513672943974012</v>
      </c>
      <c r="M25" s="61">
        <f t="shared" si="35"/>
        <v>8.1303895862635631</v>
      </c>
      <c r="N25" s="61">
        <f t="shared" si="36"/>
        <v>10.308951953307362</v>
      </c>
      <c r="O25" s="61">
        <f t="shared" si="37"/>
        <v>14.863646969191748</v>
      </c>
      <c r="P25" s="61">
        <f t="shared" si="38"/>
        <v>46.031660896229759</v>
      </c>
      <c r="Q25" s="61">
        <f t="shared" si="39"/>
        <v>46.031656871930451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40"/>
        <v>15.831194416448762</v>
      </c>
      <c r="Z25" s="61">
        <f t="shared" si="41"/>
        <v>12.680323301678863</v>
      </c>
      <c r="AA25" s="61">
        <f t="shared" si="42"/>
        <v>11.583347248491748</v>
      </c>
      <c r="AB25" s="61">
        <f t="shared" si="43"/>
        <v>9.6132517135252229</v>
      </c>
      <c r="AC25" s="61">
        <f t="shared" si="44"/>
        <v>7.1283998409203866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ref="BG25:BR25" si="87">+AE$1*(AE25-AE13)/$AQ13</f>
        <v>15.831194416448762</v>
      </c>
      <c r="BH25" s="61">
        <f t="shared" si="87"/>
        <v>0.52919508373967938</v>
      </c>
      <c r="BI25" s="61">
        <f t="shared" si="87"/>
        <v>2.2748702423982174</v>
      </c>
      <c r="BJ25" s="61">
        <f t="shared" si="87"/>
        <v>10.440022895487237</v>
      </c>
      <c r="BK25" s="61">
        <f t="shared" si="87"/>
        <v>1.843535303291054</v>
      </c>
      <c r="BL25" s="61">
        <f t="shared" si="87"/>
        <v>1.7181420444926181</v>
      </c>
      <c r="BM25" s="61">
        <f t="shared" si="87"/>
        <v>6.8685873040476739</v>
      </c>
      <c r="BN25" s="61">
        <f t="shared" si="87"/>
        <v>2.4196708783763512</v>
      </c>
      <c r="BO25" s="61">
        <f t="shared" si="87"/>
        <v>2.9972014798695703</v>
      </c>
      <c r="BP25" s="61">
        <f t="shared" si="87"/>
        <v>0.52998960017448726</v>
      </c>
      <c r="BQ25" s="61">
        <f t="shared" si="87"/>
        <v>1.6120956324277036</v>
      </c>
      <c r="BR25" s="61">
        <f t="shared" si="87"/>
        <v>1.6151638118859573</v>
      </c>
      <c r="BS25" s="61">
        <f t="shared" si="46"/>
        <v>48.679668692639311</v>
      </c>
      <c r="BT25" s="53">
        <f t="shared" si="47"/>
        <v>45.751610925058216</v>
      </c>
      <c r="BV25" s="61">
        <f t="shared" si="7"/>
        <v>7.1283998409203866</v>
      </c>
      <c r="BW25" s="61">
        <f t="shared" si="8"/>
        <v>0.43023751274787725</v>
      </c>
      <c r="BX25" s="61">
        <f t="shared" si="9"/>
        <v>1.7753799983864351</v>
      </c>
      <c r="BY25" s="61">
        <f t="shared" si="10"/>
        <v>10.311467308429723</v>
      </c>
      <c r="BZ25" s="61">
        <f t="shared" si="11"/>
        <v>3.1768929829942496</v>
      </c>
      <c r="CA25" s="61">
        <f t="shared" si="12"/>
        <v>3.3647372887288971</v>
      </c>
      <c r="CB25" s="61">
        <f t="shared" si="13"/>
        <v>10.304687785554423</v>
      </c>
      <c r="CC25" s="61">
        <f t="shared" si="14"/>
        <v>2.16020577664335</v>
      </c>
      <c r="CD25" s="61">
        <f t="shared" si="15"/>
        <v>3.7345784210997657</v>
      </c>
      <c r="CE25" s="61">
        <f t="shared" si="16"/>
        <v>1.2156268098937311</v>
      </c>
      <c r="CF25" s="61">
        <f t="shared" si="17"/>
        <v>2.9768873312497637</v>
      </c>
      <c r="CG25" s="61">
        <f t="shared" si="18"/>
        <v>2.2478171275562695</v>
      </c>
      <c r="CH25" s="61">
        <f t="shared" si="48"/>
        <v>48.826918184204871</v>
      </c>
      <c r="CI25" s="53">
        <f t="shared" si="49"/>
        <v>45.96305325669077</v>
      </c>
      <c r="CK25" s="61">
        <f t="shared" si="50"/>
        <v>14.878955976334268</v>
      </c>
      <c r="CL25" s="61">
        <f t="shared" si="51"/>
        <v>0.49736426366378206</v>
      </c>
      <c r="CM25" s="61">
        <f t="shared" si="52"/>
        <v>2.1380379330916348</v>
      </c>
      <c r="CN25" s="61">
        <f t="shared" si="53"/>
        <v>9.8120607307102592</v>
      </c>
      <c r="CO25" s="61">
        <f t="shared" si="54"/>
        <v>1.7326475752193231</v>
      </c>
      <c r="CP25" s="61">
        <f t="shared" si="55"/>
        <v>1.6147966583325646</v>
      </c>
      <c r="CQ25" s="61">
        <f t="shared" si="56"/>
        <v>6.4554452069863872</v>
      </c>
      <c r="CR25" s="61">
        <f t="shared" si="57"/>
        <v>2.2741288831102464</v>
      </c>
      <c r="CS25" s="61">
        <f t="shared" si="58"/>
        <v>2.8169213072671502</v>
      </c>
      <c r="CT25" s="61">
        <f t="shared" si="59"/>
        <v>0.49811099033171413</v>
      </c>
      <c r="CU25" s="61">
        <f t="shared" si="60"/>
        <v>1.5151288850075997</v>
      </c>
      <c r="CV25" s="61">
        <f t="shared" si="61"/>
        <v>1.5180125150032882</v>
      </c>
      <c r="CW25" s="61">
        <f t="shared" si="62"/>
        <v>45.751610925058216</v>
      </c>
      <c r="CX25" s="61"/>
      <c r="CY25" s="61"/>
      <c r="CZ25" s="61">
        <f t="shared" si="63"/>
        <v>6.7102949296767154</v>
      </c>
      <c r="DA25" s="61">
        <f t="shared" si="64"/>
        <v>0.40500261836828205</v>
      </c>
      <c r="DB25" s="61">
        <f t="shared" si="65"/>
        <v>1.6712479192081566</v>
      </c>
      <c r="DC25" s="61">
        <f t="shared" si="66"/>
        <v>9.7066646570640867</v>
      </c>
      <c r="DD25" s="61">
        <f t="shared" si="67"/>
        <v>2.9905573974031423</v>
      </c>
      <c r="DE25" s="61">
        <f t="shared" si="68"/>
        <v>3.1673839953030014</v>
      </c>
      <c r="DF25" s="61">
        <f t="shared" si="69"/>
        <v>9.7002827762786392</v>
      </c>
      <c r="DG25" s="61">
        <f t="shared" si="70"/>
        <v>2.0335023558662519</v>
      </c>
      <c r="DH25" s="61">
        <f t="shared" si="71"/>
        <v>3.5155326865545438</v>
      </c>
      <c r="DI25" s="61">
        <f t="shared" si="72"/>
        <v>1.1443261602670931</v>
      </c>
      <c r="DJ25" s="61">
        <f t="shared" si="73"/>
        <v>2.8022827578264682</v>
      </c>
      <c r="DK25" s="61">
        <f t="shared" si="74"/>
        <v>2.1159750028743893</v>
      </c>
      <c r="DL25" s="61">
        <f t="shared" si="75"/>
        <v>45.96305325669077</v>
      </c>
      <c r="DM25" s="61">
        <f t="shared" si="76"/>
        <v>45.96305325669077</v>
      </c>
      <c r="DN25" s="61"/>
      <c r="DO25" s="59">
        <f t="shared" si="2"/>
        <v>43374</v>
      </c>
      <c r="DP25" s="61">
        <f t="shared" si="77"/>
        <v>8.1686610466575527</v>
      </c>
      <c r="DQ25" s="61">
        <f t="shared" si="21"/>
        <v>9.2361645295500006E-2</v>
      </c>
      <c r="DR25" s="61">
        <f t="shared" si="22"/>
        <v>0.46679001388347818</v>
      </c>
      <c r="DS25" s="61">
        <f t="shared" si="23"/>
        <v>0.10539607364617254</v>
      </c>
      <c r="DT25" s="61">
        <f t="shared" si="24"/>
        <v>-1.2579098221838192</v>
      </c>
      <c r="DU25" s="61">
        <f t="shared" si="25"/>
        <v>-1.5525873369704368</v>
      </c>
      <c r="DV25" s="61">
        <f t="shared" si="26"/>
        <v>-3.244837569292252</v>
      </c>
      <c r="DW25" s="61">
        <f t="shared" si="27"/>
        <v>0.24062652724399447</v>
      </c>
      <c r="DX25" s="61">
        <f t="shared" si="28"/>
        <v>-0.69861137928739359</v>
      </c>
      <c r="DY25" s="61">
        <f t="shared" si="29"/>
        <v>-0.64621516993537897</v>
      </c>
      <c r="DZ25" s="61">
        <f t="shared" si="30"/>
        <v>-1.2871538728188685</v>
      </c>
      <c r="EA25" s="61">
        <f t="shared" si="31"/>
        <v>-0.59796248787110118</v>
      </c>
      <c r="EB25" s="61">
        <f t="shared" si="32"/>
        <v>-0.21144233163255421</v>
      </c>
      <c r="EC25" s="61"/>
      <c r="ED25" s="79">
        <f>+'Infla Interanual PondENGHO'!CI26</f>
        <v>-2.1144233163254977E-3</v>
      </c>
      <c r="EE25" s="53">
        <f t="shared" si="78"/>
        <v>-0.21144233163254977</v>
      </c>
    </row>
    <row r="26" spans="1:135" x14ac:dyDescent="0.3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33"/>
        <v>5.9038509482049992</v>
      </c>
      <c r="L26" s="61">
        <f t="shared" si="34"/>
        <v>7.5568348906027296</v>
      </c>
      <c r="M26" s="61">
        <f t="shared" si="35"/>
        <v>8.6000897725639138</v>
      </c>
      <c r="N26" s="61">
        <f t="shared" si="36"/>
        <v>10.882956410427241</v>
      </c>
      <c r="O26" s="61">
        <f t="shared" si="37"/>
        <v>15.688979664700906</v>
      </c>
      <c r="P26" s="61">
        <f t="shared" si="38"/>
        <v>48.632711686499789</v>
      </c>
      <c r="Q26" s="61">
        <f t="shared" si="39"/>
        <v>48.632720353781409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40"/>
        <v>16.931818590283342</v>
      </c>
      <c r="Z26" s="61">
        <f t="shared" si="41"/>
        <v>13.583823193391586</v>
      </c>
      <c r="AA26" s="61">
        <f t="shared" si="42"/>
        <v>12.426953163690357</v>
      </c>
      <c r="AB26" s="61">
        <f t="shared" si="43"/>
        <v>10.326351117136349</v>
      </c>
      <c r="AC26" s="61">
        <f t="shared" si="44"/>
        <v>7.6724885211396776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ref="BG26:BR26" si="88">+AE$1*(AE26-AE14)/$AQ14</f>
        <v>16.931818590283342</v>
      </c>
      <c r="BH26" s="61">
        <f t="shared" si="88"/>
        <v>0.6197511565430619</v>
      </c>
      <c r="BI26" s="61">
        <f t="shared" si="88"/>
        <v>2.3799972450123508</v>
      </c>
      <c r="BJ26" s="61">
        <f t="shared" si="88"/>
        <v>10.644264241392365</v>
      </c>
      <c r="BK26" s="61">
        <f t="shared" si="88"/>
        <v>1.9826121394028249</v>
      </c>
      <c r="BL26" s="61">
        <f t="shared" si="88"/>
        <v>2.0153074208594033</v>
      </c>
      <c r="BM26" s="61">
        <f t="shared" si="88"/>
        <v>6.902665092451377</v>
      </c>
      <c r="BN26" s="61">
        <f t="shared" si="88"/>
        <v>2.5556011898004938</v>
      </c>
      <c r="BO26" s="61">
        <f t="shared" si="88"/>
        <v>3.1774214039118025</v>
      </c>
      <c r="BP26" s="61">
        <f t="shared" si="88"/>
        <v>0.5541385776044222</v>
      </c>
      <c r="BQ26" s="61">
        <f t="shared" si="88"/>
        <v>1.6598500279301212</v>
      </c>
      <c r="BR26" s="61">
        <f t="shared" si="88"/>
        <v>1.7868178310019538</v>
      </c>
      <c r="BS26" s="61">
        <f t="shared" si="46"/>
        <v>51.21024491619351</v>
      </c>
      <c r="BT26" s="53">
        <f t="shared" si="47"/>
        <v>48.427431756194551</v>
      </c>
      <c r="BV26" s="61">
        <f t="shared" si="7"/>
        <v>7.6724885211396776</v>
      </c>
      <c r="BW26" s="61">
        <f t="shared" si="8"/>
        <v>0.50680872812083877</v>
      </c>
      <c r="BX26" s="61">
        <f t="shared" si="9"/>
        <v>1.8551662093465353</v>
      </c>
      <c r="BY26" s="61">
        <f t="shared" si="10"/>
        <v>10.523556243267127</v>
      </c>
      <c r="BZ26" s="61">
        <f t="shared" si="11"/>
        <v>3.4272105778013868</v>
      </c>
      <c r="CA26" s="61">
        <f t="shared" si="12"/>
        <v>3.7818847563686</v>
      </c>
      <c r="CB26" s="61">
        <f t="shared" si="13"/>
        <v>10.358811316125481</v>
      </c>
      <c r="CC26" s="61">
        <f t="shared" si="14"/>
        <v>2.313603474957814</v>
      </c>
      <c r="CD26" s="61">
        <f t="shared" si="15"/>
        <v>4.0170830471190859</v>
      </c>
      <c r="CE26" s="61">
        <f t="shared" si="16"/>
        <v>1.25937537216423</v>
      </c>
      <c r="CF26" s="61">
        <f t="shared" si="17"/>
        <v>3.0765025368038104</v>
      </c>
      <c r="CG26" s="61">
        <f t="shared" si="18"/>
        <v>2.4500018831448989</v>
      </c>
      <c r="CH26" s="61">
        <f t="shared" si="48"/>
        <v>51.242492666359489</v>
      </c>
      <c r="CI26" s="53">
        <f t="shared" si="49"/>
        <v>48.531023436049537</v>
      </c>
      <c r="CK26" s="61">
        <f t="shared" si="50"/>
        <v>16.011727548483698</v>
      </c>
      <c r="CL26" s="61">
        <f t="shared" si="51"/>
        <v>0.58607329233493255</v>
      </c>
      <c r="CM26" s="61">
        <f t="shared" si="52"/>
        <v>2.2506659429453437</v>
      </c>
      <c r="CN26" s="61">
        <f t="shared" si="53"/>
        <v>10.065844851718907</v>
      </c>
      <c r="CO26" s="61">
        <f t="shared" si="54"/>
        <v>1.8748751199503124</v>
      </c>
      <c r="CP26" s="61">
        <f t="shared" si="55"/>
        <v>1.9057937088787427</v>
      </c>
      <c r="CQ26" s="61">
        <f t="shared" si="56"/>
        <v>6.5275677405489461</v>
      </c>
      <c r="CR26" s="61">
        <f t="shared" si="57"/>
        <v>2.4167274032305541</v>
      </c>
      <c r="CS26" s="61">
        <f t="shared" si="58"/>
        <v>3.0047573185878891</v>
      </c>
      <c r="CT26" s="61">
        <f t="shared" si="59"/>
        <v>0.52402616301346872</v>
      </c>
      <c r="CU26" s="61">
        <f t="shared" si="60"/>
        <v>1.5696522069880863</v>
      </c>
      <c r="CV26" s="61">
        <f t="shared" si="61"/>
        <v>1.6897204595136819</v>
      </c>
      <c r="CW26" s="61">
        <f t="shared" si="62"/>
        <v>48.427431756194565</v>
      </c>
      <c r="CX26" s="61"/>
      <c r="CY26" s="61"/>
      <c r="CZ26" s="61">
        <f t="shared" si="63"/>
        <v>7.2665028740239173</v>
      </c>
      <c r="DA26" s="61">
        <f t="shared" si="64"/>
        <v>0.47999121397492112</v>
      </c>
      <c r="DB26" s="61">
        <f t="shared" si="65"/>
        <v>1.7570010766215185</v>
      </c>
      <c r="DC26" s="61">
        <f t="shared" si="66"/>
        <v>9.9667078648550511</v>
      </c>
      <c r="DD26" s="61">
        <f t="shared" si="67"/>
        <v>3.2458615538964293</v>
      </c>
      <c r="DE26" s="61">
        <f t="shared" si="68"/>
        <v>3.5817683370476541</v>
      </c>
      <c r="DF26" s="61">
        <f t="shared" si="69"/>
        <v>9.8106803278626842</v>
      </c>
      <c r="DG26" s="61">
        <f t="shared" si="70"/>
        <v>2.1911803782842858</v>
      </c>
      <c r="DH26" s="61">
        <f t="shared" si="71"/>
        <v>3.8045212354058586</v>
      </c>
      <c r="DI26" s="61">
        <f t="shared" si="72"/>
        <v>1.1927361945335284</v>
      </c>
      <c r="DJ26" s="61">
        <f t="shared" si="73"/>
        <v>2.9137110422559576</v>
      </c>
      <c r="DK26" s="61">
        <f t="shared" si="74"/>
        <v>2.3203613372877299</v>
      </c>
      <c r="DL26" s="61">
        <f t="shared" si="75"/>
        <v>48.53102343604953</v>
      </c>
      <c r="DM26" s="61">
        <f t="shared" si="76"/>
        <v>48.531023436049537</v>
      </c>
      <c r="DN26" s="61"/>
      <c r="DO26" s="59">
        <f t="shared" si="2"/>
        <v>43405</v>
      </c>
      <c r="DP26" s="61">
        <f t="shared" si="77"/>
        <v>8.7452246744597808</v>
      </c>
      <c r="DQ26" s="61">
        <f t="shared" si="21"/>
        <v>0.10608207836001143</v>
      </c>
      <c r="DR26" s="61">
        <f t="shared" si="22"/>
        <v>0.49366486632382522</v>
      </c>
      <c r="DS26" s="61">
        <f t="shared" si="23"/>
        <v>9.913698686385608E-2</v>
      </c>
      <c r="DT26" s="61">
        <f t="shared" si="24"/>
        <v>-1.3709864339461169</v>
      </c>
      <c r="DU26" s="61">
        <f t="shared" si="25"/>
        <v>-1.6759746281689114</v>
      </c>
      <c r="DV26" s="61">
        <f t="shared" si="26"/>
        <v>-3.2831125873137381</v>
      </c>
      <c r="DW26" s="61">
        <f t="shared" si="27"/>
        <v>0.22554702494626833</v>
      </c>
      <c r="DX26" s="61">
        <f t="shared" si="28"/>
        <v>-0.79976391681796954</v>
      </c>
      <c r="DY26" s="61">
        <f t="shared" si="29"/>
        <v>-0.6687100315200597</v>
      </c>
      <c r="DZ26" s="61">
        <f t="shared" si="30"/>
        <v>-1.3440588352678713</v>
      </c>
      <c r="EA26" s="61">
        <f t="shared" si="31"/>
        <v>-0.63064087777404798</v>
      </c>
      <c r="EB26" s="61">
        <f t="shared" si="32"/>
        <v>-0.10359167985496498</v>
      </c>
      <c r="EC26" s="61"/>
      <c r="ED26" s="79">
        <f>+'Infla Interanual PondENGHO'!CI27</f>
        <v>-1.035916798549863E-3</v>
      </c>
      <c r="EE26" s="53">
        <f t="shared" si="78"/>
        <v>-0.1035916798549863</v>
      </c>
    </row>
    <row r="27" spans="1:135" x14ac:dyDescent="0.3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33"/>
        <v>5.7979619567580576</v>
      </c>
      <c r="L27" s="61">
        <f t="shared" si="34"/>
        <v>7.4088262764490569</v>
      </c>
      <c r="M27" s="61">
        <f t="shared" si="35"/>
        <v>8.437566336739124</v>
      </c>
      <c r="N27" s="61">
        <f t="shared" si="36"/>
        <v>10.69500578406473</v>
      </c>
      <c r="O27" s="61">
        <f t="shared" si="37"/>
        <v>15.419244654146778</v>
      </c>
      <c r="P27" s="61">
        <f t="shared" si="38"/>
        <v>47.758605008157744</v>
      </c>
      <c r="Q27" s="61">
        <f t="shared" si="39"/>
        <v>47.758592581168145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40"/>
        <v>17.079723154391644</v>
      </c>
      <c r="Z27" s="61">
        <f t="shared" si="41"/>
        <v>13.670704321242969</v>
      </c>
      <c r="AA27" s="61">
        <f t="shared" si="42"/>
        <v>12.503967804159315</v>
      </c>
      <c r="AB27" s="61">
        <f t="shared" si="43"/>
        <v>10.392458790116118</v>
      </c>
      <c r="AC27" s="61">
        <f t="shared" si="44"/>
        <v>7.7167203217335789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ref="BG27:BR27" si="89">+AE$1*(AE27-AE15)/$AQ15</f>
        <v>17.079723154391644</v>
      </c>
      <c r="BH27" s="61">
        <f t="shared" si="89"/>
        <v>0.62675983718463923</v>
      </c>
      <c r="BI27" s="61">
        <f t="shared" si="89"/>
        <v>2.39896220176486</v>
      </c>
      <c r="BJ27" s="61">
        <f t="shared" si="89"/>
        <v>8.409852204059165</v>
      </c>
      <c r="BK27" s="61">
        <f t="shared" si="89"/>
        <v>1.9281249580008828</v>
      </c>
      <c r="BL27" s="61">
        <f t="shared" si="89"/>
        <v>2.1653471828038531</v>
      </c>
      <c r="BM27" s="61">
        <f t="shared" si="89"/>
        <v>6.7909425177353722</v>
      </c>
      <c r="BN27" s="61">
        <f t="shared" si="89"/>
        <v>2.9755127836295108</v>
      </c>
      <c r="BO27" s="61">
        <f t="shared" si="89"/>
        <v>3.3094929235451911</v>
      </c>
      <c r="BP27" s="61">
        <f t="shared" si="89"/>
        <v>0.57386135991652332</v>
      </c>
      <c r="BQ27" s="61">
        <f t="shared" si="89"/>
        <v>1.6923957147592212</v>
      </c>
      <c r="BR27" s="61">
        <f t="shared" si="89"/>
        <v>1.8759210066807841</v>
      </c>
      <c r="BS27" s="61">
        <f t="shared" si="46"/>
        <v>49.82689584447165</v>
      </c>
      <c r="BT27" s="53">
        <f t="shared" si="47"/>
        <v>47.718261767694536</v>
      </c>
      <c r="BV27" s="61">
        <f t="shared" si="7"/>
        <v>7.7167203217335789</v>
      </c>
      <c r="BW27" s="61">
        <f t="shared" si="8"/>
        <v>0.50958128107466261</v>
      </c>
      <c r="BX27" s="61">
        <f t="shared" si="9"/>
        <v>1.8506985562349805</v>
      </c>
      <c r="BY27" s="61">
        <f t="shared" si="10"/>
        <v>8.2446478698616161</v>
      </c>
      <c r="BZ27" s="61">
        <f t="shared" si="11"/>
        <v>3.3077183456530439</v>
      </c>
      <c r="CA27" s="61">
        <f t="shared" si="12"/>
        <v>4.0862649627559042</v>
      </c>
      <c r="CB27" s="61">
        <f t="shared" si="13"/>
        <v>10.106329031212521</v>
      </c>
      <c r="CC27" s="61">
        <f t="shared" si="14"/>
        <v>2.6679058232580033</v>
      </c>
      <c r="CD27" s="61">
        <f t="shared" si="15"/>
        <v>4.1584573242286762</v>
      </c>
      <c r="CE27" s="61">
        <f t="shared" si="16"/>
        <v>1.3163190833311589</v>
      </c>
      <c r="CF27" s="61">
        <f t="shared" si="17"/>
        <v>3.1067460588859248</v>
      </c>
      <c r="CG27" s="61">
        <f t="shared" si="18"/>
        <v>2.560493603540233</v>
      </c>
      <c r="CH27" s="61">
        <f t="shared" si="48"/>
        <v>49.631882261770301</v>
      </c>
      <c r="CI27" s="53">
        <f t="shared" si="49"/>
        <v>47.615621877907884</v>
      </c>
      <c r="CK27" s="61">
        <f t="shared" si="50"/>
        <v>16.356923035000598</v>
      </c>
      <c r="CL27" s="61">
        <f t="shared" si="51"/>
        <v>0.60023586597904699</v>
      </c>
      <c r="CM27" s="61">
        <f t="shared" si="52"/>
        <v>2.2974400547033369</v>
      </c>
      <c r="CN27" s="61">
        <f t="shared" si="53"/>
        <v>8.053954036260583</v>
      </c>
      <c r="CO27" s="61">
        <f t="shared" si="54"/>
        <v>1.846528263648987</v>
      </c>
      <c r="CP27" s="61">
        <f t="shared" si="55"/>
        <v>2.0737114350750465</v>
      </c>
      <c r="CQ27" s="61">
        <f t="shared" si="56"/>
        <v>6.5035553031870634</v>
      </c>
      <c r="CR27" s="61">
        <f t="shared" si="57"/>
        <v>2.8495914805840341</v>
      </c>
      <c r="CS27" s="61">
        <f t="shared" si="58"/>
        <v>3.1694378501321765</v>
      </c>
      <c r="CT27" s="61">
        <f t="shared" si="59"/>
        <v>0.54957600963817776</v>
      </c>
      <c r="CU27" s="61">
        <f t="shared" si="60"/>
        <v>1.6207748920077514</v>
      </c>
      <c r="CV27" s="61">
        <f t="shared" si="61"/>
        <v>1.7965335414777315</v>
      </c>
      <c r="CW27" s="61">
        <f t="shared" si="62"/>
        <v>47.718261767694528</v>
      </c>
      <c r="CX27" s="61"/>
      <c r="CY27" s="61"/>
      <c r="CZ27" s="61">
        <f t="shared" si="63"/>
        <v>7.4032339744700186</v>
      </c>
      <c r="DA27" s="61">
        <f t="shared" si="64"/>
        <v>0.48887989916918312</v>
      </c>
      <c r="DB27" s="61">
        <f t="shared" si="65"/>
        <v>1.7755152262591556</v>
      </c>
      <c r="DC27" s="61">
        <f t="shared" si="66"/>
        <v>7.9097148364694485</v>
      </c>
      <c r="DD27" s="61">
        <f t="shared" si="67"/>
        <v>3.1733446093087299</v>
      </c>
      <c r="DE27" s="61">
        <f t="shared" si="68"/>
        <v>3.920263316497246</v>
      </c>
      <c r="DF27" s="61">
        <f t="shared" si="69"/>
        <v>9.6957665072195898</v>
      </c>
      <c r="DG27" s="61">
        <f t="shared" si="70"/>
        <v>2.5595240215979369</v>
      </c>
      <c r="DH27" s="61">
        <f t="shared" si="71"/>
        <v>3.9895229139517747</v>
      </c>
      <c r="DI27" s="61">
        <f t="shared" si="72"/>
        <v>1.2628445443998191</v>
      </c>
      <c r="DJ27" s="61">
        <f t="shared" si="73"/>
        <v>2.9805366806436386</v>
      </c>
      <c r="DK27" s="61">
        <f t="shared" si="74"/>
        <v>2.4564753479213466</v>
      </c>
      <c r="DL27" s="61">
        <f t="shared" si="75"/>
        <v>47.615621877907891</v>
      </c>
      <c r="DM27" s="61">
        <f t="shared" si="76"/>
        <v>47.615621877907884</v>
      </c>
      <c r="DN27" s="61"/>
      <c r="DO27" s="59">
        <f t="shared" si="2"/>
        <v>43435</v>
      </c>
      <c r="DP27" s="61">
        <f t="shared" si="77"/>
        <v>8.9536890605305786</v>
      </c>
      <c r="DQ27" s="61">
        <f t="shared" si="21"/>
        <v>0.11135596680986387</v>
      </c>
      <c r="DR27" s="61">
        <f t="shared" si="22"/>
        <v>0.52192482844418131</v>
      </c>
      <c r="DS27" s="61">
        <f t="shared" si="23"/>
        <v>0.14423919979113453</v>
      </c>
      <c r="DT27" s="61">
        <f t="shared" si="24"/>
        <v>-1.3268163456597428</v>
      </c>
      <c r="DU27" s="61">
        <f t="shared" si="25"/>
        <v>-1.8465518814221995</v>
      </c>
      <c r="DV27" s="61">
        <f t="shared" si="26"/>
        <v>-3.1922112040325263</v>
      </c>
      <c r="DW27" s="61">
        <f t="shared" si="27"/>
        <v>0.2900674589860972</v>
      </c>
      <c r="DX27" s="61">
        <f t="shared" si="28"/>
        <v>-0.82008506381959823</v>
      </c>
      <c r="DY27" s="61">
        <f t="shared" si="29"/>
        <v>-0.71326853476164132</v>
      </c>
      <c r="DZ27" s="61">
        <f t="shared" si="30"/>
        <v>-1.3597617886358873</v>
      </c>
      <c r="EA27" s="61">
        <f t="shared" si="31"/>
        <v>-0.65994180644361511</v>
      </c>
      <c r="EB27" s="61">
        <f t="shared" si="32"/>
        <v>0.10263988978663718</v>
      </c>
      <c r="EC27" s="61"/>
      <c r="ED27" s="79">
        <f>+'Infla Interanual PondENGHO'!CI28</f>
        <v>1.0263988978664873E-3</v>
      </c>
      <c r="EE27" s="53">
        <f t="shared" si="78"/>
        <v>0.10263988978664873</v>
      </c>
    </row>
    <row r="28" spans="1:135" x14ac:dyDescent="0.3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33"/>
        <v>6.011518547525144</v>
      </c>
      <c r="L28" s="61">
        <f t="shared" si="34"/>
        <v>7.6734491511314209</v>
      </c>
      <c r="M28" s="61">
        <f t="shared" si="35"/>
        <v>8.7322695448966261</v>
      </c>
      <c r="N28" s="61">
        <f t="shared" si="36"/>
        <v>11.051577622087207</v>
      </c>
      <c r="O28" s="61">
        <f t="shared" si="37"/>
        <v>15.912605876087284</v>
      </c>
      <c r="P28" s="61">
        <f t="shared" si="38"/>
        <v>49.38142074172768</v>
      </c>
      <c r="Q28" s="61">
        <f t="shared" si="39"/>
        <v>49.381439085052236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40"/>
        <v>17.723644824772553</v>
      </c>
      <c r="Z28" s="61">
        <f t="shared" si="41"/>
        <v>14.173982563211297</v>
      </c>
      <c r="AA28" s="61">
        <f t="shared" si="42"/>
        <v>12.950653420279714</v>
      </c>
      <c r="AB28" s="61">
        <f t="shared" si="43"/>
        <v>10.75391617444941</v>
      </c>
      <c r="AC28" s="61">
        <f t="shared" si="44"/>
        <v>7.9787565476193913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ref="BG28:BR28" si="90">+AE$1*(AE28-AE16)/$AQ16</f>
        <v>17.723644824772553</v>
      </c>
      <c r="BH28" s="61">
        <f t="shared" si="90"/>
        <v>0.65912286808482368</v>
      </c>
      <c r="BI28" s="61">
        <f t="shared" si="90"/>
        <v>2.4305554325426182</v>
      </c>
      <c r="BJ28" s="61">
        <f t="shared" si="90"/>
        <v>8.8678377594515414</v>
      </c>
      <c r="BK28" s="61">
        <f t="shared" si="90"/>
        <v>2.0198740259419106</v>
      </c>
      <c r="BL28" s="61">
        <f t="shared" si="90"/>
        <v>2.2580172824015494</v>
      </c>
      <c r="BM28" s="61">
        <f t="shared" si="90"/>
        <v>6.7834762084038376</v>
      </c>
      <c r="BN28" s="61">
        <f t="shared" si="90"/>
        <v>3.3778421419322959</v>
      </c>
      <c r="BO28" s="61">
        <f t="shared" si="90"/>
        <v>3.3699487259193388</v>
      </c>
      <c r="BP28" s="61">
        <f t="shared" si="90"/>
        <v>0.58315376430904031</v>
      </c>
      <c r="BQ28" s="61">
        <f t="shared" si="90"/>
        <v>1.7723225824412976</v>
      </c>
      <c r="BR28" s="61">
        <f t="shared" si="90"/>
        <v>1.9650407027209973</v>
      </c>
      <c r="BS28" s="61">
        <f t="shared" si="46"/>
        <v>51.810836318921801</v>
      </c>
      <c r="BT28" s="53">
        <f t="shared" si="47"/>
        <v>49.505666447611205</v>
      </c>
      <c r="BV28" s="61">
        <f t="shared" si="7"/>
        <v>7.9787565476193913</v>
      </c>
      <c r="BW28" s="61">
        <f t="shared" si="8"/>
        <v>0.539206084909579</v>
      </c>
      <c r="BX28" s="61">
        <f t="shared" si="9"/>
        <v>1.8716556050150888</v>
      </c>
      <c r="BY28" s="61">
        <f t="shared" si="10"/>
        <v>8.651567447219719</v>
      </c>
      <c r="BZ28" s="61">
        <f t="shared" si="11"/>
        <v>3.4605908683729067</v>
      </c>
      <c r="CA28" s="61">
        <f t="shared" si="12"/>
        <v>4.1829860737967826</v>
      </c>
      <c r="CB28" s="61">
        <f t="shared" si="13"/>
        <v>10.208050578577454</v>
      </c>
      <c r="CC28" s="61">
        <f t="shared" si="14"/>
        <v>3.0572952263630482</v>
      </c>
      <c r="CD28" s="61">
        <f t="shared" si="15"/>
        <v>4.1892892530039996</v>
      </c>
      <c r="CE28" s="61">
        <f t="shared" si="16"/>
        <v>1.3371955124565396</v>
      </c>
      <c r="CF28" s="61">
        <f t="shared" si="17"/>
        <v>3.1938001245113603</v>
      </c>
      <c r="CG28" s="61">
        <f t="shared" si="18"/>
        <v>2.6484190843182946</v>
      </c>
      <c r="CH28" s="61">
        <f t="shared" si="48"/>
        <v>51.318812406164163</v>
      </c>
      <c r="CI28" s="53">
        <f t="shared" si="49"/>
        <v>49.11296399529521</v>
      </c>
      <c r="CK28" s="61">
        <f t="shared" si="50"/>
        <v>16.935083686550691</v>
      </c>
      <c r="CL28" s="61">
        <f t="shared" si="51"/>
        <v>0.6297971461905012</v>
      </c>
      <c r="CM28" s="61">
        <f t="shared" si="52"/>
        <v>2.3224150597611559</v>
      </c>
      <c r="CN28" s="61">
        <f t="shared" si="53"/>
        <v>8.4732895552703127</v>
      </c>
      <c r="CO28" s="61">
        <f t="shared" si="54"/>
        <v>1.9300057072800929</v>
      </c>
      <c r="CP28" s="61">
        <f t="shared" si="55"/>
        <v>2.1575534841287212</v>
      </c>
      <c r="CQ28" s="61">
        <f t="shared" si="56"/>
        <v>6.4816655045172844</v>
      </c>
      <c r="CR28" s="61">
        <f t="shared" si="57"/>
        <v>3.2275550497167651</v>
      </c>
      <c r="CS28" s="61">
        <f t="shared" si="58"/>
        <v>3.2200128278953626</v>
      </c>
      <c r="CT28" s="61">
        <f t="shared" si="59"/>
        <v>0.55720806292039815</v>
      </c>
      <c r="CU28" s="61">
        <f t="shared" si="60"/>
        <v>1.6934683328372431</v>
      </c>
      <c r="CV28" s="61">
        <f t="shared" si="61"/>
        <v>1.8776120305426804</v>
      </c>
      <c r="CW28" s="61">
        <f t="shared" si="62"/>
        <v>49.505666447611198</v>
      </c>
      <c r="CX28" s="61"/>
      <c r="CY28" s="61"/>
      <c r="CZ28" s="61">
        <f t="shared" si="63"/>
        <v>7.6358038052218982</v>
      </c>
      <c r="DA28" s="61">
        <f t="shared" si="64"/>
        <v>0.51602926475803168</v>
      </c>
      <c r="DB28" s="61">
        <f t="shared" si="65"/>
        <v>1.7912057982397356</v>
      </c>
      <c r="DC28" s="61">
        <f t="shared" si="66"/>
        <v>8.2796951179472877</v>
      </c>
      <c r="DD28" s="61">
        <f t="shared" si="67"/>
        <v>3.3118434888105712</v>
      </c>
      <c r="DE28" s="61">
        <f t="shared" si="68"/>
        <v>4.003187813647191</v>
      </c>
      <c r="DF28" s="61">
        <f t="shared" si="69"/>
        <v>9.7692755740311625</v>
      </c>
      <c r="DG28" s="61">
        <f t="shared" si="70"/>
        <v>2.9258827968770511</v>
      </c>
      <c r="DH28" s="61">
        <f t="shared" si="71"/>
        <v>4.0092200618412814</v>
      </c>
      <c r="DI28" s="61">
        <f t="shared" si="72"/>
        <v>1.2797185277432483</v>
      </c>
      <c r="DJ28" s="61">
        <f t="shared" si="73"/>
        <v>3.0565202733423917</v>
      </c>
      <c r="DK28" s="61">
        <f t="shared" si="74"/>
        <v>2.5345814728353599</v>
      </c>
      <c r="DL28" s="61">
        <f t="shared" si="75"/>
        <v>49.112963995295218</v>
      </c>
      <c r="DM28" s="61">
        <f t="shared" si="76"/>
        <v>49.11296399529521</v>
      </c>
      <c r="DN28" s="61"/>
      <c r="DO28" s="59">
        <f t="shared" si="2"/>
        <v>43466</v>
      </c>
      <c r="DP28" s="61">
        <f t="shared" si="77"/>
        <v>9.2992798813287934</v>
      </c>
      <c r="DQ28" s="61">
        <f t="shared" si="21"/>
        <v>0.11376788143246952</v>
      </c>
      <c r="DR28" s="61">
        <f t="shared" si="22"/>
        <v>0.53120926152142034</v>
      </c>
      <c r="DS28" s="61">
        <f t="shared" si="23"/>
        <v>0.19359443732302495</v>
      </c>
      <c r="DT28" s="61">
        <f t="shared" si="24"/>
        <v>-1.3818377815304783</v>
      </c>
      <c r="DU28" s="61">
        <f t="shared" si="25"/>
        <v>-1.8456343295184698</v>
      </c>
      <c r="DV28" s="61">
        <f t="shared" si="26"/>
        <v>-3.2876100695138781</v>
      </c>
      <c r="DW28" s="61">
        <f t="shared" si="27"/>
        <v>0.30167225283971399</v>
      </c>
      <c r="DX28" s="61">
        <f t="shared" si="28"/>
        <v>-0.78920723394591885</v>
      </c>
      <c r="DY28" s="61">
        <f t="shared" si="29"/>
        <v>-0.7225104648228502</v>
      </c>
      <c r="DZ28" s="61">
        <f t="shared" si="30"/>
        <v>-1.3630519405051487</v>
      </c>
      <c r="EA28" s="61">
        <f t="shared" si="31"/>
        <v>-0.65696944229267951</v>
      </c>
      <c r="EB28" s="61">
        <f t="shared" si="32"/>
        <v>0.39270245231598011</v>
      </c>
      <c r="EC28" s="61"/>
      <c r="ED28" s="79">
        <f>+'Infla Interanual PondENGHO'!CI29</f>
        <v>3.927024523159961E-3</v>
      </c>
      <c r="EE28" s="53">
        <f t="shared" si="78"/>
        <v>0.3927024523159961</v>
      </c>
    </row>
    <row r="29" spans="1:135" x14ac:dyDescent="0.3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33"/>
        <v>6.3299586992346093</v>
      </c>
      <c r="L29" s="61">
        <f t="shared" si="34"/>
        <v>8.0076243241769056</v>
      </c>
      <c r="M29" s="61">
        <f t="shared" si="35"/>
        <v>9.0829779586266124</v>
      </c>
      <c r="N29" s="61">
        <f t="shared" si="36"/>
        <v>11.438526994604064</v>
      </c>
      <c r="O29" s="61">
        <f t="shared" si="37"/>
        <v>16.425921448080789</v>
      </c>
      <c r="P29" s="61">
        <f t="shared" si="38"/>
        <v>51.285009424722972</v>
      </c>
      <c r="Q29" s="61">
        <f t="shared" si="39"/>
        <v>51.285084033196156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40"/>
        <v>19.443123782619008</v>
      </c>
      <c r="Z29" s="61">
        <f t="shared" si="41"/>
        <v>15.495773257195435</v>
      </c>
      <c r="AA29" s="61">
        <f t="shared" si="42"/>
        <v>14.135472288289639</v>
      </c>
      <c r="AB29" s="61">
        <f t="shared" si="43"/>
        <v>11.703211989172287</v>
      </c>
      <c r="AC29" s="61">
        <f t="shared" si="44"/>
        <v>8.6549284603802601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ref="BG29:BR29" si="91">+AE$1*(AE29-AE17)/$AQ17</f>
        <v>19.443123782619008</v>
      </c>
      <c r="BH29" s="61">
        <f t="shared" si="91"/>
        <v>0.67843708034022276</v>
      </c>
      <c r="BI29" s="61">
        <f t="shared" si="91"/>
        <v>2.5744011010309271</v>
      </c>
      <c r="BJ29" s="61">
        <f t="shared" si="91"/>
        <v>9.7891779099001681</v>
      </c>
      <c r="BK29" s="61">
        <f t="shared" si="91"/>
        <v>2.0805086767935665</v>
      </c>
      <c r="BL29" s="61">
        <f t="shared" si="91"/>
        <v>2.3053329660653081</v>
      </c>
      <c r="BM29" s="61">
        <f t="shared" si="91"/>
        <v>6.5421010365663514</v>
      </c>
      <c r="BN29" s="61">
        <f t="shared" si="91"/>
        <v>2.9032694754762658</v>
      </c>
      <c r="BO29" s="61">
        <f t="shared" si="91"/>
        <v>3.4747829684045102</v>
      </c>
      <c r="BP29" s="61">
        <f t="shared" si="91"/>
        <v>0.58351856359433152</v>
      </c>
      <c r="BQ29" s="61">
        <f t="shared" si="91"/>
        <v>1.8469266767489592</v>
      </c>
      <c r="BR29" s="61">
        <f t="shared" si="91"/>
        <v>2.0352424246475995</v>
      </c>
      <c r="BS29" s="61">
        <f t="shared" si="46"/>
        <v>54.256822662187211</v>
      </c>
      <c r="BT29" s="53">
        <f t="shared" si="47"/>
        <v>52.243022584920304</v>
      </c>
      <c r="BV29" s="61">
        <f t="shared" si="7"/>
        <v>8.6549284603802601</v>
      </c>
      <c r="BW29" s="61">
        <f t="shared" si="8"/>
        <v>0.55300641120057947</v>
      </c>
      <c r="BX29" s="61">
        <f t="shared" si="9"/>
        <v>1.9652744564697673</v>
      </c>
      <c r="BY29" s="61">
        <f t="shared" si="10"/>
        <v>9.3996710973108062</v>
      </c>
      <c r="BZ29" s="61">
        <f t="shared" si="11"/>
        <v>3.5360688333621262</v>
      </c>
      <c r="CA29" s="61">
        <f t="shared" si="12"/>
        <v>4.2789992539868145</v>
      </c>
      <c r="CB29" s="61">
        <f t="shared" si="13"/>
        <v>9.8241121039220687</v>
      </c>
      <c r="CC29" s="61">
        <f t="shared" si="14"/>
        <v>2.6437572805306915</v>
      </c>
      <c r="CD29" s="61">
        <f t="shared" si="15"/>
        <v>4.3182535813061866</v>
      </c>
      <c r="CE29" s="61">
        <f t="shared" si="16"/>
        <v>1.3448598983529911</v>
      </c>
      <c r="CF29" s="61">
        <f t="shared" si="17"/>
        <v>3.3540427253943297</v>
      </c>
      <c r="CG29" s="61">
        <f t="shared" si="18"/>
        <v>2.7134779169338108</v>
      </c>
      <c r="CH29" s="61">
        <f t="shared" si="48"/>
        <v>52.586452019150435</v>
      </c>
      <c r="CI29" s="53">
        <f t="shared" si="49"/>
        <v>50.653788308918493</v>
      </c>
      <c r="CK29" s="61">
        <f t="shared" si="50"/>
        <v>18.721471421596476</v>
      </c>
      <c r="CL29" s="61">
        <f t="shared" si="51"/>
        <v>0.65325616155851829</v>
      </c>
      <c r="CM29" s="61">
        <f t="shared" si="52"/>
        <v>2.4788494472149516</v>
      </c>
      <c r="CN29" s="61">
        <f t="shared" si="53"/>
        <v>9.4258420884482579</v>
      </c>
      <c r="CO29" s="61">
        <f t="shared" si="54"/>
        <v>2.0032883692173682</v>
      </c>
      <c r="CP29" s="61">
        <f t="shared" si="55"/>
        <v>2.2197680642262676</v>
      </c>
      <c r="CQ29" s="61">
        <f t="shared" si="56"/>
        <v>6.2992839505944733</v>
      </c>
      <c r="CR29" s="61">
        <f t="shared" si="57"/>
        <v>2.795511519754406</v>
      </c>
      <c r="CS29" s="61">
        <f t="shared" si="58"/>
        <v>3.3458126773532531</v>
      </c>
      <c r="CT29" s="61">
        <f t="shared" si="59"/>
        <v>0.56186064721081497</v>
      </c>
      <c r="CU29" s="61">
        <f t="shared" si="60"/>
        <v>1.7783760152496553</v>
      </c>
      <c r="CV29" s="61">
        <f t="shared" si="61"/>
        <v>1.9597022224958691</v>
      </c>
      <c r="CW29" s="61">
        <f t="shared" si="62"/>
        <v>52.243022584920304</v>
      </c>
      <c r="CX29" s="61"/>
      <c r="CY29" s="61"/>
      <c r="CZ29" s="61">
        <f t="shared" si="63"/>
        <v>8.3368414720445756</v>
      </c>
      <c r="DA29" s="61">
        <f t="shared" si="64"/>
        <v>0.53268225200338271</v>
      </c>
      <c r="DB29" s="61">
        <f t="shared" si="65"/>
        <v>1.8930464495055073</v>
      </c>
      <c r="DC29" s="61">
        <f t="shared" si="66"/>
        <v>9.0542132365813348</v>
      </c>
      <c r="DD29" s="61">
        <f t="shared" si="67"/>
        <v>3.4061107995203974</v>
      </c>
      <c r="DE29" s="61">
        <f t="shared" si="68"/>
        <v>4.1217369505464108</v>
      </c>
      <c r="DF29" s="61">
        <f t="shared" si="69"/>
        <v>9.4630551354544838</v>
      </c>
      <c r="DG29" s="61">
        <f t="shared" si="70"/>
        <v>2.5465935899116245</v>
      </c>
      <c r="DH29" s="61">
        <f t="shared" si="71"/>
        <v>4.1595485980315905</v>
      </c>
      <c r="DI29" s="61">
        <f t="shared" si="72"/>
        <v>1.2954334430381029</v>
      </c>
      <c r="DJ29" s="61">
        <f t="shared" si="73"/>
        <v>3.2307745373146997</v>
      </c>
      <c r="DK29" s="61">
        <f t="shared" si="74"/>
        <v>2.6137518449663779</v>
      </c>
      <c r="DL29" s="61">
        <f t="shared" si="75"/>
        <v>50.653788308918486</v>
      </c>
      <c r="DM29" s="61">
        <f t="shared" si="76"/>
        <v>50.653788308918493</v>
      </c>
      <c r="DN29" s="61"/>
      <c r="DO29" s="59">
        <f t="shared" si="2"/>
        <v>43497</v>
      </c>
      <c r="DP29" s="61">
        <f t="shared" si="77"/>
        <v>10.384629949551901</v>
      </c>
      <c r="DQ29" s="61">
        <f t="shared" si="21"/>
        <v>0.12057390955513558</v>
      </c>
      <c r="DR29" s="61">
        <f t="shared" si="22"/>
        <v>0.58580299770944433</v>
      </c>
      <c r="DS29" s="61">
        <f t="shared" si="23"/>
        <v>0.37162885186692307</v>
      </c>
      <c r="DT29" s="61">
        <f t="shared" si="24"/>
        <v>-1.4028224303030292</v>
      </c>
      <c r="DU29" s="61">
        <f t="shared" si="25"/>
        <v>-1.9019688863201432</v>
      </c>
      <c r="DV29" s="61">
        <f t="shared" si="26"/>
        <v>-3.1637711848600105</v>
      </c>
      <c r="DW29" s="61">
        <f t="shared" si="27"/>
        <v>0.24891792984278149</v>
      </c>
      <c r="DX29" s="61">
        <f t="shared" si="28"/>
        <v>-0.81373592067833744</v>
      </c>
      <c r="DY29" s="61">
        <f t="shared" si="29"/>
        <v>-0.73357279582728796</v>
      </c>
      <c r="DZ29" s="61">
        <f t="shared" si="30"/>
        <v>-1.4523985220650444</v>
      </c>
      <c r="EA29" s="61">
        <f t="shared" si="31"/>
        <v>-0.6540496224705088</v>
      </c>
      <c r="EB29" s="61">
        <f t="shared" si="32"/>
        <v>1.5892342760018181</v>
      </c>
      <c r="EC29" s="61"/>
      <c r="ED29" s="79">
        <f>+'Infla Interanual PondENGHO'!CI30</f>
        <v>1.5892342760018163E-2</v>
      </c>
      <c r="EE29" s="53">
        <f t="shared" si="78"/>
        <v>1.5892342760018163</v>
      </c>
    </row>
    <row r="30" spans="1:135" x14ac:dyDescent="0.3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33"/>
        <v>6.7857165664697554</v>
      </c>
      <c r="L30" s="61">
        <f t="shared" si="34"/>
        <v>8.5657394806920735</v>
      </c>
      <c r="M30" s="61">
        <f t="shared" si="35"/>
        <v>9.7081008331801542</v>
      </c>
      <c r="N30" s="61">
        <f t="shared" si="36"/>
        <v>12.196136928797559</v>
      </c>
      <c r="O30" s="61">
        <f t="shared" si="37"/>
        <v>17.449720807043455</v>
      </c>
      <c r="P30" s="61">
        <f t="shared" si="38"/>
        <v>54.705414616182999</v>
      </c>
      <c r="Q30" s="61">
        <f t="shared" si="39"/>
        <v>54.705528659608447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40"/>
        <v>21.258327026928864</v>
      </c>
      <c r="Z30" s="61">
        <f t="shared" si="41"/>
        <v>16.952738131060812</v>
      </c>
      <c r="AA30" s="61">
        <f t="shared" si="42"/>
        <v>15.470110434700905</v>
      </c>
      <c r="AB30" s="61">
        <f t="shared" si="43"/>
        <v>12.810461559444649</v>
      </c>
      <c r="AC30" s="61">
        <f t="shared" si="44"/>
        <v>9.4759121553829413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ref="BG30:BR30" si="92">+AE$1*(AE30-AE18)/$AQ18</f>
        <v>21.258327026928864</v>
      </c>
      <c r="BH30" s="61">
        <f t="shared" si="92"/>
        <v>0.76028480493392003</v>
      </c>
      <c r="BI30" s="61">
        <f t="shared" si="92"/>
        <v>2.7817730228806021</v>
      </c>
      <c r="BJ30" s="61">
        <f t="shared" si="92"/>
        <v>10.258376904423441</v>
      </c>
      <c r="BK30" s="61">
        <f t="shared" si="92"/>
        <v>2.0999224579193543</v>
      </c>
      <c r="BL30" s="61">
        <f t="shared" si="92"/>
        <v>2.4347210644894317</v>
      </c>
      <c r="BM30" s="61">
        <f t="shared" si="92"/>
        <v>6.9212224032289926</v>
      </c>
      <c r="BN30" s="61">
        <f t="shared" si="92"/>
        <v>3.0713423468474605</v>
      </c>
      <c r="BO30" s="61">
        <f t="shared" si="92"/>
        <v>3.5539318349595246</v>
      </c>
      <c r="BP30" s="61">
        <f t="shared" si="92"/>
        <v>0.6466396328332169</v>
      </c>
      <c r="BQ30" s="61">
        <f t="shared" si="92"/>
        <v>2.0017210183089693</v>
      </c>
      <c r="BR30" s="61">
        <f t="shared" si="92"/>
        <v>2.1148265747741397</v>
      </c>
      <c r="BS30" s="61">
        <f t="shared" si="46"/>
        <v>57.903089092527921</v>
      </c>
      <c r="BT30" s="53">
        <f t="shared" si="47"/>
        <v>55.997875387835009</v>
      </c>
      <c r="BV30" s="61">
        <f t="shared" si="7"/>
        <v>9.4759121553829413</v>
      </c>
      <c r="BW30" s="61">
        <f t="shared" si="8"/>
        <v>0.6214727874226692</v>
      </c>
      <c r="BX30" s="61">
        <f t="shared" si="9"/>
        <v>2.1039534013535444</v>
      </c>
      <c r="BY30" s="61">
        <f t="shared" si="10"/>
        <v>9.8680127689175965</v>
      </c>
      <c r="BZ30" s="61">
        <f t="shared" si="11"/>
        <v>3.5657486399093385</v>
      </c>
      <c r="CA30" s="61">
        <f t="shared" si="12"/>
        <v>4.4885544465216647</v>
      </c>
      <c r="CB30" s="61">
        <f t="shared" si="13"/>
        <v>10.43523567304117</v>
      </c>
      <c r="CC30" s="61">
        <f t="shared" si="14"/>
        <v>2.7995198113903741</v>
      </c>
      <c r="CD30" s="61">
        <f t="shared" si="15"/>
        <v>4.4240643528575889</v>
      </c>
      <c r="CE30" s="61">
        <f t="shared" si="16"/>
        <v>1.4607986183450685</v>
      </c>
      <c r="CF30" s="61">
        <f t="shared" si="17"/>
        <v>3.6417824998366433</v>
      </c>
      <c r="CG30" s="61">
        <f t="shared" si="18"/>
        <v>2.8036022807992582</v>
      </c>
      <c r="CH30" s="61">
        <f t="shared" si="48"/>
        <v>55.688657435777863</v>
      </c>
      <c r="CI30" s="53">
        <f t="shared" si="49"/>
        <v>53.789648975926866</v>
      </c>
      <c r="CK30" s="61">
        <f t="shared" si="50"/>
        <v>20.558853879203916</v>
      </c>
      <c r="CL30" s="61">
        <f t="shared" si="51"/>
        <v>0.73526878156571596</v>
      </c>
      <c r="CM30" s="61">
        <f t="shared" si="52"/>
        <v>2.6902429824354703</v>
      </c>
      <c r="CN30" s="61">
        <f t="shared" si="53"/>
        <v>9.9208405039909664</v>
      </c>
      <c r="CO30" s="61">
        <f t="shared" si="54"/>
        <v>2.0308276806229792</v>
      </c>
      <c r="CP30" s="61">
        <f t="shared" si="55"/>
        <v>2.3546102446373629</v>
      </c>
      <c r="CQ30" s="61">
        <f t="shared" si="56"/>
        <v>6.6934900320805744</v>
      </c>
      <c r="CR30" s="61">
        <f t="shared" si="57"/>
        <v>2.9702844650880471</v>
      </c>
      <c r="CS30" s="61">
        <f t="shared" si="58"/>
        <v>3.4369950748725215</v>
      </c>
      <c r="CT30" s="61">
        <f t="shared" si="59"/>
        <v>0.62536293223261941</v>
      </c>
      <c r="CU30" s="61">
        <f t="shared" si="60"/>
        <v>1.9358574110848386</v>
      </c>
      <c r="CV30" s="61">
        <f t="shared" si="61"/>
        <v>2.045241400019993</v>
      </c>
      <c r="CW30" s="61">
        <f t="shared" si="62"/>
        <v>55.997875387835009</v>
      </c>
      <c r="CX30" s="61"/>
      <c r="CY30" s="61"/>
      <c r="CZ30" s="61">
        <f t="shared" si="63"/>
        <v>9.1527792558579453</v>
      </c>
      <c r="DA30" s="61">
        <f t="shared" si="64"/>
        <v>0.60028028368447339</v>
      </c>
      <c r="DB30" s="61">
        <f t="shared" si="65"/>
        <v>2.0322076367351332</v>
      </c>
      <c r="DC30" s="61">
        <f t="shared" si="66"/>
        <v>9.5315090607486006</v>
      </c>
      <c r="DD30" s="61">
        <f t="shared" si="67"/>
        <v>3.4441549950867998</v>
      </c>
      <c r="DE30" s="61">
        <f t="shared" si="68"/>
        <v>4.3354927054251693</v>
      </c>
      <c r="DF30" s="61">
        <f t="shared" si="69"/>
        <v>10.079389406743633</v>
      </c>
      <c r="DG30" s="61">
        <f t="shared" si="70"/>
        <v>2.7040549169191483</v>
      </c>
      <c r="DH30" s="61">
        <f t="shared" si="71"/>
        <v>4.2732017531856448</v>
      </c>
      <c r="DI30" s="61">
        <f t="shared" si="72"/>
        <v>1.410984723341852</v>
      </c>
      <c r="DJ30" s="61">
        <f t="shared" si="73"/>
        <v>3.5175960659276804</v>
      </c>
      <c r="DK30" s="61">
        <f t="shared" si="74"/>
        <v>2.7079981722707802</v>
      </c>
      <c r="DL30" s="61">
        <f t="shared" si="75"/>
        <v>53.789648975926852</v>
      </c>
      <c r="DM30" s="61">
        <f t="shared" si="76"/>
        <v>53.789648975926866</v>
      </c>
      <c r="DN30" s="61"/>
      <c r="DO30" s="59">
        <f t="shared" si="2"/>
        <v>43525</v>
      </c>
      <c r="DP30" s="61">
        <f t="shared" si="77"/>
        <v>11.406074623345971</v>
      </c>
      <c r="DQ30" s="61">
        <f t="shared" si="21"/>
        <v>0.13498849788124256</v>
      </c>
      <c r="DR30" s="61">
        <f t="shared" si="22"/>
        <v>0.65803534570033717</v>
      </c>
      <c r="DS30" s="61">
        <f t="shared" si="23"/>
        <v>0.38933144324236579</v>
      </c>
      <c r="DT30" s="61">
        <f t="shared" si="24"/>
        <v>-1.4133273144638205</v>
      </c>
      <c r="DU30" s="61">
        <f t="shared" si="25"/>
        <v>-1.9808824607878064</v>
      </c>
      <c r="DV30" s="61">
        <f t="shared" si="26"/>
        <v>-3.385899374663059</v>
      </c>
      <c r="DW30" s="61">
        <f t="shared" si="27"/>
        <v>0.26622954816889877</v>
      </c>
      <c r="DX30" s="61">
        <f t="shared" si="28"/>
        <v>-0.83620667831312323</v>
      </c>
      <c r="DY30" s="61">
        <f t="shared" si="29"/>
        <v>-0.78562179110923258</v>
      </c>
      <c r="DZ30" s="61">
        <f t="shared" si="30"/>
        <v>-1.5817386548428418</v>
      </c>
      <c r="EA30" s="61">
        <f t="shared" si="31"/>
        <v>-0.66275677225078722</v>
      </c>
      <c r="EB30" s="61">
        <f t="shared" si="32"/>
        <v>2.2082264119081572</v>
      </c>
      <c r="EC30" s="61"/>
      <c r="ED30" s="79">
        <f>+'Infla Interanual PondENGHO'!CI31</f>
        <v>2.2082264119081429E-2</v>
      </c>
      <c r="EE30" s="53">
        <f t="shared" si="78"/>
        <v>2.2082264119081429</v>
      </c>
    </row>
    <row r="31" spans="1:135" x14ac:dyDescent="0.3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33"/>
        <v>6.9053270071013859</v>
      </c>
      <c r="L31" s="61">
        <f t="shared" si="34"/>
        <v>8.7170637622700298</v>
      </c>
      <c r="M31" s="61">
        <f t="shared" si="35"/>
        <v>9.8916616225189831</v>
      </c>
      <c r="N31" s="61">
        <f t="shared" si="36"/>
        <v>12.437424058174079</v>
      </c>
      <c r="O31" s="61">
        <f t="shared" si="37"/>
        <v>17.81776985634523</v>
      </c>
      <c r="P31" s="61">
        <f t="shared" si="38"/>
        <v>55.769246306409705</v>
      </c>
      <c r="Q31" s="61">
        <f t="shared" si="39"/>
        <v>55.769338145884674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40"/>
        <v>21.756459683789878</v>
      </c>
      <c r="Z31" s="61">
        <f t="shared" si="41"/>
        <v>17.321024725892489</v>
      </c>
      <c r="AA31" s="61">
        <f t="shared" si="42"/>
        <v>15.804377600051676</v>
      </c>
      <c r="AB31" s="61">
        <f t="shared" si="43"/>
        <v>13.082158984781021</v>
      </c>
      <c r="AC31" s="61">
        <f t="shared" si="44"/>
        <v>9.6678902889706837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ref="BG31:BR31" si="93">+AE$1*(AE31-AE19)/$AQ19</f>
        <v>21.756459683789878</v>
      </c>
      <c r="BH31" s="61">
        <f t="shared" si="93"/>
        <v>0.74867717578500448</v>
      </c>
      <c r="BI31" s="61">
        <f t="shared" si="93"/>
        <v>2.9545846084524521</v>
      </c>
      <c r="BJ31" s="61">
        <f t="shared" si="93"/>
        <v>9.2510629524149977</v>
      </c>
      <c r="BK31" s="61">
        <f t="shared" si="93"/>
        <v>2.2789439516545094</v>
      </c>
      <c r="BL31" s="61">
        <f t="shared" si="93"/>
        <v>2.5335850614939694</v>
      </c>
      <c r="BM31" s="61">
        <f t="shared" si="93"/>
        <v>7.1097660159717542</v>
      </c>
      <c r="BN31" s="61">
        <f t="shared" si="93"/>
        <v>3.2569155361253834</v>
      </c>
      <c r="BO31" s="61">
        <f t="shared" si="93"/>
        <v>3.6785748757549293</v>
      </c>
      <c r="BP31" s="61">
        <f t="shared" si="93"/>
        <v>0.66309557073720715</v>
      </c>
      <c r="BQ31" s="61">
        <f t="shared" si="93"/>
        <v>2.1183433143266033</v>
      </c>
      <c r="BR31" s="61">
        <f t="shared" si="93"/>
        <v>2.1669454416203484</v>
      </c>
      <c r="BS31" s="61">
        <f t="shared" si="46"/>
        <v>58.516954188127038</v>
      </c>
      <c r="BT31" s="53">
        <f t="shared" si="47"/>
        <v>57.024433656665764</v>
      </c>
      <c r="BV31" s="61">
        <f t="shared" si="7"/>
        <v>9.6678902889706837</v>
      </c>
      <c r="BW31" s="61">
        <f t="shared" si="8"/>
        <v>0.61363836108251812</v>
      </c>
      <c r="BX31" s="61">
        <f t="shared" si="9"/>
        <v>2.2460457489716825</v>
      </c>
      <c r="BY31" s="61">
        <f t="shared" si="10"/>
        <v>9.0785766126812373</v>
      </c>
      <c r="BZ31" s="61">
        <f t="shared" si="11"/>
        <v>3.8518375679150285</v>
      </c>
      <c r="CA31" s="61">
        <f t="shared" si="12"/>
        <v>4.6454009097701139</v>
      </c>
      <c r="CB31" s="61">
        <f t="shared" si="13"/>
        <v>10.642732057156248</v>
      </c>
      <c r="CC31" s="61">
        <f t="shared" si="14"/>
        <v>2.9561412097778028</v>
      </c>
      <c r="CD31" s="61">
        <f t="shared" si="15"/>
        <v>4.5822449831810106</v>
      </c>
      <c r="CE31" s="61">
        <f t="shared" si="16"/>
        <v>1.4758254991337838</v>
      </c>
      <c r="CF31" s="61">
        <f t="shared" si="17"/>
        <v>3.8179800534576009</v>
      </c>
      <c r="CG31" s="61">
        <f t="shared" si="18"/>
        <v>2.8697828319592364</v>
      </c>
      <c r="CH31" s="61">
        <f t="shared" si="48"/>
        <v>56.448096124056953</v>
      </c>
      <c r="CI31" s="53">
        <f t="shared" si="49"/>
        <v>54.913845215614309</v>
      </c>
      <c r="CK31" s="61">
        <f t="shared" si="50"/>
        <v>21.201544220049726</v>
      </c>
      <c r="CL31" s="61">
        <f t="shared" si="51"/>
        <v>0.72958158081088531</v>
      </c>
      <c r="CM31" s="61">
        <f t="shared" si="52"/>
        <v>2.8792256248683494</v>
      </c>
      <c r="CN31" s="61">
        <f t="shared" si="53"/>
        <v>9.0151073804634816</v>
      </c>
      <c r="CO31" s="61">
        <f t="shared" si="54"/>
        <v>2.2208177096946371</v>
      </c>
      <c r="CP31" s="61">
        <f t="shared" si="55"/>
        <v>2.4689639995308612</v>
      </c>
      <c r="CQ31" s="61">
        <f t="shared" si="56"/>
        <v>6.9284258915591179</v>
      </c>
      <c r="CR31" s="61">
        <f t="shared" si="57"/>
        <v>3.1738453665592332</v>
      </c>
      <c r="CS31" s="61">
        <f t="shared" si="58"/>
        <v>3.5847499560413905</v>
      </c>
      <c r="CT31" s="61">
        <f t="shared" si="59"/>
        <v>0.64618280131204942</v>
      </c>
      <c r="CU31" s="61">
        <f t="shared" si="60"/>
        <v>2.0643133168125209</v>
      </c>
      <c r="CV31" s="61">
        <f t="shared" si="61"/>
        <v>2.1116758089635108</v>
      </c>
      <c r="CW31" s="61">
        <f t="shared" si="62"/>
        <v>57.024433656665771</v>
      </c>
      <c r="CX31" s="61"/>
      <c r="CY31" s="61"/>
      <c r="CZ31" s="61">
        <f t="shared" si="63"/>
        <v>9.4051184600328508</v>
      </c>
      <c r="DA31" s="61">
        <f t="shared" si="64"/>
        <v>0.59695976113687932</v>
      </c>
      <c r="DB31" s="61">
        <f t="shared" si="65"/>
        <v>2.18499855752717</v>
      </c>
      <c r="DC31" s="61">
        <f t="shared" si="66"/>
        <v>8.8318222423520645</v>
      </c>
      <c r="DD31" s="61">
        <f t="shared" si="67"/>
        <v>3.747145192201252</v>
      </c>
      <c r="DE31" s="61">
        <f t="shared" si="68"/>
        <v>4.5191395997299759</v>
      </c>
      <c r="DF31" s="61">
        <f t="shared" si="69"/>
        <v>10.353464173061132</v>
      </c>
      <c r="DG31" s="61">
        <f t="shared" si="70"/>
        <v>2.8757937286755406</v>
      </c>
      <c r="DH31" s="61">
        <f t="shared" si="71"/>
        <v>4.4577002418897971</v>
      </c>
      <c r="DI31" s="61">
        <f t="shared" si="72"/>
        <v>1.4357127802252034</v>
      </c>
      <c r="DJ31" s="61">
        <f t="shared" si="73"/>
        <v>3.7142079199819285</v>
      </c>
      <c r="DK31" s="61">
        <f t="shared" si="74"/>
        <v>2.791782558800509</v>
      </c>
      <c r="DL31" s="61">
        <f t="shared" si="75"/>
        <v>54.913845215614302</v>
      </c>
      <c r="DM31" s="61">
        <f t="shared" si="76"/>
        <v>54.913845215614309</v>
      </c>
      <c r="DN31" s="61"/>
      <c r="DO31" s="59">
        <f t="shared" si="2"/>
        <v>43556</v>
      </c>
      <c r="DP31" s="61">
        <f t="shared" si="77"/>
        <v>11.796425760016875</v>
      </c>
      <c r="DQ31" s="61">
        <f t="shared" si="21"/>
        <v>0.13262181967400599</v>
      </c>
      <c r="DR31" s="61">
        <f t="shared" si="22"/>
        <v>0.69422706734117945</v>
      </c>
      <c r="DS31" s="61">
        <f t="shared" si="23"/>
        <v>0.18328513811141711</v>
      </c>
      <c r="DT31" s="61">
        <f t="shared" si="24"/>
        <v>-1.5263274825066149</v>
      </c>
      <c r="DU31" s="61">
        <f t="shared" si="25"/>
        <v>-2.0501756001991147</v>
      </c>
      <c r="DV31" s="61">
        <f t="shared" si="26"/>
        <v>-3.4250382815020144</v>
      </c>
      <c r="DW31" s="61">
        <f t="shared" si="27"/>
        <v>0.2980516378836926</v>
      </c>
      <c r="DX31" s="61">
        <f t="shared" si="28"/>
        <v>-0.87295028584840662</v>
      </c>
      <c r="DY31" s="61">
        <f t="shared" si="29"/>
        <v>-0.78952997891315402</v>
      </c>
      <c r="DZ31" s="61">
        <f t="shared" si="30"/>
        <v>-1.6498946031694075</v>
      </c>
      <c r="EA31" s="61">
        <f t="shared" si="31"/>
        <v>-0.68010674983699815</v>
      </c>
      <c r="EB31" s="61">
        <f t="shared" si="32"/>
        <v>2.110588441051469</v>
      </c>
      <c r="EC31" s="61"/>
      <c r="ED31" s="79">
        <f>+'Infla Interanual PondENGHO'!CI32</f>
        <v>2.110588441051453E-2</v>
      </c>
      <c r="EE31" s="53">
        <f t="shared" si="78"/>
        <v>2.110588441051453</v>
      </c>
    </row>
    <row r="32" spans="1:135" x14ac:dyDescent="0.3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33"/>
        <v>7.0645015914170877</v>
      </c>
      <c r="L32" s="61">
        <f t="shared" si="34"/>
        <v>8.9417379279463685</v>
      </c>
      <c r="M32" s="61">
        <f t="shared" si="35"/>
        <v>10.155577135568189</v>
      </c>
      <c r="N32" s="61">
        <f t="shared" si="36"/>
        <v>12.78835536226115</v>
      </c>
      <c r="O32" s="61">
        <f t="shared" si="37"/>
        <v>18.378021280877626</v>
      </c>
      <c r="P32" s="61">
        <f t="shared" si="38"/>
        <v>57.328193298070417</v>
      </c>
      <c r="Q32" s="61">
        <f t="shared" si="39"/>
        <v>57.328268294071741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40"/>
        <v>21.602891182608431</v>
      </c>
      <c r="Z32" s="61">
        <f t="shared" si="41"/>
        <v>17.232024294526575</v>
      </c>
      <c r="AA32" s="61">
        <f t="shared" si="42"/>
        <v>15.733729142053081</v>
      </c>
      <c r="AB32" s="61">
        <f t="shared" si="43"/>
        <v>13.039668894563979</v>
      </c>
      <c r="AC32" s="61">
        <f t="shared" si="44"/>
        <v>9.6525158892747722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ref="BG32:BR32" si="94">+AE$1*(AE32-AE20)/$AQ20</f>
        <v>21.602891182608431</v>
      </c>
      <c r="BH32" s="61">
        <f t="shared" si="94"/>
        <v>0.75704800925188398</v>
      </c>
      <c r="BI32" s="61">
        <f t="shared" si="94"/>
        <v>3.0948807082355763</v>
      </c>
      <c r="BJ32" s="61">
        <f t="shared" si="94"/>
        <v>10.351178778785295</v>
      </c>
      <c r="BK32" s="61">
        <f t="shared" si="94"/>
        <v>2.3351064690986512</v>
      </c>
      <c r="BL32" s="61">
        <f t="shared" si="94"/>
        <v>2.7004325075927302</v>
      </c>
      <c r="BM32" s="61">
        <f t="shared" si="94"/>
        <v>7.3513857225644994</v>
      </c>
      <c r="BN32" s="61">
        <f t="shared" si="94"/>
        <v>3.1713041969267297</v>
      </c>
      <c r="BO32" s="61">
        <f t="shared" si="94"/>
        <v>3.6569695488564666</v>
      </c>
      <c r="BP32" s="61">
        <f t="shared" si="94"/>
        <v>0.71248989235260252</v>
      </c>
      <c r="BQ32" s="61">
        <f t="shared" si="94"/>
        <v>2.1128936003849033</v>
      </c>
      <c r="BR32" s="61">
        <f t="shared" si="94"/>
        <v>2.2021564576286603</v>
      </c>
      <c r="BS32" s="61">
        <f t="shared" si="46"/>
        <v>60.048737074286429</v>
      </c>
      <c r="BT32" s="53">
        <f t="shared" si="47"/>
        <v>58.187632713722273</v>
      </c>
      <c r="BV32" s="61">
        <f t="shared" si="7"/>
        <v>9.6525158892747722</v>
      </c>
      <c r="BW32" s="61">
        <f t="shared" si="8"/>
        <v>0.62779835333092604</v>
      </c>
      <c r="BX32" s="61">
        <f t="shared" si="9"/>
        <v>2.364612276386485</v>
      </c>
      <c r="BY32" s="61">
        <f t="shared" si="10"/>
        <v>10.048910508267156</v>
      </c>
      <c r="BZ32" s="61">
        <f t="shared" si="11"/>
        <v>3.9653144099344155</v>
      </c>
      <c r="CA32" s="61">
        <f t="shared" si="12"/>
        <v>5.0180574167003824</v>
      </c>
      <c r="CB32" s="61">
        <f t="shared" si="13"/>
        <v>10.994778926046523</v>
      </c>
      <c r="CC32" s="61">
        <f t="shared" si="14"/>
        <v>2.8558028166806477</v>
      </c>
      <c r="CD32" s="61">
        <f t="shared" si="15"/>
        <v>4.589147785231332</v>
      </c>
      <c r="CE32" s="61">
        <f t="shared" si="16"/>
        <v>1.6587335247437482</v>
      </c>
      <c r="CF32" s="61">
        <f t="shared" si="17"/>
        <v>3.8052270057419073</v>
      </c>
      <c r="CG32" s="61">
        <f t="shared" si="18"/>
        <v>2.9286704844941753</v>
      </c>
      <c r="CH32" s="61">
        <f t="shared" si="48"/>
        <v>58.509569396832468</v>
      </c>
      <c r="CI32" s="53">
        <f t="shared" si="49"/>
        <v>56.72921538805393</v>
      </c>
      <c r="CK32" s="61">
        <f t="shared" si="50"/>
        <v>20.933347792694875</v>
      </c>
      <c r="CL32" s="61">
        <f t="shared" si="51"/>
        <v>0.73358464566053838</v>
      </c>
      <c r="CM32" s="61">
        <f t="shared" si="52"/>
        <v>2.9989603564986607</v>
      </c>
      <c r="CN32" s="61">
        <f t="shared" si="53"/>
        <v>10.030362307019299</v>
      </c>
      <c r="CO32" s="61">
        <f t="shared" si="54"/>
        <v>2.2627339756248124</v>
      </c>
      <c r="CP32" s="61">
        <f t="shared" si="55"/>
        <v>2.616737379932133</v>
      </c>
      <c r="CQ32" s="61">
        <f t="shared" si="56"/>
        <v>7.1235425290011074</v>
      </c>
      <c r="CR32" s="61">
        <f t="shared" si="57"/>
        <v>3.0730152343749579</v>
      </c>
      <c r="CS32" s="61">
        <f t="shared" si="58"/>
        <v>3.5436282480159944</v>
      </c>
      <c r="CT32" s="61">
        <f t="shared" si="59"/>
        <v>0.69040752875726341</v>
      </c>
      <c r="CU32" s="61">
        <f t="shared" si="60"/>
        <v>2.0474082016125732</v>
      </c>
      <c r="CV32" s="61">
        <f t="shared" si="61"/>
        <v>2.1339045145300566</v>
      </c>
      <c r="CW32" s="61">
        <f t="shared" si="62"/>
        <v>58.187632713722273</v>
      </c>
      <c r="CX32" s="61"/>
      <c r="CY32" s="61"/>
      <c r="CZ32" s="61">
        <f t="shared" si="63"/>
        <v>9.358805039315941</v>
      </c>
      <c r="DA32" s="61">
        <f t="shared" si="64"/>
        <v>0.60869543860125808</v>
      </c>
      <c r="DB32" s="61">
        <f t="shared" si="65"/>
        <v>2.2926608505108481</v>
      </c>
      <c r="DC32" s="61">
        <f t="shared" si="66"/>
        <v>9.7431379946137096</v>
      </c>
      <c r="DD32" s="61">
        <f t="shared" si="67"/>
        <v>3.8446561402091182</v>
      </c>
      <c r="DE32" s="61">
        <f t="shared" si="68"/>
        <v>4.865365835986287</v>
      </c>
      <c r="DF32" s="61">
        <f t="shared" si="69"/>
        <v>10.660225126755011</v>
      </c>
      <c r="DG32" s="61">
        <f t="shared" si="70"/>
        <v>2.7689052365861055</v>
      </c>
      <c r="DH32" s="61">
        <f t="shared" si="71"/>
        <v>4.4495072488107024</v>
      </c>
      <c r="DI32" s="61">
        <f t="shared" si="72"/>
        <v>1.6082608770945457</v>
      </c>
      <c r="DJ32" s="61">
        <f t="shared" si="73"/>
        <v>3.6894399434916814</v>
      </c>
      <c r="DK32" s="61">
        <f t="shared" si="74"/>
        <v>2.8395556560787254</v>
      </c>
      <c r="DL32" s="61">
        <f t="shared" si="75"/>
        <v>56.729215388053937</v>
      </c>
      <c r="DM32" s="61">
        <f t="shared" si="76"/>
        <v>56.72921538805393</v>
      </c>
      <c r="DN32" s="61"/>
      <c r="DO32" s="59">
        <f t="shared" si="2"/>
        <v>43586</v>
      </c>
      <c r="DP32" s="61">
        <f t="shared" si="77"/>
        <v>11.574542753378934</v>
      </c>
      <c r="DQ32" s="61">
        <f t="shared" si="21"/>
        <v>0.1248892070592803</v>
      </c>
      <c r="DR32" s="61">
        <f t="shared" si="22"/>
        <v>0.70629950598781255</v>
      </c>
      <c r="DS32" s="61">
        <f t="shared" si="23"/>
        <v>0.28722431240558954</v>
      </c>
      <c r="DT32" s="61">
        <f t="shared" si="24"/>
        <v>-1.5819221645843058</v>
      </c>
      <c r="DU32" s="61">
        <f t="shared" si="25"/>
        <v>-2.2486284560541541</v>
      </c>
      <c r="DV32" s="61">
        <f t="shared" si="26"/>
        <v>-3.5366825977539031</v>
      </c>
      <c r="DW32" s="61">
        <f t="shared" si="27"/>
        <v>0.30410999778885239</v>
      </c>
      <c r="DX32" s="61">
        <f t="shared" si="28"/>
        <v>-0.90587900079470796</v>
      </c>
      <c r="DY32" s="61">
        <f t="shared" si="29"/>
        <v>-0.91785334833728227</v>
      </c>
      <c r="DZ32" s="61">
        <f t="shared" si="30"/>
        <v>-1.6420317418791082</v>
      </c>
      <c r="EA32" s="61">
        <f t="shared" si="31"/>
        <v>-0.70565114154866881</v>
      </c>
      <c r="EB32" s="61">
        <f t="shared" si="32"/>
        <v>1.4584173256683357</v>
      </c>
      <c r="EC32" s="61"/>
      <c r="ED32" s="79">
        <f>+'Infla Interanual PondENGHO'!CI33</f>
        <v>1.4584173256683375E-2</v>
      </c>
      <c r="EE32" s="53">
        <f t="shared" si="78"/>
        <v>1.4584173256683375</v>
      </c>
    </row>
    <row r="33" spans="1:135" x14ac:dyDescent="0.3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33"/>
        <v>6.8900931256678861</v>
      </c>
      <c r="L33" s="61">
        <f t="shared" si="34"/>
        <v>8.7196018850376866</v>
      </c>
      <c r="M33" s="61">
        <f t="shared" si="35"/>
        <v>9.9077804016762183</v>
      </c>
      <c r="N33" s="61">
        <f t="shared" si="36"/>
        <v>12.452518938813157</v>
      </c>
      <c r="O33" s="61">
        <f t="shared" si="37"/>
        <v>17.894396483408919</v>
      </c>
      <c r="P33" s="61">
        <f t="shared" si="38"/>
        <v>55.864390834603867</v>
      </c>
      <c r="Q33" s="61">
        <f t="shared" si="39"/>
        <v>55.864480250782393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40"/>
        <v>20.585620302816061</v>
      </c>
      <c r="Z33" s="61">
        <f t="shared" si="41"/>
        <v>16.426439512905379</v>
      </c>
      <c r="AA33" s="61">
        <f t="shared" si="42"/>
        <v>14.999247163523334</v>
      </c>
      <c r="AB33" s="61">
        <f t="shared" si="43"/>
        <v>12.441342047471185</v>
      </c>
      <c r="AC33" s="61">
        <f t="shared" si="44"/>
        <v>9.2303240885312672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ref="BG33:BR33" si="95">+AE$1*(AE33-AE21)/$AQ21</f>
        <v>20.585620302816061</v>
      </c>
      <c r="BH33" s="61">
        <f t="shared" si="95"/>
        <v>0.78624920021978573</v>
      </c>
      <c r="BI33" s="61">
        <f t="shared" si="95"/>
        <v>3.0689789205421278</v>
      </c>
      <c r="BJ33" s="61">
        <f t="shared" si="95"/>
        <v>10.315522315552881</v>
      </c>
      <c r="BK33" s="61">
        <f t="shared" si="95"/>
        <v>2.2969392638941675</v>
      </c>
      <c r="BL33" s="61">
        <f t="shared" si="95"/>
        <v>2.6830025440767931</v>
      </c>
      <c r="BM33" s="61">
        <f t="shared" si="95"/>
        <v>6.7513911975818468</v>
      </c>
      <c r="BN33" s="61">
        <f t="shared" si="95"/>
        <v>3.6232013262664178</v>
      </c>
      <c r="BO33" s="61">
        <f t="shared" si="95"/>
        <v>3.7116813791606869</v>
      </c>
      <c r="BP33" s="61">
        <f t="shared" si="95"/>
        <v>0.71668743177007554</v>
      </c>
      <c r="BQ33" s="61">
        <f t="shared" si="95"/>
        <v>2.0937368342584333</v>
      </c>
      <c r="BR33" s="61">
        <f t="shared" si="95"/>
        <v>2.133146924697626</v>
      </c>
      <c r="BS33" s="61">
        <f t="shared" si="46"/>
        <v>58.766157640836909</v>
      </c>
      <c r="BT33" s="53">
        <f t="shared" si="47"/>
        <v>56.698814294815492</v>
      </c>
      <c r="BV33" s="61">
        <f t="shared" si="7"/>
        <v>9.2303240885312672</v>
      </c>
      <c r="BW33" s="61">
        <f t="shared" si="8"/>
        <v>0.65218780427599476</v>
      </c>
      <c r="BX33" s="61">
        <f t="shared" si="9"/>
        <v>2.3103227249894225</v>
      </c>
      <c r="BY33" s="61">
        <f t="shared" si="10"/>
        <v>9.9329300855934299</v>
      </c>
      <c r="BZ33" s="61">
        <f t="shared" si="11"/>
        <v>3.8951926034449933</v>
      </c>
      <c r="CA33" s="61">
        <f t="shared" si="12"/>
        <v>4.911275069366619</v>
      </c>
      <c r="CB33" s="61">
        <f t="shared" si="13"/>
        <v>10.105922230972135</v>
      </c>
      <c r="CC33" s="61">
        <f t="shared" si="14"/>
        <v>3.2951928502981733</v>
      </c>
      <c r="CD33" s="61">
        <f t="shared" si="15"/>
        <v>4.5822929370157572</v>
      </c>
      <c r="CE33" s="61">
        <f t="shared" si="16"/>
        <v>1.6821115029526168</v>
      </c>
      <c r="CF33" s="61">
        <f t="shared" si="17"/>
        <v>3.7321921279445096</v>
      </c>
      <c r="CG33" s="61">
        <f t="shared" si="18"/>
        <v>2.8250924562926594</v>
      </c>
      <c r="CH33" s="61">
        <f t="shared" si="48"/>
        <v>57.15503648167757</v>
      </c>
      <c r="CI33" s="53">
        <f t="shared" si="49"/>
        <v>55.270473801196452</v>
      </c>
      <c r="CK33" s="61">
        <f t="shared" si="50"/>
        <v>19.861435723370686</v>
      </c>
      <c r="CL33" s="61">
        <f t="shared" si="51"/>
        <v>0.7585896233877707</v>
      </c>
      <c r="CM33" s="61">
        <f t="shared" si="52"/>
        <v>2.961014857462839</v>
      </c>
      <c r="CN33" s="61">
        <f t="shared" si="53"/>
        <v>9.9526310312505988</v>
      </c>
      <c r="CO33" s="61">
        <f t="shared" si="54"/>
        <v>2.2161348980132316</v>
      </c>
      <c r="CP33" s="61">
        <f t="shared" si="55"/>
        <v>2.5886168009973223</v>
      </c>
      <c r="CQ33" s="61">
        <f t="shared" si="56"/>
        <v>6.513883008701904</v>
      </c>
      <c r="CR33" s="61">
        <f t="shared" si="57"/>
        <v>3.495740191255138</v>
      </c>
      <c r="CS33" s="61">
        <f t="shared" si="58"/>
        <v>3.5811075912901793</v>
      </c>
      <c r="CT33" s="61">
        <f t="shared" si="59"/>
        <v>0.69147497867245389</v>
      </c>
      <c r="CU33" s="61">
        <f t="shared" si="60"/>
        <v>2.020080956685518</v>
      </c>
      <c r="CV33" s="61">
        <f t="shared" si="61"/>
        <v>2.058104633727845</v>
      </c>
      <c r="CW33" s="61">
        <f t="shared" si="62"/>
        <v>56.698814294815477</v>
      </c>
      <c r="CX33" s="61"/>
      <c r="CY33" s="61"/>
      <c r="CZ33" s="61">
        <f t="shared" si="63"/>
        <v>8.9259742818161865</v>
      </c>
      <c r="DA33" s="61">
        <f t="shared" si="64"/>
        <v>0.63068333376450314</v>
      </c>
      <c r="DB33" s="61">
        <f t="shared" si="65"/>
        <v>2.2341448716382439</v>
      </c>
      <c r="DC33" s="61">
        <f t="shared" si="66"/>
        <v>9.605413378415081</v>
      </c>
      <c r="DD33" s="61">
        <f t="shared" si="67"/>
        <v>3.766757122241307</v>
      </c>
      <c r="DE33" s="61">
        <f t="shared" si="68"/>
        <v>4.7493364847893389</v>
      </c>
      <c r="DF33" s="61">
        <f t="shared" si="69"/>
        <v>9.772701485072691</v>
      </c>
      <c r="DG33" s="61">
        <f t="shared" si="70"/>
        <v>3.1865410524351643</v>
      </c>
      <c r="DH33" s="61">
        <f t="shared" si="71"/>
        <v>4.4312018207866481</v>
      </c>
      <c r="DI33" s="61">
        <f t="shared" si="72"/>
        <v>1.6266475446033166</v>
      </c>
      <c r="DJ33" s="61">
        <f t="shared" si="73"/>
        <v>3.6091312319381812</v>
      </c>
      <c r="DK33" s="61">
        <f t="shared" si="74"/>
        <v>2.7319411936957994</v>
      </c>
      <c r="DL33" s="61">
        <f t="shared" si="75"/>
        <v>55.270473801196452</v>
      </c>
      <c r="DM33" s="61">
        <f t="shared" si="76"/>
        <v>55.270473801196452</v>
      </c>
      <c r="DN33" s="61"/>
      <c r="DO33" s="59">
        <f t="shared" si="2"/>
        <v>43617</v>
      </c>
      <c r="DP33" s="61">
        <f t="shared" si="77"/>
        <v>10.9354614415545</v>
      </c>
      <c r="DQ33" s="61">
        <f t="shared" si="21"/>
        <v>0.12790628962326756</v>
      </c>
      <c r="DR33" s="61">
        <f t="shared" si="22"/>
        <v>0.72686998582459506</v>
      </c>
      <c r="DS33" s="61">
        <f t="shared" si="23"/>
        <v>0.34721765283551775</v>
      </c>
      <c r="DT33" s="61">
        <f t="shared" si="24"/>
        <v>-1.5506222242280754</v>
      </c>
      <c r="DU33" s="61">
        <f t="shared" si="25"/>
        <v>-2.1607196837920166</v>
      </c>
      <c r="DV33" s="61">
        <f t="shared" si="26"/>
        <v>-3.258818476370787</v>
      </c>
      <c r="DW33" s="61">
        <f t="shared" si="27"/>
        <v>0.30919913881997374</v>
      </c>
      <c r="DX33" s="61">
        <f t="shared" si="28"/>
        <v>-0.85009422949646885</v>
      </c>
      <c r="DY33" s="61">
        <f t="shared" si="29"/>
        <v>-0.93517256593086273</v>
      </c>
      <c r="DZ33" s="61">
        <f t="shared" si="30"/>
        <v>-1.5890502752526632</v>
      </c>
      <c r="EA33" s="61">
        <f t="shared" si="31"/>
        <v>-0.67383655996795433</v>
      </c>
      <c r="EB33" s="61">
        <f t="shared" si="32"/>
        <v>1.4283404936190252</v>
      </c>
      <c r="EC33" s="61"/>
      <c r="ED33" s="79">
        <f>+'Infla Interanual PondENGHO'!CI34</f>
        <v>1.4283404936190403E-2</v>
      </c>
      <c r="EE33" s="53">
        <f t="shared" si="78"/>
        <v>1.4283404936190403</v>
      </c>
    </row>
    <row r="34" spans="1:135" x14ac:dyDescent="0.3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33"/>
        <v>6.6920968782196395</v>
      </c>
      <c r="L34" s="61">
        <f t="shared" si="34"/>
        <v>8.4805954165757775</v>
      </c>
      <c r="M34" s="61">
        <f t="shared" si="35"/>
        <v>9.657396756960873</v>
      </c>
      <c r="N34" s="61">
        <f t="shared" si="36"/>
        <v>12.138830151000317</v>
      </c>
      <c r="O34" s="61">
        <f t="shared" si="37"/>
        <v>17.478292580800943</v>
      </c>
      <c r="P34" s="61">
        <f t="shared" si="38"/>
        <v>54.447211783557549</v>
      </c>
      <c r="Q34" s="61">
        <f t="shared" si="39"/>
        <v>54.447257462986599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40"/>
        <v>19.765413440151516</v>
      </c>
      <c r="Z34" s="61">
        <f t="shared" si="41"/>
        <v>15.815609132912984</v>
      </c>
      <c r="AA34" s="61">
        <f t="shared" si="42"/>
        <v>14.47027022067569</v>
      </c>
      <c r="AB34" s="61">
        <f t="shared" si="43"/>
        <v>12.019911087114636</v>
      </c>
      <c r="AC34" s="61">
        <f t="shared" si="44"/>
        <v>8.9425675755412399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ref="BG34:BR34" si="96">+AE$1*(AE34-AE22)/$AQ22</f>
        <v>19.765413440151516</v>
      </c>
      <c r="BH34" s="61">
        <f t="shared" si="96"/>
        <v>0.73255219534164129</v>
      </c>
      <c r="BI34" s="61">
        <f t="shared" si="96"/>
        <v>3.0395528001930932</v>
      </c>
      <c r="BJ34" s="61">
        <f t="shared" si="96"/>
        <v>10.320969685916882</v>
      </c>
      <c r="BK34" s="61">
        <f t="shared" si="96"/>
        <v>2.2003730766871428</v>
      </c>
      <c r="BL34" s="61">
        <f t="shared" si="96"/>
        <v>2.7444858376906214</v>
      </c>
      <c r="BM34" s="61">
        <f t="shared" si="96"/>
        <v>6.2029174668759053</v>
      </c>
      <c r="BN34" s="61">
        <f t="shared" si="96"/>
        <v>3.5006728204869866</v>
      </c>
      <c r="BO34" s="61">
        <f t="shared" si="96"/>
        <v>3.6106666401748475</v>
      </c>
      <c r="BP34" s="61">
        <f t="shared" si="96"/>
        <v>0.71509192092239338</v>
      </c>
      <c r="BQ34" s="61">
        <f t="shared" si="96"/>
        <v>2.0846485795291776</v>
      </c>
      <c r="BR34" s="61">
        <f t="shared" si="96"/>
        <v>2.0755566459849923</v>
      </c>
      <c r="BS34" s="61">
        <f t="shared" si="46"/>
        <v>56.992901109955184</v>
      </c>
      <c r="BT34" s="53">
        <f t="shared" si="47"/>
        <v>54.969569107216842</v>
      </c>
      <c r="BV34" s="61">
        <f t="shared" si="7"/>
        <v>8.9425675755412399</v>
      </c>
      <c r="BW34" s="61">
        <f t="shared" si="8"/>
        <v>0.61109688802748274</v>
      </c>
      <c r="BX34" s="61">
        <f t="shared" si="9"/>
        <v>2.3237696842470306</v>
      </c>
      <c r="BY34" s="61">
        <f t="shared" si="10"/>
        <v>10.065684887971889</v>
      </c>
      <c r="BZ34" s="61">
        <f t="shared" si="11"/>
        <v>3.7267169806210041</v>
      </c>
      <c r="CA34" s="61">
        <f t="shared" si="12"/>
        <v>5.0560890656111441</v>
      </c>
      <c r="CB34" s="61">
        <f t="shared" si="13"/>
        <v>9.2723882011717755</v>
      </c>
      <c r="CC34" s="61">
        <f t="shared" si="14"/>
        <v>3.194430462397206</v>
      </c>
      <c r="CD34" s="61">
        <f t="shared" si="15"/>
        <v>4.4671965943915435</v>
      </c>
      <c r="CE34" s="61">
        <f t="shared" si="16"/>
        <v>1.6730712186634422</v>
      </c>
      <c r="CF34" s="61">
        <f t="shared" si="17"/>
        <v>3.7196391303813048</v>
      </c>
      <c r="CG34" s="61">
        <f t="shared" si="18"/>
        <v>2.7530453063869174</v>
      </c>
      <c r="CH34" s="61">
        <f t="shared" si="48"/>
        <v>55.80569599541198</v>
      </c>
      <c r="CI34" s="53">
        <f t="shared" si="49"/>
        <v>54.053575117948526</v>
      </c>
      <c r="CK34" s="61">
        <f t="shared" si="50"/>
        <v>19.063712126795711</v>
      </c>
      <c r="CL34" s="61">
        <f t="shared" si="51"/>
        <v>0.70654551255054421</v>
      </c>
      <c r="CM34" s="61">
        <f t="shared" si="52"/>
        <v>2.9316441951761543</v>
      </c>
      <c r="CN34" s="61">
        <f t="shared" si="53"/>
        <v>9.9545600479074174</v>
      </c>
      <c r="CO34" s="61">
        <f t="shared" si="54"/>
        <v>2.1222565888909588</v>
      </c>
      <c r="CP34" s="61">
        <f t="shared" si="55"/>
        <v>2.6470525448012441</v>
      </c>
      <c r="CQ34" s="61">
        <f t="shared" si="56"/>
        <v>5.9827047530703537</v>
      </c>
      <c r="CR34" s="61">
        <f t="shared" si="57"/>
        <v>3.3763937750117878</v>
      </c>
      <c r="CS34" s="61">
        <f t="shared" si="58"/>
        <v>3.4824826519586485</v>
      </c>
      <c r="CT34" s="61">
        <f t="shared" si="59"/>
        <v>0.68970510361140047</v>
      </c>
      <c r="CU34" s="61">
        <f t="shared" si="60"/>
        <v>2.0106404819717847</v>
      </c>
      <c r="CV34" s="61">
        <f t="shared" si="61"/>
        <v>2.0018713254708529</v>
      </c>
      <c r="CW34" s="61">
        <f t="shared" si="62"/>
        <v>54.969569107216842</v>
      </c>
      <c r="CX34" s="61"/>
      <c r="CY34" s="61"/>
      <c r="CZ34" s="61">
        <f t="shared" si="63"/>
        <v>8.661799473508756</v>
      </c>
      <c r="DA34" s="61">
        <f t="shared" si="64"/>
        <v>0.59191039466748718</v>
      </c>
      <c r="DB34" s="61">
        <f t="shared" si="65"/>
        <v>2.2508107271807014</v>
      </c>
      <c r="DC34" s="61">
        <f t="shared" si="66"/>
        <v>9.7496544842003114</v>
      </c>
      <c r="DD34" s="61">
        <f t="shared" si="67"/>
        <v>3.6097099527598968</v>
      </c>
      <c r="DE34" s="61">
        <f t="shared" si="68"/>
        <v>4.8973439939449781</v>
      </c>
      <c r="DF34" s="61">
        <f t="shared" si="69"/>
        <v>8.9812647833659209</v>
      </c>
      <c r="DG34" s="61">
        <f t="shared" si="70"/>
        <v>3.0941355336280791</v>
      </c>
      <c r="DH34" s="61">
        <f t="shared" si="71"/>
        <v>4.3269408682124348</v>
      </c>
      <c r="DI34" s="61">
        <f t="shared" si="72"/>
        <v>1.62054211819412</v>
      </c>
      <c r="DJ34" s="61">
        <f t="shared" si="73"/>
        <v>3.6028543244448841</v>
      </c>
      <c r="DK34" s="61">
        <f t="shared" si="74"/>
        <v>2.6666084638409546</v>
      </c>
      <c r="DL34" s="61">
        <f t="shared" si="75"/>
        <v>54.053575117948519</v>
      </c>
      <c r="DM34" s="61">
        <f t="shared" si="76"/>
        <v>54.053575117948526</v>
      </c>
      <c r="DN34" s="61"/>
      <c r="DO34" s="59">
        <f t="shared" si="2"/>
        <v>43647</v>
      </c>
      <c r="DP34" s="61">
        <f t="shared" si="77"/>
        <v>10.401912653286955</v>
      </c>
      <c r="DQ34" s="61">
        <f t="shared" si="21"/>
        <v>0.11463511788305702</v>
      </c>
      <c r="DR34" s="61">
        <f t="shared" si="22"/>
        <v>0.68083346799545286</v>
      </c>
      <c r="DS34" s="61">
        <f t="shared" si="23"/>
        <v>0.204905563707106</v>
      </c>
      <c r="DT34" s="61">
        <f t="shared" si="24"/>
        <v>-1.487453363868938</v>
      </c>
      <c r="DU34" s="61">
        <f t="shared" si="25"/>
        <v>-2.250291449143734</v>
      </c>
      <c r="DV34" s="61">
        <f t="shared" si="26"/>
        <v>-2.9985600302955673</v>
      </c>
      <c r="DW34" s="61">
        <f t="shared" si="27"/>
        <v>0.2822582413837087</v>
      </c>
      <c r="DX34" s="61">
        <f t="shared" si="28"/>
        <v>-0.84445821625378636</v>
      </c>
      <c r="DY34" s="61">
        <f t="shared" si="29"/>
        <v>-0.9308370145827195</v>
      </c>
      <c r="DZ34" s="61">
        <f t="shared" si="30"/>
        <v>-1.5922138424730994</v>
      </c>
      <c r="EA34" s="61">
        <f t="shared" si="31"/>
        <v>-0.66473713837010173</v>
      </c>
      <c r="EB34" s="61">
        <f t="shared" si="32"/>
        <v>0.91599398926832265</v>
      </c>
      <c r="EC34" s="61"/>
      <c r="ED34" s="79">
        <f>+'Infla Interanual PondENGHO'!CI35</f>
        <v>9.1599398926831554E-3</v>
      </c>
      <c r="EE34" s="53">
        <f t="shared" si="78"/>
        <v>0.91599398926831554</v>
      </c>
    </row>
    <row r="35" spans="1:135" x14ac:dyDescent="0.3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33"/>
        <v>6.7118882317885662</v>
      </c>
      <c r="L35" s="61">
        <f t="shared" si="34"/>
        <v>8.4854731892876618</v>
      </c>
      <c r="M35" s="61">
        <f t="shared" si="35"/>
        <v>9.6584259293100647</v>
      </c>
      <c r="N35" s="61">
        <f t="shared" si="36"/>
        <v>12.154207647535671</v>
      </c>
      <c r="O35" s="61">
        <f t="shared" si="37"/>
        <v>17.512671588926835</v>
      </c>
      <c r="P35" s="61">
        <f t="shared" si="38"/>
        <v>54.5226665868488</v>
      </c>
      <c r="Q35" s="61">
        <f t="shared" si="39"/>
        <v>54.52272721260676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40"/>
        <v>20.035047431153156</v>
      </c>
      <c r="Z35" s="61">
        <f t="shared" si="41"/>
        <v>16.021406110186664</v>
      </c>
      <c r="AA35" s="61">
        <f t="shared" si="42"/>
        <v>14.649367445532558</v>
      </c>
      <c r="AB35" s="61">
        <f t="shared" si="43"/>
        <v>12.167298754197908</v>
      </c>
      <c r="AC35" s="61">
        <f t="shared" si="44"/>
        <v>9.0505229909514284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ref="BG35:BR35" si="97">+AE$1*(AE35-AE23)/$AQ23</f>
        <v>20.035047431153156</v>
      </c>
      <c r="BH35" s="61">
        <f t="shared" si="97"/>
        <v>0.79722373970302296</v>
      </c>
      <c r="BI35" s="61">
        <f t="shared" si="97"/>
        <v>3.2085793464884582</v>
      </c>
      <c r="BJ35" s="61">
        <f t="shared" si="97"/>
        <v>9.5352979107290228</v>
      </c>
      <c r="BK35" s="61">
        <f t="shared" si="97"/>
        <v>2.3577880469706867</v>
      </c>
      <c r="BL35" s="61">
        <f t="shared" si="97"/>
        <v>2.8278616775310215</v>
      </c>
      <c r="BM35" s="61">
        <f t="shared" si="97"/>
        <v>6.1479175702616127</v>
      </c>
      <c r="BN35" s="61">
        <f t="shared" si="97"/>
        <v>2.8801202418036085</v>
      </c>
      <c r="BO35" s="61">
        <f t="shared" si="97"/>
        <v>3.6472448366099974</v>
      </c>
      <c r="BP35" s="61">
        <f t="shared" si="97"/>
        <v>0.71911977603062949</v>
      </c>
      <c r="BQ35" s="61">
        <f t="shared" si="97"/>
        <v>2.1293995503920002</v>
      </c>
      <c r="BR35" s="61">
        <f t="shared" si="97"/>
        <v>2.0812149033817606</v>
      </c>
      <c r="BS35" s="61">
        <f t="shared" si="46"/>
        <v>56.366815031054983</v>
      </c>
      <c r="BT35" s="53">
        <f t="shared" si="47"/>
        <v>55.132565835707801</v>
      </c>
      <c r="BV35" s="61">
        <f t="shared" si="7"/>
        <v>9.0505229909514284</v>
      </c>
      <c r="BW35" s="61">
        <f t="shared" si="8"/>
        <v>0.66518342507765282</v>
      </c>
      <c r="BX35" s="61">
        <f t="shared" si="9"/>
        <v>2.4435351181321834</v>
      </c>
      <c r="BY35" s="61">
        <f t="shared" si="10"/>
        <v>9.1738288809190767</v>
      </c>
      <c r="BZ35" s="61">
        <f t="shared" si="11"/>
        <v>3.98344298608253</v>
      </c>
      <c r="CA35" s="61">
        <f t="shared" si="12"/>
        <v>5.1954685975280173</v>
      </c>
      <c r="CB35" s="61">
        <f t="shared" si="13"/>
        <v>9.2962181871665717</v>
      </c>
      <c r="CC35" s="61">
        <f t="shared" si="14"/>
        <v>2.5738520632996931</v>
      </c>
      <c r="CD35" s="61">
        <f t="shared" si="15"/>
        <v>4.5727233291108371</v>
      </c>
      <c r="CE35" s="61">
        <f t="shared" si="16"/>
        <v>1.6623834722582116</v>
      </c>
      <c r="CF35" s="61">
        <f t="shared" si="17"/>
        <v>3.7892605721889714</v>
      </c>
      <c r="CG35" s="61">
        <f t="shared" si="18"/>
        <v>2.7251529172028799</v>
      </c>
      <c r="CH35" s="61">
        <f t="shared" si="48"/>
        <v>55.131572539918054</v>
      </c>
      <c r="CI35" s="53">
        <f t="shared" si="49"/>
        <v>54.169961484663112</v>
      </c>
      <c r="CK35" s="61">
        <f t="shared" si="50"/>
        <v>19.596345312592451</v>
      </c>
      <c r="CL35" s="61">
        <f t="shared" si="51"/>
        <v>0.77976714296790473</v>
      </c>
      <c r="CM35" s="61">
        <f t="shared" si="52"/>
        <v>3.1383219357330496</v>
      </c>
      <c r="CN35" s="61">
        <f t="shared" si="53"/>
        <v>9.3265060219691378</v>
      </c>
      <c r="CO35" s="61">
        <f t="shared" si="54"/>
        <v>2.3061601875968782</v>
      </c>
      <c r="CP35" s="61">
        <f t="shared" si="55"/>
        <v>2.7659407405732948</v>
      </c>
      <c r="CQ35" s="61">
        <f t="shared" si="56"/>
        <v>6.0132982501887016</v>
      </c>
      <c r="CR35" s="61">
        <f t="shared" si="57"/>
        <v>2.8170550129275269</v>
      </c>
      <c r="CS35" s="61">
        <f t="shared" si="58"/>
        <v>3.5673820839896848</v>
      </c>
      <c r="CT35" s="61">
        <f t="shared" si="59"/>
        <v>0.70337340106807311</v>
      </c>
      <c r="CU35" s="61">
        <f t="shared" si="60"/>
        <v>2.0827726533392577</v>
      </c>
      <c r="CV35" s="61">
        <f t="shared" si="61"/>
        <v>2.0356430927618372</v>
      </c>
      <c r="CW35" s="61">
        <f t="shared" si="62"/>
        <v>55.132565835707794</v>
      </c>
      <c r="CX35" s="61"/>
      <c r="CY35" s="61"/>
      <c r="CZ35" s="61">
        <f t="shared" si="63"/>
        <v>8.8926627565524115</v>
      </c>
      <c r="DA35" s="61">
        <f t="shared" si="64"/>
        <v>0.6535812213700789</v>
      </c>
      <c r="DB35" s="61">
        <f t="shared" si="65"/>
        <v>2.4009147052680615</v>
      </c>
      <c r="DC35" s="61">
        <f t="shared" si="66"/>
        <v>9.0138179313942555</v>
      </c>
      <c r="DD35" s="61">
        <f t="shared" si="67"/>
        <v>3.9139633279316359</v>
      </c>
      <c r="DE35" s="61">
        <f t="shared" si="68"/>
        <v>5.1048486530851944</v>
      </c>
      <c r="DF35" s="61">
        <f t="shared" si="69"/>
        <v>9.1340725096717215</v>
      </c>
      <c r="DG35" s="61">
        <f t="shared" si="70"/>
        <v>2.5289586477007155</v>
      </c>
      <c r="DH35" s="61">
        <f t="shared" si="71"/>
        <v>4.4929653772999876</v>
      </c>
      <c r="DI35" s="61">
        <f t="shared" si="72"/>
        <v>1.6333879937809896</v>
      </c>
      <c r="DJ35" s="61">
        <f t="shared" si="73"/>
        <v>3.7231678654224396</v>
      </c>
      <c r="DK35" s="61">
        <f t="shared" si="74"/>
        <v>2.6776204951856202</v>
      </c>
      <c r="DL35" s="61">
        <f t="shared" si="75"/>
        <v>54.169961484663119</v>
      </c>
      <c r="DM35" s="61">
        <f t="shared" si="76"/>
        <v>54.169961484663112</v>
      </c>
      <c r="DN35" s="61"/>
      <c r="DO35" s="59">
        <f t="shared" si="2"/>
        <v>43678</v>
      </c>
      <c r="DP35" s="61">
        <f t="shared" si="77"/>
        <v>10.703682556040039</v>
      </c>
      <c r="DQ35" s="61">
        <f t="shared" si="21"/>
        <v>0.12618592159782582</v>
      </c>
      <c r="DR35" s="61">
        <f t="shared" si="22"/>
        <v>0.73740723046498813</v>
      </c>
      <c r="DS35" s="61">
        <f t="shared" si="23"/>
        <v>0.31268809057488234</v>
      </c>
      <c r="DT35" s="61">
        <f t="shared" si="24"/>
        <v>-1.6078031403347577</v>
      </c>
      <c r="DU35" s="61">
        <f t="shared" si="25"/>
        <v>-2.3389079125118997</v>
      </c>
      <c r="DV35" s="61">
        <f t="shared" si="26"/>
        <v>-3.1207742594830199</v>
      </c>
      <c r="DW35" s="61">
        <f t="shared" si="27"/>
        <v>0.28809636522681137</v>
      </c>
      <c r="DX35" s="61">
        <f t="shared" si="28"/>
        <v>-0.92558329331030276</v>
      </c>
      <c r="DY35" s="61">
        <f t="shared" si="29"/>
        <v>-0.93001459271291653</v>
      </c>
      <c r="DZ35" s="61">
        <f t="shared" si="30"/>
        <v>-1.640395212083182</v>
      </c>
      <c r="EA35" s="61">
        <f t="shared" si="31"/>
        <v>-0.64197740242378298</v>
      </c>
      <c r="EB35" s="61">
        <f t="shared" si="32"/>
        <v>0.9626043510446749</v>
      </c>
      <c r="EC35" s="61"/>
      <c r="ED35" s="79">
        <f>+'Infla Interanual PondENGHO'!CI36</f>
        <v>9.6260435104469355E-3</v>
      </c>
      <c r="EE35" s="53">
        <f t="shared" si="78"/>
        <v>0.96260435104469355</v>
      </c>
    </row>
    <row r="36" spans="1:135" x14ac:dyDescent="0.3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33"/>
        <v>6.6010697490093353</v>
      </c>
      <c r="L36" s="61">
        <f t="shared" si="34"/>
        <v>8.3394839859941747</v>
      </c>
      <c r="M36" s="61">
        <f t="shared" si="35"/>
        <v>9.5167847427862107</v>
      </c>
      <c r="N36" s="61">
        <f t="shared" si="36"/>
        <v>11.956081452628188</v>
      </c>
      <c r="O36" s="61">
        <f t="shared" si="37"/>
        <v>17.249171042698052</v>
      </c>
      <c r="P36" s="61">
        <f t="shared" si="38"/>
        <v>53.662590973115961</v>
      </c>
      <c r="Q36" s="61">
        <f t="shared" si="39"/>
        <v>53.662646862767801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40"/>
        <v>19.492189143762964</v>
      </c>
      <c r="Z36" s="61">
        <f t="shared" si="41"/>
        <v>15.568471508951722</v>
      </c>
      <c r="AA36" s="61">
        <f t="shared" si="42"/>
        <v>14.237899616399345</v>
      </c>
      <c r="AB36" s="61">
        <f t="shared" si="43"/>
        <v>11.804708149312662</v>
      </c>
      <c r="AC36" s="61">
        <f t="shared" si="44"/>
        <v>8.777891026519244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R36" si="98">+AE$1*(AE36-AE24)/$AQ24</f>
        <v>19.492189143762964</v>
      </c>
      <c r="BH36" s="61">
        <f t="shared" si="98"/>
        <v>0.80429708629814556</v>
      </c>
      <c r="BI36" s="61">
        <f t="shared" si="98"/>
        <v>3.2422409648854744</v>
      </c>
      <c r="BJ36" s="61">
        <f t="shared" si="98"/>
        <v>9.0826052836399231</v>
      </c>
      <c r="BK36" s="61">
        <f t="shared" si="98"/>
        <v>2.2938053085479377</v>
      </c>
      <c r="BL36" s="61">
        <f t="shared" si="98"/>
        <v>3.0566980083771833</v>
      </c>
      <c r="BM36" s="61">
        <f t="shared" si="98"/>
        <v>5.5411215098178825</v>
      </c>
      <c r="BN36" s="61">
        <f t="shared" si="98"/>
        <v>3.1672106555565307</v>
      </c>
      <c r="BO36" s="61">
        <f t="shared" si="98"/>
        <v>3.7521608715090982</v>
      </c>
      <c r="BP36" s="61">
        <f t="shared" si="98"/>
        <v>0.68945320227514773</v>
      </c>
      <c r="BQ36" s="61">
        <f t="shared" si="98"/>
        <v>2.0991134711695842</v>
      </c>
      <c r="BR36" s="61">
        <f t="shared" si="98"/>
        <v>2.1386314966831375</v>
      </c>
      <c r="BS36" s="61">
        <f t="shared" si="46"/>
        <v>55.359527002523016</v>
      </c>
      <c r="BT36" s="53">
        <f t="shared" si="47"/>
        <v>54.246175548775689</v>
      </c>
      <c r="BV36" s="61">
        <f t="shared" si="7"/>
        <v>8.777891026519244</v>
      </c>
      <c r="BW36" s="61">
        <f t="shared" si="8"/>
        <v>0.67270061121717828</v>
      </c>
      <c r="BX36" s="61">
        <f t="shared" si="9"/>
        <v>2.4489231339609878</v>
      </c>
      <c r="BY36" s="61">
        <f t="shared" si="10"/>
        <v>8.7863038392114206</v>
      </c>
      <c r="BZ36" s="61">
        <f t="shared" si="11"/>
        <v>3.8688730229043338</v>
      </c>
      <c r="CA36" s="61">
        <f t="shared" si="12"/>
        <v>5.584085995383882</v>
      </c>
      <c r="CB36" s="61">
        <f t="shared" si="13"/>
        <v>8.2997885707966557</v>
      </c>
      <c r="CC36" s="61">
        <f t="shared" si="14"/>
        <v>2.8359342016700801</v>
      </c>
      <c r="CD36" s="61">
        <f t="shared" si="15"/>
        <v>4.6966840769714704</v>
      </c>
      <c r="CE36" s="61">
        <f t="shared" si="16"/>
        <v>1.582458717197559</v>
      </c>
      <c r="CF36" s="61">
        <f t="shared" si="17"/>
        <v>3.7237430601036703</v>
      </c>
      <c r="CG36" s="61">
        <f t="shared" si="18"/>
        <v>2.7990265782737396</v>
      </c>
      <c r="CH36" s="61">
        <f t="shared" si="48"/>
        <v>54.076412834210231</v>
      </c>
      <c r="CI36" s="53">
        <f t="shared" si="49"/>
        <v>53.338757078783146</v>
      </c>
      <c r="CK36" s="61">
        <f t="shared" si="50"/>
        <v>19.10017609208105</v>
      </c>
      <c r="CL36" s="61">
        <f t="shared" si="51"/>
        <v>0.78812163504774069</v>
      </c>
      <c r="CM36" s="61">
        <f t="shared" si="52"/>
        <v>3.1770353194057024</v>
      </c>
      <c r="CN36" s="61">
        <f t="shared" si="53"/>
        <v>8.899942382710643</v>
      </c>
      <c r="CO36" s="61">
        <f t="shared" si="54"/>
        <v>2.2476739267756769</v>
      </c>
      <c r="CP36" s="61">
        <f t="shared" si="55"/>
        <v>2.9952238709421182</v>
      </c>
      <c r="CQ36" s="61">
        <f t="shared" si="56"/>
        <v>5.4296824130195089</v>
      </c>
      <c r="CR36" s="61">
        <f t="shared" si="57"/>
        <v>3.1035139663213216</v>
      </c>
      <c r="CS36" s="61">
        <f t="shared" si="58"/>
        <v>3.676700079353159</v>
      </c>
      <c r="CT36" s="61">
        <f t="shared" si="59"/>
        <v>0.67558740958134811</v>
      </c>
      <c r="CU36" s="61">
        <f t="shared" si="60"/>
        <v>2.0568975932304401</v>
      </c>
      <c r="CV36" s="61">
        <f t="shared" si="61"/>
        <v>2.0956208603069726</v>
      </c>
      <c r="CW36" s="61">
        <f t="shared" si="62"/>
        <v>54.246175548775682</v>
      </c>
      <c r="CX36" s="61"/>
      <c r="CY36" s="61"/>
      <c r="CZ36" s="61">
        <f t="shared" si="63"/>
        <v>8.6581519111294121</v>
      </c>
      <c r="DA36" s="61">
        <f t="shared" si="64"/>
        <v>0.66352430954448771</v>
      </c>
      <c r="DB36" s="61">
        <f t="shared" si="65"/>
        <v>2.4155174003021522</v>
      </c>
      <c r="DC36" s="61">
        <f t="shared" si="66"/>
        <v>8.6664499647357598</v>
      </c>
      <c r="DD36" s="61">
        <f t="shared" si="67"/>
        <v>3.8160977683564483</v>
      </c>
      <c r="DE36" s="61">
        <f t="shared" si="68"/>
        <v>5.5079135394570562</v>
      </c>
      <c r="DF36" s="61">
        <f t="shared" si="69"/>
        <v>8.1865712457709297</v>
      </c>
      <c r="DG36" s="61">
        <f t="shared" si="70"/>
        <v>2.7972492542737353</v>
      </c>
      <c r="DH36" s="61">
        <f t="shared" si="71"/>
        <v>4.6326166608981731</v>
      </c>
      <c r="DI36" s="61">
        <f t="shared" si="72"/>
        <v>1.5608724151614879</v>
      </c>
      <c r="DJ36" s="61">
        <f t="shared" si="73"/>
        <v>3.6729475217894239</v>
      </c>
      <c r="DK36" s="61">
        <f t="shared" si="74"/>
        <v>2.7608450873640686</v>
      </c>
      <c r="DL36" s="61">
        <f t="shared" si="75"/>
        <v>53.338757078783139</v>
      </c>
      <c r="DM36" s="61">
        <f t="shared" si="76"/>
        <v>53.338757078783146</v>
      </c>
      <c r="DN36" s="61"/>
      <c r="DO36" s="59">
        <f t="shared" si="2"/>
        <v>43709</v>
      </c>
      <c r="DP36" s="61">
        <f t="shared" si="77"/>
        <v>10.442024180951638</v>
      </c>
      <c r="DQ36" s="61">
        <f t="shared" si="21"/>
        <v>0.12459732550325298</v>
      </c>
      <c r="DR36" s="61">
        <f t="shared" si="22"/>
        <v>0.76151791910355016</v>
      </c>
      <c r="DS36" s="61">
        <f t="shared" si="23"/>
        <v>0.23349241797488318</v>
      </c>
      <c r="DT36" s="61">
        <f t="shared" si="24"/>
        <v>-1.5684238415807714</v>
      </c>
      <c r="DU36" s="61">
        <f t="shared" si="25"/>
        <v>-2.512689668514938</v>
      </c>
      <c r="DV36" s="61">
        <f t="shared" si="26"/>
        <v>-2.7568888327514207</v>
      </c>
      <c r="DW36" s="61">
        <f t="shared" si="27"/>
        <v>0.30626471204758632</v>
      </c>
      <c r="DX36" s="61">
        <f t="shared" si="28"/>
        <v>-0.95591658154501413</v>
      </c>
      <c r="DY36" s="61">
        <f t="shared" si="29"/>
        <v>-0.88528500558013978</v>
      </c>
      <c r="DZ36" s="61">
        <f t="shared" si="30"/>
        <v>-1.6160499285589838</v>
      </c>
      <c r="EA36" s="61">
        <f t="shared" si="31"/>
        <v>-0.66522422705709605</v>
      </c>
      <c r="EB36" s="61">
        <f t="shared" si="32"/>
        <v>0.9074184699925425</v>
      </c>
      <c r="EC36" s="61"/>
      <c r="ED36" s="79">
        <f>+'Infla Interanual PondENGHO'!CI37</f>
        <v>9.0741846999253806E-3</v>
      </c>
      <c r="EE36" s="53">
        <f t="shared" si="78"/>
        <v>0.90741846999253806</v>
      </c>
    </row>
    <row r="37" spans="1:135" x14ac:dyDescent="0.3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33"/>
        <v>6.1743533363979957</v>
      </c>
      <c r="L37" s="61">
        <f t="shared" si="34"/>
        <v>7.8222805691308892</v>
      </c>
      <c r="M37" s="61">
        <f t="shared" si="35"/>
        <v>8.9409040196777347</v>
      </c>
      <c r="N37" s="61">
        <f t="shared" si="36"/>
        <v>11.264357414786458</v>
      </c>
      <c r="O37" s="61">
        <f t="shared" si="37"/>
        <v>16.350787029176292</v>
      </c>
      <c r="P37" s="61">
        <f t="shared" si="38"/>
        <v>50.552682369169375</v>
      </c>
      <c r="Q37" s="61">
        <f t="shared" si="39"/>
        <v>50.552681849937017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40"/>
        <v>17.744494333452902</v>
      </c>
      <c r="Z37" s="61">
        <f t="shared" si="41"/>
        <v>14.176597840451555</v>
      </c>
      <c r="AA37" s="61">
        <f t="shared" si="42"/>
        <v>12.974095497431254</v>
      </c>
      <c r="AB37" s="61">
        <f t="shared" si="43"/>
        <v>10.761946883627022</v>
      </c>
      <c r="AC37" s="61">
        <f t="shared" si="44"/>
        <v>8.0106293088331757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ref="BG37:BR37" si="99">+AE$1*(AE37-AE25)/$AQ25</f>
        <v>17.744494333452902</v>
      </c>
      <c r="BH37" s="61">
        <f t="shared" si="99"/>
        <v>0.88520765779906296</v>
      </c>
      <c r="BI37" s="61">
        <f t="shared" si="99"/>
        <v>3.1872589898534089</v>
      </c>
      <c r="BJ37" s="61">
        <f t="shared" si="99"/>
        <v>7.6711945057042348</v>
      </c>
      <c r="BK37" s="61">
        <f t="shared" si="99"/>
        <v>2.481237736825014</v>
      </c>
      <c r="BL37" s="61">
        <f t="shared" si="99"/>
        <v>3.0224950782972013</v>
      </c>
      <c r="BM37" s="61">
        <f t="shared" si="99"/>
        <v>5.0180039715033828</v>
      </c>
      <c r="BN37" s="61">
        <f t="shared" si="99"/>
        <v>3.0135471114178687</v>
      </c>
      <c r="BO37" s="61">
        <f t="shared" si="99"/>
        <v>3.5691686877743263</v>
      </c>
      <c r="BP37" s="61">
        <f t="shared" si="99"/>
        <v>0.66693217416891037</v>
      </c>
      <c r="BQ37" s="61">
        <f t="shared" si="99"/>
        <v>2.0248483132850486</v>
      </c>
      <c r="BR37" s="61">
        <f t="shared" si="99"/>
        <v>2.0367226698671832</v>
      </c>
      <c r="BS37" s="61">
        <f t="shared" si="46"/>
        <v>51.321111229948556</v>
      </c>
      <c r="BT37" s="53">
        <f t="shared" si="47"/>
        <v>50.746619431896335</v>
      </c>
      <c r="BV37" s="61">
        <f t="shared" si="7"/>
        <v>8.0106293088331757</v>
      </c>
      <c r="BW37" s="61">
        <f t="shared" si="8"/>
        <v>0.74148607128935173</v>
      </c>
      <c r="BX37" s="61">
        <f t="shared" si="9"/>
        <v>2.3955110392783943</v>
      </c>
      <c r="BY37" s="61">
        <f t="shared" si="10"/>
        <v>7.3759951722132673</v>
      </c>
      <c r="BZ37" s="61">
        <f t="shared" si="11"/>
        <v>4.2343307813902173</v>
      </c>
      <c r="CA37" s="61">
        <f t="shared" si="12"/>
        <v>5.4835801301098659</v>
      </c>
      <c r="CB37" s="61">
        <f t="shared" si="13"/>
        <v>7.5035417563703515</v>
      </c>
      <c r="CC37" s="61">
        <f t="shared" si="14"/>
        <v>2.6903020899005448</v>
      </c>
      <c r="CD37" s="61">
        <f t="shared" si="15"/>
        <v>4.4757512915651372</v>
      </c>
      <c r="CE37" s="61">
        <f t="shared" si="16"/>
        <v>1.4953562534781633</v>
      </c>
      <c r="CF37" s="61">
        <f t="shared" si="17"/>
        <v>3.6041274931501937</v>
      </c>
      <c r="CG37" s="61">
        <f t="shared" si="18"/>
        <v>2.6513084418639123</v>
      </c>
      <c r="CH37" s="61">
        <f t="shared" si="48"/>
        <v>50.661919829442574</v>
      </c>
      <c r="CI37" s="53">
        <f t="shared" si="49"/>
        <v>50.585520612863633</v>
      </c>
      <c r="CK37" s="61">
        <f t="shared" si="50"/>
        <v>17.545861330175217</v>
      </c>
      <c r="CL37" s="61">
        <f t="shared" si="51"/>
        <v>0.87529858672108096</v>
      </c>
      <c r="CM37" s="61">
        <f t="shared" si="52"/>
        <v>3.1515806090846294</v>
      </c>
      <c r="CN37" s="61">
        <f t="shared" si="53"/>
        <v>7.5853226642890279</v>
      </c>
      <c r="CO37" s="61">
        <f t="shared" si="54"/>
        <v>2.4534626030708604</v>
      </c>
      <c r="CP37" s="61">
        <f t="shared" si="55"/>
        <v>2.9886610752812715</v>
      </c>
      <c r="CQ37" s="61">
        <f t="shared" si="56"/>
        <v>4.9618321144423474</v>
      </c>
      <c r="CR37" s="61">
        <f t="shared" si="57"/>
        <v>2.9798132725148783</v>
      </c>
      <c r="CS37" s="61">
        <f t="shared" si="58"/>
        <v>3.5292151854465237</v>
      </c>
      <c r="CT37" s="61">
        <f t="shared" si="59"/>
        <v>0.65946649280046821</v>
      </c>
      <c r="CU37" s="61">
        <f t="shared" si="60"/>
        <v>2.0021820318970627</v>
      </c>
      <c r="CV37" s="61">
        <f t="shared" si="61"/>
        <v>2.0139234661729555</v>
      </c>
      <c r="CW37" s="61">
        <f t="shared" si="62"/>
        <v>50.74661943189632</v>
      </c>
      <c r="CX37" s="61"/>
      <c r="CY37" s="61"/>
      <c r="CZ37" s="61">
        <f t="shared" si="63"/>
        <v>7.9985491151579353</v>
      </c>
      <c r="DA37" s="61">
        <f t="shared" si="64"/>
        <v>0.74036789505083933</v>
      </c>
      <c r="DB37" s="61">
        <f t="shared" si="65"/>
        <v>2.3918985593857411</v>
      </c>
      <c r="DC37" s="61">
        <f t="shared" si="66"/>
        <v>7.364872019862462</v>
      </c>
      <c r="DD37" s="61">
        <f t="shared" si="67"/>
        <v>4.2279453235251498</v>
      </c>
      <c r="DE37" s="61">
        <f t="shared" si="68"/>
        <v>5.4753107785456407</v>
      </c>
      <c r="DF37" s="61">
        <f t="shared" si="69"/>
        <v>7.4922262611486152</v>
      </c>
      <c r="DG37" s="61">
        <f t="shared" si="70"/>
        <v>2.6862450590434226</v>
      </c>
      <c r="DH37" s="61">
        <f t="shared" si="71"/>
        <v>4.4690017666077537</v>
      </c>
      <c r="DI37" s="61">
        <f t="shared" si="72"/>
        <v>1.4931012255073171</v>
      </c>
      <c r="DJ37" s="61">
        <f t="shared" si="73"/>
        <v>3.598692394799119</v>
      </c>
      <c r="DK37" s="61">
        <f t="shared" si="74"/>
        <v>2.6473102142296367</v>
      </c>
      <c r="DL37" s="61">
        <f t="shared" si="75"/>
        <v>50.585520612863625</v>
      </c>
      <c r="DM37" s="61">
        <f t="shared" si="76"/>
        <v>50.585520612863633</v>
      </c>
      <c r="DN37" s="61"/>
      <c r="DO37" s="59">
        <f t="shared" si="2"/>
        <v>43739</v>
      </c>
      <c r="DP37" s="61">
        <f t="shared" si="77"/>
        <v>9.547312215017282</v>
      </c>
      <c r="DQ37" s="61">
        <f t="shared" si="21"/>
        <v>0.13493069167024163</v>
      </c>
      <c r="DR37" s="61">
        <f t="shared" si="22"/>
        <v>0.75968204969888831</v>
      </c>
      <c r="DS37" s="61">
        <f t="shared" si="23"/>
        <v>0.22045064442656592</v>
      </c>
      <c r="DT37" s="61">
        <f t="shared" si="24"/>
        <v>-1.7744827204542895</v>
      </c>
      <c r="DU37" s="61">
        <f t="shared" si="25"/>
        <v>-2.4866497032643693</v>
      </c>
      <c r="DV37" s="61">
        <f t="shared" si="26"/>
        <v>-2.5303941467062678</v>
      </c>
      <c r="DW37" s="61">
        <f t="shared" si="27"/>
        <v>0.29356821347145567</v>
      </c>
      <c r="DX37" s="61">
        <f t="shared" si="28"/>
        <v>-0.93978658116123004</v>
      </c>
      <c r="DY37" s="61">
        <f t="shared" si="29"/>
        <v>-0.83363473270684885</v>
      </c>
      <c r="DZ37" s="61">
        <f t="shared" si="30"/>
        <v>-1.5965103629020563</v>
      </c>
      <c r="EA37" s="61">
        <f t="shared" si="31"/>
        <v>-0.63338674805668127</v>
      </c>
      <c r="EB37" s="61">
        <f t="shared" si="32"/>
        <v>0.16109881903269496</v>
      </c>
      <c r="EC37" s="61"/>
      <c r="ED37" s="79">
        <f>+'Infla Interanual PondENGHO'!CI38</f>
        <v>1.6109881903270118E-3</v>
      </c>
      <c r="EE37" s="53">
        <f t="shared" si="78"/>
        <v>0.16109881903270118</v>
      </c>
    </row>
    <row r="38" spans="1:135" x14ac:dyDescent="0.3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33"/>
        <v>6.3951698185626364</v>
      </c>
      <c r="L38" s="61">
        <f t="shared" si="34"/>
        <v>8.0980472272337884</v>
      </c>
      <c r="M38" s="61">
        <f t="shared" si="35"/>
        <v>9.2567203620310092</v>
      </c>
      <c r="N38" s="61">
        <f t="shared" si="36"/>
        <v>11.638755308614337</v>
      </c>
      <c r="O38" s="61">
        <f t="shared" si="37"/>
        <v>16.822559606037625</v>
      </c>
      <c r="P38" s="61">
        <f t="shared" si="38"/>
        <v>52.211252322479396</v>
      </c>
      <c r="Q38" s="61">
        <f t="shared" si="39"/>
        <v>52.211276465524527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40"/>
        <v>18.728359254740376</v>
      </c>
      <c r="Z38" s="61">
        <f t="shared" si="41"/>
        <v>15.012993064869878</v>
      </c>
      <c r="AA38" s="61">
        <f t="shared" si="42"/>
        <v>13.757957992652369</v>
      </c>
      <c r="AB38" s="61">
        <f t="shared" si="43"/>
        <v>11.42937439767209</v>
      </c>
      <c r="AC38" s="61">
        <f t="shared" si="44"/>
        <v>8.5308651689886705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ref="BG38:BR38" si="100">+AE$1*(AE38-AE26)/$AQ26</f>
        <v>18.728359254740376</v>
      </c>
      <c r="BH38" s="61">
        <f t="shared" si="100"/>
        <v>0.91974125051688771</v>
      </c>
      <c r="BI38" s="61">
        <f t="shared" si="100"/>
        <v>3.3683966468822901</v>
      </c>
      <c r="BJ38" s="61">
        <f t="shared" si="100"/>
        <v>7.3764359848791932</v>
      </c>
      <c r="BK38" s="61">
        <f t="shared" si="100"/>
        <v>2.3090226983945539</v>
      </c>
      <c r="BL38" s="61">
        <f t="shared" si="100"/>
        <v>3.1121447162544764</v>
      </c>
      <c r="BM38" s="61">
        <f t="shared" si="100"/>
        <v>5.3298940423191148</v>
      </c>
      <c r="BN38" s="61">
        <f t="shared" si="100"/>
        <v>3.368180371019434</v>
      </c>
      <c r="BO38" s="61">
        <f t="shared" si="100"/>
        <v>3.6430532403454317</v>
      </c>
      <c r="BP38" s="61">
        <f t="shared" si="100"/>
        <v>0.72911576628318731</v>
      </c>
      <c r="BQ38" s="61">
        <f t="shared" si="100"/>
        <v>2.0555770063768986</v>
      </c>
      <c r="BR38" s="61">
        <f t="shared" si="100"/>
        <v>2.0823837656407695</v>
      </c>
      <c r="BS38" s="61">
        <f t="shared" si="46"/>
        <v>53.022304743652612</v>
      </c>
      <c r="BT38" s="53">
        <f t="shared" si="47"/>
        <v>52.530119432942122</v>
      </c>
      <c r="BV38" s="61">
        <f t="shared" si="7"/>
        <v>8.5308651689886705</v>
      </c>
      <c r="BW38" s="61">
        <f t="shared" si="8"/>
        <v>0.76888249273209419</v>
      </c>
      <c r="BX38" s="61">
        <f t="shared" si="9"/>
        <v>2.539101401808598</v>
      </c>
      <c r="BY38" s="61">
        <f t="shared" si="10"/>
        <v>7.1660786725086529</v>
      </c>
      <c r="BZ38" s="61">
        <f t="shared" si="11"/>
        <v>3.9336853928036599</v>
      </c>
      <c r="CA38" s="61">
        <f t="shared" si="12"/>
        <v>5.722204921587287</v>
      </c>
      <c r="CB38" s="61">
        <f t="shared" si="13"/>
        <v>7.8882540799601903</v>
      </c>
      <c r="CC38" s="61">
        <f t="shared" si="14"/>
        <v>2.9935944105099304</v>
      </c>
      <c r="CD38" s="61">
        <f t="shared" si="15"/>
        <v>4.5230542499654183</v>
      </c>
      <c r="CE38" s="61">
        <f t="shared" si="16"/>
        <v>1.7278353304183838</v>
      </c>
      <c r="CF38" s="61">
        <f t="shared" si="17"/>
        <v>3.6446436833248792</v>
      </c>
      <c r="CG38" s="61">
        <f t="shared" si="18"/>
        <v>2.707431129772071</v>
      </c>
      <c r="CH38" s="61">
        <f t="shared" si="48"/>
        <v>52.145630934379838</v>
      </c>
      <c r="CI38" s="53">
        <f t="shared" si="49"/>
        <v>52.073177447769339</v>
      </c>
      <c r="CK38" s="61">
        <f t="shared" si="50"/>
        <v>18.554511222983596</v>
      </c>
      <c r="CL38" s="61">
        <f t="shared" si="51"/>
        <v>0.9112036523240612</v>
      </c>
      <c r="CM38" s="61">
        <f t="shared" si="52"/>
        <v>3.3371291386467039</v>
      </c>
      <c r="CN38" s="61">
        <f t="shared" si="53"/>
        <v>7.3079634155575368</v>
      </c>
      <c r="CO38" s="61">
        <f t="shared" si="54"/>
        <v>2.2875889440577444</v>
      </c>
      <c r="CP38" s="61">
        <f t="shared" si="55"/>
        <v>3.083255894435974</v>
      </c>
      <c r="CQ38" s="61">
        <f t="shared" si="56"/>
        <v>5.2804187211697284</v>
      </c>
      <c r="CR38" s="61">
        <f t="shared" si="57"/>
        <v>3.3369148703880676</v>
      </c>
      <c r="CS38" s="61">
        <f t="shared" si="58"/>
        <v>3.6092362024082241</v>
      </c>
      <c r="CT38" s="61">
        <f t="shared" si="59"/>
        <v>0.72234766988098464</v>
      </c>
      <c r="CU38" s="61">
        <f t="shared" si="60"/>
        <v>2.0364958892420559</v>
      </c>
      <c r="CV38" s="61">
        <f t="shared" si="61"/>
        <v>2.0630538118474449</v>
      </c>
      <c r="CW38" s="61">
        <f t="shared" si="62"/>
        <v>52.530119432942122</v>
      </c>
      <c r="CX38" s="61"/>
      <c r="CY38" s="61"/>
      <c r="CZ38" s="61">
        <f t="shared" si="63"/>
        <v>8.5190120009624728</v>
      </c>
      <c r="DA38" s="61">
        <f t="shared" si="64"/>
        <v>0.76781417279053821</v>
      </c>
      <c r="DB38" s="61">
        <f t="shared" si="65"/>
        <v>2.535573460040089</v>
      </c>
      <c r="DC38" s="61">
        <f t="shared" si="66"/>
        <v>7.156121800267492</v>
      </c>
      <c r="DD38" s="61">
        <f t="shared" si="67"/>
        <v>3.9282197532700991</v>
      </c>
      <c r="DE38" s="61">
        <f t="shared" si="68"/>
        <v>5.7142542325220713</v>
      </c>
      <c r="DF38" s="61">
        <f t="shared" si="69"/>
        <v>7.8772937847039719</v>
      </c>
      <c r="DG38" s="61">
        <f t="shared" si="70"/>
        <v>2.989434975699139</v>
      </c>
      <c r="DH38" s="61">
        <f t="shared" si="71"/>
        <v>4.5167697148151804</v>
      </c>
      <c r="DI38" s="61">
        <f t="shared" si="72"/>
        <v>1.7254345982432346</v>
      </c>
      <c r="DJ38" s="61">
        <f t="shared" si="73"/>
        <v>3.6395796513517666</v>
      </c>
      <c r="DK38" s="61">
        <f t="shared" si="74"/>
        <v>2.7036693031032821</v>
      </c>
      <c r="DL38" s="61">
        <f t="shared" si="75"/>
        <v>52.073177447769339</v>
      </c>
      <c r="DM38" s="61">
        <f t="shared" si="76"/>
        <v>52.073177447769339</v>
      </c>
      <c r="DN38" s="61"/>
      <c r="DO38" s="59">
        <f t="shared" si="2"/>
        <v>43770</v>
      </c>
      <c r="DP38" s="61">
        <f t="shared" si="77"/>
        <v>10.035499222021123</v>
      </c>
      <c r="DQ38" s="61">
        <f t="shared" si="21"/>
        <v>0.14338947953352299</v>
      </c>
      <c r="DR38" s="61">
        <f t="shared" si="22"/>
        <v>0.80155567860661492</v>
      </c>
      <c r="DS38" s="61">
        <f t="shared" si="23"/>
        <v>0.15184161529004481</v>
      </c>
      <c r="DT38" s="61">
        <f t="shared" si="24"/>
        <v>-1.6406308092123547</v>
      </c>
      <c r="DU38" s="61">
        <f t="shared" si="25"/>
        <v>-2.6309983380860973</v>
      </c>
      <c r="DV38" s="61">
        <f t="shared" si="26"/>
        <v>-2.5968750635342435</v>
      </c>
      <c r="DW38" s="61">
        <f t="shared" si="27"/>
        <v>0.34747989468892859</v>
      </c>
      <c r="DX38" s="61">
        <f t="shared" si="28"/>
        <v>-0.90753351240695634</v>
      </c>
      <c r="DY38" s="61">
        <f t="shared" si="29"/>
        <v>-1.0030869283622499</v>
      </c>
      <c r="DZ38" s="61">
        <f t="shared" si="30"/>
        <v>-1.6030837621097107</v>
      </c>
      <c r="EA38" s="61">
        <f t="shared" si="31"/>
        <v>-0.64061549125583728</v>
      </c>
      <c r="EB38" s="61">
        <f t="shared" si="32"/>
        <v>0.45694198517278295</v>
      </c>
      <c r="EC38" s="61"/>
      <c r="ED38" s="79">
        <f>+'Infla Interanual PondENGHO'!CI39</f>
        <v>4.5694198517278739E-3</v>
      </c>
      <c r="EE38" s="53">
        <f t="shared" si="78"/>
        <v>0.45694198517278739</v>
      </c>
    </row>
    <row r="39" spans="1:135" x14ac:dyDescent="0.3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33"/>
        <v>6.5888963924835986</v>
      </c>
      <c r="L39" s="61">
        <f t="shared" si="34"/>
        <v>8.3500498040405837</v>
      </c>
      <c r="M39" s="61">
        <f t="shared" si="35"/>
        <v>9.5463699097395072</v>
      </c>
      <c r="N39" s="61">
        <f t="shared" si="36"/>
        <v>12.016677822758782</v>
      </c>
      <c r="O39" s="61">
        <f t="shared" si="37"/>
        <v>17.380324431571697</v>
      </c>
      <c r="P39" s="61">
        <f t="shared" si="38"/>
        <v>53.882318360594169</v>
      </c>
      <c r="Q39" s="61">
        <f t="shared" si="39"/>
        <v>53.882347647750287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40"/>
        <v>19.346858425542131</v>
      </c>
      <c r="Z39" s="61">
        <f t="shared" si="41"/>
        <v>15.487546295134894</v>
      </c>
      <c r="AA39" s="61">
        <f t="shared" si="42"/>
        <v>14.181206292699125</v>
      </c>
      <c r="AB39" s="61">
        <f t="shared" si="43"/>
        <v>11.772069786153871</v>
      </c>
      <c r="AC39" s="61">
        <f t="shared" si="44"/>
        <v>8.7722236752772336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ref="BG39:BR39" si="101">+AE$1*(AE39-AE27)/$AQ27</f>
        <v>19.346858425542131</v>
      </c>
      <c r="BH39" s="61">
        <f t="shared" si="101"/>
        <v>0.9522827573037036</v>
      </c>
      <c r="BI39" s="61">
        <f t="shared" si="101"/>
        <v>3.4812173560141875</v>
      </c>
      <c r="BJ39" s="61">
        <f t="shared" si="101"/>
        <v>7.2463765479644602</v>
      </c>
      <c r="BK39" s="61">
        <f t="shared" si="101"/>
        <v>2.5112751573942362</v>
      </c>
      <c r="BL39" s="61">
        <f t="shared" si="101"/>
        <v>3.2091775301875121</v>
      </c>
      <c r="BM39" s="61">
        <f t="shared" si="101"/>
        <v>5.7556739079901007</v>
      </c>
      <c r="BN39" s="61">
        <f t="shared" si="101"/>
        <v>3.6516942739232534</v>
      </c>
      <c r="BO39" s="61">
        <f t="shared" si="101"/>
        <v>3.6174563073044101</v>
      </c>
      <c r="BP39" s="61">
        <f t="shared" si="101"/>
        <v>0.75295170626357133</v>
      </c>
      <c r="BQ39" s="61">
        <f t="shared" si="101"/>
        <v>2.0850717637940739</v>
      </c>
      <c r="BR39" s="61">
        <f t="shared" si="101"/>
        <v>2.105742752131583</v>
      </c>
      <c r="BS39" s="61">
        <f t="shared" si="46"/>
        <v>54.715778485813225</v>
      </c>
      <c r="BT39" s="53">
        <f t="shared" si="47"/>
        <v>54.242598901750917</v>
      </c>
      <c r="BV39" s="61">
        <f t="shared" si="7"/>
        <v>8.7722236752772336</v>
      </c>
      <c r="BW39" s="61">
        <f t="shared" si="8"/>
        <v>0.79338516299529782</v>
      </c>
      <c r="BX39" s="61">
        <f t="shared" si="9"/>
        <v>2.6191078607498639</v>
      </c>
      <c r="BY39" s="61">
        <f t="shared" si="10"/>
        <v>6.9218029108032386</v>
      </c>
      <c r="BZ39" s="61">
        <f t="shared" si="11"/>
        <v>4.2607083654044491</v>
      </c>
      <c r="CA39" s="61">
        <f t="shared" si="12"/>
        <v>5.9029475921705412</v>
      </c>
      <c r="CB39" s="61">
        <f t="shared" si="13"/>
        <v>8.4797195178360951</v>
      </c>
      <c r="CC39" s="61">
        <f t="shared" si="14"/>
        <v>3.2646932393649233</v>
      </c>
      <c r="CD39" s="61">
        <f t="shared" si="15"/>
        <v>4.487239613215559</v>
      </c>
      <c r="CE39" s="61">
        <f t="shared" si="16"/>
        <v>1.8016613584488115</v>
      </c>
      <c r="CF39" s="61">
        <f t="shared" si="17"/>
        <v>3.7128387784950432</v>
      </c>
      <c r="CG39" s="61">
        <f t="shared" si="18"/>
        <v>2.730462695450373</v>
      </c>
      <c r="CH39" s="61">
        <f t="shared" si="48"/>
        <v>53.746790770211419</v>
      </c>
      <c r="CI39" s="53">
        <f t="shared" si="49"/>
        <v>53.723545417260034</v>
      </c>
      <c r="CK39" s="61">
        <f t="shared" si="50"/>
        <v>19.179547666634004</v>
      </c>
      <c r="CL39" s="61">
        <f t="shared" si="51"/>
        <v>0.94404745897696041</v>
      </c>
      <c r="CM39" s="61">
        <f t="shared" si="52"/>
        <v>3.4511119453605423</v>
      </c>
      <c r="CN39" s="61">
        <f t="shared" si="53"/>
        <v>7.1837102104688926</v>
      </c>
      <c r="CO39" s="61">
        <f t="shared" si="54"/>
        <v>2.4895577631192025</v>
      </c>
      <c r="CP39" s="61">
        <f t="shared" si="55"/>
        <v>3.1814247076756299</v>
      </c>
      <c r="CQ39" s="61">
        <f t="shared" si="56"/>
        <v>5.7058990996779579</v>
      </c>
      <c r="CR39" s="61">
        <f t="shared" si="57"/>
        <v>3.6201145865739135</v>
      </c>
      <c r="CS39" s="61">
        <f t="shared" si="58"/>
        <v>3.586172708345881</v>
      </c>
      <c r="CT39" s="61">
        <f t="shared" si="59"/>
        <v>0.74644021387420179</v>
      </c>
      <c r="CU39" s="61">
        <f t="shared" si="60"/>
        <v>2.0670401572404367</v>
      </c>
      <c r="CV39" s="61">
        <f t="shared" si="61"/>
        <v>2.0875323838032922</v>
      </c>
      <c r="CW39" s="61">
        <f t="shared" si="62"/>
        <v>54.24259890175091</v>
      </c>
      <c r="CX39" s="61"/>
      <c r="CY39" s="61"/>
      <c r="CZ39" s="61">
        <f t="shared" si="63"/>
        <v>8.7684297104175997</v>
      </c>
      <c r="DA39" s="61">
        <f t="shared" si="64"/>
        <v>0.79304202589118555</v>
      </c>
      <c r="DB39" s="61">
        <f t="shared" si="65"/>
        <v>2.617975103132741</v>
      </c>
      <c r="DC39" s="61">
        <f t="shared" si="66"/>
        <v>6.9188092483088681</v>
      </c>
      <c r="DD39" s="61">
        <f t="shared" si="67"/>
        <v>4.2588656196635881</v>
      </c>
      <c r="DE39" s="61">
        <f t="shared" si="68"/>
        <v>5.9003945820602226</v>
      </c>
      <c r="DF39" s="61">
        <f t="shared" si="69"/>
        <v>8.4760520602949825</v>
      </c>
      <c r="DG39" s="61">
        <f t="shared" si="70"/>
        <v>3.2632812676817862</v>
      </c>
      <c r="DH39" s="61">
        <f t="shared" si="71"/>
        <v>4.4852988932750399</v>
      </c>
      <c r="DI39" s="61">
        <f t="shared" si="72"/>
        <v>1.8008821444050358</v>
      </c>
      <c r="DJ39" s="61">
        <f t="shared" si="73"/>
        <v>3.7112329849840089</v>
      </c>
      <c r="DK39" s="61">
        <f t="shared" si="74"/>
        <v>2.729281777144986</v>
      </c>
      <c r="DL39" s="61">
        <f t="shared" si="75"/>
        <v>53.723545417260034</v>
      </c>
      <c r="DM39" s="61">
        <f t="shared" si="76"/>
        <v>53.723545417260034</v>
      </c>
      <c r="DN39" s="61"/>
      <c r="DO39" s="59">
        <f t="shared" si="2"/>
        <v>43800</v>
      </c>
      <c r="DP39" s="61">
        <f t="shared" si="77"/>
        <v>10.411117956216405</v>
      </c>
      <c r="DQ39" s="61">
        <f t="shared" si="21"/>
        <v>0.15100543308577485</v>
      </c>
      <c r="DR39" s="61">
        <f t="shared" si="22"/>
        <v>0.83313684222780138</v>
      </c>
      <c r="DS39" s="61">
        <f t="shared" si="23"/>
        <v>0.26490096216002446</v>
      </c>
      <c r="DT39" s="61">
        <f t="shared" si="24"/>
        <v>-1.7693078565443856</v>
      </c>
      <c r="DU39" s="61">
        <f t="shared" si="25"/>
        <v>-2.7189698743845927</v>
      </c>
      <c r="DV39" s="61">
        <f t="shared" si="26"/>
        <v>-2.7701529606170245</v>
      </c>
      <c r="DW39" s="61">
        <f t="shared" si="27"/>
        <v>0.35683331889212733</v>
      </c>
      <c r="DX39" s="61">
        <f t="shared" si="28"/>
        <v>-0.89912618492915897</v>
      </c>
      <c r="DY39" s="61">
        <f t="shared" si="29"/>
        <v>-1.0544419305308339</v>
      </c>
      <c r="DZ39" s="61">
        <f t="shared" si="30"/>
        <v>-1.6441928277435722</v>
      </c>
      <c r="EA39" s="61">
        <f t="shared" si="31"/>
        <v>-0.64174939334169379</v>
      </c>
      <c r="EB39" s="61">
        <f t="shared" si="32"/>
        <v>0.51905348449087541</v>
      </c>
      <c r="EC39" s="61"/>
      <c r="ED39" s="79">
        <f>+'Infla Interanual PondENGHO'!CI40</f>
        <v>5.190534844908834E-3</v>
      </c>
      <c r="EE39" s="53">
        <f t="shared" si="78"/>
        <v>0.5190534844908834</v>
      </c>
    </row>
    <row r="40" spans="1:135" x14ac:dyDescent="0.3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33"/>
        <v>6.5605249832109003</v>
      </c>
      <c r="L40" s="61">
        <f t="shared" si="34"/>
        <v>8.2588258008521915</v>
      </c>
      <c r="M40" s="61">
        <f t="shared" si="35"/>
        <v>9.4069610252336631</v>
      </c>
      <c r="N40" s="61">
        <f t="shared" si="36"/>
        <v>11.786449439359458</v>
      </c>
      <c r="O40" s="61">
        <f t="shared" si="37"/>
        <v>16.944882033943998</v>
      </c>
      <c r="P40" s="61">
        <f t="shared" si="38"/>
        <v>52.957643282600209</v>
      </c>
      <c r="Q40" s="61">
        <f t="shared" si="39"/>
        <v>52.957737663454822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40"/>
        <v>20.122964132643247</v>
      </c>
      <c r="Z40" s="61">
        <f t="shared" si="41"/>
        <v>16.070942372842168</v>
      </c>
      <c r="AA40" s="61">
        <f t="shared" si="42"/>
        <v>14.696557228317895</v>
      </c>
      <c r="AB40" s="61">
        <f t="shared" si="43"/>
        <v>12.189651197639025</v>
      </c>
      <c r="AC40" s="61">
        <f t="shared" si="44"/>
        <v>9.0668138675823826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ref="BG40:BR40" si="102">+AE$1*(AE40-AE28)/$AQ28</f>
        <v>20.122964132643247</v>
      </c>
      <c r="BH40" s="61">
        <f t="shared" si="102"/>
        <v>0.9829543049430296</v>
      </c>
      <c r="BI40" s="61">
        <f t="shared" si="102"/>
        <v>3.6071441370717188</v>
      </c>
      <c r="BJ40" s="61">
        <f t="shared" si="102"/>
        <v>6.5984011382842338</v>
      </c>
      <c r="BK40" s="61">
        <f t="shared" si="102"/>
        <v>2.2763576796317238</v>
      </c>
      <c r="BL40" s="61">
        <f t="shared" si="102"/>
        <v>2.8348771012753819</v>
      </c>
      <c r="BM40" s="61">
        <f t="shared" si="102"/>
        <v>5.6168185508735435</v>
      </c>
      <c r="BN40" s="61">
        <f t="shared" si="102"/>
        <v>3.1235450231266926</v>
      </c>
      <c r="BO40" s="61">
        <f t="shared" si="102"/>
        <v>3.742617601928151</v>
      </c>
      <c r="BP40" s="61">
        <f t="shared" si="102"/>
        <v>0.75252953175528314</v>
      </c>
      <c r="BQ40" s="61">
        <f t="shared" si="102"/>
        <v>2.1123179085065278</v>
      </c>
      <c r="BR40" s="61">
        <f t="shared" si="102"/>
        <v>2.080282712216067</v>
      </c>
      <c r="BS40" s="61">
        <f t="shared" si="46"/>
        <v>53.850809822255606</v>
      </c>
      <c r="BT40" s="53">
        <f t="shared" si="47"/>
        <v>53.981916532719687</v>
      </c>
      <c r="BV40" s="61">
        <f t="shared" si="7"/>
        <v>9.0668138675823826</v>
      </c>
      <c r="BW40" s="61">
        <f t="shared" si="8"/>
        <v>0.8188081842888405</v>
      </c>
      <c r="BX40" s="61">
        <f t="shared" si="9"/>
        <v>2.7332306263338353</v>
      </c>
      <c r="BY40" s="61">
        <f t="shared" si="10"/>
        <v>6.3469290351462888</v>
      </c>
      <c r="BZ40" s="61">
        <f t="shared" si="11"/>
        <v>3.8475544430640278</v>
      </c>
      <c r="CA40" s="61">
        <f t="shared" si="12"/>
        <v>5.2288418699895374</v>
      </c>
      <c r="CB40" s="61">
        <f t="shared" si="13"/>
        <v>8.1832534505845231</v>
      </c>
      <c r="CC40" s="61">
        <f t="shared" si="14"/>
        <v>2.7969496412147898</v>
      </c>
      <c r="CD40" s="61">
        <f t="shared" si="15"/>
        <v>4.704587612402336</v>
      </c>
      <c r="CE40" s="61">
        <f t="shared" si="16"/>
        <v>1.8280656163635376</v>
      </c>
      <c r="CF40" s="61">
        <f t="shared" si="17"/>
        <v>3.7913366002506637</v>
      </c>
      <c r="CG40" s="61">
        <f t="shared" si="18"/>
        <v>2.71072896378341</v>
      </c>
      <c r="CH40" s="61">
        <f t="shared" si="48"/>
        <v>52.057099911004173</v>
      </c>
      <c r="CI40" s="53">
        <f t="shared" si="49"/>
        <v>52.393163777507979</v>
      </c>
      <c r="CK40" s="61">
        <f t="shared" si="50"/>
        <v>20.171956072428841</v>
      </c>
      <c r="CL40" s="61">
        <f t="shared" si="51"/>
        <v>0.98534743340076214</v>
      </c>
      <c r="CM40" s="61">
        <f t="shared" si="52"/>
        <v>3.6159261925977586</v>
      </c>
      <c r="CN40" s="61">
        <f t="shared" si="53"/>
        <v>6.614465793029785</v>
      </c>
      <c r="CO40" s="61">
        <f t="shared" si="54"/>
        <v>2.2818997646663082</v>
      </c>
      <c r="CP40" s="61">
        <f t="shared" si="55"/>
        <v>2.8417789735507468</v>
      </c>
      <c r="CQ40" s="61">
        <f t="shared" si="56"/>
        <v>5.6304934167838114</v>
      </c>
      <c r="CR40" s="61">
        <f t="shared" si="57"/>
        <v>3.1311496945201274</v>
      </c>
      <c r="CS40" s="61">
        <f t="shared" si="58"/>
        <v>3.7517294849979388</v>
      </c>
      <c r="CT40" s="61">
        <f t="shared" si="59"/>
        <v>0.75436166151825534</v>
      </c>
      <c r="CU40" s="61">
        <f t="shared" si="60"/>
        <v>2.1174606176571005</v>
      </c>
      <c r="CV40" s="61">
        <f t="shared" si="61"/>
        <v>2.085347427568244</v>
      </c>
      <c r="CW40" s="61">
        <f t="shared" si="62"/>
        <v>53.981916532719673</v>
      </c>
      <c r="CX40" s="61"/>
      <c r="CY40" s="61"/>
      <c r="CZ40" s="61">
        <f t="shared" si="63"/>
        <v>9.1253462969804708</v>
      </c>
      <c r="DA40" s="61">
        <f t="shared" si="64"/>
        <v>0.82409414614241083</v>
      </c>
      <c r="DB40" s="61">
        <f t="shared" si="65"/>
        <v>2.7508754827300366</v>
      </c>
      <c r="DC40" s="61">
        <f t="shared" si="66"/>
        <v>6.3879027642941475</v>
      </c>
      <c r="DD40" s="61">
        <f t="shared" si="67"/>
        <v>3.872393015034624</v>
      </c>
      <c r="DE40" s="61">
        <f t="shared" si="68"/>
        <v>5.2625975885979459</v>
      </c>
      <c r="DF40" s="61">
        <f t="shared" si="69"/>
        <v>8.2360818985750104</v>
      </c>
      <c r="DG40" s="61">
        <f t="shared" si="70"/>
        <v>2.8150058470435817</v>
      </c>
      <c r="DH40" s="61">
        <f t="shared" si="71"/>
        <v>4.7349589144155635</v>
      </c>
      <c r="DI40" s="61">
        <f t="shared" si="72"/>
        <v>1.8398670190599626</v>
      </c>
      <c r="DJ40" s="61">
        <f t="shared" si="73"/>
        <v>3.8158122479389878</v>
      </c>
      <c r="DK40" s="61">
        <f t="shared" si="74"/>
        <v>2.7282285566952376</v>
      </c>
      <c r="DL40" s="61">
        <f t="shared" si="75"/>
        <v>52.393163777507979</v>
      </c>
      <c r="DM40" s="61">
        <f t="shared" si="76"/>
        <v>52.393163777507979</v>
      </c>
      <c r="DN40" s="61"/>
      <c r="DO40" s="59">
        <f t="shared" si="2"/>
        <v>43831</v>
      </c>
      <c r="DP40" s="61">
        <f t="shared" si="77"/>
        <v>11.046609775448371</v>
      </c>
      <c r="DQ40" s="61">
        <f t="shared" si="21"/>
        <v>0.16125328725835131</v>
      </c>
      <c r="DR40" s="61">
        <f t="shared" si="22"/>
        <v>0.86505070986772203</v>
      </c>
      <c r="DS40" s="61">
        <f t="shared" si="23"/>
        <v>0.2265630287356375</v>
      </c>
      <c r="DT40" s="61">
        <f t="shared" si="24"/>
        <v>-1.5904932503683158</v>
      </c>
      <c r="DU40" s="61">
        <f t="shared" si="25"/>
        <v>-2.4208186150471991</v>
      </c>
      <c r="DV40" s="61">
        <f t="shared" si="26"/>
        <v>-2.605588481791199</v>
      </c>
      <c r="DW40" s="61">
        <f t="shared" si="27"/>
        <v>0.31614384747654567</v>
      </c>
      <c r="DX40" s="61">
        <f t="shared" si="28"/>
        <v>-0.9832294294176247</v>
      </c>
      <c r="DY40" s="61">
        <f t="shared" si="29"/>
        <v>-1.0855053575417073</v>
      </c>
      <c r="DZ40" s="61">
        <f t="shared" si="30"/>
        <v>-1.6983516302818873</v>
      </c>
      <c r="EA40" s="61">
        <f t="shared" si="31"/>
        <v>-0.64288112912699358</v>
      </c>
      <c r="EB40" s="61">
        <f t="shared" si="32"/>
        <v>1.5887527552116936</v>
      </c>
      <c r="EC40" s="61"/>
      <c r="ED40" s="79">
        <f>+'Infla Interanual PondENGHO'!CI41</f>
        <v>1.5887527552117087E-2</v>
      </c>
      <c r="EE40" s="53">
        <f t="shared" si="78"/>
        <v>1.5887527552117087</v>
      </c>
    </row>
    <row r="41" spans="1:135" x14ac:dyDescent="0.3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33"/>
        <v>6.2164006251645558</v>
      </c>
      <c r="L41" s="61">
        <f t="shared" si="34"/>
        <v>7.8446314755332365</v>
      </c>
      <c r="M41" s="61">
        <f t="shared" si="35"/>
        <v>8.9513424114556184</v>
      </c>
      <c r="N41" s="61">
        <f t="shared" si="36"/>
        <v>11.229880413736403</v>
      </c>
      <c r="O41" s="61">
        <f t="shared" si="37"/>
        <v>16.158085236863307</v>
      </c>
      <c r="P41" s="61">
        <f t="shared" si="38"/>
        <v>50.400340162753118</v>
      </c>
      <c r="Q41" s="61">
        <f t="shared" si="39"/>
        <v>50.400408154501861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40"/>
        <v>18.777075315284307</v>
      </c>
      <c r="Z41" s="61">
        <f t="shared" si="41"/>
        <v>15.008623232802309</v>
      </c>
      <c r="AA41" s="61">
        <f t="shared" si="42"/>
        <v>13.724609795977068</v>
      </c>
      <c r="AB41" s="61">
        <f t="shared" si="43"/>
        <v>11.399645122681992</v>
      </c>
      <c r="AC41" s="61">
        <f t="shared" si="44"/>
        <v>8.4836705678836388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ref="BG41:BR41" si="103">+AE$1*(AE41-AE29)/$AQ29</f>
        <v>18.777075315284307</v>
      </c>
      <c r="BH41" s="61">
        <f t="shared" si="103"/>
        <v>0.94100310986341285</v>
      </c>
      <c r="BI41" s="61">
        <f t="shared" si="103"/>
        <v>3.6952225966162455</v>
      </c>
      <c r="BJ41" s="61">
        <f t="shared" si="103"/>
        <v>5.2517458854040715</v>
      </c>
      <c r="BK41" s="61">
        <f t="shared" si="103"/>
        <v>2.2059304489789504</v>
      </c>
      <c r="BL41" s="61">
        <f t="shared" si="103"/>
        <v>2.6263259024635492</v>
      </c>
      <c r="BM41" s="61">
        <f t="shared" si="103"/>
        <v>5.4072288656731429</v>
      </c>
      <c r="BN41" s="61">
        <f t="shared" si="103"/>
        <v>3.1200360947698593</v>
      </c>
      <c r="BO41" s="61">
        <f t="shared" si="103"/>
        <v>3.7249896735834649</v>
      </c>
      <c r="BP41" s="61">
        <f t="shared" si="103"/>
        <v>0.74356537742219908</v>
      </c>
      <c r="BQ41" s="61">
        <f t="shared" si="103"/>
        <v>2.0519752637449082</v>
      </c>
      <c r="BR41" s="61">
        <f t="shared" si="103"/>
        <v>2.0141837643750935</v>
      </c>
      <c r="BS41" s="61">
        <f t="shared" si="46"/>
        <v>50.559282298179198</v>
      </c>
      <c r="BT41" s="53">
        <f t="shared" si="47"/>
        <v>50.982969555614858</v>
      </c>
      <c r="BV41" s="61">
        <f t="shared" si="7"/>
        <v>8.4836705678836388</v>
      </c>
      <c r="BW41" s="61">
        <f t="shared" si="8"/>
        <v>0.78801249237751825</v>
      </c>
      <c r="BX41" s="61">
        <f t="shared" si="9"/>
        <v>2.8333326728764328</v>
      </c>
      <c r="BY41" s="61">
        <f t="shared" si="10"/>
        <v>5.2081733779110451</v>
      </c>
      <c r="BZ41" s="61">
        <f t="shared" si="11"/>
        <v>3.7535714779676574</v>
      </c>
      <c r="CA41" s="61">
        <f t="shared" si="12"/>
        <v>4.829342065605295</v>
      </c>
      <c r="CB41" s="61">
        <f t="shared" si="13"/>
        <v>7.9217276952664921</v>
      </c>
      <c r="CC41" s="61">
        <f t="shared" si="14"/>
        <v>2.8145545990707128</v>
      </c>
      <c r="CD41" s="61">
        <f t="shared" si="15"/>
        <v>4.6574744715962124</v>
      </c>
      <c r="CE41" s="61">
        <f t="shared" si="16"/>
        <v>1.7854297343809045</v>
      </c>
      <c r="CF41" s="61">
        <f t="shared" si="17"/>
        <v>3.7418091911438358</v>
      </c>
      <c r="CG41" s="61">
        <f t="shared" si="18"/>
        <v>2.6566830032218212</v>
      </c>
      <c r="CH41" s="61">
        <f t="shared" si="48"/>
        <v>49.473781349301568</v>
      </c>
      <c r="CI41" s="53">
        <f t="shared" si="49"/>
        <v>50.036639934444629</v>
      </c>
      <c r="CK41" s="61">
        <f t="shared" si="50"/>
        <v>18.934427381638343</v>
      </c>
      <c r="CL41" s="61">
        <f t="shared" si="51"/>
        <v>0.94888872470472196</v>
      </c>
      <c r="CM41" s="61">
        <f t="shared" si="52"/>
        <v>3.7261885964566153</v>
      </c>
      <c r="CN41" s="61">
        <f t="shared" si="53"/>
        <v>5.2957555649286565</v>
      </c>
      <c r="CO41" s="61">
        <f t="shared" si="54"/>
        <v>2.2244161667252915</v>
      </c>
      <c r="CP41" s="61">
        <f t="shared" si="55"/>
        <v>2.6483345380328696</v>
      </c>
      <c r="CQ41" s="61">
        <f t="shared" si="56"/>
        <v>5.4525414940232189</v>
      </c>
      <c r="CR41" s="61">
        <f t="shared" si="57"/>
        <v>3.146182026357597</v>
      </c>
      <c r="CS41" s="61">
        <f t="shared" si="58"/>
        <v>3.7562051218065813</v>
      </c>
      <c r="CT41" s="61">
        <f t="shared" si="59"/>
        <v>0.74979646222332708</v>
      </c>
      <c r="CU41" s="61">
        <f t="shared" si="60"/>
        <v>2.069170835602407</v>
      </c>
      <c r="CV41" s="61">
        <f t="shared" si="61"/>
        <v>2.0310626431152343</v>
      </c>
      <c r="CW41" s="61">
        <f t="shared" si="62"/>
        <v>50.982969555614872</v>
      </c>
      <c r="CX41" s="61"/>
      <c r="CY41" s="61"/>
      <c r="CZ41" s="61">
        <f t="shared" si="63"/>
        <v>8.5801884948022416</v>
      </c>
      <c r="DA41" s="61">
        <f t="shared" si="64"/>
        <v>0.79697763683258083</v>
      </c>
      <c r="DB41" s="61">
        <f t="shared" si="65"/>
        <v>2.8655672338095308</v>
      </c>
      <c r="DC41" s="61">
        <f t="shared" si="66"/>
        <v>5.2674262795231863</v>
      </c>
      <c r="DD41" s="61">
        <f t="shared" si="67"/>
        <v>3.7962755097538201</v>
      </c>
      <c r="DE41" s="61">
        <f t="shared" si="68"/>
        <v>4.8842850387939984</v>
      </c>
      <c r="DF41" s="61">
        <f t="shared" si="69"/>
        <v>8.0118524506589619</v>
      </c>
      <c r="DG41" s="61">
        <f t="shared" si="70"/>
        <v>2.8465755236136716</v>
      </c>
      <c r="DH41" s="61">
        <f t="shared" si="71"/>
        <v>4.7104621232356516</v>
      </c>
      <c r="DI41" s="61">
        <f t="shared" si="72"/>
        <v>1.8057424015504249</v>
      </c>
      <c r="DJ41" s="61">
        <f t="shared" si="73"/>
        <v>3.7843794044924515</v>
      </c>
      <c r="DK41" s="61">
        <f t="shared" si="74"/>
        <v>2.6869078373781083</v>
      </c>
      <c r="DL41" s="61">
        <f t="shared" si="75"/>
        <v>50.036639934444629</v>
      </c>
      <c r="DM41" s="61">
        <f t="shared" si="76"/>
        <v>50.036639934444629</v>
      </c>
      <c r="DN41" s="61"/>
      <c r="DO41" s="59">
        <f t="shared" si="2"/>
        <v>43862</v>
      </c>
      <c r="DP41" s="61">
        <f t="shared" si="77"/>
        <v>10.354238886836102</v>
      </c>
      <c r="DQ41" s="61">
        <f t="shared" si="21"/>
        <v>0.15191108787214114</v>
      </c>
      <c r="DR41" s="61">
        <f t="shared" si="22"/>
        <v>0.86062136264708444</v>
      </c>
      <c r="DS41" s="61">
        <f t="shared" si="23"/>
        <v>2.8329285405470195E-2</v>
      </c>
      <c r="DT41" s="61">
        <f t="shared" si="24"/>
        <v>-1.5718593430285286</v>
      </c>
      <c r="DU41" s="61">
        <f t="shared" si="25"/>
        <v>-2.2359505007611289</v>
      </c>
      <c r="DV41" s="61">
        <f t="shared" si="26"/>
        <v>-2.559310956635743</v>
      </c>
      <c r="DW41" s="61">
        <f t="shared" si="27"/>
        <v>0.29960650274392542</v>
      </c>
      <c r="DX41" s="61">
        <f t="shared" si="28"/>
        <v>-0.95425700142907033</v>
      </c>
      <c r="DY41" s="61">
        <f t="shared" si="29"/>
        <v>-1.0559459393270978</v>
      </c>
      <c r="DZ41" s="61">
        <f t="shared" si="30"/>
        <v>-1.7152085688900445</v>
      </c>
      <c r="EA41" s="61">
        <f t="shared" si="31"/>
        <v>-0.65584519426287402</v>
      </c>
      <c r="EB41" s="61">
        <f t="shared" si="32"/>
        <v>0.94632962117024277</v>
      </c>
      <c r="EC41" s="61"/>
      <c r="ED41" s="79">
        <f>+'Infla Interanual PondENGHO'!CI42</f>
        <v>9.4632962117022768E-3</v>
      </c>
      <c r="EE41" s="53">
        <f t="shared" si="78"/>
        <v>0.94632962117022768</v>
      </c>
    </row>
    <row r="42" spans="1:135" x14ac:dyDescent="0.3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33"/>
        <v>5.9713386045834813</v>
      </c>
      <c r="L42" s="61">
        <f t="shared" si="34"/>
        <v>7.5319225498626361</v>
      </c>
      <c r="M42" s="61">
        <f t="shared" si="35"/>
        <v>8.5948352139153155</v>
      </c>
      <c r="N42" s="61">
        <f t="shared" si="36"/>
        <v>10.772810546495915</v>
      </c>
      <c r="O42" s="61">
        <f t="shared" si="37"/>
        <v>15.515321506314951</v>
      </c>
      <c r="P42" s="61">
        <f t="shared" si="38"/>
        <v>48.386228421172291</v>
      </c>
      <c r="Q42" s="61">
        <f t="shared" si="39"/>
        <v>48.386310008971137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40"/>
        <v>17.907037168317547</v>
      </c>
      <c r="Z42" s="61">
        <f t="shared" si="41"/>
        <v>14.32533969301671</v>
      </c>
      <c r="AA42" s="61">
        <f t="shared" si="42"/>
        <v>13.109247902395158</v>
      </c>
      <c r="AB42" s="61">
        <f t="shared" si="43"/>
        <v>10.88952330339241</v>
      </c>
      <c r="AC42" s="61">
        <f t="shared" si="44"/>
        <v>8.1114531423565772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ref="BG42:BR42" si="104">+AE$1*(AE42-AE30)/$AQ30</f>
        <v>17.907037168317547</v>
      </c>
      <c r="BH42" s="61">
        <f t="shared" si="104"/>
        <v>0.90319511339999281</v>
      </c>
      <c r="BI42" s="61">
        <f t="shared" si="104"/>
        <v>3.5045621271210257</v>
      </c>
      <c r="BJ42" s="61">
        <f t="shared" si="104"/>
        <v>4.8464408170851279</v>
      </c>
      <c r="BK42" s="61">
        <f t="shared" si="104"/>
        <v>2.1489637127862911</v>
      </c>
      <c r="BL42" s="61">
        <f t="shared" si="104"/>
        <v>2.556962168146617</v>
      </c>
      <c r="BM42" s="61">
        <f t="shared" si="104"/>
        <v>4.9972231499682209</v>
      </c>
      <c r="BN42" s="61">
        <f t="shared" si="104"/>
        <v>3.4577374920344455</v>
      </c>
      <c r="BO42" s="61">
        <f t="shared" si="104"/>
        <v>3.7128378415218664</v>
      </c>
      <c r="BP42" s="61">
        <f t="shared" si="104"/>
        <v>0.70103730136912445</v>
      </c>
      <c r="BQ42" s="61">
        <f t="shared" si="104"/>
        <v>1.9406782889411653</v>
      </c>
      <c r="BR42" s="61">
        <f t="shared" si="104"/>
        <v>1.9385642650791006</v>
      </c>
      <c r="BS42" s="61">
        <f t="shared" si="46"/>
        <v>48.615239445770527</v>
      </c>
      <c r="BT42" s="53">
        <f t="shared" si="47"/>
        <v>48.86913854247792</v>
      </c>
      <c r="BV42" s="61">
        <f t="shared" si="7"/>
        <v>8.1114531423565772</v>
      </c>
      <c r="BW42" s="61">
        <f t="shared" si="8"/>
        <v>0.75906929345914465</v>
      </c>
      <c r="BX42" s="61">
        <f t="shared" si="9"/>
        <v>2.6156291029547334</v>
      </c>
      <c r="BY42" s="61">
        <f t="shared" si="10"/>
        <v>4.8512430649864893</v>
      </c>
      <c r="BZ42" s="61">
        <f t="shared" si="11"/>
        <v>3.6706191627726956</v>
      </c>
      <c r="CA42" s="61">
        <f t="shared" si="12"/>
        <v>4.7424770552907836</v>
      </c>
      <c r="CB42" s="61">
        <f t="shared" si="13"/>
        <v>7.3440220735346644</v>
      </c>
      <c r="CC42" s="61">
        <f t="shared" si="14"/>
        <v>3.12710469970706</v>
      </c>
      <c r="CD42" s="61">
        <f t="shared" si="15"/>
        <v>4.6688469764364724</v>
      </c>
      <c r="CE42" s="61">
        <f t="shared" si="16"/>
        <v>1.7688182023162804</v>
      </c>
      <c r="CF42" s="61">
        <f t="shared" si="17"/>
        <v>3.516718724847244</v>
      </c>
      <c r="CG42" s="61">
        <f t="shared" si="18"/>
        <v>2.5625830555434748</v>
      </c>
      <c r="CH42" s="61">
        <f t="shared" si="48"/>
        <v>47.738584554205623</v>
      </c>
      <c r="CI42" s="53">
        <f t="shared" si="49"/>
        <v>48.111592837900872</v>
      </c>
      <c r="CK42" s="61">
        <f t="shared" si="50"/>
        <v>18.00055888318667</v>
      </c>
      <c r="CL42" s="61">
        <f t="shared" si="51"/>
        <v>0.90791216151200693</v>
      </c>
      <c r="CM42" s="61">
        <f t="shared" si="52"/>
        <v>3.5228651359835768</v>
      </c>
      <c r="CN42" s="61">
        <f t="shared" si="53"/>
        <v>4.8717519532583102</v>
      </c>
      <c r="CO42" s="61">
        <f t="shared" si="54"/>
        <v>2.160186941381967</v>
      </c>
      <c r="CP42" s="61">
        <f t="shared" si="55"/>
        <v>2.5703162191028315</v>
      </c>
      <c r="CQ42" s="61">
        <f t="shared" si="56"/>
        <v>5.0233217655111417</v>
      </c>
      <c r="CR42" s="61">
        <f t="shared" si="57"/>
        <v>3.4757959534528684</v>
      </c>
      <c r="CS42" s="61">
        <f t="shared" si="58"/>
        <v>3.7322285960451467</v>
      </c>
      <c r="CT42" s="61">
        <f t="shared" si="59"/>
        <v>0.70469855532169123</v>
      </c>
      <c r="CU42" s="61">
        <f t="shared" si="60"/>
        <v>1.9508137211673391</v>
      </c>
      <c r="CV42" s="61">
        <f t="shared" si="61"/>
        <v>1.9486886565543673</v>
      </c>
      <c r="CW42" s="61">
        <f t="shared" si="62"/>
        <v>48.869138542477913</v>
      </c>
      <c r="CX42" s="61"/>
      <c r="CY42" s="61"/>
      <c r="CZ42" s="61">
        <f t="shared" si="63"/>
        <v>8.1748324662967189</v>
      </c>
      <c r="DA42" s="61">
        <f t="shared" si="64"/>
        <v>0.76500032675229701</v>
      </c>
      <c r="DB42" s="61">
        <f t="shared" si="65"/>
        <v>2.6360664772838502</v>
      </c>
      <c r="DC42" s="61">
        <f t="shared" si="66"/>
        <v>4.8891485426280479</v>
      </c>
      <c r="DD42" s="61">
        <f t="shared" si="67"/>
        <v>3.6992997649897577</v>
      </c>
      <c r="DE42" s="61">
        <f t="shared" si="68"/>
        <v>4.7795326832147635</v>
      </c>
      <c r="DF42" s="61">
        <f t="shared" si="69"/>
        <v>7.4014050289500828</v>
      </c>
      <c r="DG42" s="61">
        <f t="shared" si="70"/>
        <v>3.1515385191817162</v>
      </c>
      <c r="DH42" s="61">
        <f t="shared" si="71"/>
        <v>4.7053272913385387</v>
      </c>
      <c r="DI42" s="61">
        <f t="shared" si="72"/>
        <v>1.782638969060333</v>
      </c>
      <c r="DJ42" s="61">
        <f t="shared" si="73"/>
        <v>3.5441968167941207</v>
      </c>
      <c r="DK42" s="61">
        <f t="shared" si="74"/>
        <v>2.5826059514106414</v>
      </c>
      <c r="DL42" s="61">
        <f t="shared" si="75"/>
        <v>48.111592837900865</v>
      </c>
      <c r="DM42" s="61">
        <f t="shared" si="76"/>
        <v>48.111592837900872</v>
      </c>
      <c r="DN42" s="61"/>
      <c r="DO42" s="59">
        <f t="shared" si="2"/>
        <v>43891</v>
      </c>
      <c r="DP42" s="61">
        <f t="shared" si="77"/>
        <v>9.8257264168899514</v>
      </c>
      <c r="DQ42" s="61">
        <f t="shared" si="21"/>
        <v>0.14291183475970992</v>
      </c>
      <c r="DR42" s="61">
        <f t="shared" si="22"/>
        <v>0.88679865869972652</v>
      </c>
      <c r="DS42" s="61">
        <f t="shared" si="23"/>
        <v>-1.7396589369737647E-2</v>
      </c>
      <c r="DT42" s="61">
        <f t="shared" si="24"/>
        <v>-1.5391128236077907</v>
      </c>
      <c r="DU42" s="61">
        <f t="shared" si="25"/>
        <v>-2.2092164641119321</v>
      </c>
      <c r="DV42" s="61">
        <f t="shared" si="26"/>
        <v>-2.3780832634389411</v>
      </c>
      <c r="DW42" s="61">
        <f t="shared" si="27"/>
        <v>0.32425743427115217</v>
      </c>
      <c r="DX42" s="61">
        <f t="shared" si="28"/>
        <v>-0.97309869529339199</v>
      </c>
      <c r="DY42" s="61">
        <f t="shared" si="29"/>
        <v>-1.0779404137386419</v>
      </c>
      <c r="DZ42" s="61">
        <f t="shared" si="30"/>
        <v>-1.5933830956267816</v>
      </c>
      <c r="EA42" s="61">
        <f t="shared" si="31"/>
        <v>-0.63391729485627413</v>
      </c>
      <c r="EB42" s="61">
        <f t="shared" si="32"/>
        <v>0.75754570457704773</v>
      </c>
      <c r="EC42" s="61"/>
      <c r="ED42" s="79">
        <f>+'Infla Interanual PondENGHO'!CI43</f>
        <v>7.5754570457704506E-3</v>
      </c>
      <c r="EE42" s="53">
        <f t="shared" si="78"/>
        <v>0.75754570457704506</v>
      </c>
    </row>
    <row r="43" spans="1:135" x14ac:dyDescent="0.3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33"/>
        <v>5.7153219744928352</v>
      </c>
      <c r="L43" s="61">
        <f t="shared" si="34"/>
        <v>7.1398156714480772</v>
      </c>
      <c r="M43" s="61">
        <f t="shared" si="35"/>
        <v>8.1120111999441491</v>
      </c>
      <c r="N43" s="61">
        <f t="shared" si="36"/>
        <v>10.118501508786157</v>
      </c>
      <c r="O43" s="61">
        <f t="shared" si="37"/>
        <v>14.499501624088907</v>
      </c>
      <c r="P43" s="61">
        <f t="shared" si="38"/>
        <v>45.585151978760123</v>
      </c>
      <c r="Q43" s="61">
        <f t="shared" si="39"/>
        <v>45.585276996621779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40"/>
        <v>18.202358427376971</v>
      </c>
      <c r="Z43" s="61">
        <f t="shared" si="41"/>
        <v>14.532164251123083</v>
      </c>
      <c r="AA43" s="61">
        <f t="shared" si="42"/>
        <v>13.269880046622712</v>
      </c>
      <c r="AB43" s="61">
        <f t="shared" si="43"/>
        <v>10.990169219174966</v>
      </c>
      <c r="AC43" s="61">
        <f t="shared" si="44"/>
        <v>8.1733885773097832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ref="BG43:BR43" si="105">+AE$1*(AE43-AE31)/$AQ31</f>
        <v>18.202358427376971</v>
      </c>
      <c r="BH43" s="61">
        <f t="shared" si="105"/>
        <v>0.90336683602214363</v>
      </c>
      <c r="BI43" s="61">
        <f t="shared" si="105"/>
        <v>3.1177905366537209</v>
      </c>
      <c r="BJ43" s="61">
        <f t="shared" si="105"/>
        <v>4.2283148411398326</v>
      </c>
      <c r="BK43" s="61">
        <f t="shared" si="105"/>
        <v>1.9868422717645211</v>
      </c>
      <c r="BL43" s="61">
        <f t="shared" si="105"/>
        <v>2.4123135489111704</v>
      </c>
      <c r="BM43" s="61">
        <f t="shared" si="105"/>
        <v>4.5496459774229843</v>
      </c>
      <c r="BN43" s="61">
        <f t="shared" si="105"/>
        <v>2.7800325921984177</v>
      </c>
      <c r="BO43" s="61">
        <f t="shared" si="105"/>
        <v>3.6186558127213289</v>
      </c>
      <c r="BP43" s="61">
        <f t="shared" si="105"/>
        <v>0.63419958074379912</v>
      </c>
      <c r="BQ43" s="61">
        <f t="shared" si="105"/>
        <v>1.8100338844202208</v>
      </c>
      <c r="BR43" s="61">
        <f t="shared" si="105"/>
        <v>1.7878998564187705</v>
      </c>
      <c r="BS43" s="61">
        <f t="shared" si="46"/>
        <v>46.031454165793882</v>
      </c>
      <c r="BT43" s="53">
        <f t="shared" si="47"/>
        <v>46.820082157403363</v>
      </c>
      <c r="BV43" s="61">
        <f t="shared" si="7"/>
        <v>8.1733885773097832</v>
      </c>
      <c r="BW43" s="61">
        <f t="shared" si="8"/>
        <v>0.7549653478159648</v>
      </c>
      <c r="BX43" s="61">
        <f t="shared" si="9"/>
        <v>2.2837439106444153</v>
      </c>
      <c r="BY43" s="61">
        <f t="shared" si="10"/>
        <v>4.1737813145904132</v>
      </c>
      <c r="BZ43" s="61">
        <f t="shared" si="11"/>
        <v>3.3758663913959763</v>
      </c>
      <c r="CA43" s="61">
        <f t="shared" si="12"/>
        <v>4.4451414017441149</v>
      </c>
      <c r="CB43" s="61">
        <f t="shared" si="13"/>
        <v>6.7075686489648776</v>
      </c>
      <c r="CC43" s="61">
        <f t="shared" si="14"/>
        <v>2.5396313267041153</v>
      </c>
      <c r="CD43" s="61">
        <f t="shared" si="15"/>
        <v>4.5440939013983108</v>
      </c>
      <c r="CE43" s="61">
        <f t="shared" si="16"/>
        <v>1.5984782353654015</v>
      </c>
      <c r="CF43" s="61">
        <f t="shared" si="17"/>
        <v>3.2560123291643803</v>
      </c>
      <c r="CG43" s="61">
        <f t="shared" si="18"/>
        <v>2.3372835752801127</v>
      </c>
      <c r="CH43" s="61">
        <f t="shared" si="48"/>
        <v>44.189954960377861</v>
      </c>
      <c r="CI43" s="53">
        <f t="shared" si="49"/>
        <v>44.933818400314941</v>
      </c>
      <c r="CK43" s="61">
        <f t="shared" si="50"/>
        <v>18.514208001310383</v>
      </c>
      <c r="CL43" s="61">
        <f t="shared" si="51"/>
        <v>0.9188436526139635</v>
      </c>
      <c r="CM43" s="61">
        <f t="shared" si="52"/>
        <v>3.1712056836165861</v>
      </c>
      <c r="CN43" s="61">
        <f t="shared" si="53"/>
        <v>4.3007559034849496</v>
      </c>
      <c r="CO43" s="61">
        <f t="shared" si="54"/>
        <v>2.0208815924599519</v>
      </c>
      <c r="CP43" s="61">
        <f t="shared" si="55"/>
        <v>2.4536422017570727</v>
      </c>
      <c r="CQ43" s="61">
        <f t="shared" si="56"/>
        <v>4.6275922042961621</v>
      </c>
      <c r="CR43" s="61">
        <f t="shared" si="57"/>
        <v>2.8276611444465787</v>
      </c>
      <c r="CS43" s="61">
        <f t="shared" si="58"/>
        <v>3.6806519698627875</v>
      </c>
      <c r="CT43" s="61">
        <f t="shared" si="59"/>
        <v>0.64506492381638925</v>
      </c>
      <c r="CU43" s="61">
        <f t="shared" si="60"/>
        <v>1.8410440580696157</v>
      </c>
      <c r="CV43" s="61">
        <f t="shared" si="61"/>
        <v>1.8185308216689227</v>
      </c>
      <c r="CW43" s="61">
        <f t="shared" si="62"/>
        <v>46.820082157403355</v>
      </c>
      <c r="CX43" s="61"/>
      <c r="CY43" s="61"/>
      <c r="CZ43" s="61">
        <f t="shared" si="63"/>
        <v>8.3109738033755605</v>
      </c>
      <c r="DA43" s="61">
        <f t="shared" si="64"/>
        <v>0.76767391747083813</v>
      </c>
      <c r="DB43" s="61">
        <f t="shared" si="65"/>
        <v>2.3221868916981525</v>
      </c>
      <c r="DC43" s="61">
        <f t="shared" si="66"/>
        <v>4.2440398909795531</v>
      </c>
      <c r="DD43" s="61">
        <f t="shared" si="67"/>
        <v>3.432693414390759</v>
      </c>
      <c r="DE43" s="61">
        <f t="shared" si="68"/>
        <v>4.5199678680094211</v>
      </c>
      <c r="DF43" s="61">
        <f t="shared" si="69"/>
        <v>6.8204792661697802</v>
      </c>
      <c r="DG43" s="61">
        <f t="shared" si="70"/>
        <v>2.582381741284713</v>
      </c>
      <c r="DH43" s="61">
        <f t="shared" si="71"/>
        <v>4.6205860662788147</v>
      </c>
      <c r="DI43" s="61">
        <f t="shared" si="72"/>
        <v>1.6253859233204944</v>
      </c>
      <c r="DJ43" s="61">
        <f t="shared" si="73"/>
        <v>3.3108218109532035</v>
      </c>
      <c r="DK43" s="61">
        <f t="shared" si="74"/>
        <v>2.3766278063836568</v>
      </c>
      <c r="DL43" s="61">
        <f t="shared" si="75"/>
        <v>44.933818400314941</v>
      </c>
      <c r="DM43" s="61">
        <f t="shared" si="76"/>
        <v>44.933818400314941</v>
      </c>
      <c r="DN43" s="61"/>
      <c r="DO43" s="59">
        <f t="shared" si="2"/>
        <v>43922</v>
      </c>
      <c r="DP43" s="61">
        <f t="shared" si="77"/>
        <v>10.203234197934822</v>
      </c>
      <c r="DQ43" s="61">
        <f t="shared" si="21"/>
        <v>0.15116973514312537</v>
      </c>
      <c r="DR43" s="61">
        <f t="shared" si="22"/>
        <v>0.84901879191843355</v>
      </c>
      <c r="DS43" s="61">
        <f t="shared" si="23"/>
        <v>5.6716012505396485E-2</v>
      </c>
      <c r="DT43" s="61">
        <f t="shared" si="24"/>
        <v>-1.4118118219308071</v>
      </c>
      <c r="DU43" s="61">
        <f t="shared" si="25"/>
        <v>-2.0663256662523484</v>
      </c>
      <c r="DV43" s="61">
        <f t="shared" si="26"/>
        <v>-2.192887061873618</v>
      </c>
      <c r="DW43" s="61">
        <f t="shared" si="27"/>
        <v>0.24527940316186569</v>
      </c>
      <c r="DX43" s="61">
        <f t="shared" si="28"/>
        <v>-0.93993409641602721</v>
      </c>
      <c r="DY43" s="61">
        <f t="shared" si="29"/>
        <v>-0.98032099950410512</v>
      </c>
      <c r="DZ43" s="61">
        <f t="shared" si="30"/>
        <v>-1.4697777528835878</v>
      </c>
      <c r="EA43" s="61">
        <f t="shared" si="31"/>
        <v>-0.55809698471473412</v>
      </c>
      <c r="EB43" s="61">
        <f t="shared" si="32"/>
        <v>1.8862637570884146</v>
      </c>
      <c r="EC43" s="61"/>
      <c r="ED43" s="79">
        <f>+'Infla Interanual PondENGHO'!CI44</f>
        <v>1.8862637570884244E-2</v>
      </c>
      <c r="EE43" s="53">
        <f t="shared" si="78"/>
        <v>1.8862637570884244</v>
      </c>
    </row>
    <row r="44" spans="1:135" x14ac:dyDescent="0.3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33"/>
        <v>5.457246213631068</v>
      </c>
      <c r="L44" s="61">
        <f t="shared" si="34"/>
        <v>6.8063917118472537</v>
      </c>
      <c r="M44" s="61">
        <f t="shared" si="35"/>
        <v>7.7319940323031862</v>
      </c>
      <c r="N44" s="61">
        <f t="shared" si="36"/>
        <v>9.640397261093371</v>
      </c>
      <c r="O44" s="61">
        <f t="shared" si="37"/>
        <v>13.790107091814246</v>
      </c>
      <c r="P44" s="61">
        <f t="shared" si="38"/>
        <v>43.426136310689117</v>
      </c>
      <c r="Q44" s="61">
        <f t="shared" si="39"/>
        <v>43.426263435736033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40"/>
        <v>17.290584120863311</v>
      </c>
      <c r="Z44" s="61">
        <f t="shared" si="41"/>
        <v>13.802119183270921</v>
      </c>
      <c r="AA44" s="61">
        <f t="shared" si="42"/>
        <v>12.607164318720887</v>
      </c>
      <c r="AB44" s="61">
        <f t="shared" si="43"/>
        <v>10.435449595492017</v>
      </c>
      <c r="AC44" s="61">
        <f t="shared" si="44"/>
        <v>7.7442444232823258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ref="BG44:BR44" si="106">+AE$1*(AE44-AE32)/$AQ32</f>
        <v>17.290584120863311</v>
      </c>
      <c r="BH44" s="61">
        <f t="shared" si="106"/>
        <v>0.84150588764778489</v>
      </c>
      <c r="BI44" s="61">
        <f t="shared" si="106"/>
        <v>3.4385274503946257</v>
      </c>
      <c r="BJ44" s="61">
        <f t="shared" si="106"/>
        <v>3.3136707039211264</v>
      </c>
      <c r="BK44" s="61">
        <f t="shared" si="106"/>
        <v>1.9705113105527507</v>
      </c>
      <c r="BL44" s="61">
        <f t="shared" si="106"/>
        <v>2.2036843704654356</v>
      </c>
      <c r="BM44" s="61">
        <f t="shared" si="106"/>
        <v>4.1843876694701834</v>
      </c>
      <c r="BN44" s="61">
        <f t="shared" si="106"/>
        <v>2.6069246293476871</v>
      </c>
      <c r="BO44" s="61">
        <f t="shared" si="106"/>
        <v>3.6090001520317436</v>
      </c>
      <c r="BP44" s="61">
        <f t="shared" si="106"/>
        <v>0.56461383726054548</v>
      </c>
      <c r="BQ44" s="61">
        <f t="shared" si="106"/>
        <v>1.7483739838170935</v>
      </c>
      <c r="BR44" s="61">
        <f t="shared" si="106"/>
        <v>1.7297853410574044</v>
      </c>
      <c r="BS44" s="61">
        <f t="shared" si="46"/>
        <v>43.501569456829699</v>
      </c>
      <c r="BT44" s="53">
        <f t="shared" si="47"/>
        <v>44.705087097959307</v>
      </c>
      <c r="BV44" s="61">
        <f t="shared" si="7"/>
        <v>7.7442444232823258</v>
      </c>
      <c r="BW44" s="61">
        <f t="shared" si="8"/>
        <v>0.70285115572626344</v>
      </c>
      <c r="BX44" s="61">
        <f t="shared" si="9"/>
        <v>2.595939242840863</v>
      </c>
      <c r="BY44" s="61">
        <f t="shared" si="10"/>
        <v>3.4148202626904536</v>
      </c>
      <c r="BZ44" s="61">
        <f t="shared" si="11"/>
        <v>3.3297187512292123</v>
      </c>
      <c r="CA44" s="61">
        <f t="shared" si="12"/>
        <v>4.0035205944135415</v>
      </c>
      <c r="CB44" s="61">
        <f t="shared" si="13"/>
        <v>6.1447956521713056</v>
      </c>
      <c r="CC44" s="61">
        <f t="shared" si="14"/>
        <v>2.3935524610513013</v>
      </c>
      <c r="CD44" s="61">
        <f t="shared" si="15"/>
        <v>4.5066458037758368</v>
      </c>
      <c r="CE44" s="61">
        <f t="shared" si="16"/>
        <v>1.3665731648162642</v>
      </c>
      <c r="CF44" s="61">
        <f t="shared" si="17"/>
        <v>3.1486396228581031</v>
      </c>
      <c r="CG44" s="61">
        <f t="shared" si="18"/>
        <v>2.2681834065646092</v>
      </c>
      <c r="CH44" s="61">
        <f t="shared" si="48"/>
        <v>41.619484541420086</v>
      </c>
      <c r="CI44" s="53">
        <f t="shared" si="49"/>
        <v>42.729958271427293</v>
      </c>
      <c r="CK44" s="61">
        <f t="shared" si="50"/>
        <v>17.768946701219075</v>
      </c>
      <c r="CL44" s="61">
        <f t="shared" si="51"/>
        <v>0.86478705183436888</v>
      </c>
      <c r="CM44" s="61">
        <f t="shared" si="52"/>
        <v>3.5336580054005817</v>
      </c>
      <c r="CN44" s="61">
        <f t="shared" si="53"/>
        <v>3.4053469629356692</v>
      </c>
      <c r="CO44" s="61">
        <f t="shared" si="54"/>
        <v>2.0250276223526993</v>
      </c>
      <c r="CP44" s="61">
        <f t="shared" si="55"/>
        <v>2.2646516654033508</v>
      </c>
      <c r="CQ44" s="61">
        <f t="shared" si="56"/>
        <v>4.3001532485151008</v>
      </c>
      <c r="CR44" s="61">
        <f t="shared" si="57"/>
        <v>2.6790479991407885</v>
      </c>
      <c r="CS44" s="61">
        <f t="shared" si="58"/>
        <v>3.7088470174217396</v>
      </c>
      <c r="CT44" s="61">
        <f t="shared" si="59"/>
        <v>0.58023448548206069</v>
      </c>
      <c r="CU44" s="61">
        <f t="shared" si="60"/>
        <v>1.7967446278901562</v>
      </c>
      <c r="CV44" s="61">
        <f t="shared" si="61"/>
        <v>1.7776417103637108</v>
      </c>
      <c r="CW44" s="61">
        <f t="shared" si="62"/>
        <v>44.7050870979593</v>
      </c>
      <c r="CX44" s="61"/>
      <c r="CY44" s="61"/>
      <c r="CZ44" s="61">
        <f t="shared" si="63"/>
        <v>7.9508731234107781</v>
      </c>
      <c r="DA44" s="61">
        <f t="shared" si="64"/>
        <v>0.72160433715412242</v>
      </c>
      <c r="DB44" s="61">
        <f t="shared" si="65"/>
        <v>2.665203011136712</v>
      </c>
      <c r="DC44" s="61">
        <f t="shared" si="66"/>
        <v>3.5059330728608962</v>
      </c>
      <c r="DD44" s="61">
        <f t="shared" si="67"/>
        <v>3.4185609183606336</v>
      </c>
      <c r="DE44" s="61">
        <f t="shared" si="68"/>
        <v>4.1103408613299797</v>
      </c>
      <c r="DF44" s="61">
        <f t="shared" si="69"/>
        <v>6.3087485272053012</v>
      </c>
      <c r="DG44" s="61">
        <f t="shared" si="70"/>
        <v>2.4574162296365736</v>
      </c>
      <c r="DH44" s="61">
        <f t="shared" si="71"/>
        <v>4.6268902477107376</v>
      </c>
      <c r="DI44" s="61">
        <f t="shared" si="72"/>
        <v>1.4030355000994172</v>
      </c>
      <c r="DJ44" s="61">
        <f t="shared" si="73"/>
        <v>3.2326503122015522</v>
      </c>
      <c r="DK44" s="61">
        <f t="shared" si="74"/>
        <v>2.3287021303205835</v>
      </c>
      <c r="DL44" s="61">
        <f t="shared" si="75"/>
        <v>42.729958271427293</v>
      </c>
      <c r="DM44" s="61">
        <f t="shared" si="76"/>
        <v>42.729958271427293</v>
      </c>
      <c r="DN44" s="61"/>
      <c r="DO44" s="59">
        <f t="shared" si="2"/>
        <v>43952</v>
      </c>
      <c r="DP44" s="61">
        <f t="shared" si="77"/>
        <v>9.8180735778082973</v>
      </c>
      <c r="DQ44" s="61">
        <f t="shared" si="21"/>
        <v>0.14318271468024646</v>
      </c>
      <c r="DR44" s="61">
        <f t="shared" si="22"/>
        <v>0.86845499426386974</v>
      </c>
      <c r="DS44" s="61">
        <f t="shared" si="23"/>
        <v>-0.10058610992522699</v>
      </c>
      <c r="DT44" s="61">
        <f t="shared" si="24"/>
        <v>-1.3935332960079343</v>
      </c>
      <c r="DU44" s="61">
        <f t="shared" si="25"/>
        <v>-1.8456891959266288</v>
      </c>
      <c r="DV44" s="61">
        <f t="shared" si="26"/>
        <v>-2.0085952786902004</v>
      </c>
      <c r="DW44" s="61">
        <f t="shared" si="27"/>
        <v>0.22163176950421493</v>
      </c>
      <c r="DX44" s="61">
        <f t="shared" si="28"/>
        <v>-0.91804323028899804</v>
      </c>
      <c r="DY44" s="61">
        <f t="shared" si="29"/>
        <v>-0.82280101461735655</v>
      </c>
      <c r="DZ44" s="61">
        <f t="shared" si="30"/>
        <v>-1.435905684311396</v>
      </c>
      <c r="EA44" s="61">
        <f t="shared" si="31"/>
        <v>-0.55106041995687272</v>
      </c>
      <c r="EB44" s="61">
        <f t="shared" si="32"/>
        <v>1.9751288265320071</v>
      </c>
      <c r="EC44" s="61"/>
      <c r="ED44" s="79">
        <f>+'Infla Interanual PondENGHO'!CI45</f>
        <v>1.9751288265320133E-2</v>
      </c>
      <c r="EE44" s="53">
        <f t="shared" si="78"/>
        <v>1.9751288265320133</v>
      </c>
    </row>
    <row r="45" spans="1:135" x14ac:dyDescent="0.3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33"/>
        <v>5.3658869782963539</v>
      </c>
      <c r="L45" s="61">
        <f t="shared" si="34"/>
        <v>6.6935926867097431</v>
      </c>
      <c r="M45" s="61">
        <f t="shared" si="35"/>
        <v>7.6050033804604675</v>
      </c>
      <c r="N45" s="61">
        <f t="shared" si="36"/>
        <v>9.4929862303129262</v>
      </c>
      <c r="O45" s="61">
        <f t="shared" si="37"/>
        <v>13.595129770542735</v>
      </c>
      <c r="P45" s="61">
        <f t="shared" si="38"/>
        <v>42.752599046322224</v>
      </c>
      <c r="Q45" s="61">
        <f t="shared" si="39"/>
        <v>42.752711012274467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40"/>
        <v>16.598521044820433</v>
      </c>
      <c r="Z45" s="61">
        <f t="shared" si="41"/>
        <v>13.231978781228635</v>
      </c>
      <c r="AA45" s="61">
        <f t="shared" si="42"/>
        <v>12.068309638070575</v>
      </c>
      <c r="AB45" s="61">
        <f t="shared" si="43"/>
        <v>9.9877405914937114</v>
      </c>
      <c r="AC45" s="61">
        <f t="shared" si="44"/>
        <v>7.4081280057201901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ref="BG45:BR45" si="107">+AE$1*(AE45-AE33)/$AQ33</f>
        <v>16.598521044820433</v>
      </c>
      <c r="BH45" s="61">
        <f t="shared" si="107"/>
        <v>0.87294836395360154</v>
      </c>
      <c r="BI45" s="61">
        <f t="shared" si="107"/>
        <v>3.8667083722871625</v>
      </c>
      <c r="BJ45" s="61">
        <f t="shared" si="107"/>
        <v>2.9207712722706289</v>
      </c>
      <c r="BK45" s="61">
        <f t="shared" si="107"/>
        <v>2.0252351970557521</v>
      </c>
      <c r="BL45" s="61">
        <f t="shared" si="107"/>
        <v>2.1318860767024845</v>
      </c>
      <c r="BM45" s="61">
        <f t="shared" si="107"/>
        <v>4.146101243762506</v>
      </c>
      <c r="BN45" s="61">
        <f t="shared" si="107"/>
        <v>2.1813287076931909</v>
      </c>
      <c r="BO45" s="61">
        <f t="shared" si="107"/>
        <v>3.6453478440091449</v>
      </c>
      <c r="BP45" s="61">
        <f t="shared" si="107"/>
        <v>0.54954289795610523</v>
      </c>
      <c r="BQ45" s="61">
        <f t="shared" si="107"/>
        <v>1.7182897550091321</v>
      </c>
      <c r="BR45" s="61">
        <f t="shared" si="107"/>
        <v>1.6244607637872019</v>
      </c>
      <c r="BS45" s="61">
        <f t="shared" si="46"/>
        <v>42.281141539307349</v>
      </c>
      <c r="BT45" s="53">
        <f t="shared" si="47"/>
        <v>43.92096275334103</v>
      </c>
      <c r="BV45" s="61">
        <f t="shared" si="7"/>
        <v>7.4081280057201901</v>
      </c>
      <c r="BW45" s="61">
        <f t="shared" si="8"/>
        <v>0.72461455068532354</v>
      </c>
      <c r="BX45" s="61">
        <f t="shared" si="9"/>
        <v>2.9223710015134534</v>
      </c>
      <c r="BY45" s="61">
        <f t="shared" si="10"/>
        <v>3.0529348101975078</v>
      </c>
      <c r="BZ45" s="61">
        <f t="shared" si="11"/>
        <v>3.3936300754011208</v>
      </c>
      <c r="CA45" s="61">
        <f t="shared" si="12"/>
        <v>3.872017594072978</v>
      </c>
      <c r="CB45" s="61">
        <f t="shared" si="13"/>
        <v>6.1387908219630738</v>
      </c>
      <c r="CC45" s="61">
        <f t="shared" si="14"/>
        <v>1.9990841541354505</v>
      </c>
      <c r="CD45" s="61">
        <f t="shared" si="15"/>
        <v>4.6114471552050631</v>
      </c>
      <c r="CE45" s="61">
        <f t="shared" si="16"/>
        <v>1.2901099705917325</v>
      </c>
      <c r="CF45" s="61">
        <f t="shared" si="17"/>
        <v>3.1149919558315684</v>
      </c>
      <c r="CG45" s="61">
        <f t="shared" si="18"/>
        <v>2.125838306180698</v>
      </c>
      <c r="CH45" s="61">
        <f t="shared" si="48"/>
        <v>40.653958401498159</v>
      </c>
      <c r="CI45" s="53">
        <f t="shared" si="49"/>
        <v>42.15195934728937</v>
      </c>
      <c r="CK45" s="61">
        <f t="shared" si="50"/>
        <v>17.242273931803791</v>
      </c>
      <c r="CL45" s="61">
        <f t="shared" si="51"/>
        <v>0.90680457487535038</v>
      </c>
      <c r="CM45" s="61">
        <f t="shared" si="52"/>
        <v>4.0166738222848499</v>
      </c>
      <c r="CN45" s="61">
        <f t="shared" si="53"/>
        <v>3.034049734470067</v>
      </c>
      <c r="CO45" s="61">
        <f t="shared" si="54"/>
        <v>2.1037814121916956</v>
      </c>
      <c r="CP45" s="61">
        <f t="shared" si="55"/>
        <v>2.2145686128688684</v>
      </c>
      <c r="CQ45" s="61">
        <f t="shared" si="56"/>
        <v>4.306902596978869</v>
      </c>
      <c r="CR45" s="61">
        <f t="shared" si="57"/>
        <v>2.2659288144885705</v>
      </c>
      <c r="CS45" s="61">
        <f t="shared" si="58"/>
        <v>3.7867281026660886</v>
      </c>
      <c r="CT45" s="61">
        <f t="shared" si="59"/>
        <v>0.57085623220589599</v>
      </c>
      <c r="CU45" s="61">
        <f t="shared" si="60"/>
        <v>1.7849314749234633</v>
      </c>
      <c r="CV45" s="61">
        <f t="shared" si="61"/>
        <v>1.6874634435835161</v>
      </c>
      <c r="CW45" s="61">
        <f t="shared" si="62"/>
        <v>43.920962753341023</v>
      </c>
      <c r="CX45" s="61"/>
      <c r="CY45" s="61"/>
      <c r="CZ45" s="61">
        <f t="shared" si="63"/>
        <v>7.6810997702286681</v>
      </c>
      <c r="DA45" s="61">
        <f t="shared" si="64"/>
        <v>0.75131486044459872</v>
      </c>
      <c r="DB45" s="61">
        <f t="shared" si="65"/>
        <v>3.0300533698817609</v>
      </c>
      <c r="DC45" s="61">
        <f t="shared" si="66"/>
        <v>3.1654281420386265</v>
      </c>
      <c r="DD45" s="61">
        <f t="shared" si="67"/>
        <v>3.5186772113382951</v>
      </c>
      <c r="DE45" s="61">
        <f t="shared" si="68"/>
        <v>4.0146921636870356</v>
      </c>
      <c r="DF45" s="61">
        <f t="shared" si="69"/>
        <v>6.3649905530322188</v>
      </c>
      <c r="DG45" s="61">
        <f t="shared" si="70"/>
        <v>2.072745614700648</v>
      </c>
      <c r="DH45" s="61">
        <f t="shared" si="71"/>
        <v>4.7813679322113387</v>
      </c>
      <c r="DI45" s="61">
        <f t="shared" si="72"/>
        <v>1.3376474314469555</v>
      </c>
      <c r="DJ45" s="61">
        <f t="shared" si="73"/>
        <v>3.2297719447783706</v>
      </c>
      <c r="DK45" s="61">
        <f t="shared" si="74"/>
        <v>2.2041703535008557</v>
      </c>
      <c r="DL45" s="61">
        <f t="shared" si="75"/>
        <v>42.15195934728937</v>
      </c>
      <c r="DM45" s="61">
        <f t="shared" si="76"/>
        <v>42.15195934728937</v>
      </c>
      <c r="DN45" s="61"/>
      <c r="DO45" s="59">
        <f t="shared" si="2"/>
        <v>43983</v>
      </c>
      <c r="DP45" s="61">
        <f t="shared" si="77"/>
        <v>9.5611741615751225</v>
      </c>
      <c r="DQ45" s="61">
        <f t="shared" si="21"/>
        <v>0.15548971443075166</v>
      </c>
      <c r="DR45" s="61">
        <f t="shared" si="22"/>
        <v>0.98662045240308904</v>
      </c>
      <c r="DS45" s="61">
        <f t="shared" si="23"/>
        <v>-0.13137840756855956</v>
      </c>
      <c r="DT45" s="61">
        <f t="shared" si="24"/>
        <v>-1.4148957991465996</v>
      </c>
      <c r="DU45" s="61">
        <f t="shared" si="25"/>
        <v>-1.8001235508181672</v>
      </c>
      <c r="DV45" s="61">
        <f t="shared" si="26"/>
        <v>-2.0580879560533498</v>
      </c>
      <c r="DW45" s="61">
        <f t="shared" si="27"/>
        <v>0.19318319978792253</v>
      </c>
      <c r="DX45" s="61">
        <f t="shared" si="28"/>
        <v>-0.9946398295452501</v>
      </c>
      <c r="DY45" s="61">
        <f t="shared" si="29"/>
        <v>-0.76679119924105954</v>
      </c>
      <c r="DZ45" s="61">
        <f t="shared" si="30"/>
        <v>-1.4448404698549073</v>
      </c>
      <c r="EA45" s="61">
        <f t="shared" si="31"/>
        <v>-0.51670690991733959</v>
      </c>
      <c r="EB45" s="61">
        <f t="shared" si="32"/>
        <v>1.7690034060516524</v>
      </c>
      <c r="EC45" s="61"/>
      <c r="ED45" s="79">
        <f>+'Infla Interanual PondENGHO'!CI46</f>
        <v>1.7690034060516613E-2</v>
      </c>
      <c r="EE45" s="53">
        <f t="shared" si="78"/>
        <v>1.7690034060516613</v>
      </c>
    </row>
    <row r="46" spans="1:135" x14ac:dyDescent="0.3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33"/>
        <v>5.3266643843121892</v>
      </c>
      <c r="L46" s="61">
        <f t="shared" si="34"/>
        <v>6.6392301813138266</v>
      </c>
      <c r="M46" s="61">
        <f t="shared" si="35"/>
        <v>7.5372941886966869</v>
      </c>
      <c r="N46" s="61">
        <f t="shared" si="36"/>
        <v>9.4067714723216724</v>
      </c>
      <c r="O46" s="61">
        <f t="shared" si="37"/>
        <v>13.457528138724141</v>
      </c>
      <c r="P46" s="61">
        <f t="shared" si="38"/>
        <v>42.367488365368516</v>
      </c>
      <c r="Q46" s="61">
        <f t="shared" si="39"/>
        <v>42.36761824476163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40"/>
        <v>16.19339600943227</v>
      </c>
      <c r="Z46" s="61">
        <f t="shared" si="41"/>
        <v>12.895272197449515</v>
      </c>
      <c r="AA46" s="61">
        <f t="shared" si="42"/>
        <v>11.748746935744482</v>
      </c>
      <c r="AB46" s="61">
        <f t="shared" si="43"/>
        <v>9.7248230372580959</v>
      </c>
      <c r="AC46" s="61">
        <f t="shared" si="44"/>
        <v>7.2089927534193832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ref="BG46:BR46" si="108">+AE$1*(AE46-AE34)/$AQ34</f>
        <v>16.19339600943227</v>
      </c>
      <c r="BH46" s="61">
        <f t="shared" si="108"/>
        <v>0.87508811384664653</v>
      </c>
      <c r="BI46" s="61">
        <f t="shared" si="108"/>
        <v>4.1781141003236826</v>
      </c>
      <c r="BJ46" s="61">
        <f t="shared" si="108"/>
        <v>2.7066456659552567</v>
      </c>
      <c r="BK46" s="61">
        <f t="shared" si="108"/>
        <v>2.0833959773480766</v>
      </c>
      <c r="BL46" s="61">
        <f t="shared" si="108"/>
        <v>2.0520598605983746</v>
      </c>
      <c r="BM46" s="61">
        <f t="shared" si="108"/>
        <v>4.1741896542817027</v>
      </c>
      <c r="BN46" s="61">
        <f t="shared" si="108"/>
        <v>2.1705274021463792</v>
      </c>
      <c r="BO46" s="61">
        <f t="shared" si="108"/>
        <v>3.6326278889986141</v>
      </c>
      <c r="BP46" s="61">
        <f t="shared" si="108"/>
        <v>0.50573994262013333</v>
      </c>
      <c r="BQ46" s="61">
        <f t="shared" si="108"/>
        <v>1.6640395188382624</v>
      </c>
      <c r="BR46" s="61">
        <f t="shared" si="108"/>
        <v>1.6040079822276783</v>
      </c>
      <c r="BS46" s="61">
        <f t="shared" si="46"/>
        <v>41.839832116617075</v>
      </c>
      <c r="BT46" s="53">
        <f t="shared" si="47"/>
        <v>43.606298446841521</v>
      </c>
      <c r="BV46" s="61">
        <f t="shared" si="7"/>
        <v>7.2089927534193832</v>
      </c>
      <c r="BW46" s="61">
        <f t="shared" si="8"/>
        <v>0.72678139803009334</v>
      </c>
      <c r="BX46" s="61">
        <f t="shared" si="9"/>
        <v>3.1245002701894609</v>
      </c>
      <c r="BY46" s="61">
        <f t="shared" si="10"/>
        <v>2.7821727065414379</v>
      </c>
      <c r="BZ46" s="61">
        <f t="shared" si="11"/>
        <v>3.5222772523861621</v>
      </c>
      <c r="CA46" s="61">
        <f t="shared" si="12"/>
        <v>3.6886317970540636</v>
      </c>
      <c r="CB46" s="61">
        <f t="shared" si="13"/>
        <v>6.207250011030645</v>
      </c>
      <c r="CC46" s="61">
        <f t="shared" si="14"/>
        <v>2.0012734174292444</v>
      </c>
      <c r="CD46" s="61">
        <f t="shared" si="15"/>
        <v>4.5582778600649698</v>
      </c>
      <c r="CE46" s="61">
        <f t="shared" si="16"/>
        <v>1.1657415077250961</v>
      </c>
      <c r="CF46" s="61">
        <f t="shared" si="17"/>
        <v>3.0233363879965038</v>
      </c>
      <c r="CG46" s="61">
        <f t="shared" si="18"/>
        <v>2.1120907885321905</v>
      </c>
      <c r="CH46" s="61">
        <f t="shared" si="48"/>
        <v>40.121326150399248</v>
      </c>
      <c r="CI46" s="53">
        <f t="shared" si="49"/>
        <v>41.725267979049917</v>
      </c>
      <c r="CK46" s="61">
        <f t="shared" si="50"/>
        <v>16.87707678384179</v>
      </c>
      <c r="CL46" s="61">
        <f t="shared" si="51"/>
        <v>0.91203409596199503</v>
      </c>
      <c r="CM46" s="61">
        <f t="shared" si="52"/>
        <v>4.3545129410620174</v>
      </c>
      <c r="CN46" s="61">
        <f t="shared" si="53"/>
        <v>2.8209195096798587</v>
      </c>
      <c r="CO46" s="61">
        <f t="shared" si="54"/>
        <v>2.1713563887630349</v>
      </c>
      <c r="CP46" s="61">
        <f t="shared" si="55"/>
        <v>2.1386972696885618</v>
      </c>
      <c r="CQ46" s="61">
        <f t="shared" si="56"/>
        <v>4.3504228059757164</v>
      </c>
      <c r="CR46" s="61">
        <f t="shared" si="57"/>
        <v>2.2621664786138571</v>
      </c>
      <c r="CS46" s="61">
        <f t="shared" si="58"/>
        <v>3.7859964502840646</v>
      </c>
      <c r="CT46" s="61">
        <f t="shared" si="59"/>
        <v>0.5270921454205193</v>
      </c>
      <c r="CU46" s="61">
        <f t="shared" si="60"/>
        <v>1.7342948146529711</v>
      </c>
      <c r="CV46" s="61">
        <f t="shared" si="61"/>
        <v>1.671728762897138</v>
      </c>
      <c r="CW46" s="61">
        <f t="shared" si="62"/>
        <v>43.606298446841528</v>
      </c>
      <c r="CX46" s="61"/>
      <c r="CY46" s="61"/>
      <c r="CZ46" s="61">
        <f t="shared" si="63"/>
        <v>7.4971887361818785</v>
      </c>
      <c r="DA46" s="61">
        <f t="shared" si="64"/>
        <v>0.75583614762176599</v>
      </c>
      <c r="DB46" s="61">
        <f t="shared" si="65"/>
        <v>3.2494093187638016</v>
      </c>
      <c r="DC46" s="61">
        <f t="shared" si="66"/>
        <v>2.8933964273582449</v>
      </c>
      <c r="DD46" s="61">
        <f t="shared" si="67"/>
        <v>3.6630883461179353</v>
      </c>
      <c r="DE46" s="61">
        <f t="shared" si="68"/>
        <v>3.8360932944035731</v>
      </c>
      <c r="DF46" s="61">
        <f t="shared" si="69"/>
        <v>6.4553990352244845</v>
      </c>
      <c r="DG46" s="61">
        <f t="shared" si="70"/>
        <v>2.0812789021120954</v>
      </c>
      <c r="DH46" s="61">
        <f t="shared" si="71"/>
        <v>4.7405054489278999</v>
      </c>
      <c r="DI46" s="61">
        <f t="shared" si="72"/>
        <v>1.2123446922416172</v>
      </c>
      <c r="DJ46" s="61">
        <f t="shared" si="73"/>
        <v>3.1442011788713429</v>
      </c>
      <c r="DK46" s="61">
        <f t="shared" si="74"/>
        <v>2.1965264512252802</v>
      </c>
      <c r="DL46" s="61">
        <f t="shared" si="75"/>
        <v>41.725267979049917</v>
      </c>
      <c r="DM46" s="61">
        <f t="shared" si="76"/>
        <v>41.725267979049917</v>
      </c>
      <c r="DN46" s="61"/>
      <c r="DO46" s="59">
        <f t="shared" si="2"/>
        <v>44013</v>
      </c>
      <c r="DP46" s="61">
        <f t="shared" si="77"/>
        <v>9.3798880476599109</v>
      </c>
      <c r="DQ46" s="61">
        <f t="shared" si="21"/>
        <v>0.15619794834022904</v>
      </c>
      <c r="DR46" s="61">
        <f t="shared" si="22"/>
        <v>1.1051036222982158</v>
      </c>
      <c r="DS46" s="61">
        <f t="shared" si="23"/>
        <v>-7.2476917678386155E-2</v>
      </c>
      <c r="DT46" s="61">
        <f t="shared" si="24"/>
        <v>-1.4917319573549004</v>
      </c>
      <c r="DU46" s="61">
        <f t="shared" si="25"/>
        <v>-1.6973960247150113</v>
      </c>
      <c r="DV46" s="61">
        <f t="shared" si="26"/>
        <v>-2.1049762292487681</v>
      </c>
      <c r="DW46" s="61">
        <f t="shared" si="27"/>
        <v>0.18088757650176168</v>
      </c>
      <c r="DX46" s="61">
        <f t="shared" si="28"/>
        <v>-0.95450899864383532</v>
      </c>
      <c r="DY46" s="61">
        <f t="shared" si="29"/>
        <v>-0.68525254682109793</v>
      </c>
      <c r="DZ46" s="61">
        <f t="shared" si="30"/>
        <v>-1.4099063642183718</v>
      </c>
      <c r="EA46" s="61">
        <f t="shared" si="31"/>
        <v>-0.52479768832814222</v>
      </c>
      <c r="EB46" s="61">
        <f t="shared" si="32"/>
        <v>1.8810304677916108</v>
      </c>
      <c r="EC46" s="61"/>
      <c r="ED46" s="79">
        <f>+'Infla Interanual PondENGHO'!CI47</f>
        <v>1.8810304677916001E-2</v>
      </c>
      <c r="EE46" s="53">
        <f t="shared" si="78"/>
        <v>1.8810304677916001</v>
      </c>
    </row>
    <row r="47" spans="1:135" x14ac:dyDescent="0.3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33"/>
        <v>5.1044766780369448</v>
      </c>
      <c r="L47" s="61">
        <f t="shared" si="34"/>
        <v>6.3697048747488028</v>
      </c>
      <c r="M47" s="61">
        <f t="shared" si="35"/>
        <v>7.2353307617010847</v>
      </c>
      <c r="N47" s="61">
        <f t="shared" si="36"/>
        <v>9.0204227552208565</v>
      </c>
      <c r="O47" s="61">
        <f t="shared" si="37"/>
        <v>12.888646921482739</v>
      </c>
      <c r="P47" s="61">
        <f t="shared" si="38"/>
        <v>40.618581991190425</v>
      </c>
      <c r="Q47" s="61">
        <f t="shared" si="39"/>
        <v>40.618702361127944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40"/>
        <v>15.583698152198355</v>
      </c>
      <c r="Z47" s="61">
        <f t="shared" si="41"/>
        <v>12.466189305924724</v>
      </c>
      <c r="AA47" s="61">
        <f t="shared" si="42"/>
        <v>11.396363693256992</v>
      </c>
      <c r="AB47" s="61">
        <f t="shared" si="43"/>
        <v>9.4520101135355308</v>
      </c>
      <c r="AC47" s="61">
        <f t="shared" si="44"/>
        <v>7.0283233739500792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ref="BG47:BR47" si="109">+AE$1*(AE47-AE35)/$AQ35</f>
        <v>15.583698152198355</v>
      </c>
      <c r="BH47" s="61">
        <f t="shared" si="109"/>
        <v>0.80057082509647759</v>
      </c>
      <c r="BI47" s="61">
        <f t="shared" si="109"/>
        <v>4.021146921768783</v>
      </c>
      <c r="BJ47" s="61">
        <f t="shared" si="109"/>
        <v>2.6734863496697079</v>
      </c>
      <c r="BK47" s="61">
        <f t="shared" si="109"/>
        <v>1.9619721924050821</v>
      </c>
      <c r="BL47" s="61">
        <f t="shared" si="109"/>
        <v>1.9099703475542491</v>
      </c>
      <c r="BM47" s="61">
        <f t="shared" si="109"/>
        <v>4.0437276511657894</v>
      </c>
      <c r="BN47" s="61">
        <f t="shared" si="109"/>
        <v>2.0698484947717573</v>
      </c>
      <c r="BO47" s="61">
        <f t="shared" si="109"/>
        <v>3.5243098899510863</v>
      </c>
      <c r="BP47" s="61">
        <f t="shared" si="109"/>
        <v>0.46458163260445762</v>
      </c>
      <c r="BQ47" s="61">
        <f t="shared" si="109"/>
        <v>1.5595478268285137</v>
      </c>
      <c r="BR47" s="61">
        <f t="shared" si="109"/>
        <v>1.5330338358926536</v>
      </c>
      <c r="BS47" s="61">
        <f t="shared" si="46"/>
        <v>40.145894119906906</v>
      </c>
      <c r="BT47" s="53">
        <f t="shared" si="47"/>
        <v>41.764193731142463</v>
      </c>
      <c r="BV47" s="61">
        <f t="shared" ref="BV47:BV76" si="110">+AS$1*(AS47-AS35)/$BE35</f>
        <v>7.0283233739500792</v>
      </c>
      <c r="BW47" s="61">
        <f t="shared" ref="BW47:BW76" si="111">+AT$1*(AT47-AT35)/$BE35</f>
        <v>0.66548973421123914</v>
      </c>
      <c r="BX47" s="61">
        <f t="shared" ref="BX47:BX76" si="112">+AU$1*(AU47-AU35)/$BE35</f>
        <v>3.0270078873657646</v>
      </c>
      <c r="BY47" s="61">
        <f t="shared" ref="BY47:BY76" si="113">+AV$1*(AV47-AV35)/$BE35</f>
        <v>2.7834198941306285</v>
      </c>
      <c r="BZ47" s="61">
        <f t="shared" ref="BZ47:BZ76" si="114">+AW$1*(AW47-AW35)/$BE35</f>
        <v>3.3287308609737072</v>
      </c>
      <c r="CA47" s="61">
        <f t="shared" ref="CA47:CA76" si="115">+AX$1*(AX47-AX35)/$BE35</f>
        <v>3.3928060536056979</v>
      </c>
      <c r="CB47" s="61">
        <f t="shared" ref="CB47:CB76" si="116">+AY$1*(AY47-AY35)/$BE35</f>
        <v>5.9490951935310035</v>
      </c>
      <c r="CC47" s="61">
        <f t="shared" ref="CC47:CC76" si="117">+AZ$1*(AZ47-AZ35)/$BE35</f>
        <v>1.8889657793421455</v>
      </c>
      <c r="CD47" s="61">
        <f t="shared" ref="CD47:CD76" si="118">+BA$1*(BA47-BA35)/$BE35</f>
        <v>4.4429611274288652</v>
      </c>
      <c r="CE47" s="61">
        <f t="shared" ref="CE47:CE76" si="119">+BB$1*(BB47-BB35)/$BE35</f>
        <v>1.0887483256061459</v>
      </c>
      <c r="CF47" s="61">
        <f t="shared" ref="CF47:CF76" si="120">+BC$1*(BC47-BC35)/$BE35</f>
        <v>2.8406115857029328</v>
      </c>
      <c r="CG47" s="61">
        <f t="shared" ref="CG47:CG76" si="121">+BD$1*(BD47-BD35)/$BE35</f>
        <v>2.0768005098263904</v>
      </c>
      <c r="CH47" s="61">
        <f t="shared" si="48"/>
        <v>38.512960325674605</v>
      </c>
      <c r="CI47" s="53">
        <f t="shared" si="49"/>
        <v>39.958212342033697</v>
      </c>
      <c r="CK47" s="61">
        <f t="shared" si="50"/>
        <v>16.211884252276011</v>
      </c>
      <c r="CL47" s="61">
        <f t="shared" si="51"/>
        <v>0.83284220635281714</v>
      </c>
      <c r="CM47" s="61">
        <f t="shared" si="52"/>
        <v>4.1832412191528006</v>
      </c>
      <c r="CN47" s="61">
        <f t="shared" si="53"/>
        <v>2.7812558243609864</v>
      </c>
      <c r="CO47" s="61">
        <f t="shared" si="54"/>
        <v>2.0410602014239103</v>
      </c>
      <c r="CP47" s="61">
        <f t="shared" si="55"/>
        <v>1.9869621380892073</v>
      </c>
      <c r="CQ47" s="61">
        <f t="shared" si="56"/>
        <v>4.2067321882245157</v>
      </c>
      <c r="CR47" s="61">
        <f t="shared" si="57"/>
        <v>2.1532850475709306</v>
      </c>
      <c r="CS47" s="61">
        <f t="shared" si="58"/>
        <v>3.666376456154512</v>
      </c>
      <c r="CT47" s="61">
        <f t="shared" si="59"/>
        <v>0.48330913368303413</v>
      </c>
      <c r="CU47" s="61">
        <f t="shared" si="60"/>
        <v>1.6224139230305752</v>
      </c>
      <c r="CV47" s="61">
        <f t="shared" si="61"/>
        <v>1.5948311408231681</v>
      </c>
      <c r="CW47" s="61">
        <f t="shared" si="62"/>
        <v>41.764193731142477</v>
      </c>
      <c r="CX47" s="61"/>
      <c r="CY47" s="61"/>
      <c r="CZ47" s="61">
        <f t="shared" si="63"/>
        <v>7.2920709135297219</v>
      </c>
      <c r="DA47" s="61">
        <f t="shared" si="64"/>
        <v>0.69046315542066727</v>
      </c>
      <c r="DB47" s="61">
        <f t="shared" si="65"/>
        <v>3.1406005381450353</v>
      </c>
      <c r="DC47" s="61">
        <f t="shared" si="66"/>
        <v>2.8878715691083254</v>
      </c>
      <c r="DD47" s="61">
        <f t="shared" si="67"/>
        <v>3.4536460829679987</v>
      </c>
      <c r="DE47" s="61">
        <f t="shared" si="68"/>
        <v>3.5201257856809312</v>
      </c>
      <c r="DF47" s="61">
        <f t="shared" si="69"/>
        <v>6.1723432054017255</v>
      </c>
      <c r="DG47" s="61">
        <f t="shared" si="70"/>
        <v>1.9598518285666604</v>
      </c>
      <c r="DH47" s="61">
        <f t="shared" si="71"/>
        <v>4.6096893787427726</v>
      </c>
      <c r="DI47" s="61">
        <f t="shared" si="72"/>
        <v>1.1296051099089843</v>
      </c>
      <c r="DJ47" s="61">
        <f t="shared" si="73"/>
        <v>2.94720945787931</v>
      </c>
      <c r="DK47" s="61">
        <f t="shared" si="74"/>
        <v>2.1547353166815579</v>
      </c>
      <c r="DL47" s="61">
        <f t="shared" si="75"/>
        <v>39.958212342033697</v>
      </c>
      <c r="DM47" s="61">
        <f t="shared" si="76"/>
        <v>39.958212342033697</v>
      </c>
      <c r="DN47" s="61"/>
      <c r="DO47" s="59">
        <f t="shared" si="2"/>
        <v>44044</v>
      </c>
      <c r="DP47" s="61">
        <f t="shared" si="77"/>
        <v>8.9198133387462892</v>
      </c>
      <c r="DQ47" s="61">
        <f t="shared" si="21"/>
        <v>0.14237905093214986</v>
      </c>
      <c r="DR47" s="61">
        <f t="shared" si="22"/>
        <v>1.0426406810077653</v>
      </c>
      <c r="DS47" s="61">
        <f t="shared" si="23"/>
        <v>-0.10661574474733904</v>
      </c>
      <c r="DT47" s="61">
        <f t="shared" si="24"/>
        <v>-1.4125858815440884</v>
      </c>
      <c r="DU47" s="61">
        <f t="shared" si="25"/>
        <v>-1.5331636475917239</v>
      </c>
      <c r="DV47" s="61">
        <f t="shared" si="26"/>
        <v>-1.9656110171772099</v>
      </c>
      <c r="DW47" s="61">
        <f t="shared" si="27"/>
        <v>0.19343321900427024</v>
      </c>
      <c r="DX47" s="61">
        <f t="shared" si="28"/>
        <v>-0.94331292258826061</v>
      </c>
      <c r="DY47" s="61">
        <f t="shared" si="29"/>
        <v>-0.64629597622595014</v>
      </c>
      <c r="DZ47" s="61">
        <f t="shared" si="30"/>
        <v>-1.3247955348487348</v>
      </c>
      <c r="EA47" s="61">
        <f t="shared" si="31"/>
        <v>-0.55990417585838981</v>
      </c>
      <c r="EB47" s="61">
        <f t="shared" si="32"/>
        <v>1.8059813891087799</v>
      </c>
      <c r="EC47" s="61"/>
      <c r="ED47" s="79">
        <f>+'Infla Interanual PondENGHO'!CI48</f>
        <v>1.8059813891087684E-2</v>
      </c>
      <c r="EE47" s="53">
        <f t="shared" si="78"/>
        <v>1.8059813891087684</v>
      </c>
    </row>
    <row r="48" spans="1:135" x14ac:dyDescent="0.3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33"/>
        <v>4.617800186692004</v>
      </c>
      <c r="L48" s="61">
        <f t="shared" si="34"/>
        <v>5.753559150057872</v>
      </c>
      <c r="M48" s="61">
        <f t="shared" si="35"/>
        <v>6.5213879276779405</v>
      </c>
      <c r="N48" s="61">
        <f t="shared" si="36"/>
        <v>8.1196380522133573</v>
      </c>
      <c r="O48" s="61">
        <f t="shared" si="37"/>
        <v>11.556138532746234</v>
      </c>
      <c r="P48" s="61">
        <f t="shared" si="38"/>
        <v>36.568523849387411</v>
      </c>
      <c r="Q48" s="61">
        <f t="shared" si="39"/>
        <v>36.568655916144643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40"/>
        <v>14.284199449641539</v>
      </c>
      <c r="Z48" s="61">
        <f t="shared" si="41"/>
        <v>11.407784448717575</v>
      </c>
      <c r="AA48" s="61">
        <f t="shared" si="42"/>
        <v>10.406631843575836</v>
      </c>
      <c r="AB48" s="61">
        <f t="shared" si="43"/>
        <v>8.6207907673176809</v>
      </c>
      <c r="AC48" s="61">
        <f t="shared" si="44"/>
        <v>6.3988195199635616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ref="BG48:BR48" si="122">+AE$1*(AE48-AE36)/$AQ36</f>
        <v>14.284199449641539</v>
      </c>
      <c r="BH48" s="61">
        <f t="shared" si="122"/>
        <v>0.75631002292040916</v>
      </c>
      <c r="BI48" s="61">
        <f t="shared" si="122"/>
        <v>3.7177189663591483</v>
      </c>
      <c r="BJ48" s="61">
        <f t="shared" si="122"/>
        <v>2.4841621381989394</v>
      </c>
      <c r="BK48" s="61">
        <f t="shared" si="122"/>
        <v>1.725368750490982</v>
      </c>
      <c r="BL48" s="61">
        <f t="shared" si="122"/>
        <v>1.6686320842178695</v>
      </c>
      <c r="BM48" s="61">
        <f t="shared" si="122"/>
        <v>3.837181026793159</v>
      </c>
      <c r="BN48" s="61">
        <f t="shared" si="122"/>
        <v>1.6205596459679101</v>
      </c>
      <c r="BO48" s="61">
        <f t="shared" si="122"/>
        <v>3.0372141796389891</v>
      </c>
      <c r="BP48" s="61">
        <f t="shared" si="122"/>
        <v>0.44307883997397651</v>
      </c>
      <c r="BQ48" s="61">
        <f t="shared" si="122"/>
        <v>1.3629727547539727</v>
      </c>
      <c r="BR48" s="61">
        <f t="shared" si="122"/>
        <v>1.249864339574509</v>
      </c>
      <c r="BS48" s="61">
        <f t="shared" si="46"/>
        <v>36.187262198531407</v>
      </c>
      <c r="BT48" s="53">
        <f t="shared" si="47"/>
        <v>37.804530192299815</v>
      </c>
      <c r="BV48" s="61">
        <f t="shared" si="110"/>
        <v>6.3988195199635616</v>
      </c>
      <c r="BW48" s="61">
        <f t="shared" si="111"/>
        <v>0.62730009006023801</v>
      </c>
      <c r="BX48" s="61">
        <f t="shared" si="112"/>
        <v>2.7951520107823433</v>
      </c>
      <c r="BY48" s="61">
        <f t="shared" si="113"/>
        <v>2.6056203961167346</v>
      </c>
      <c r="BZ48" s="61">
        <f t="shared" si="114"/>
        <v>2.9059014944281256</v>
      </c>
      <c r="CA48" s="61">
        <f t="shared" si="115"/>
        <v>2.9349459940831126</v>
      </c>
      <c r="CB48" s="61">
        <f t="shared" si="116"/>
        <v>5.6881627614600143</v>
      </c>
      <c r="CC48" s="61">
        <f t="shared" si="117"/>
        <v>1.4729134748501682</v>
      </c>
      <c r="CD48" s="61">
        <f t="shared" si="118"/>
        <v>3.7825148034802103</v>
      </c>
      <c r="CE48" s="61">
        <f t="shared" si="119"/>
        <v>1.0407037029087096</v>
      </c>
      <c r="CF48" s="61">
        <f t="shared" si="120"/>
        <v>2.4902150684659694</v>
      </c>
      <c r="CG48" s="61">
        <f t="shared" si="121"/>
        <v>1.7261868248217516</v>
      </c>
      <c r="CH48" s="61">
        <f t="shared" si="48"/>
        <v>34.468436141420938</v>
      </c>
      <c r="CI48" s="53">
        <f t="shared" si="49"/>
        <v>35.809954828090483</v>
      </c>
      <c r="CK48" s="61">
        <f t="shared" si="50"/>
        <v>14.922583709267766</v>
      </c>
      <c r="CL48" s="61">
        <f t="shared" si="51"/>
        <v>0.79011075608239645</v>
      </c>
      <c r="CM48" s="61">
        <f t="shared" si="52"/>
        <v>3.8838699136491708</v>
      </c>
      <c r="CN48" s="61">
        <f t="shared" si="53"/>
        <v>2.5951834112479815</v>
      </c>
      <c r="CO48" s="61">
        <f t="shared" si="54"/>
        <v>1.8024783047398938</v>
      </c>
      <c r="CP48" s="61">
        <f t="shared" si="55"/>
        <v>1.7432059839612479</v>
      </c>
      <c r="CQ48" s="61">
        <f t="shared" si="56"/>
        <v>4.0086709291483533</v>
      </c>
      <c r="CR48" s="61">
        <f t="shared" si="57"/>
        <v>1.6929851097412631</v>
      </c>
      <c r="CS48" s="61">
        <f t="shared" si="58"/>
        <v>3.1729522538818382</v>
      </c>
      <c r="CT48" s="61">
        <f t="shared" si="59"/>
        <v>0.46288075874513535</v>
      </c>
      <c r="CU48" s="61">
        <f t="shared" si="60"/>
        <v>1.423886238635365</v>
      </c>
      <c r="CV48" s="61">
        <f t="shared" si="61"/>
        <v>1.3057228231994011</v>
      </c>
      <c r="CW48" s="61">
        <f t="shared" si="62"/>
        <v>37.804530192299801</v>
      </c>
      <c r="CX48" s="61"/>
      <c r="CY48" s="61"/>
      <c r="CZ48" s="61">
        <f t="shared" si="63"/>
        <v>6.6478629034068089</v>
      </c>
      <c r="DA48" s="61">
        <f t="shared" si="64"/>
        <v>0.6517147397273293</v>
      </c>
      <c r="DB48" s="61">
        <f t="shared" si="65"/>
        <v>2.9039399070234606</v>
      </c>
      <c r="DC48" s="61">
        <f t="shared" si="66"/>
        <v>2.7070316825881084</v>
      </c>
      <c r="DD48" s="61">
        <f t="shared" si="67"/>
        <v>3.0189997835527564</v>
      </c>
      <c r="DE48" s="61">
        <f t="shared" si="68"/>
        <v>3.0491747011609185</v>
      </c>
      <c r="DF48" s="61">
        <f t="shared" si="69"/>
        <v>5.9095472364042223</v>
      </c>
      <c r="DG48" s="61">
        <f t="shared" si="70"/>
        <v>1.5302395729142568</v>
      </c>
      <c r="DH48" s="61">
        <f t="shared" si="71"/>
        <v>3.9297310644864658</v>
      </c>
      <c r="DI48" s="61">
        <f t="shared" si="72"/>
        <v>1.0812081069672534</v>
      </c>
      <c r="DJ48" s="61">
        <f t="shared" si="73"/>
        <v>2.5871347556390893</v>
      </c>
      <c r="DK48" s="61">
        <f t="shared" si="74"/>
        <v>1.793370374219815</v>
      </c>
      <c r="DL48" s="61">
        <f t="shared" si="75"/>
        <v>35.809954828090483</v>
      </c>
      <c r="DM48" s="61">
        <f t="shared" si="76"/>
        <v>35.809954828090483</v>
      </c>
      <c r="DN48" s="61"/>
      <c r="DO48" s="59">
        <f t="shared" si="2"/>
        <v>44075</v>
      </c>
      <c r="DP48" s="61">
        <f t="shared" si="77"/>
        <v>8.2747208058609569</v>
      </c>
      <c r="DQ48" s="61">
        <f t="shared" si="21"/>
        <v>0.13839601635506715</v>
      </c>
      <c r="DR48" s="61">
        <f t="shared" si="22"/>
        <v>0.97993000662571017</v>
      </c>
      <c r="DS48" s="61">
        <f t="shared" si="23"/>
        <v>-0.11184827134012698</v>
      </c>
      <c r="DT48" s="61">
        <f t="shared" si="24"/>
        <v>-1.2165214788128627</v>
      </c>
      <c r="DU48" s="61">
        <f t="shared" si="25"/>
        <v>-1.3059687171996706</v>
      </c>
      <c r="DV48" s="61">
        <f t="shared" si="26"/>
        <v>-1.900876307255869</v>
      </c>
      <c r="DW48" s="61">
        <f t="shared" si="27"/>
        <v>0.16274553682700632</v>
      </c>
      <c r="DX48" s="61">
        <f t="shared" si="28"/>
        <v>-0.75677881060462759</v>
      </c>
      <c r="DY48" s="61">
        <f t="shared" si="29"/>
        <v>-0.6183273482221181</v>
      </c>
      <c r="DZ48" s="61">
        <f t="shared" si="30"/>
        <v>-1.1632485170037243</v>
      </c>
      <c r="EA48" s="61">
        <f t="shared" si="31"/>
        <v>-0.48764755102041391</v>
      </c>
      <c r="EB48" s="61">
        <f t="shared" si="32"/>
        <v>1.994575364209318</v>
      </c>
      <c r="EC48" s="61"/>
      <c r="ED48" s="79">
        <f>+'Infla Interanual PondENGHO'!CI49</f>
        <v>1.9945753642093278E-2</v>
      </c>
      <c r="EE48" s="53">
        <f t="shared" si="78"/>
        <v>1.9945753642093278</v>
      </c>
    </row>
    <row r="49" spans="1:148" x14ac:dyDescent="0.3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33"/>
        <v>4.7496603670300743</v>
      </c>
      <c r="L49" s="61">
        <f t="shared" si="34"/>
        <v>5.8798827018586577</v>
      </c>
      <c r="M49" s="61">
        <f t="shared" si="35"/>
        <v>6.6469604136135327</v>
      </c>
      <c r="N49" s="61">
        <f t="shared" si="36"/>
        <v>8.2412416068431344</v>
      </c>
      <c r="O49" s="61">
        <f t="shared" si="37"/>
        <v>11.634888352830769</v>
      </c>
      <c r="P49" s="61">
        <f t="shared" si="38"/>
        <v>37.152633442176167</v>
      </c>
      <c r="Q49" s="61">
        <f t="shared" si="39"/>
        <v>37.1528315327025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40"/>
        <v>15.336088248066526</v>
      </c>
      <c r="Z49" s="61">
        <f t="shared" si="41"/>
        <v>12.208308686000528</v>
      </c>
      <c r="AA49" s="61">
        <f t="shared" si="42"/>
        <v>11.108798078057701</v>
      </c>
      <c r="AB49" s="61">
        <f t="shared" si="43"/>
        <v>9.1789884175736418</v>
      </c>
      <c r="AC49" s="61">
        <f t="shared" si="44"/>
        <v>6.7945078271209267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ref="BG49:BR49" si="123">+AE$1*(AE49-AE37)/$AQ37</f>
        <v>15.336088248066526</v>
      </c>
      <c r="BH49" s="61">
        <f t="shared" si="123"/>
        <v>0.67420470531590559</v>
      </c>
      <c r="BI49" s="61">
        <f t="shared" si="123"/>
        <v>3.8774365895785916</v>
      </c>
      <c r="BJ49" s="61">
        <f t="shared" si="123"/>
        <v>2.5757722318688829</v>
      </c>
      <c r="BK49" s="61">
        <f t="shared" si="123"/>
        <v>1.6140870130392413</v>
      </c>
      <c r="BL49" s="61">
        <f t="shared" si="123"/>
        <v>1.6062952297367317</v>
      </c>
      <c r="BM49" s="61">
        <f t="shared" si="123"/>
        <v>3.9467012513296948</v>
      </c>
      <c r="BN49" s="61">
        <f t="shared" si="123"/>
        <v>1.5294482306965556</v>
      </c>
      <c r="BO49" s="61">
        <f t="shared" si="123"/>
        <v>3.0456772583439387</v>
      </c>
      <c r="BP49" s="61">
        <f t="shared" si="123"/>
        <v>0.41315715209412462</v>
      </c>
      <c r="BQ49" s="61">
        <f t="shared" si="123"/>
        <v>1.4082753168134563</v>
      </c>
      <c r="BR49" s="61">
        <f t="shared" si="123"/>
        <v>1.181329082444506</v>
      </c>
      <c r="BS49" s="61">
        <f t="shared" si="46"/>
        <v>37.208472309328158</v>
      </c>
      <c r="BT49" s="53">
        <f t="shared" si="47"/>
        <v>38.986936218088708</v>
      </c>
      <c r="BV49" s="61">
        <f t="shared" si="110"/>
        <v>6.7945078271209267</v>
      </c>
      <c r="BW49" s="61">
        <f t="shared" si="111"/>
        <v>0.5558849830680157</v>
      </c>
      <c r="BX49" s="61">
        <f t="shared" si="112"/>
        <v>2.9320384853711392</v>
      </c>
      <c r="BY49" s="61">
        <f t="shared" si="113"/>
        <v>2.6539304145931064</v>
      </c>
      <c r="BZ49" s="61">
        <f t="shared" si="114"/>
        <v>2.6874523867187503</v>
      </c>
      <c r="CA49" s="61">
        <f t="shared" si="115"/>
        <v>2.7840755413837575</v>
      </c>
      <c r="CB49" s="61">
        <f t="shared" si="116"/>
        <v>5.8451318758088897</v>
      </c>
      <c r="CC49" s="61">
        <f t="shared" si="117"/>
        <v>1.3949565278695788</v>
      </c>
      <c r="CD49" s="61">
        <f t="shared" si="118"/>
        <v>3.8122341589029789</v>
      </c>
      <c r="CE49" s="61">
        <f t="shared" si="119"/>
        <v>0.96187448571391243</v>
      </c>
      <c r="CF49" s="61">
        <f t="shared" si="120"/>
        <v>2.551747502909588</v>
      </c>
      <c r="CG49" s="61">
        <f t="shared" si="121"/>
        <v>1.6183124276351311</v>
      </c>
      <c r="CH49" s="61">
        <f t="shared" si="48"/>
        <v>34.592146617095771</v>
      </c>
      <c r="CI49" s="53">
        <f t="shared" si="49"/>
        <v>35.987780569206862</v>
      </c>
      <c r="CK49" s="61">
        <f t="shared" si="50"/>
        <v>16.069111609628063</v>
      </c>
      <c r="CL49" s="61">
        <f t="shared" si="51"/>
        <v>0.70642985891943799</v>
      </c>
      <c r="CM49" s="61">
        <f t="shared" si="52"/>
        <v>4.0627675264615961</v>
      </c>
      <c r="CN49" s="61">
        <f t="shared" si="53"/>
        <v>2.698887148103108</v>
      </c>
      <c r="CO49" s="61">
        <f t="shared" si="54"/>
        <v>1.691235987993791</v>
      </c>
      <c r="CP49" s="61">
        <f t="shared" si="55"/>
        <v>1.6830717786138762</v>
      </c>
      <c r="CQ49" s="61">
        <f t="shared" si="56"/>
        <v>4.1353428509040553</v>
      </c>
      <c r="CR49" s="61">
        <f t="shared" si="57"/>
        <v>1.6025517017554731</v>
      </c>
      <c r="CS49" s="61">
        <f t="shared" si="58"/>
        <v>3.1912523584627235</v>
      </c>
      <c r="CT49" s="61">
        <f t="shared" si="59"/>
        <v>0.43290494172486105</v>
      </c>
      <c r="CU49" s="61">
        <f t="shared" si="60"/>
        <v>1.4755870517250551</v>
      </c>
      <c r="CV49" s="61">
        <f t="shared" si="61"/>
        <v>1.2377934037966638</v>
      </c>
      <c r="CW49" s="61">
        <f t="shared" si="62"/>
        <v>38.986936218088715</v>
      </c>
      <c r="CX49" s="61"/>
      <c r="CY49" s="61"/>
      <c r="CZ49" s="61">
        <f t="shared" si="63"/>
        <v>7.0686349553497392</v>
      </c>
      <c r="DA49" s="61">
        <f t="shared" si="64"/>
        <v>0.57831238442087107</v>
      </c>
      <c r="DB49" s="61">
        <f t="shared" si="65"/>
        <v>3.0503327474872117</v>
      </c>
      <c r="DC49" s="61">
        <f t="shared" si="66"/>
        <v>2.761004295672111</v>
      </c>
      <c r="DD49" s="61">
        <f t="shared" si="67"/>
        <v>2.7958787251331767</v>
      </c>
      <c r="DE49" s="61">
        <f t="shared" si="68"/>
        <v>2.8964001795106369</v>
      </c>
      <c r="DF49" s="61">
        <f t="shared" si="69"/>
        <v>6.0809560526298236</v>
      </c>
      <c r="DG49" s="61">
        <f t="shared" si="70"/>
        <v>1.4512366053554795</v>
      </c>
      <c r="DH49" s="61">
        <f t="shared" si="71"/>
        <v>3.9660402665278012</v>
      </c>
      <c r="DI49" s="61">
        <f t="shared" si="72"/>
        <v>1.0006816954771913</v>
      </c>
      <c r="DJ49" s="61">
        <f t="shared" si="73"/>
        <v>2.6546987736617558</v>
      </c>
      <c r="DK49" s="61">
        <f t="shared" si="74"/>
        <v>1.6836038879810671</v>
      </c>
      <c r="DL49" s="61">
        <f t="shared" si="75"/>
        <v>35.987780569206862</v>
      </c>
      <c r="DM49" s="61">
        <f t="shared" si="76"/>
        <v>35.987780569206862</v>
      </c>
      <c r="DN49" s="61"/>
      <c r="DO49" s="59">
        <f t="shared" si="2"/>
        <v>44105</v>
      </c>
      <c r="DP49" s="61">
        <f t="shared" si="77"/>
        <v>9.000476654278323</v>
      </c>
      <c r="DQ49" s="61">
        <f t="shared" si="21"/>
        <v>0.12811747449856692</v>
      </c>
      <c r="DR49" s="61">
        <f t="shared" si="22"/>
        <v>1.0124347789743844</v>
      </c>
      <c r="DS49" s="61">
        <f t="shared" si="23"/>
        <v>-6.2117147569002995E-2</v>
      </c>
      <c r="DT49" s="61">
        <f t="shared" si="24"/>
        <v>-1.1046427371393857</v>
      </c>
      <c r="DU49" s="61">
        <f t="shared" si="25"/>
        <v>-1.2133284008967606</v>
      </c>
      <c r="DV49" s="61">
        <f t="shared" si="26"/>
        <v>-1.9456132017257683</v>
      </c>
      <c r="DW49" s="61">
        <f t="shared" si="27"/>
        <v>0.15131509639999363</v>
      </c>
      <c r="DX49" s="61">
        <f t="shared" si="28"/>
        <v>-0.77478790806507769</v>
      </c>
      <c r="DY49" s="61">
        <f t="shared" si="29"/>
        <v>-0.56777675375233028</v>
      </c>
      <c r="DZ49" s="61">
        <f t="shared" si="30"/>
        <v>-1.1791117219367007</v>
      </c>
      <c r="EA49" s="61">
        <f t="shared" si="31"/>
        <v>-0.44581048418440328</v>
      </c>
      <c r="EB49" s="61">
        <f t="shared" si="32"/>
        <v>2.9991556488818532</v>
      </c>
      <c r="EC49" s="61"/>
      <c r="ED49" s="79">
        <f>+'Infla Interanual PondENGHO'!CI50</f>
        <v>2.999155648881846E-2</v>
      </c>
      <c r="EE49" s="53">
        <f t="shared" si="78"/>
        <v>2.999155648881846</v>
      </c>
    </row>
    <row r="50" spans="1:148" x14ac:dyDescent="0.3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33"/>
        <v>4.5586974433803853</v>
      </c>
      <c r="L50" s="61">
        <f t="shared" si="34"/>
        <v>5.6371738283689021</v>
      </c>
      <c r="M50" s="61">
        <f t="shared" si="35"/>
        <v>6.3661756304226707</v>
      </c>
      <c r="N50" s="61">
        <f t="shared" si="36"/>
        <v>7.9167587432084296</v>
      </c>
      <c r="O50" s="61">
        <f t="shared" si="37"/>
        <v>11.230306157014125</v>
      </c>
      <c r="P50" s="61">
        <f t="shared" si="38"/>
        <v>35.70911180239451</v>
      </c>
      <c r="Q50" s="61">
        <f t="shared" si="39"/>
        <v>35.70928018360555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40"/>
        <v>14.386628236900567</v>
      </c>
      <c r="Z50" s="61">
        <f t="shared" si="41"/>
        <v>11.416601897093885</v>
      </c>
      <c r="AA50" s="61">
        <f t="shared" si="42"/>
        <v>10.370191831383746</v>
      </c>
      <c r="AB50" s="61">
        <f t="shared" si="43"/>
        <v>8.5634304571120801</v>
      </c>
      <c r="AC50" s="61">
        <f t="shared" si="44"/>
        <v>6.3245917246787755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ref="BG50:BR50" si="124">+AE$1*(AE50-AE38)/$AQ38</f>
        <v>14.386628236900567</v>
      </c>
      <c r="BH50" s="61">
        <f t="shared" si="124"/>
        <v>0.61443644592778957</v>
      </c>
      <c r="BI50" s="61">
        <f t="shared" si="124"/>
        <v>3.8637865117276808</v>
      </c>
      <c r="BJ50" s="61">
        <f t="shared" si="124"/>
        <v>2.6779492549706423</v>
      </c>
      <c r="BK50" s="61">
        <f t="shared" si="124"/>
        <v>1.7483432073761787</v>
      </c>
      <c r="BL50" s="61">
        <f t="shared" si="124"/>
        <v>1.4723866344783778</v>
      </c>
      <c r="BM50" s="61">
        <f t="shared" si="124"/>
        <v>3.7718139234499697</v>
      </c>
      <c r="BN50" s="61">
        <f t="shared" si="124"/>
        <v>1.0419683195434102</v>
      </c>
      <c r="BO50" s="61">
        <f t="shared" si="124"/>
        <v>3.172443177649984</v>
      </c>
      <c r="BP50" s="61">
        <f t="shared" si="124"/>
        <v>0.35355339311371958</v>
      </c>
      <c r="BQ50" s="61">
        <f t="shared" si="124"/>
        <v>1.3865122716608806</v>
      </c>
      <c r="BR50" s="61">
        <f t="shared" si="124"/>
        <v>1.0619147028561187</v>
      </c>
      <c r="BS50" s="61">
        <f t="shared" si="46"/>
        <v>35.551736079655328</v>
      </c>
      <c r="BT50" s="53">
        <f t="shared" si="47"/>
        <v>37.367005336407203</v>
      </c>
      <c r="BV50" s="61">
        <f t="shared" si="110"/>
        <v>6.3245917246787755</v>
      </c>
      <c r="BW50" s="61">
        <f t="shared" si="111"/>
        <v>0.50696768392185199</v>
      </c>
      <c r="BX50" s="61">
        <f t="shared" si="112"/>
        <v>2.9077321476715849</v>
      </c>
      <c r="BY50" s="61">
        <f t="shared" si="113"/>
        <v>2.7516752994770455</v>
      </c>
      <c r="BZ50" s="61">
        <f t="shared" si="114"/>
        <v>2.9176051397138631</v>
      </c>
      <c r="CA50" s="61">
        <f t="shared" si="115"/>
        <v>2.5360669595196854</v>
      </c>
      <c r="CB50" s="61">
        <f t="shared" si="116"/>
        <v>5.6613499554421418</v>
      </c>
      <c r="CC50" s="61">
        <f t="shared" si="117"/>
        <v>0.92922755299209969</v>
      </c>
      <c r="CD50" s="61">
        <f t="shared" si="118"/>
        <v>3.9953913759205033</v>
      </c>
      <c r="CE50" s="61">
        <f t="shared" si="119"/>
        <v>0.77677153842386504</v>
      </c>
      <c r="CF50" s="61">
        <f t="shared" si="120"/>
        <v>2.5238580467511218</v>
      </c>
      <c r="CG50" s="61">
        <f t="shared" si="121"/>
        <v>1.5002109724063555</v>
      </c>
      <c r="CH50" s="61">
        <f t="shared" si="48"/>
        <v>33.331448396918894</v>
      </c>
      <c r="CI50" s="53">
        <f t="shared" si="49"/>
        <v>34.794276202865746</v>
      </c>
      <c r="CK50" s="61">
        <f t="shared" si="50"/>
        <v>15.121208508543303</v>
      </c>
      <c r="CL50" s="61">
        <f t="shared" si="51"/>
        <v>0.64580952959440907</v>
      </c>
      <c r="CM50" s="61">
        <f t="shared" si="52"/>
        <v>4.0610711915440776</v>
      </c>
      <c r="CN50" s="61">
        <f t="shared" si="53"/>
        <v>2.8146851640918746</v>
      </c>
      <c r="CO50" s="61">
        <f t="shared" si="54"/>
        <v>1.8376134941348925</v>
      </c>
      <c r="CP50" s="61">
        <f t="shared" si="55"/>
        <v>1.5475665971567818</v>
      </c>
      <c r="CQ50" s="61">
        <f t="shared" si="56"/>
        <v>3.9644024890853213</v>
      </c>
      <c r="CR50" s="61">
        <f t="shared" si="57"/>
        <v>1.0951711519659584</v>
      </c>
      <c r="CS50" s="61">
        <f t="shared" si="58"/>
        <v>3.3344279132555052</v>
      </c>
      <c r="CT50" s="61">
        <f t="shared" si="59"/>
        <v>0.37160580562324297</v>
      </c>
      <c r="CU50" s="61">
        <f t="shared" si="60"/>
        <v>1.4573074951407126</v>
      </c>
      <c r="CV50" s="61">
        <f t="shared" si="61"/>
        <v>1.1161359962711153</v>
      </c>
      <c r="CW50" s="61">
        <f t="shared" si="62"/>
        <v>37.367005336407189</v>
      </c>
      <c r="CX50" s="61"/>
      <c r="CY50" s="61"/>
      <c r="CZ50" s="61">
        <f t="shared" si="63"/>
        <v>6.602161079779969</v>
      </c>
      <c r="DA50" s="61">
        <f t="shared" si="64"/>
        <v>0.52921713482857924</v>
      </c>
      <c r="DB50" s="61">
        <f t="shared" si="65"/>
        <v>3.035344707054175</v>
      </c>
      <c r="DC50" s="61">
        <f t="shared" si="66"/>
        <v>2.8724389426610677</v>
      </c>
      <c r="DD50" s="61">
        <f t="shared" si="67"/>
        <v>3.0456509982173121</v>
      </c>
      <c r="DE50" s="61">
        <f t="shared" si="68"/>
        <v>2.6473681313724935</v>
      </c>
      <c r="DF50" s="61">
        <f t="shared" si="69"/>
        <v>5.9098114094839138</v>
      </c>
      <c r="DG50" s="61">
        <f t="shared" si="70"/>
        <v>0.97000885617406551</v>
      </c>
      <c r="DH50" s="61">
        <f t="shared" si="71"/>
        <v>4.1707383794691708</v>
      </c>
      <c r="DI50" s="61">
        <f t="shared" si="72"/>
        <v>0.81086195633020408</v>
      </c>
      <c r="DJ50" s="61">
        <f t="shared" si="73"/>
        <v>2.6346234021921875</v>
      </c>
      <c r="DK50" s="61">
        <f t="shared" si="74"/>
        <v>1.5660512053026086</v>
      </c>
      <c r="DL50" s="61">
        <f t="shared" si="75"/>
        <v>34.794276202865746</v>
      </c>
      <c r="DM50" s="61">
        <f t="shared" si="76"/>
        <v>34.794276202865746</v>
      </c>
      <c r="DN50" s="61"/>
      <c r="DO50" s="59">
        <f t="shared" si="2"/>
        <v>44136</v>
      </c>
      <c r="DP50" s="61">
        <f t="shared" si="77"/>
        <v>8.5190474287633329</v>
      </c>
      <c r="DQ50" s="61">
        <f t="shared" si="21"/>
        <v>0.11659239476582983</v>
      </c>
      <c r="DR50" s="61">
        <f t="shared" si="22"/>
        <v>1.0257264844899026</v>
      </c>
      <c r="DS50" s="61">
        <f t="shared" si="23"/>
        <v>-5.7753778569193059E-2</v>
      </c>
      <c r="DT50" s="61">
        <f t="shared" si="24"/>
        <v>-1.2080375040824196</v>
      </c>
      <c r="DU50" s="61">
        <f t="shared" si="25"/>
        <v>-1.0998015342157117</v>
      </c>
      <c r="DV50" s="61">
        <f t="shared" si="26"/>
        <v>-1.9454089203985925</v>
      </c>
      <c r="DW50" s="61">
        <f t="shared" si="27"/>
        <v>0.12516229579189286</v>
      </c>
      <c r="DX50" s="61">
        <f t="shared" si="28"/>
        <v>-0.83631046621366556</v>
      </c>
      <c r="DY50" s="61">
        <f t="shared" si="29"/>
        <v>-0.43925615070696111</v>
      </c>
      <c r="DZ50" s="61">
        <f t="shared" si="30"/>
        <v>-1.1773159070514749</v>
      </c>
      <c r="EA50" s="61">
        <f t="shared" si="31"/>
        <v>-0.44991520903149329</v>
      </c>
      <c r="EB50" s="61">
        <f t="shared" si="32"/>
        <v>2.5727291335414435</v>
      </c>
      <c r="EC50" s="61"/>
      <c r="ED50" s="79">
        <f>+'Infla Interanual PondENGHO'!CI51</f>
        <v>2.5727291335414515E-2</v>
      </c>
      <c r="EE50" s="53">
        <f t="shared" si="78"/>
        <v>2.5727291335414515</v>
      </c>
    </row>
    <row r="51" spans="1:148" x14ac:dyDescent="0.3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33"/>
        <v>4.6646915766891368</v>
      </c>
      <c r="L51" s="61">
        <f t="shared" si="34"/>
        <v>5.7141012613203754</v>
      </c>
      <c r="M51" s="61">
        <f t="shared" si="35"/>
        <v>6.4285852108774515</v>
      </c>
      <c r="N51" s="61">
        <f t="shared" si="36"/>
        <v>7.9674568171230726</v>
      </c>
      <c r="O51" s="61">
        <f t="shared" si="37"/>
        <v>11.245253679394626</v>
      </c>
      <c r="P51" s="61">
        <f t="shared" si="38"/>
        <v>36.020088545404661</v>
      </c>
      <c r="Q51" s="61">
        <f t="shared" si="39"/>
        <v>36.020292504806207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40"/>
        <v>15.275439821545332</v>
      </c>
      <c r="Z51" s="61">
        <f t="shared" si="41"/>
        <v>11.983765130236764</v>
      </c>
      <c r="AA51" s="61">
        <f t="shared" si="42"/>
        <v>10.801192615183608</v>
      </c>
      <c r="AB51" s="61">
        <f t="shared" si="43"/>
        <v>8.8603318864145582</v>
      </c>
      <c r="AC51" s="61">
        <f t="shared" si="44"/>
        <v>6.4721576977422863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ref="BG51:BR51" si="125">+AE$1*(AE51-AE39)/$AQ39</f>
        <v>15.275439821545332</v>
      </c>
      <c r="BH51" s="61">
        <f t="shared" si="125"/>
        <v>0.62286523573052643</v>
      </c>
      <c r="BI51" s="61">
        <f t="shared" si="125"/>
        <v>3.9660597678466676</v>
      </c>
      <c r="BJ51" s="61">
        <f t="shared" si="125"/>
        <v>2.7378727598247572</v>
      </c>
      <c r="BK51" s="61">
        <f t="shared" si="125"/>
        <v>1.6096825727652637</v>
      </c>
      <c r="BL51" s="61">
        <f t="shared" si="125"/>
        <v>1.4818007531190611</v>
      </c>
      <c r="BM51" s="61">
        <f t="shared" si="125"/>
        <v>3.7662873513239341</v>
      </c>
      <c r="BN51" s="61">
        <f t="shared" si="125"/>
        <v>0.47891391214676438</v>
      </c>
      <c r="BO51" s="61">
        <f t="shared" si="125"/>
        <v>3.386835884269757</v>
      </c>
      <c r="BP51" s="61">
        <f t="shared" si="125"/>
        <v>0.32329792184919626</v>
      </c>
      <c r="BQ51" s="61">
        <f t="shared" si="125"/>
        <v>1.4485645859986782</v>
      </c>
      <c r="BR51" s="61">
        <f t="shared" si="125"/>
        <v>0.97734753863138413</v>
      </c>
      <c r="BS51" s="61">
        <f t="shared" si="46"/>
        <v>36.074968105051319</v>
      </c>
      <c r="BT51" s="53">
        <f t="shared" si="47"/>
        <v>38.312034414696214</v>
      </c>
      <c r="BV51" s="61">
        <f t="shared" si="110"/>
        <v>6.4721576977422863</v>
      </c>
      <c r="BW51" s="61">
        <f t="shared" si="111"/>
        <v>0.50707927297028188</v>
      </c>
      <c r="BX51" s="61">
        <f t="shared" si="112"/>
        <v>2.9696640471093261</v>
      </c>
      <c r="BY51" s="61">
        <f t="shared" si="113"/>
        <v>2.8787865814333284</v>
      </c>
      <c r="BZ51" s="61">
        <f t="shared" si="114"/>
        <v>2.6751027826903364</v>
      </c>
      <c r="CA51" s="61">
        <f t="shared" si="115"/>
        <v>2.5270405938007601</v>
      </c>
      <c r="CB51" s="61">
        <f t="shared" si="116"/>
        <v>5.6950112121518739</v>
      </c>
      <c r="CC51" s="61">
        <f t="shared" si="117"/>
        <v>0.40899704171330714</v>
      </c>
      <c r="CD51" s="61">
        <f t="shared" si="118"/>
        <v>4.2875646918182948</v>
      </c>
      <c r="CE51" s="61">
        <f t="shared" si="119"/>
        <v>0.66738647864485856</v>
      </c>
      <c r="CF51" s="61">
        <f t="shared" si="120"/>
        <v>2.6318135815550026</v>
      </c>
      <c r="CG51" s="61">
        <f t="shared" si="121"/>
        <v>1.3689303278375231</v>
      </c>
      <c r="CH51" s="61">
        <f t="shared" si="48"/>
        <v>33.089534309467176</v>
      </c>
      <c r="CI51" s="53">
        <f t="shared" si="49"/>
        <v>34.795610020326293</v>
      </c>
      <c r="CK51" s="61">
        <f t="shared" si="50"/>
        <v>16.22269420830672</v>
      </c>
      <c r="CL51" s="61">
        <f t="shared" si="51"/>
        <v>0.66149010243156392</v>
      </c>
      <c r="CM51" s="61">
        <f t="shared" si="52"/>
        <v>4.2120014596827167</v>
      </c>
      <c r="CN51" s="61">
        <f t="shared" si="53"/>
        <v>2.9076526164073839</v>
      </c>
      <c r="CO51" s="61">
        <f t="shared" si="54"/>
        <v>1.7095015564513913</v>
      </c>
      <c r="CP51" s="61">
        <f t="shared" si="55"/>
        <v>1.5736895812049529</v>
      </c>
      <c r="CQ51" s="61">
        <f t="shared" si="56"/>
        <v>3.9998408369861633</v>
      </c>
      <c r="CR51" s="61">
        <f t="shared" si="57"/>
        <v>0.50861212767848507</v>
      </c>
      <c r="CS51" s="61">
        <f t="shared" si="58"/>
        <v>3.5968589792572025</v>
      </c>
      <c r="CT51" s="61">
        <f t="shared" si="59"/>
        <v>0.34334614162422011</v>
      </c>
      <c r="CU51" s="61">
        <f t="shared" si="60"/>
        <v>1.5383923863517046</v>
      </c>
      <c r="CV51" s="61">
        <f t="shared" si="61"/>
        <v>1.037954418313711</v>
      </c>
      <c r="CW51" s="61">
        <f t="shared" si="62"/>
        <v>38.312034414696214</v>
      </c>
      <c r="CX51" s="61"/>
      <c r="CY51" s="61"/>
      <c r="CZ51" s="61">
        <f t="shared" si="63"/>
        <v>6.8058581040912749</v>
      </c>
      <c r="DA51" s="61">
        <f t="shared" si="64"/>
        <v>0.53322396340332856</v>
      </c>
      <c r="DB51" s="61">
        <f t="shared" si="65"/>
        <v>3.1227780695915115</v>
      </c>
      <c r="DC51" s="61">
        <f t="shared" si="66"/>
        <v>3.0272150185759252</v>
      </c>
      <c r="DD51" s="61">
        <f t="shared" si="67"/>
        <v>2.8130294104547482</v>
      </c>
      <c r="DE51" s="61">
        <f t="shared" si="68"/>
        <v>2.6573332276322668</v>
      </c>
      <c r="DF51" s="61">
        <f t="shared" si="69"/>
        <v>5.9886424313540978</v>
      </c>
      <c r="DG51" s="61">
        <f t="shared" si="70"/>
        <v>0.43008467359577418</v>
      </c>
      <c r="DH51" s="61">
        <f t="shared" si="71"/>
        <v>4.5086288479661656</v>
      </c>
      <c r="DI51" s="61">
        <f t="shared" si="72"/>
        <v>0.7017965084241542</v>
      </c>
      <c r="DJ51" s="61">
        <f t="shared" si="73"/>
        <v>2.7675082451609359</v>
      </c>
      <c r="DK51" s="61">
        <f t="shared" si="74"/>
        <v>1.4395115200761155</v>
      </c>
      <c r="DL51" s="61">
        <f t="shared" si="75"/>
        <v>34.795610020326301</v>
      </c>
      <c r="DM51" s="61">
        <f t="shared" si="76"/>
        <v>34.795610020326293</v>
      </c>
      <c r="DN51" s="61"/>
      <c r="DO51" s="59">
        <f t="shared" si="2"/>
        <v>44166</v>
      </c>
      <c r="DP51" s="61">
        <f t="shared" si="77"/>
        <v>9.4168361042154451</v>
      </c>
      <c r="DQ51" s="61">
        <f t="shared" si="21"/>
        <v>0.12826613902823536</v>
      </c>
      <c r="DR51" s="61">
        <f t="shared" si="22"/>
        <v>1.0892233900912052</v>
      </c>
      <c r="DS51" s="61">
        <f t="shared" si="23"/>
        <v>-0.1195624021685413</v>
      </c>
      <c r="DT51" s="61">
        <f t="shared" si="24"/>
        <v>-1.1035278540033568</v>
      </c>
      <c r="DU51" s="61">
        <f t="shared" si="25"/>
        <v>-1.0836436464273138</v>
      </c>
      <c r="DV51" s="61">
        <f t="shared" si="26"/>
        <v>-1.9888015943679345</v>
      </c>
      <c r="DW51" s="61">
        <f t="shared" si="27"/>
        <v>7.852745408271089E-2</v>
      </c>
      <c r="DX51" s="61">
        <f t="shared" si="28"/>
        <v>-0.91176986870896304</v>
      </c>
      <c r="DY51" s="61">
        <f t="shared" si="29"/>
        <v>-0.35845036679993408</v>
      </c>
      <c r="DZ51" s="61">
        <f t="shared" si="30"/>
        <v>-1.2291158588092312</v>
      </c>
      <c r="EA51" s="61">
        <f t="shared" si="31"/>
        <v>-0.40155710176240444</v>
      </c>
      <c r="EB51" s="61">
        <f t="shared" si="32"/>
        <v>3.5164243943699134</v>
      </c>
      <c r="EC51" s="61"/>
      <c r="ED51" s="79">
        <f>+'Infla Interanual PondENGHO'!CI52</f>
        <v>3.5164243943699214E-2</v>
      </c>
      <c r="EE51" s="53">
        <f t="shared" si="78"/>
        <v>3.5164243943699214</v>
      </c>
    </row>
    <row r="52" spans="1:148" x14ac:dyDescent="0.3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33"/>
        <v>4.9501225679521221</v>
      </c>
      <c r="L52" s="61">
        <f t="shared" si="34"/>
        <v>6.0921499736906188</v>
      </c>
      <c r="M52" s="61">
        <f t="shared" si="35"/>
        <v>6.8711207242970511</v>
      </c>
      <c r="N52" s="61">
        <f t="shared" si="36"/>
        <v>8.5284927991437076</v>
      </c>
      <c r="O52" s="61">
        <f t="shared" si="37"/>
        <v>12.049812446100788</v>
      </c>
      <c r="P52" s="61">
        <f t="shared" si="38"/>
        <v>38.491698511184289</v>
      </c>
      <c r="Q52" s="61">
        <f t="shared" si="39"/>
        <v>38.491901987625752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40"/>
        <v>15.621403486614213</v>
      </c>
      <c r="Z52" s="61">
        <f t="shared" si="41"/>
        <v>12.268215529536313</v>
      </c>
      <c r="AA52" s="61">
        <f t="shared" si="42"/>
        <v>11.067294977962337</v>
      </c>
      <c r="AB52" s="61">
        <f t="shared" si="43"/>
        <v>9.0778817255914142</v>
      </c>
      <c r="AC52" s="61">
        <f t="shared" si="44"/>
        <v>6.6184687186795141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ref="BG52:BR52" si="126">+AE$1*(AE52-AE40)/$AQ40</f>
        <v>15.621403486614213</v>
      </c>
      <c r="BH52" s="61">
        <f t="shared" si="126"/>
        <v>0.63703482549792356</v>
      </c>
      <c r="BI52" s="61">
        <f t="shared" si="126"/>
        <v>4.0852395315095249</v>
      </c>
      <c r="BJ52" s="61">
        <f t="shared" si="126"/>
        <v>2.8455701562928342</v>
      </c>
      <c r="BK52" s="61">
        <f t="shared" si="126"/>
        <v>1.7896980926928363</v>
      </c>
      <c r="BL52" s="61">
        <f t="shared" si="126"/>
        <v>1.7513447437212055</v>
      </c>
      <c r="BM52" s="61">
        <f t="shared" si="126"/>
        <v>4.2262577851865206</v>
      </c>
      <c r="BN52" s="61">
        <f t="shared" si="126"/>
        <v>1.3843512294313547</v>
      </c>
      <c r="BO52" s="61">
        <f t="shared" si="126"/>
        <v>3.4520947570383402</v>
      </c>
      <c r="BP52" s="61">
        <f t="shared" si="126"/>
        <v>0.3316372551355149</v>
      </c>
      <c r="BQ52" s="61">
        <f t="shared" si="126"/>
        <v>1.5359638664164426</v>
      </c>
      <c r="BR52" s="61">
        <f t="shared" si="126"/>
        <v>0.93226432829599337</v>
      </c>
      <c r="BS52" s="61">
        <f t="shared" si="46"/>
        <v>38.592860057832702</v>
      </c>
      <c r="BT52" s="53">
        <f t="shared" si="47"/>
        <v>40.460140716789226</v>
      </c>
      <c r="BV52" s="61">
        <f t="shared" si="110"/>
        <v>6.6184687186795141</v>
      </c>
      <c r="BW52" s="61">
        <f t="shared" si="111"/>
        <v>0.51931516824316126</v>
      </c>
      <c r="BX52" s="61">
        <f t="shared" si="112"/>
        <v>3.0502145978823108</v>
      </c>
      <c r="BY52" s="61">
        <f t="shared" si="113"/>
        <v>2.8744245957852543</v>
      </c>
      <c r="BZ52" s="61">
        <f t="shared" si="114"/>
        <v>3.0194320111865784</v>
      </c>
      <c r="CA52" s="61">
        <f t="shared" si="115"/>
        <v>3.0417396340364258</v>
      </c>
      <c r="CB52" s="61">
        <f t="shared" si="116"/>
        <v>6.3375418586724086</v>
      </c>
      <c r="CC52" s="61">
        <f t="shared" si="117"/>
        <v>1.2641415081136547</v>
      </c>
      <c r="CD52" s="61">
        <f t="shared" si="118"/>
        <v>4.3608400689756959</v>
      </c>
      <c r="CE52" s="61">
        <f t="shared" si="119"/>
        <v>0.6806156173875354</v>
      </c>
      <c r="CF52" s="61">
        <f t="shared" si="120"/>
        <v>2.8047998472625233</v>
      </c>
      <c r="CG52" s="61">
        <f t="shared" si="121"/>
        <v>1.3132719571922737</v>
      </c>
      <c r="CH52" s="61">
        <f t="shared" si="48"/>
        <v>35.884805583417332</v>
      </c>
      <c r="CI52" s="53">
        <f t="shared" si="49"/>
        <v>37.395756898389095</v>
      </c>
      <c r="CK52" s="61">
        <f t="shared" si="50"/>
        <v>16.377230977828891</v>
      </c>
      <c r="CL52" s="61">
        <f t="shared" si="51"/>
        <v>0.66785717986480586</v>
      </c>
      <c r="CM52" s="61">
        <f t="shared" si="52"/>
        <v>4.282900154561589</v>
      </c>
      <c r="CN52" s="61">
        <f t="shared" si="53"/>
        <v>2.9832504968684503</v>
      </c>
      <c r="CO52" s="61">
        <f t="shared" si="54"/>
        <v>1.8762910176237382</v>
      </c>
      <c r="CP52" s="61">
        <f t="shared" si="55"/>
        <v>1.8360819765206196</v>
      </c>
      <c r="CQ52" s="61">
        <f t="shared" si="56"/>
        <v>4.4307414490097612</v>
      </c>
      <c r="CR52" s="61">
        <f t="shared" si="57"/>
        <v>1.4513318126803334</v>
      </c>
      <c r="CS52" s="61">
        <f t="shared" si="58"/>
        <v>3.6191212423271559</v>
      </c>
      <c r="CT52" s="61">
        <f t="shared" si="59"/>
        <v>0.3476832240369126</v>
      </c>
      <c r="CU52" s="61">
        <f t="shared" si="60"/>
        <v>1.6102800900992065</v>
      </c>
      <c r="CV52" s="61">
        <f t="shared" si="61"/>
        <v>0.97737109536776678</v>
      </c>
      <c r="CW52" s="61">
        <f t="shared" si="62"/>
        <v>40.460140716789233</v>
      </c>
      <c r="CX52" s="61"/>
      <c r="CY52" s="61"/>
      <c r="CZ52" s="61">
        <f t="shared" si="63"/>
        <v>6.8971433234601358</v>
      </c>
      <c r="DA52" s="61">
        <f t="shared" si="64"/>
        <v>0.54118124564234837</v>
      </c>
      <c r="DB52" s="61">
        <f t="shared" si="65"/>
        <v>3.1786457174797951</v>
      </c>
      <c r="DC52" s="61">
        <f t="shared" si="66"/>
        <v>2.9954539716500048</v>
      </c>
      <c r="DD52" s="61">
        <f t="shared" si="67"/>
        <v>3.1465670114630866</v>
      </c>
      <c r="DE52" s="61">
        <f t="shared" si="68"/>
        <v>3.1698139101855731</v>
      </c>
      <c r="DF52" s="61">
        <f t="shared" si="69"/>
        <v>6.6043878691040403</v>
      </c>
      <c r="DG52" s="61">
        <f t="shared" si="70"/>
        <v>1.3173689463828862</v>
      </c>
      <c r="DH52" s="61">
        <f t="shared" si="71"/>
        <v>4.5444558620523408</v>
      </c>
      <c r="DI52" s="61">
        <f t="shared" si="72"/>
        <v>0.70927334718048252</v>
      </c>
      <c r="DJ52" s="61">
        <f t="shared" si="73"/>
        <v>2.9228976312285671</v>
      </c>
      <c r="DK52" s="61">
        <f t="shared" si="74"/>
        <v>1.3685680625598382</v>
      </c>
      <c r="DL52" s="61">
        <f t="shared" si="75"/>
        <v>37.395756898389102</v>
      </c>
      <c r="DM52" s="61">
        <f t="shared" si="76"/>
        <v>37.395756898389095</v>
      </c>
      <c r="DN52" s="61"/>
      <c r="DO52" s="59">
        <f t="shared" si="2"/>
        <v>44197</v>
      </c>
      <c r="DP52" s="61">
        <f t="shared" si="77"/>
        <v>9.4800876543687558</v>
      </c>
      <c r="DQ52" s="61">
        <f t="shared" si="21"/>
        <v>0.12667593422245749</v>
      </c>
      <c r="DR52" s="61">
        <f t="shared" si="22"/>
        <v>1.1042544370817939</v>
      </c>
      <c r="DS52" s="61">
        <f t="shared" si="23"/>
        <v>-1.220347478155448E-2</v>
      </c>
      <c r="DT52" s="61">
        <f t="shared" si="24"/>
        <v>-1.2702759938393484</v>
      </c>
      <c r="DU52" s="61">
        <f t="shared" si="25"/>
        <v>-1.3337319336649536</v>
      </c>
      <c r="DV52" s="61">
        <f t="shared" si="26"/>
        <v>-2.1736464200942791</v>
      </c>
      <c r="DW52" s="61">
        <f t="shared" si="27"/>
        <v>0.13396286629744725</v>
      </c>
      <c r="DX52" s="61">
        <f t="shared" si="28"/>
        <v>-0.92533461972518483</v>
      </c>
      <c r="DY52" s="61">
        <f t="shared" si="29"/>
        <v>-0.36159012314356992</v>
      </c>
      <c r="DZ52" s="61">
        <f t="shared" si="30"/>
        <v>-1.3126175411293606</v>
      </c>
      <c r="EA52" s="61">
        <f t="shared" si="31"/>
        <v>-0.39119696719207142</v>
      </c>
      <c r="EB52" s="61">
        <f t="shared" si="32"/>
        <v>3.0643838184001311</v>
      </c>
      <c r="EC52" s="61"/>
      <c r="ED52" s="79">
        <f>+'Infla Interanual PondENGHO'!CI53</f>
        <v>3.0643838184001293E-2</v>
      </c>
      <c r="EE52" s="53">
        <f t="shared" si="78"/>
        <v>3.0643838184001293</v>
      </c>
    </row>
    <row r="53" spans="1:148" x14ac:dyDescent="0.3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33"/>
        <v>5.1898303491083402</v>
      </c>
      <c r="L53" s="61">
        <f t="shared" si="34"/>
        <v>6.4130344964100843</v>
      </c>
      <c r="M53" s="61">
        <f t="shared" si="35"/>
        <v>7.238541831357435</v>
      </c>
      <c r="N53" s="61">
        <f t="shared" si="36"/>
        <v>9.0204433163763529</v>
      </c>
      <c r="O53" s="61">
        <f t="shared" si="37"/>
        <v>12.795639330455757</v>
      </c>
      <c r="P53" s="61">
        <f t="shared" si="38"/>
        <v>40.657489323707971</v>
      </c>
      <c r="Q53" s="61">
        <f t="shared" si="39"/>
        <v>40.657665833996703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40"/>
        <v>16.113678559694321</v>
      </c>
      <c r="Z53" s="61">
        <f t="shared" si="41"/>
        <v>12.685792625024046</v>
      </c>
      <c r="AA53" s="61">
        <f t="shared" si="42"/>
        <v>11.46487033618936</v>
      </c>
      <c r="AB53" s="61">
        <f t="shared" si="43"/>
        <v>9.4253905310078583</v>
      </c>
      <c r="AC53" s="61">
        <f t="shared" si="44"/>
        <v>6.8954867640783064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ref="BG53:BR53" si="127">+AE$1*(AE53-AE41)/$AQ41</f>
        <v>16.113678559694321</v>
      </c>
      <c r="BH53" s="61">
        <f t="shared" si="127"/>
        <v>0.68999883518275373</v>
      </c>
      <c r="BI53" s="61">
        <f t="shared" si="127"/>
        <v>4.2439639777067093</v>
      </c>
      <c r="BJ53" s="61">
        <f t="shared" si="127"/>
        <v>3.107406985402839</v>
      </c>
      <c r="BK53" s="61">
        <f t="shared" si="127"/>
        <v>1.9271432326279812</v>
      </c>
      <c r="BL53" s="61">
        <f t="shared" si="127"/>
        <v>1.9243512829404066</v>
      </c>
      <c r="BM53" s="61">
        <f t="shared" si="127"/>
        <v>4.6828447268385531</v>
      </c>
      <c r="BN53" s="61">
        <f t="shared" si="127"/>
        <v>1.3680701247800946</v>
      </c>
      <c r="BO53" s="61">
        <f t="shared" si="127"/>
        <v>3.4549668831007909</v>
      </c>
      <c r="BP53" s="61">
        <f t="shared" si="127"/>
        <v>0.3073250890604568</v>
      </c>
      <c r="BQ53" s="61">
        <f t="shared" si="127"/>
        <v>1.6765245743072585</v>
      </c>
      <c r="BR53" s="61">
        <f t="shared" si="127"/>
        <v>0.97068782356885375</v>
      </c>
      <c r="BS53" s="61">
        <f t="shared" si="46"/>
        <v>40.466962095211009</v>
      </c>
      <c r="BT53" s="53">
        <f t="shared" si="47"/>
        <v>42.399461975918641</v>
      </c>
      <c r="BV53" s="61">
        <f t="shared" si="110"/>
        <v>6.8954867640783064</v>
      </c>
      <c r="BW53" s="61">
        <f t="shared" si="111"/>
        <v>0.56535106130507129</v>
      </c>
      <c r="BX53" s="61">
        <f t="shared" si="112"/>
        <v>3.1586597354626456</v>
      </c>
      <c r="BY53" s="61">
        <f t="shared" si="113"/>
        <v>3.07229500293258</v>
      </c>
      <c r="BZ53" s="61">
        <f t="shared" si="114"/>
        <v>3.2812672618875234</v>
      </c>
      <c r="CA53" s="61">
        <f t="shared" si="115"/>
        <v>3.3287096041613302</v>
      </c>
      <c r="CB53" s="61">
        <f t="shared" si="116"/>
        <v>7.0186700181370316</v>
      </c>
      <c r="CC53" s="61">
        <f t="shared" si="117"/>
        <v>1.2314019977005226</v>
      </c>
      <c r="CD53" s="61">
        <f t="shared" si="118"/>
        <v>4.4457851561808317</v>
      </c>
      <c r="CE53" s="61">
        <f t="shared" si="119"/>
        <v>0.64246457485804387</v>
      </c>
      <c r="CF53" s="61">
        <f t="shared" si="120"/>
        <v>3.0634382220089984</v>
      </c>
      <c r="CG53" s="61">
        <f t="shared" si="121"/>
        <v>1.3665502207991678</v>
      </c>
      <c r="CH53" s="61">
        <f t="shared" si="48"/>
        <v>38.070079619512057</v>
      </c>
      <c r="CI53" s="53">
        <f t="shared" si="49"/>
        <v>39.720245021544585</v>
      </c>
      <c r="CK53" s="61">
        <f t="shared" si="50"/>
        <v>16.88318732146163</v>
      </c>
      <c r="CL53" s="61">
        <f t="shared" si="51"/>
        <v>0.72294973136175988</v>
      </c>
      <c r="CM53" s="61">
        <f t="shared" si="52"/>
        <v>4.4466344885631761</v>
      </c>
      <c r="CN53" s="61">
        <f t="shared" si="53"/>
        <v>3.255801214118903</v>
      </c>
      <c r="CO53" s="61">
        <f t="shared" si="54"/>
        <v>2.0191739627430256</v>
      </c>
      <c r="CP53" s="61">
        <f t="shared" si="55"/>
        <v>2.0162486834908178</v>
      </c>
      <c r="CQ53" s="61">
        <f t="shared" si="56"/>
        <v>4.9064739890178064</v>
      </c>
      <c r="CR53" s="61">
        <f t="shared" si="57"/>
        <v>1.4334023171674761</v>
      </c>
      <c r="CS53" s="61">
        <f t="shared" si="58"/>
        <v>3.6199588356405457</v>
      </c>
      <c r="CT53" s="61">
        <f t="shared" si="59"/>
        <v>0.32200139949241974</v>
      </c>
      <c r="CU53" s="61">
        <f t="shared" si="60"/>
        <v>1.7565870097386449</v>
      </c>
      <c r="CV53" s="61">
        <f t="shared" si="61"/>
        <v>1.0170430231224461</v>
      </c>
      <c r="CW53" s="61">
        <f t="shared" si="62"/>
        <v>42.399461975918655</v>
      </c>
      <c r="CX53" s="61"/>
      <c r="CY53" s="61"/>
      <c r="CZ53" s="61">
        <f t="shared" si="63"/>
        <v>7.1943748620801644</v>
      </c>
      <c r="DA53" s="61">
        <f t="shared" si="64"/>
        <v>0.58985646740592557</v>
      </c>
      <c r="DB53" s="61">
        <f t="shared" si="65"/>
        <v>3.2955733186320959</v>
      </c>
      <c r="DC53" s="61">
        <f t="shared" si="66"/>
        <v>3.2054650663878279</v>
      </c>
      <c r="DD53" s="61">
        <f t="shared" si="67"/>
        <v>3.4234953256190646</v>
      </c>
      <c r="DE53" s="61">
        <f t="shared" si="68"/>
        <v>3.4729940784019653</v>
      </c>
      <c r="DF53" s="61">
        <f t="shared" si="69"/>
        <v>7.3228975518844699</v>
      </c>
      <c r="DG53" s="61">
        <f t="shared" si="70"/>
        <v>1.2847776930735806</v>
      </c>
      <c r="DH53" s="61">
        <f t="shared" si="71"/>
        <v>4.6384897925493709</v>
      </c>
      <c r="DI53" s="61">
        <f t="shared" si="72"/>
        <v>0.67031250226082528</v>
      </c>
      <c r="DJ53" s="61">
        <f t="shared" si="73"/>
        <v>3.1962243841538327</v>
      </c>
      <c r="DK53" s="61">
        <f t="shared" si="74"/>
        <v>1.4257839790954581</v>
      </c>
      <c r="DL53" s="61">
        <f t="shared" si="75"/>
        <v>39.720245021544578</v>
      </c>
      <c r="DM53" s="61">
        <f t="shared" si="76"/>
        <v>39.720245021544585</v>
      </c>
      <c r="DN53" s="61"/>
      <c r="DO53" s="59">
        <f t="shared" si="2"/>
        <v>44228</v>
      </c>
      <c r="DP53" s="61">
        <f t="shared" si="77"/>
        <v>9.6888124593814666</v>
      </c>
      <c r="DQ53" s="61">
        <f t="shared" si="21"/>
        <v>0.13309326395583432</v>
      </c>
      <c r="DR53" s="61">
        <f t="shared" si="22"/>
        <v>1.1510611699310802</v>
      </c>
      <c r="DS53" s="61">
        <f t="shared" si="23"/>
        <v>5.0336147731075087E-2</v>
      </c>
      <c r="DT53" s="61">
        <f t="shared" si="24"/>
        <v>-1.4043213628760389</v>
      </c>
      <c r="DU53" s="61">
        <f t="shared" si="25"/>
        <v>-1.4567453949111475</v>
      </c>
      <c r="DV53" s="61">
        <f t="shared" si="26"/>
        <v>-2.4164235628666635</v>
      </c>
      <c r="DW53" s="61">
        <f t="shared" si="27"/>
        <v>0.14862462409389554</v>
      </c>
      <c r="DX53" s="61">
        <f t="shared" si="28"/>
        <v>-1.0185309569088252</v>
      </c>
      <c r="DY53" s="61">
        <f t="shared" si="29"/>
        <v>-0.34831110276840554</v>
      </c>
      <c r="DZ53" s="61">
        <f t="shared" si="30"/>
        <v>-1.4396373744151878</v>
      </c>
      <c r="EA53" s="61">
        <f t="shared" si="31"/>
        <v>-0.40874095597301197</v>
      </c>
      <c r="EB53" s="61">
        <f t="shared" si="32"/>
        <v>2.6792169543740769</v>
      </c>
      <c r="EC53" s="61"/>
      <c r="ED53" s="79">
        <f>+'Infla Interanual PondENGHO'!CI54</f>
        <v>2.6792169543740529E-2</v>
      </c>
      <c r="EE53" s="53">
        <f t="shared" si="78"/>
        <v>2.6792169543740529</v>
      </c>
    </row>
    <row r="54" spans="1:148" x14ac:dyDescent="0.3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33"/>
        <v>5.3852887334981938</v>
      </c>
      <c r="L54" s="61">
        <f t="shared" si="34"/>
        <v>6.6987883987659815</v>
      </c>
      <c r="M54" s="61">
        <f t="shared" si="35"/>
        <v>7.5853734324395665</v>
      </c>
      <c r="N54" s="61">
        <f t="shared" si="36"/>
        <v>9.4833606462236233</v>
      </c>
      <c r="O54" s="61">
        <f t="shared" si="37"/>
        <v>13.483929813743888</v>
      </c>
      <c r="P54" s="61">
        <f t="shared" si="38"/>
        <v>42.636741024671252</v>
      </c>
      <c r="Q54" s="61">
        <f t="shared" si="39"/>
        <v>42.636881593999391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40"/>
        <v>16.319647713776078</v>
      </c>
      <c r="Z54" s="61">
        <f t="shared" si="41"/>
        <v>12.92139406450619</v>
      </c>
      <c r="AA54" s="61">
        <f t="shared" si="42"/>
        <v>11.726507974112655</v>
      </c>
      <c r="AB54" s="61">
        <f t="shared" si="43"/>
        <v>9.672254438110123</v>
      </c>
      <c r="AC54" s="61">
        <f t="shared" si="44"/>
        <v>7.1042943247849539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ref="BG54:BR54" si="128">+AE$1*(AE54-AE42)/$AQ42</f>
        <v>16.319647713776078</v>
      </c>
      <c r="BH54" s="61">
        <f t="shared" si="128"/>
        <v>0.77731972944347882</v>
      </c>
      <c r="BI54" s="61">
        <f t="shared" si="128"/>
        <v>4.6795761060154133</v>
      </c>
      <c r="BJ54" s="61">
        <f t="shared" si="128"/>
        <v>3.0963174385230503</v>
      </c>
      <c r="BK54" s="61">
        <f t="shared" si="128"/>
        <v>1.9513376572765215</v>
      </c>
      <c r="BL54" s="61">
        <f t="shared" si="128"/>
        <v>2.0010745406707859</v>
      </c>
      <c r="BM54" s="61">
        <f t="shared" si="128"/>
        <v>5.0515127671379876</v>
      </c>
      <c r="BN54" s="61">
        <f t="shared" si="128"/>
        <v>0.88100695771712001</v>
      </c>
      <c r="BO54" s="61">
        <f t="shared" si="128"/>
        <v>3.7426535765881153</v>
      </c>
      <c r="BP54" s="61">
        <f t="shared" si="128"/>
        <v>0.44982116215729728</v>
      </c>
      <c r="BQ54" s="61">
        <f t="shared" si="128"/>
        <v>1.7257665090622503</v>
      </c>
      <c r="BR54" s="61">
        <f t="shared" si="128"/>
        <v>0.97426583260164779</v>
      </c>
      <c r="BS54" s="61">
        <f t="shared" si="46"/>
        <v>41.650299990969756</v>
      </c>
      <c r="BT54" s="53">
        <f t="shared" si="47"/>
        <v>43.929993383006185</v>
      </c>
      <c r="BV54" s="61">
        <f t="shared" si="110"/>
        <v>7.1042943247849539</v>
      </c>
      <c r="BW54" s="61">
        <f t="shared" si="111"/>
        <v>0.63803460334182482</v>
      </c>
      <c r="BX54" s="61">
        <f t="shared" si="112"/>
        <v>3.6284513527730753</v>
      </c>
      <c r="BY54" s="61">
        <f t="shared" si="113"/>
        <v>3.0099281038863097</v>
      </c>
      <c r="BZ54" s="61">
        <f t="shared" si="114"/>
        <v>3.3138842155701833</v>
      </c>
      <c r="CA54" s="61">
        <f t="shared" si="115"/>
        <v>3.5015754426650547</v>
      </c>
      <c r="CB54" s="61">
        <f t="shared" si="116"/>
        <v>7.5412754076598452</v>
      </c>
      <c r="CC54" s="61">
        <f t="shared" si="117"/>
        <v>0.77735003149654858</v>
      </c>
      <c r="CD54" s="61">
        <f t="shared" si="118"/>
        <v>4.8541452193889221</v>
      </c>
      <c r="CE54" s="61">
        <f t="shared" si="119"/>
        <v>0.98091437779118718</v>
      </c>
      <c r="CF54" s="61">
        <f t="shared" si="120"/>
        <v>3.1524685650240523</v>
      </c>
      <c r="CG54" s="61">
        <f t="shared" si="121"/>
        <v>1.3687226090665978</v>
      </c>
      <c r="CH54" s="61">
        <f t="shared" si="48"/>
        <v>39.871044253448552</v>
      </c>
      <c r="CI54" s="53">
        <f t="shared" si="49"/>
        <v>41.889986647361411</v>
      </c>
      <c r="CK54" s="61">
        <f t="shared" si="50"/>
        <v>17.212889612670537</v>
      </c>
      <c r="CL54" s="61">
        <f t="shared" si="51"/>
        <v>0.81986565711017134</v>
      </c>
      <c r="CM54" s="61">
        <f t="shared" si="52"/>
        <v>4.9357086843816633</v>
      </c>
      <c r="CN54" s="61">
        <f t="shared" si="53"/>
        <v>3.2657917137570478</v>
      </c>
      <c r="CO54" s="61">
        <f t="shared" si="54"/>
        <v>2.0581424477315626</v>
      </c>
      <c r="CP54" s="61">
        <f t="shared" si="55"/>
        <v>2.1106016367139975</v>
      </c>
      <c r="CQ54" s="61">
        <f t="shared" si="56"/>
        <v>5.3280029791539611</v>
      </c>
      <c r="CR54" s="61">
        <f t="shared" si="57"/>
        <v>0.92922811675514105</v>
      </c>
      <c r="CS54" s="61">
        <f t="shared" si="58"/>
        <v>3.9475045051307496</v>
      </c>
      <c r="CT54" s="61">
        <f t="shared" si="59"/>
        <v>0.47444173706769327</v>
      </c>
      <c r="CU54" s="61">
        <f t="shared" si="60"/>
        <v>1.820224856487358</v>
      </c>
      <c r="CV54" s="61">
        <f t="shared" si="61"/>
        <v>1.0275914360462901</v>
      </c>
      <c r="CW54" s="61">
        <f t="shared" si="62"/>
        <v>43.929993383006178</v>
      </c>
      <c r="CX54" s="61"/>
      <c r="CY54" s="61"/>
      <c r="CZ54" s="61">
        <f t="shared" si="63"/>
        <v>7.4640331091510621</v>
      </c>
      <c r="DA54" s="61">
        <f t="shared" si="64"/>
        <v>0.67034263874921862</v>
      </c>
      <c r="DB54" s="61">
        <f t="shared" si="65"/>
        <v>3.8121845455582228</v>
      </c>
      <c r="DC54" s="61">
        <f t="shared" si="66"/>
        <v>3.1623412539642692</v>
      </c>
      <c r="DD54" s="61">
        <f t="shared" si="67"/>
        <v>3.4816887327732817</v>
      </c>
      <c r="DE54" s="61">
        <f t="shared" si="68"/>
        <v>3.6788840444097706</v>
      </c>
      <c r="DF54" s="61">
        <f t="shared" si="69"/>
        <v>7.9231415190140781</v>
      </c>
      <c r="DG54" s="61">
        <f t="shared" si="70"/>
        <v>0.8167125554254806</v>
      </c>
      <c r="DH54" s="61">
        <f t="shared" si="71"/>
        <v>5.099943636589547</v>
      </c>
      <c r="DI54" s="61">
        <f t="shared" si="72"/>
        <v>1.0305847503435688</v>
      </c>
      <c r="DJ54" s="61">
        <f t="shared" si="73"/>
        <v>3.3120995089979912</v>
      </c>
      <c r="DK54" s="61">
        <f t="shared" si="74"/>
        <v>1.4380303523849225</v>
      </c>
      <c r="DL54" s="61">
        <f t="shared" si="75"/>
        <v>41.889986647361411</v>
      </c>
      <c r="DM54" s="61">
        <f t="shared" si="76"/>
        <v>41.889986647361411</v>
      </c>
      <c r="DN54" s="61"/>
      <c r="DO54" s="59">
        <f t="shared" si="2"/>
        <v>44256</v>
      </c>
      <c r="DP54" s="61">
        <f t="shared" si="77"/>
        <v>9.748856503519475</v>
      </c>
      <c r="DQ54" s="61">
        <f t="shared" si="21"/>
        <v>0.14952301836095272</v>
      </c>
      <c r="DR54" s="61">
        <f t="shared" si="22"/>
        <v>1.1235241388234405</v>
      </c>
      <c r="DS54" s="61">
        <f t="shared" si="23"/>
        <v>0.10345045979277856</v>
      </c>
      <c r="DT54" s="61">
        <f t="shared" si="24"/>
        <v>-1.4235462850417191</v>
      </c>
      <c r="DU54" s="61">
        <f t="shared" si="25"/>
        <v>-1.5682824076957731</v>
      </c>
      <c r="DV54" s="61">
        <f t="shared" si="26"/>
        <v>-2.595138539860117</v>
      </c>
      <c r="DW54" s="61">
        <f t="shared" si="27"/>
        <v>0.11251556132966045</v>
      </c>
      <c r="DX54" s="61">
        <f t="shared" si="28"/>
        <v>-1.1524391314587974</v>
      </c>
      <c r="DY54" s="61">
        <f t="shared" si="29"/>
        <v>-0.55614301327587556</v>
      </c>
      <c r="DZ54" s="61">
        <f t="shared" si="30"/>
        <v>-1.4918746525106332</v>
      </c>
      <c r="EA54" s="61">
        <f t="shared" si="31"/>
        <v>-0.41043891633863239</v>
      </c>
      <c r="EB54" s="61">
        <f t="shared" si="32"/>
        <v>2.0400067356447664</v>
      </c>
      <c r="EC54" s="61"/>
      <c r="ED54" s="79">
        <f>+'Infla Interanual PondENGHO'!CI55</f>
        <v>2.0400067356447726E-2</v>
      </c>
      <c r="EE54" s="53">
        <f t="shared" si="78"/>
        <v>2.0400067356447726</v>
      </c>
    </row>
    <row r="55" spans="1:148" x14ac:dyDescent="0.3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33"/>
        <v>5.7824061254630985</v>
      </c>
      <c r="L55" s="61">
        <f t="shared" si="34"/>
        <v>7.2417170092143994</v>
      </c>
      <c r="M55" s="61">
        <f t="shared" si="35"/>
        <v>8.2156309797467202</v>
      </c>
      <c r="N55" s="61">
        <f t="shared" si="36"/>
        <v>10.306247348587181</v>
      </c>
      <c r="O55" s="61">
        <f t="shared" si="37"/>
        <v>14.698601595870045</v>
      </c>
      <c r="P55" s="61">
        <f t="shared" si="38"/>
        <v>46.244603058881445</v>
      </c>
      <c r="Q55" s="61">
        <f t="shared" si="39"/>
        <v>46.244734141042173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40"/>
        <v>16.989212135713977</v>
      </c>
      <c r="Z55" s="61">
        <f t="shared" si="41"/>
        <v>13.555248275847044</v>
      </c>
      <c r="AA55" s="61">
        <f t="shared" si="42"/>
        <v>12.357803739847856</v>
      </c>
      <c r="AB55" s="61">
        <f t="shared" si="43"/>
        <v>10.237015157063761</v>
      </c>
      <c r="AC55" s="61">
        <f t="shared" si="44"/>
        <v>7.5601415536050274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ref="BG55:BR55" si="129">+AE$1*(AE55-AE43)/$AQ43</f>
        <v>16.989212135713977</v>
      </c>
      <c r="BH55" s="61">
        <f t="shared" si="129"/>
        <v>0.8353701033055333</v>
      </c>
      <c r="BI55" s="61">
        <f t="shared" si="129"/>
        <v>5.0767134679279389</v>
      </c>
      <c r="BJ55" s="61">
        <f t="shared" si="129"/>
        <v>3.6696582740881749</v>
      </c>
      <c r="BK55" s="61">
        <f t="shared" si="129"/>
        <v>2.103714045526361</v>
      </c>
      <c r="BL55" s="61">
        <f t="shared" si="129"/>
        <v>2.1384589646457135</v>
      </c>
      <c r="BM55" s="61">
        <f t="shared" si="129"/>
        <v>5.7218616772653421</v>
      </c>
      <c r="BN55" s="61">
        <f t="shared" si="129"/>
        <v>1.1662938228348771</v>
      </c>
      <c r="BO55" s="61">
        <f t="shared" si="129"/>
        <v>3.6741302605029174</v>
      </c>
      <c r="BP55" s="61">
        <f t="shared" si="129"/>
        <v>0.51651328489305892</v>
      </c>
      <c r="BQ55" s="61">
        <f t="shared" si="129"/>
        <v>1.8483589830971823</v>
      </c>
      <c r="BR55" s="61">
        <f t="shared" si="129"/>
        <v>1.1157453211643649</v>
      </c>
      <c r="BS55" s="61">
        <f t="shared" si="46"/>
        <v>44.856030340965447</v>
      </c>
      <c r="BT55" s="53">
        <f t="shared" si="47"/>
        <v>46.971243228849005</v>
      </c>
      <c r="BV55" s="61">
        <f t="shared" si="110"/>
        <v>7.5601415536050274</v>
      </c>
      <c r="BW55" s="61">
        <f t="shared" si="111"/>
        <v>0.6918303660269669</v>
      </c>
      <c r="BX55" s="61">
        <f t="shared" si="112"/>
        <v>3.9546388890902979</v>
      </c>
      <c r="BY55" s="61">
        <f t="shared" si="113"/>
        <v>3.6249277767350856</v>
      </c>
      <c r="BZ55" s="61">
        <f t="shared" si="114"/>
        <v>3.6539959756373164</v>
      </c>
      <c r="CA55" s="61">
        <f t="shared" si="115"/>
        <v>3.8239381678830422</v>
      </c>
      <c r="CB55" s="61">
        <f t="shared" si="116"/>
        <v>8.538977604877978</v>
      </c>
      <c r="CC55" s="61">
        <f t="shared" si="117"/>
        <v>1.0222954317899617</v>
      </c>
      <c r="CD55" s="61">
        <f t="shared" si="118"/>
        <v>4.8153558348317747</v>
      </c>
      <c r="CE55" s="61">
        <f t="shared" si="119"/>
        <v>1.1640039180027184</v>
      </c>
      <c r="CF55" s="61">
        <f t="shared" si="120"/>
        <v>3.3982342119094029</v>
      </c>
      <c r="CG55" s="61">
        <f t="shared" si="121"/>
        <v>1.5870240391211348</v>
      </c>
      <c r="CH55" s="61">
        <f t="shared" si="48"/>
        <v>43.835363769510707</v>
      </c>
      <c r="CI55" s="53">
        <f t="shared" si="49"/>
        <v>45.755572353178152</v>
      </c>
      <c r="CK55" s="61">
        <f t="shared" si="50"/>
        <v>17.790348575815568</v>
      </c>
      <c r="CL55" s="61">
        <f t="shared" si="51"/>
        <v>0.87476247920757022</v>
      </c>
      <c r="CM55" s="61">
        <f t="shared" si="52"/>
        <v>5.3161089220915736</v>
      </c>
      <c r="CN55" s="61">
        <f t="shared" si="53"/>
        <v>3.8427032006337809</v>
      </c>
      <c r="CO55" s="61">
        <f t="shared" si="54"/>
        <v>2.2029159371715781</v>
      </c>
      <c r="CP55" s="61">
        <f t="shared" si="55"/>
        <v>2.2392992736932524</v>
      </c>
      <c r="CQ55" s="61">
        <f t="shared" si="56"/>
        <v>5.9916794803665105</v>
      </c>
      <c r="CR55" s="61">
        <f t="shared" si="57"/>
        <v>1.2212911042788022</v>
      </c>
      <c r="CS55" s="61">
        <f t="shared" si="58"/>
        <v>3.8473860662374975</v>
      </c>
      <c r="CT55" s="61">
        <f t="shared" si="59"/>
        <v>0.54086977717880391</v>
      </c>
      <c r="CU55" s="61">
        <f t="shared" si="60"/>
        <v>1.9355194543373655</v>
      </c>
      <c r="CV55" s="61">
        <f t="shared" si="61"/>
        <v>1.1683589578366966</v>
      </c>
      <c r="CW55" s="61">
        <f t="shared" si="62"/>
        <v>46.971243228849012</v>
      </c>
      <c r="CX55" s="61"/>
      <c r="CY55" s="61"/>
      <c r="CZ55" s="61">
        <f t="shared" si="63"/>
        <v>7.8913136360657763</v>
      </c>
      <c r="DA55" s="61">
        <f t="shared" si="64"/>
        <v>0.72213600268762967</v>
      </c>
      <c r="DB55" s="61">
        <f t="shared" si="65"/>
        <v>4.127871888366057</v>
      </c>
      <c r="DC55" s="61">
        <f t="shared" si="66"/>
        <v>3.7837177771708217</v>
      </c>
      <c r="DD55" s="61">
        <f t="shared" si="67"/>
        <v>3.8140593088401151</v>
      </c>
      <c r="DE55" s="61">
        <f t="shared" si="68"/>
        <v>3.9914458206537891</v>
      </c>
      <c r="DF55" s="61">
        <f t="shared" si="69"/>
        <v>8.9130276111433595</v>
      </c>
      <c r="DG55" s="61">
        <f t="shared" si="70"/>
        <v>1.0670770942278236</v>
      </c>
      <c r="DH55" s="61">
        <f t="shared" si="71"/>
        <v>5.026292549217807</v>
      </c>
      <c r="DI55" s="61">
        <f t="shared" si="72"/>
        <v>1.2149931222106227</v>
      </c>
      <c r="DJ55" s="61">
        <f t="shared" si="73"/>
        <v>3.547093898287994</v>
      </c>
      <c r="DK55" s="61">
        <f t="shared" si="74"/>
        <v>1.656543644306357</v>
      </c>
      <c r="DL55" s="61">
        <f t="shared" si="75"/>
        <v>45.75557235317816</v>
      </c>
      <c r="DM55" s="61">
        <f t="shared" si="76"/>
        <v>45.755572353178152</v>
      </c>
      <c r="DN55" s="61"/>
      <c r="DO55" s="59">
        <f t="shared" si="2"/>
        <v>44287</v>
      </c>
      <c r="DP55" s="61">
        <f t="shared" si="77"/>
        <v>9.8990349397497912</v>
      </c>
      <c r="DQ55" s="61">
        <f t="shared" si="21"/>
        <v>0.15262647651994055</v>
      </c>
      <c r="DR55" s="61">
        <f t="shared" si="22"/>
        <v>1.1882370337255166</v>
      </c>
      <c r="DS55" s="61">
        <f t="shared" si="23"/>
        <v>5.8985423462959208E-2</v>
      </c>
      <c r="DT55" s="61">
        <f t="shared" si="24"/>
        <v>-1.611143371668537</v>
      </c>
      <c r="DU55" s="61">
        <f t="shared" si="25"/>
        <v>-1.7521465469605366</v>
      </c>
      <c r="DV55" s="61">
        <f t="shared" si="26"/>
        <v>-2.921348130776849</v>
      </c>
      <c r="DW55" s="61">
        <f t="shared" si="27"/>
        <v>0.15421401005097857</v>
      </c>
      <c r="DX55" s="61">
        <f t="shared" si="28"/>
        <v>-1.1789064829803095</v>
      </c>
      <c r="DY55" s="61">
        <f t="shared" si="29"/>
        <v>-0.67412334503181881</v>
      </c>
      <c r="DZ55" s="61">
        <f t="shared" si="30"/>
        <v>-1.6115744439506285</v>
      </c>
      <c r="EA55" s="61">
        <f t="shared" si="31"/>
        <v>-0.4881846864696604</v>
      </c>
      <c r="EB55" s="61">
        <f t="shared" si="32"/>
        <v>1.2156708756708525</v>
      </c>
      <c r="EC55" s="61"/>
      <c r="ED55" s="79">
        <f>+'Infla Interanual PondENGHO'!CI56</f>
        <v>1.215670875670849E-2</v>
      </c>
      <c r="EE55" s="53">
        <f t="shared" si="78"/>
        <v>1.215670875670849</v>
      </c>
    </row>
    <row r="56" spans="1:148" x14ac:dyDescent="0.3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33"/>
        <v>6.0855211395893303</v>
      </c>
      <c r="L56" s="61">
        <f t="shared" si="34"/>
        <v>7.6351865875512557</v>
      </c>
      <c r="M56" s="61">
        <f t="shared" si="35"/>
        <v>8.6671271831950687</v>
      </c>
      <c r="N56" s="61">
        <f t="shared" si="36"/>
        <v>10.89762176574621</v>
      </c>
      <c r="O56" s="61">
        <f t="shared" si="37"/>
        <v>15.554547362800603</v>
      </c>
      <c r="P56" s="61">
        <f t="shared" si="38"/>
        <v>48.840004038882469</v>
      </c>
      <c r="Q56" s="61">
        <f t="shared" si="39"/>
        <v>48.84010770646394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40"/>
        <v>18.188318661277375</v>
      </c>
      <c r="Z56" s="61">
        <f t="shared" si="41"/>
        <v>14.525966835834575</v>
      </c>
      <c r="AA56" s="61">
        <f t="shared" si="42"/>
        <v>13.24114654155346</v>
      </c>
      <c r="AB56" s="61">
        <f t="shared" si="43"/>
        <v>10.968372323911426</v>
      </c>
      <c r="AC56" s="61">
        <f t="shared" si="44"/>
        <v>8.1102654412439712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ref="BG56:BR56" si="130">+AE$1*(AE56-AE44)/$AQ44</f>
        <v>18.188318661277375</v>
      </c>
      <c r="BH56" s="61">
        <f t="shared" si="130"/>
        <v>0.86734430400029172</v>
      </c>
      <c r="BI56" s="61">
        <f t="shared" si="130"/>
        <v>4.9037183758352629</v>
      </c>
      <c r="BJ56" s="61">
        <f t="shared" si="130"/>
        <v>3.9342778481898701</v>
      </c>
      <c r="BK56" s="61">
        <f t="shared" si="130"/>
        <v>2.0922915695887809</v>
      </c>
      <c r="BL56" s="61">
        <f t="shared" si="130"/>
        <v>2.3523446723575074</v>
      </c>
      <c r="BM56" s="61">
        <f t="shared" si="130"/>
        <v>6.4312195550827749</v>
      </c>
      <c r="BN56" s="61">
        <f t="shared" si="130"/>
        <v>1.1945550971121897</v>
      </c>
      <c r="BO56" s="61">
        <f t="shared" si="130"/>
        <v>3.73856711200624</v>
      </c>
      <c r="BP56" s="61">
        <f t="shared" si="130"/>
        <v>0.56100193166998347</v>
      </c>
      <c r="BQ56" s="61">
        <f t="shared" si="130"/>
        <v>1.9670934802840654</v>
      </c>
      <c r="BR56" s="61">
        <f t="shared" si="130"/>
        <v>1.1651147282595553</v>
      </c>
      <c r="BS56" s="61">
        <f t="shared" si="46"/>
        <v>47.395847335663895</v>
      </c>
      <c r="BT56" s="53">
        <f t="shared" si="47"/>
        <v>49.411274692880738</v>
      </c>
      <c r="BV56" s="61">
        <f t="shared" si="110"/>
        <v>8.1102654412439712</v>
      </c>
      <c r="BW56" s="61">
        <f t="shared" si="111"/>
        <v>0.71822397181752262</v>
      </c>
      <c r="BX56" s="61">
        <f t="shared" si="112"/>
        <v>3.7414222909184311</v>
      </c>
      <c r="BY56" s="61">
        <f t="shared" si="113"/>
        <v>3.9334635948729395</v>
      </c>
      <c r="BZ56" s="61">
        <f t="shared" si="114"/>
        <v>3.6494942319186823</v>
      </c>
      <c r="CA56" s="61">
        <f t="shared" si="115"/>
        <v>4.2715683476494535</v>
      </c>
      <c r="CB56" s="61">
        <f t="shared" si="116"/>
        <v>9.6955948492215605</v>
      </c>
      <c r="CC56" s="61">
        <f t="shared" si="117"/>
        <v>1.0567229227038075</v>
      </c>
      <c r="CD56" s="61">
        <f t="shared" si="118"/>
        <v>4.9266283034946081</v>
      </c>
      <c r="CE56" s="61">
        <f t="shared" si="119"/>
        <v>1.3172416239199021</v>
      </c>
      <c r="CF56" s="61">
        <f t="shared" si="120"/>
        <v>3.6409666622299706</v>
      </c>
      <c r="CG56" s="61">
        <f t="shared" si="121"/>
        <v>1.6432965297338349</v>
      </c>
      <c r="CH56" s="61">
        <f t="shared" si="48"/>
        <v>46.70488876972469</v>
      </c>
      <c r="CI56" s="53">
        <f t="shared" si="49"/>
        <v>48.432373514670225</v>
      </c>
      <c r="CK56" s="61">
        <f t="shared" si="50"/>
        <v>18.961745808852235</v>
      </c>
      <c r="CL56" s="61">
        <f t="shared" si="51"/>
        <v>0.90422663729899455</v>
      </c>
      <c r="CM56" s="61">
        <f t="shared" si="52"/>
        <v>5.1122406140126282</v>
      </c>
      <c r="CN56" s="61">
        <f t="shared" si="53"/>
        <v>4.1015762857508244</v>
      </c>
      <c r="CO56" s="61">
        <f t="shared" si="54"/>
        <v>2.1812626905977379</v>
      </c>
      <c r="CP56" s="61">
        <f t="shared" si="55"/>
        <v>2.4523741068498657</v>
      </c>
      <c r="CQ56" s="61">
        <f t="shared" si="56"/>
        <v>6.7046961687570805</v>
      </c>
      <c r="CR56" s="61">
        <f t="shared" si="57"/>
        <v>1.2453515098310552</v>
      </c>
      <c r="CS56" s="61">
        <f t="shared" si="58"/>
        <v>3.8975432851921727</v>
      </c>
      <c r="CT56" s="61">
        <f t="shared" si="59"/>
        <v>0.58485757945557326</v>
      </c>
      <c r="CU56" s="61">
        <f t="shared" si="60"/>
        <v>2.0507407666441977</v>
      </c>
      <c r="CV56" s="61">
        <f t="shared" si="61"/>
        <v>1.2146592396383744</v>
      </c>
      <c r="CW56" s="61">
        <f t="shared" si="62"/>
        <v>49.411274692880731</v>
      </c>
      <c r="CX56" s="61"/>
      <c r="CY56" s="61"/>
      <c r="CZ56" s="61">
        <f t="shared" si="63"/>
        <v>8.410241743431202</v>
      </c>
      <c r="DA56" s="61">
        <f t="shared" si="64"/>
        <v>0.74478909138961391</v>
      </c>
      <c r="DB56" s="61">
        <f t="shared" si="65"/>
        <v>3.8798071603017497</v>
      </c>
      <c r="DC56" s="61">
        <f t="shared" si="66"/>
        <v>4.078951541294221</v>
      </c>
      <c r="DD56" s="61">
        <f t="shared" si="67"/>
        <v>3.7844789364854758</v>
      </c>
      <c r="DE56" s="61">
        <f t="shared" si="68"/>
        <v>4.4295618543664625</v>
      </c>
      <c r="DF56" s="61">
        <f t="shared" si="69"/>
        <v>10.054208104415949</v>
      </c>
      <c r="DG56" s="61">
        <f t="shared" si="70"/>
        <v>1.0958081828701567</v>
      </c>
      <c r="DH56" s="61">
        <f t="shared" si="71"/>
        <v>5.1088506674159779</v>
      </c>
      <c r="DI56" s="61">
        <f t="shared" si="72"/>
        <v>1.3659627507798371</v>
      </c>
      <c r="DJ56" s="61">
        <f t="shared" si="73"/>
        <v>3.7756359555638772</v>
      </c>
      <c r="DK56" s="61">
        <f t="shared" si="74"/>
        <v>1.7040775263556982</v>
      </c>
      <c r="DL56" s="61">
        <f t="shared" si="75"/>
        <v>48.432373514670218</v>
      </c>
      <c r="DM56" s="61">
        <f t="shared" si="76"/>
        <v>48.432373514670225</v>
      </c>
      <c r="DN56" s="61"/>
      <c r="DO56" s="59">
        <f t="shared" si="2"/>
        <v>44317</v>
      </c>
      <c r="DP56" s="61">
        <f t="shared" si="77"/>
        <v>10.551504065421033</v>
      </c>
      <c r="DQ56" s="61">
        <f t="shared" si="21"/>
        <v>0.15943754590938064</v>
      </c>
      <c r="DR56" s="61">
        <f t="shared" si="22"/>
        <v>1.2324334537108785</v>
      </c>
      <c r="DS56" s="61">
        <f t="shared" si="23"/>
        <v>2.2624744456603452E-2</v>
      </c>
      <c r="DT56" s="61">
        <f t="shared" si="24"/>
        <v>-1.6032162458877379</v>
      </c>
      <c r="DU56" s="61">
        <f t="shared" si="25"/>
        <v>-1.9771877475165969</v>
      </c>
      <c r="DV56" s="61">
        <f t="shared" si="26"/>
        <v>-3.3495119356588683</v>
      </c>
      <c r="DW56" s="61">
        <f t="shared" si="27"/>
        <v>0.14954332696089856</v>
      </c>
      <c r="DX56" s="61">
        <f t="shared" si="28"/>
        <v>-1.2113073822238052</v>
      </c>
      <c r="DY56" s="61">
        <f t="shared" si="29"/>
        <v>-0.78110517132426383</v>
      </c>
      <c r="DZ56" s="61">
        <f t="shared" si="30"/>
        <v>-1.7248951889196795</v>
      </c>
      <c r="EA56" s="61">
        <f t="shared" si="31"/>
        <v>-0.48941828671732379</v>
      </c>
      <c r="EB56" s="61">
        <f t="shared" si="32"/>
        <v>0.97890117821051348</v>
      </c>
      <c r="EC56" s="61"/>
      <c r="ED56" s="79">
        <f>+'Infla Interanual PondENGHO'!CI57</f>
        <v>9.789011782105117E-3</v>
      </c>
      <c r="EE56" s="53">
        <f t="shared" si="78"/>
        <v>0.9789011782105117</v>
      </c>
    </row>
    <row r="57" spans="1:148" x14ac:dyDescent="0.3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33"/>
        <v>6.2777542763764096</v>
      </c>
      <c r="L57" s="61">
        <f t="shared" si="34"/>
        <v>7.8758818402713144</v>
      </c>
      <c r="M57" s="61">
        <f t="shared" si="35"/>
        <v>8.9322580846695754</v>
      </c>
      <c r="N57" s="61">
        <f t="shared" si="36"/>
        <v>11.209881212857129</v>
      </c>
      <c r="O57" s="61">
        <f t="shared" si="37"/>
        <v>15.951597868082303</v>
      </c>
      <c r="P57" s="61">
        <f t="shared" si="38"/>
        <v>50.247373282256731</v>
      </c>
      <c r="Q57" s="61">
        <f t="shared" si="39"/>
        <v>50.247524705633893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40"/>
        <v>19.167201729527861</v>
      </c>
      <c r="Z57" s="61">
        <f t="shared" si="41"/>
        <v>15.338214089610098</v>
      </c>
      <c r="AA57" s="61">
        <f t="shared" si="42"/>
        <v>13.990239516018917</v>
      </c>
      <c r="AB57" s="61">
        <f t="shared" si="43"/>
        <v>11.592463790506597</v>
      </c>
      <c r="AC57" s="61">
        <f t="shared" si="44"/>
        <v>8.5771132787195139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ref="BG57:BR57" si="131">+AE$1*(AE57-AE45)/$AQ45</f>
        <v>19.167201729527861</v>
      </c>
      <c r="BH57" s="61">
        <f t="shared" si="131"/>
        <v>0.92580455171555365</v>
      </c>
      <c r="BI57" s="61">
        <f t="shared" si="131"/>
        <v>4.6893781212129229</v>
      </c>
      <c r="BJ57" s="61">
        <f t="shared" si="131"/>
        <v>4.1866286636788841</v>
      </c>
      <c r="BK57" s="61">
        <f t="shared" si="131"/>
        <v>2.0586479187383038</v>
      </c>
      <c r="BL57" s="61">
        <f t="shared" si="131"/>
        <v>2.4299906256951656</v>
      </c>
      <c r="BM57" s="61">
        <f t="shared" si="131"/>
        <v>6.6472724489785682</v>
      </c>
      <c r="BN57" s="61">
        <f t="shared" si="131"/>
        <v>1.6162010401571791</v>
      </c>
      <c r="BO57" s="61">
        <f t="shared" si="131"/>
        <v>3.6273224631524168</v>
      </c>
      <c r="BP57" s="61">
        <f t="shared" si="131"/>
        <v>0.57515915213556768</v>
      </c>
      <c r="BQ57" s="61">
        <f t="shared" si="131"/>
        <v>2.0126899351808092</v>
      </c>
      <c r="BR57" s="61">
        <f t="shared" si="131"/>
        <v>1.2147912365085869</v>
      </c>
      <c r="BS57" s="61">
        <f t="shared" si="46"/>
        <v>49.151087886681829</v>
      </c>
      <c r="BT57" s="53">
        <f t="shared" si="47"/>
        <v>50.967690183024537</v>
      </c>
      <c r="BV57" s="61">
        <f t="shared" si="110"/>
        <v>8.5771132787195139</v>
      </c>
      <c r="BW57" s="61">
        <f t="shared" si="111"/>
        <v>0.76685076349065617</v>
      </c>
      <c r="BX57" s="61">
        <f t="shared" si="112"/>
        <v>3.6183600316631974</v>
      </c>
      <c r="BY57" s="61">
        <f t="shared" si="113"/>
        <v>4.1334483794756887</v>
      </c>
      <c r="BZ57" s="61">
        <f t="shared" si="114"/>
        <v>3.6166794453981641</v>
      </c>
      <c r="CA57" s="61">
        <f t="shared" si="115"/>
        <v>4.3648481172652094</v>
      </c>
      <c r="CB57" s="61">
        <f t="shared" si="116"/>
        <v>10.021367542986042</v>
      </c>
      <c r="CC57" s="61">
        <f t="shared" si="117"/>
        <v>1.452558090039705</v>
      </c>
      <c r="CD57" s="61">
        <f t="shared" si="118"/>
        <v>4.7388268989645805</v>
      </c>
      <c r="CE57" s="61">
        <f t="shared" si="119"/>
        <v>1.380349781517489</v>
      </c>
      <c r="CF57" s="61">
        <f t="shared" si="120"/>
        <v>3.7305560348500224</v>
      </c>
      <c r="CG57" s="61">
        <f t="shared" si="121"/>
        <v>1.7225394692181619</v>
      </c>
      <c r="CH57" s="61">
        <f t="shared" si="48"/>
        <v>48.123497833588431</v>
      </c>
      <c r="CI57" s="53">
        <f t="shared" si="49"/>
        <v>49.667250241071969</v>
      </c>
      <c r="CK57" s="61">
        <f t="shared" si="50"/>
        <v>19.875612960559007</v>
      </c>
      <c r="CL57" s="61">
        <f t="shared" si="51"/>
        <v>0.96002187521586868</v>
      </c>
      <c r="CM57" s="61">
        <f t="shared" si="52"/>
        <v>4.862695446010588</v>
      </c>
      <c r="CN57" s="61">
        <f t="shared" si="53"/>
        <v>4.3413645926558306</v>
      </c>
      <c r="CO57" s="61">
        <f t="shared" si="54"/>
        <v>2.1347346280531236</v>
      </c>
      <c r="CP57" s="61">
        <f t="shared" si="55"/>
        <v>2.5198019959115552</v>
      </c>
      <c r="CQ57" s="61">
        <f t="shared" si="56"/>
        <v>6.8929526752854633</v>
      </c>
      <c r="CR57" s="61">
        <f t="shared" si="57"/>
        <v>1.6759351100860067</v>
      </c>
      <c r="CS57" s="61">
        <f t="shared" si="58"/>
        <v>3.7613866843010935</v>
      </c>
      <c r="CT57" s="61">
        <f t="shared" si="59"/>
        <v>0.59641677798793691</v>
      </c>
      <c r="CU57" s="61">
        <f t="shared" si="60"/>
        <v>2.087078057911782</v>
      </c>
      <c r="CV57" s="61">
        <f t="shared" si="61"/>
        <v>1.2596893790462713</v>
      </c>
      <c r="CW57" s="61">
        <f t="shared" si="62"/>
        <v>50.967690183024537</v>
      </c>
      <c r="CX57" s="61"/>
      <c r="CY57" s="61"/>
      <c r="CZ57" s="61">
        <f t="shared" si="63"/>
        <v>8.8522582675370263</v>
      </c>
      <c r="DA57" s="61">
        <f t="shared" si="64"/>
        <v>0.79145054874344423</v>
      </c>
      <c r="DB57" s="61">
        <f t="shared" si="65"/>
        <v>3.7344333069130182</v>
      </c>
      <c r="DC57" s="61">
        <f t="shared" si="66"/>
        <v>4.2660451601396829</v>
      </c>
      <c r="DD57" s="61">
        <f t="shared" si="67"/>
        <v>3.732698809165873</v>
      </c>
      <c r="DE57" s="61">
        <f t="shared" si="68"/>
        <v>4.5048679639652374</v>
      </c>
      <c r="DF57" s="61">
        <f t="shared" si="69"/>
        <v>10.342842725946751</v>
      </c>
      <c r="DG57" s="61">
        <f t="shared" si="70"/>
        <v>1.4991546623890943</v>
      </c>
      <c r="DH57" s="61">
        <f t="shared" si="71"/>
        <v>4.8908436010592959</v>
      </c>
      <c r="DI57" s="61">
        <f t="shared" si="72"/>
        <v>1.4246299854576876</v>
      </c>
      <c r="DJ57" s="61">
        <f t="shared" si="73"/>
        <v>3.8502284427029769</v>
      </c>
      <c r="DK57" s="61">
        <f t="shared" si="74"/>
        <v>1.7777967670518815</v>
      </c>
      <c r="DL57" s="61">
        <f t="shared" si="75"/>
        <v>49.667250241071976</v>
      </c>
      <c r="DM57" s="61">
        <f t="shared" si="76"/>
        <v>49.667250241071969</v>
      </c>
      <c r="DN57" s="61"/>
      <c r="DO57" s="59">
        <f t="shared" si="2"/>
        <v>44348</v>
      </c>
      <c r="DP57" s="61">
        <f t="shared" si="77"/>
        <v>11.023354693021981</v>
      </c>
      <c r="DQ57" s="61">
        <f t="shared" si="21"/>
        <v>0.16857132647242445</v>
      </c>
      <c r="DR57" s="61">
        <f t="shared" si="22"/>
        <v>1.1282621390975698</v>
      </c>
      <c r="DS57" s="61">
        <f t="shared" si="23"/>
        <v>7.53194325161477E-2</v>
      </c>
      <c r="DT57" s="61">
        <f t="shared" si="24"/>
        <v>-1.5979641811127494</v>
      </c>
      <c r="DU57" s="61">
        <f t="shared" si="25"/>
        <v>-1.9850659680536822</v>
      </c>
      <c r="DV57" s="61">
        <f t="shared" si="26"/>
        <v>-3.4498900506612875</v>
      </c>
      <c r="DW57" s="61">
        <f t="shared" si="27"/>
        <v>0.17678044769691237</v>
      </c>
      <c r="DX57" s="61">
        <f t="shared" si="28"/>
        <v>-1.1294569167582025</v>
      </c>
      <c r="DY57" s="61">
        <f t="shared" si="29"/>
        <v>-0.82821320746975069</v>
      </c>
      <c r="DZ57" s="61">
        <f t="shared" si="30"/>
        <v>-1.7631503847911949</v>
      </c>
      <c r="EA57" s="61">
        <f t="shared" si="31"/>
        <v>-0.51810738800561018</v>
      </c>
      <c r="EB57" s="61">
        <f t="shared" si="32"/>
        <v>1.3004399419525612</v>
      </c>
      <c r="EC57" s="61"/>
      <c r="ED57" s="79">
        <f>+'Infla Interanual PondENGHO'!CI58</f>
        <v>1.3004399419525692E-2</v>
      </c>
      <c r="EE57" s="53">
        <f t="shared" si="78"/>
        <v>1.3004399419525692</v>
      </c>
    </row>
    <row r="58" spans="1:148" x14ac:dyDescent="0.3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33"/>
        <v>6.4698378742824794</v>
      </c>
      <c r="L58" s="61">
        <f t="shared" si="34"/>
        <v>8.1104476913787256</v>
      </c>
      <c r="M58" s="61">
        <f t="shared" si="35"/>
        <v>9.2013719293875358</v>
      </c>
      <c r="N58" s="61">
        <f t="shared" si="36"/>
        <v>11.53387988782926</v>
      </c>
      <c r="O58" s="61">
        <f t="shared" si="37"/>
        <v>16.414260714359241</v>
      </c>
      <c r="P58" s="61">
        <f t="shared" si="38"/>
        <v>51.729798097237236</v>
      </c>
      <c r="Q58" s="61">
        <f t="shared" si="39"/>
        <v>51.729950555912694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40"/>
        <v>20.199351213278018</v>
      </c>
      <c r="Z58" s="61">
        <f t="shared" si="41"/>
        <v>16.188640189970346</v>
      </c>
      <c r="AA58" s="61">
        <f t="shared" si="42"/>
        <v>14.773426725236376</v>
      </c>
      <c r="AB58" s="61">
        <f t="shared" si="43"/>
        <v>12.248872878877108</v>
      </c>
      <c r="AC58" s="61">
        <f t="shared" si="44"/>
        <v>9.0745903571089173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ref="BG58:BR58" si="132">+AE$1*(AE58-AE46)/$AQ46</f>
        <v>20.199351213278018</v>
      </c>
      <c r="BH58" s="61">
        <f t="shared" si="132"/>
        <v>0.96627515829531829</v>
      </c>
      <c r="BI58" s="61">
        <f t="shared" si="132"/>
        <v>4.5181821966200379</v>
      </c>
      <c r="BJ58" s="61">
        <f t="shared" si="132"/>
        <v>4.4185838660913666</v>
      </c>
      <c r="BK58" s="61">
        <f t="shared" si="132"/>
        <v>2.0170829070005447</v>
      </c>
      <c r="BL58" s="61">
        <f t="shared" si="132"/>
        <v>2.5500249019351058</v>
      </c>
      <c r="BM58" s="61">
        <f t="shared" si="132"/>
        <v>6.713892307888556</v>
      </c>
      <c r="BN58" s="61">
        <f t="shared" si="132"/>
        <v>1.5945301460328367</v>
      </c>
      <c r="BO58" s="61">
        <f t="shared" si="132"/>
        <v>3.5983009487392965</v>
      </c>
      <c r="BP58" s="61">
        <f t="shared" si="132"/>
        <v>0.60542342482510125</v>
      </c>
      <c r="BQ58" s="61">
        <f t="shared" si="132"/>
        <v>2.1656483994925533</v>
      </c>
      <c r="BR58" s="61">
        <f t="shared" si="132"/>
        <v>1.2531990350839077</v>
      </c>
      <c r="BS58" s="61">
        <f t="shared" si="46"/>
        <v>50.60049450528264</v>
      </c>
      <c r="BT58" s="53">
        <f t="shared" si="47"/>
        <v>52.507944559723519</v>
      </c>
      <c r="BV58" s="61">
        <f t="shared" si="110"/>
        <v>9.0745903571089173</v>
      </c>
      <c r="BW58" s="61">
        <f t="shared" si="111"/>
        <v>0.80340100952417803</v>
      </c>
      <c r="BX58" s="61">
        <f t="shared" si="112"/>
        <v>3.4987502790851486</v>
      </c>
      <c r="BY58" s="61">
        <f t="shared" si="113"/>
        <v>4.4712109866549019</v>
      </c>
      <c r="BZ58" s="61">
        <f t="shared" si="114"/>
        <v>3.5197570909375004</v>
      </c>
      <c r="CA58" s="61">
        <f t="shared" si="115"/>
        <v>4.5572515229387935</v>
      </c>
      <c r="CB58" s="61">
        <f t="shared" si="116"/>
        <v>10.099708762119548</v>
      </c>
      <c r="CC58" s="61">
        <f t="shared" si="117"/>
        <v>1.4044603217625262</v>
      </c>
      <c r="CD58" s="61">
        <f t="shared" si="118"/>
        <v>4.7285239953362614</v>
      </c>
      <c r="CE58" s="61">
        <f t="shared" si="119"/>
        <v>1.4981065910106115</v>
      </c>
      <c r="CF58" s="61">
        <f t="shared" si="120"/>
        <v>4.0529203477528473</v>
      </c>
      <c r="CG58" s="61">
        <f t="shared" si="121"/>
        <v>1.7852118561668355</v>
      </c>
      <c r="CH58" s="61">
        <f t="shared" si="48"/>
        <v>49.49389312039807</v>
      </c>
      <c r="CI58" s="53">
        <f t="shared" si="49"/>
        <v>51.123325690368794</v>
      </c>
      <c r="CK58" s="61">
        <f t="shared" si="50"/>
        <v>20.960791470890822</v>
      </c>
      <c r="CL58" s="61">
        <f t="shared" si="51"/>
        <v>1.0027001304485619</v>
      </c>
      <c r="CM58" s="61">
        <f t="shared" si="52"/>
        <v>4.6885008261349528</v>
      </c>
      <c r="CN58" s="61">
        <f t="shared" si="53"/>
        <v>4.5851480097490471</v>
      </c>
      <c r="CO58" s="61">
        <f t="shared" si="54"/>
        <v>2.0931194149119108</v>
      </c>
      <c r="CP58" s="61">
        <f t="shared" si="55"/>
        <v>2.6461513367768426</v>
      </c>
      <c r="CQ58" s="61">
        <f t="shared" si="56"/>
        <v>6.9669810251708597</v>
      </c>
      <c r="CR58" s="61">
        <f t="shared" si="57"/>
        <v>1.6546379897129104</v>
      </c>
      <c r="CS58" s="61">
        <f t="shared" si="58"/>
        <v>3.733943483613158</v>
      </c>
      <c r="CT58" s="61">
        <f t="shared" si="59"/>
        <v>0.62824563152353308</v>
      </c>
      <c r="CU58" s="61">
        <f t="shared" si="60"/>
        <v>2.2472852727662054</v>
      </c>
      <c r="CV58" s="61">
        <f t="shared" si="61"/>
        <v>1.3004399680247212</v>
      </c>
      <c r="CW58" s="61">
        <f t="shared" si="62"/>
        <v>52.507944559723526</v>
      </c>
      <c r="CX58" s="61"/>
      <c r="CY58" s="61"/>
      <c r="CZ58" s="61">
        <f t="shared" si="63"/>
        <v>9.3733430345563402</v>
      </c>
      <c r="DA58" s="61">
        <f t="shared" si="64"/>
        <v>0.82985049024054824</v>
      </c>
      <c r="DB58" s="61">
        <f t="shared" si="65"/>
        <v>3.6139357555047829</v>
      </c>
      <c r="DC58" s="61">
        <f t="shared" si="66"/>
        <v>4.6184117087953842</v>
      </c>
      <c r="DD58" s="61">
        <f t="shared" si="67"/>
        <v>3.6356341513337722</v>
      </c>
      <c r="DE58" s="61">
        <f t="shared" si="68"/>
        <v>4.7072848622633323</v>
      </c>
      <c r="DF58" s="61">
        <f t="shared" si="69"/>
        <v>10.432210276279763</v>
      </c>
      <c r="DG58" s="61">
        <f t="shared" si="70"/>
        <v>1.4506978118291192</v>
      </c>
      <c r="DH58" s="61">
        <f t="shared" si="71"/>
        <v>4.8841959483819917</v>
      </c>
      <c r="DI58" s="61">
        <f t="shared" si="72"/>
        <v>1.5474270933752652</v>
      </c>
      <c r="DJ58" s="61">
        <f t="shared" si="73"/>
        <v>4.1863501509421193</v>
      </c>
      <c r="DK58" s="61">
        <f t="shared" si="74"/>
        <v>1.843984406866374</v>
      </c>
      <c r="DL58" s="61">
        <f t="shared" si="75"/>
        <v>51.123325690368787</v>
      </c>
      <c r="DM58" s="61">
        <f t="shared" si="76"/>
        <v>51.123325690368794</v>
      </c>
      <c r="DN58" s="61"/>
      <c r="DO58" s="59">
        <f t="shared" si="2"/>
        <v>44378</v>
      </c>
      <c r="DP58" s="61">
        <f t="shared" si="77"/>
        <v>11.587448436334482</v>
      </c>
      <c r="DQ58" s="61">
        <f t="shared" si="21"/>
        <v>0.17284964020801363</v>
      </c>
      <c r="DR58" s="61">
        <f t="shared" si="22"/>
        <v>1.0745650706301699</v>
      </c>
      <c r="DS58" s="61">
        <f t="shared" si="23"/>
        <v>-3.3263699046337081E-2</v>
      </c>
      <c r="DT58" s="61">
        <f t="shared" si="24"/>
        <v>-1.5425147364218614</v>
      </c>
      <c r="DU58" s="61">
        <f t="shared" si="25"/>
        <v>-2.0611335254864898</v>
      </c>
      <c r="DV58" s="61">
        <f t="shared" si="26"/>
        <v>-3.4652292511089033</v>
      </c>
      <c r="DW58" s="61">
        <f t="shared" si="27"/>
        <v>0.20394017788379126</v>
      </c>
      <c r="DX58" s="61">
        <f t="shared" si="28"/>
        <v>-1.1502524647688337</v>
      </c>
      <c r="DY58" s="61">
        <f t="shared" si="29"/>
        <v>-0.91918146185173211</v>
      </c>
      <c r="DZ58" s="61">
        <f t="shared" si="30"/>
        <v>-1.9390648781759139</v>
      </c>
      <c r="EA58" s="61">
        <f t="shared" si="31"/>
        <v>-0.54354443884165282</v>
      </c>
      <c r="EB58" s="61">
        <f t="shared" si="32"/>
        <v>1.384618869354739</v>
      </c>
      <c r="EC58" s="61"/>
      <c r="ED58" s="79">
        <f>+'Infla Interanual PondENGHO'!CI59</f>
        <v>1.3846188693547257E-2</v>
      </c>
      <c r="EE58" s="53">
        <f t="shared" si="78"/>
        <v>1.3846188693547257</v>
      </c>
    </row>
    <row r="59" spans="1:148" x14ac:dyDescent="0.3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33"/>
        <v>6.370663261270284</v>
      </c>
      <c r="L59" s="61">
        <f t="shared" si="34"/>
        <v>8.0076492352877775</v>
      </c>
      <c r="M59" s="61">
        <f t="shared" si="35"/>
        <v>9.103348225225643</v>
      </c>
      <c r="N59" s="61">
        <f t="shared" si="36"/>
        <v>11.455089390633237</v>
      </c>
      <c r="O59" s="61">
        <f t="shared" si="37"/>
        <v>16.387370510922072</v>
      </c>
      <c r="P59" s="61">
        <f t="shared" si="38"/>
        <v>51.324120623339013</v>
      </c>
      <c r="Q59" s="61">
        <f t="shared" si="39"/>
        <v>51.3242220538678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40"/>
        <v>19.310777021455721</v>
      </c>
      <c r="Z59" s="61">
        <f t="shared" si="41"/>
        <v>15.443982956721918</v>
      </c>
      <c r="AA59" s="61">
        <f t="shared" si="42"/>
        <v>14.075809948278881</v>
      </c>
      <c r="AB59" s="61">
        <f t="shared" si="43"/>
        <v>11.67352717308952</v>
      </c>
      <c r="AC59" s="61">
        <f t="shared" si="44"/>
        <v>8.6465684056301679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ref="BG59:BR59" si="133">+AE$1*(AE59-AE47)/$AQ47</f>
        <v>19.310777021455721</v>
      </c>
      <c r="BH59" s="61">
        <f t="shared" si="133"/>
        <v>0.98036561578126047</v>
      </c>
      <c r="BI59" s="61">
        <f t="shared" si="133"/>
        <v>4.6259942707029245</v>
      </c>
      <c r="BJ59" s="61">
        <f t="shared" si="133"/>
        <v>4.168842046010286</v>
      </c>
      <c r="BK59" s="61">
        <f t="shared" si="133"/>
        <v>2.0245573383366757</v>
      </c>
      <c r="BL59" s="61">
        <f t="shared" si="133"/>
        <v>2.6523500712464902</v>
      </c>
      <c r="BM59" s="61">
        <f t="shared" si="133"/>
        <v>6.6536141773140551</v>
      </c>
      <c r="BN59" s="61">
        <f t="shared" si="133"/>
        <v>1.5054767264048392</v>
      </c>
      <c r="BO59" s="61">
        <f t="shared" si="133"/>
        <v>3.6594619570199201</v>
      </c>
      <c r="BP59" s="61">
        <f t="shared" si="133"/>
        <v>0.66280213014847766</v>
      </c>
      <c r="BQ59" s="61">
        <f t="shared" si="133"/>
        <v>2.2163452178781418</v>
      </c>
      <c r="BR59" s="61">
        <f t="shared" si="133"/>
        <v>1.2665928834778684</v>
      </c>
      <c r="BS59" s="61">
        <f t="shared" si="46"/>
        <v>49.727179455776657</v>
      </c>
      <c r="BT59" s="53">
        <f t="shared" si="47"/>
        <v>51.702799771498299</v>
      </c>
      <c r="BV59" s="61">
        <f t="shared" si="110"/>
        <v>8.6465684056301679</v>
      </c>
      <c r="BW59" s="61">
        <f t="shared" si="111"/>
        <v>0.81050273436428555</v>
      </c>
      <c r="BX59" s="61">
        <f t="shared" si="112"/>
        <v>3.5728542232862095</v>
      </c>
      <c r="BY59" s="61">
        <f t="shared" si="113"/>
        <v>4.3039787850863194</v>
      </c>
      <c r="BZ59" s="61">
        <f t="shared" si="114"/>
        <v>3.5104018366199687</v>
      </c>
      <c r="CA59" s="61">
        <f t="shared" si="115"/>
        <v>4.799805556154638</v>
      </c>
      <c r="CB59" s="61">
        <f t="shared" si="116"/>
        <v>10.036474851432782</v>
      </c>
      <c r="CC59" s="61">
        <f t="shared" si="117"/>
        <v>1.3221738208909057</v>
      </c>
      <c r="CD59" s="61">
        <f t="shared" si="118"/>
        <v>4.7578098008294809</v>
      </c>
      <c r="CE59" s="61">
        <f t="shared" si="119"/>
        <v>1.6353602636291444</v>
      </c>
      <c r="CF59" s="61">
        <f t="shared" si="120"/>
        <v>4.1315498879738977</v>
      </c>
      <c r="CG59" s="61">
        <f t="shared" si="121"/>
        <v>1.7757543548374135</v>
      </c>
      <c r="CH59" s="61">
        <f t="shared" si="48"/>
        <v>49.303234520735209</v>
      </c>
      <c r="CI59" s="53">
        <f t="shared" si="49"/>
        <v>51.044939819825316</v>
      </c>
      <c r="CK59" s="61">
        <f t="shared" si="50"/>
        <v>20.077978455630902</v>
      </c>
      <c r="CL59" s="61">
        <f t="shared" si="51"/>
        <v>1.019314742769146</v>
      </c>
      <c r="CM59" s="61">
        <f t="shared" si="52"/>
        <v>4.8097812532270448</v>
      </c>
      <c r="CN59" s="61">
        <f t="shared" si="53"/>
        <v>4.3344667431933823</v>
      </c>
      <c r="CO59" s="61">
        <f t="shared" si="54"/>
        <v>2.1049913515209209</v>
      </c>
      <c r="CP59" s="61">
        <f t="shared" si="55"/>
        <v>2.7577257781035498</v>
      </c>
      <c r="CQ59" s="61">
        <f t="shared" si="56"/>
        <v>6.9179568463641932</v>
      </c>
      <c r="CR59" s="61">
        <f t="shared" si="57"/>
        <v>1.5652880898902057</v>
      </c>
      <c r="CS59" s="61">
        <f t="shared" si="58"/>
        <v>3.8048493983753775</v>
      </c>
      <c r="CT59" s="61">
        <f t="shared" si="59"/>
        <v>0.6891347186434561</v>
      </c>
      <c r="CU59" s="61">
        <f t="shared" si="60"/>
        <v>2.3043988072233121</v>
      </c>
      <c r="CV59" s="61">
        <f t="shared" si="61"/>
        <v>1.3169135865568089</v>
      </c>
      <c r="CW59" s="61">
        <f t="shared" si="62"/>
        <v>51.702799771498292</v>
      </c>
      <c r="CX59" s="61"/>
      <c r="CY59" s="61"/>
      <c r="CZ59" s="61">
        <f t="shared" si="63"/>
        <v>8.9520204547182978</v>
      </c>
      <c r="DA59" s="61">
        <f t="shared" si="64"/>
        <v>0.83913487018846966</v>
      </c>
      <c r="DB59" s="61">
        <f t="shared" si="65"/>
        <v>3.6990702655817094</v>
      </c>
      <c r="DC59" s="61">
        <f t="shared" si="66"/>
        <v>4.4560228189113937</v>
      </c>
      <c r="DD59" s="61">
        <f t="shared" si="67"/>
        <v>3.6344116615373432</v>
      </c>
      <c r="DE59" s="61">
        <f t="shared" si="68"/>
        <v>4.9693653599488661</v>
      </c>
      <c r="DF59" s="61">
        <f t="shared" si="69"/>
        <v>10.391027277918582</v>
      </c>
      <c r="DG59" s="61">
        <f t="shared" si="70"/>
        <v>1.3688814491540253</v>
      </c>
      <c r="DH59" s="61">
        <f t="shared" si="71"/>
        <v>4.9258860461858065</v>
      </c>
      <c r="DI59" s="61">
        <f t="shared" si="72"/>
        <v>1.6931316383629134</v>
      </c>
      <c r="DJ59" s="61">
        <f t="shared" si="73"/>
        <v>4.2775026313038094</v>
      </c>
      <c r="DK59" s="61">
        <f t="shared" si="74"/>
        <v>1.8384853460141064</v>
      </c>
      <c r="DL59" s="61">
        <f t="shared" si="75"/>
        <v>51.044939819825323</v>
      </c>
      <c r="DM59" s="61">
        <f t="shared" si="76"/>
        <v>51.044939819825316</v>
      </c>
      <c r="DN59" s="61"/>
      <c r="DO59" s="59">
        <f t="shared" si="2"/>
        <v>44409</v>
      </c>
      <c r="DP59" s="61">
        <f t="shared" si="77"/>
        <v>11.125958000912604</v>
      </c>
      <c r="DQ59" s="61">
        <f t="shared" si="21"/>
        <v>0.18017987258067636</v>
      </c>
      <c r="DR59" s="61">
        <f t="shared" si="22"/>
        <v>1.1107109876453354</v>
      </c>
      <c r="DS59" s="61">
        <f t="shared" si="23"/>
        <v>-0.12155607571801141</v>
      </c>
      <c r="DT59" s="61">
        <f t="shared" si="24"/>
        <v>-1.5294203100164223</v>
      </c>
      <c r="DU59" s="61">
        <f t="shared" si="25"/>
        <v>-2.2116395818453163</v>
      </c>
      <c r="DV59" s="61">
        <f t="shared" si="26"/>
        <v>-3.4730704315543885</v>
      </c>
      <c r="DW59" s="61">
        <f t="shared" si="27"/>
        <v>0.19640664073618042</v>
      </c>
      <c r="DX59" s="61">
        <f t="shared" si="28"/>
        <v>-1.121036647810429</v>
      </c>
      <c r="DY59" s="61">
        <f t="shared" si="29"/>
        <v>-1.0039969197194574</v>
      </c>
      <c r="DZ59" s="61">
        <f t="shared" si="30"/>
        <v>-1.9731038240804972</v>
      </c>
      <c r="EA59" s="61">
        <f t="shared" si="31"/>
        <v>-0.5215717594572975</v>
      </c>
      <c r="EB59" s="61">
        <f t="shared" si="32"/>
        <v>0.65785995167296818</v>
      </c>
      <c r="EC59" s="61"/>
      <c r="ED59" s="79">
        <f>+'Infla Interanual PondENGHO'!CI60</f>
        <v>6.5785995167297884E-3</v>
      </c>
      <c r="EE59" s="53">
        <f t="shared" si="78"/>
        <v>0.65785995167297884</v>
      </c>
    </row>
    <row r="60" spans="1:148" x14ac:dyDescent="0.3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33"/>
        <v>6.4546564876774122</v>
      </c>
      <c r="L60" s="61">
        <f t="shared" si="34"/>
        <v>8.1429090897407601</v>
      </c>
      <c r="M60" s="61">
        <f t="shared" si="35"/>
        <v>9.2785747114791626</v>
      </c>
      <c r="N60" s="61">
        <f t="shared" si="36"/>
        <v>11.705534625987498</v>
      </c>
      <c r="O60" s="61">
        <f t="shared" si="37"/>
        <v>16.833777119181281</v>
      </c>
      <c r="P60" s="61">
        <f t="shared" si="38"/>
        <v>52.415452034066121</v>
      </c>
      <c r="Q60" s="61">
        <f t="shared" si="39"/>
        <v>52.415501395503085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40"/>
        <v>19.204351145220087</v>
      </c>
      <c r="Z60" s="61">
        <f t="shared" si="41"/>
        <v>15.395395790480478</v>
      </c>
      <c r="AA60" s="61">
        <f t="shared" si="42"/>
        <v>14.052114536395369</v>
      </c>
      <c r="AB60" s="61">
        <f t="shared" si="43"/>
        <v>11.668451927912844</v>
      </c>
      <c r="AC60" s="61">
        <f t="shared" si="44"/>
        <v>8.6689535833455853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ref="BG60:BR60" si="134">+AE$1*(AE60-AE48)/$AQ48</f>
        <v>19.204351145220087</v>
      </c>
      <c r="BH60" s="61">
        <f t="shared" si="134"/>
        <v>1.02493668634507</v>
      </c>
      <c r="BI60" s="61">
        <f t="shared" si="134"/>
        <v>4.7093483989739777</v>
      </c>
      <c r="BJ60" s="61">
        <f t="shared" si="134"/>
        <v>4.2310946422012936</v>
      </c>
      <c r="BK60" s="61">
        <f t="shared" si="134"/>
        <v>2.0648389337073243</v>
      </c>
      <c r="BL60" s="61">
        <f t="shared" si="134"/>
        <v>2.7224253243421623</v>
      </c>
      <c r="BM60" s="61">
        <f t="shared" si="134"/>
        <v>6.6199917549960796</v>
      </c>
      <c r="BN60" s="61">
        <f t="shared" si="134"/>
        <v>1.6405101459900693</v>
      </c>
      <c r="BO60" s="61">
        <f t="shared" si="134"/>
        <v>3.8499941338161956</v>
      </c>
      <c r="BP60" s="61">
        <f t="shared" si="134"/>
        <v>0.72005118620461317</v>
      </c>
      <c r="BQ60" s="61">
        <f t="shared" si="134"/>
        <v>2.3414478526963869</v>
      </c>
      <c r="BR60" s="61">
        <f t="shared" si="134"/>
        <v>1.2907685774747988</v>
      </c>
      <c r="BS60" s="61">
        <f t="shared" si="46"/>
        <v>50.419758781968063</v>
      </c>
      <c r="BT60" s="53">
        <f t="shared" si="47"/>
        <v>52.36840939255427</v>
      </c>
      <c r="BV60" s="61">
        <f t="shared" si="110"/>
        <v>8.6689535833455853</v>
      </c>
      <c r="BW60" s="61">
        <f t="shared" si="111"/>
        <v>0.85002396745957165</v>
      </c>
      <c r="BX60" s="61">
        <f t="shared" si="112"/>
        <v>3.6401190838054829</v>
      </c>
      <c r="BY60" s="61">
        <f t="shared" si="113"/>
        <v>4.3506485444984291</v>
      </c>
      <c r="BZ60" s="61">
        <f t="shared" si="114"/>
        <v>3.6011130182837885</v>
      </c>
      <c r="CA60" s="61">
        <f t="shared" si="115"/>
        <v>4.9971286985106875</v>
      </c>
      <c r="CB60" s="61">
        <f t="shared" si="116"/>
        <v>10.038063814443113</v>
      </c>
      <c r="CC60" s="61">
        <f t="shared" si="117"/>
        <v>1.4726321458467591</v>
      </c>
      <c r="CD60" s="61">
        <f t="shared" si="118"/>
        <v>5.0543701771190781</v>
      </c>
      <c r="CE60" s="61">
        <f t="shared" si="119"/>
        <v>1.7951361532047059</v>
      </c>
      <c r="CF60" s="61">
        <f t="shared" si="120"/>
        <v>4.4007433040660251</v>
      </c>
      <c r="CG60" s="61">
        <f t="shared" si="121"/>
        <v>1.775548084026459</v>
      </c>
      <c r="CH60" s="61">
        <f t="shared" si="48"/>
        <v>50.644480574609688</v>
      </c>
      <c r="CI60" s="53">
        <f t="shared" si="49"/>
        <v>52.455621496229398</v>
      </c>
      <c r="CK60" s="61">
        <f t="shared" si="50"/>
        <v>19.946571486790397</v>
      </c>
      <c r="CL60" s="61">
        <f t="shared" si="51"/>
        <v>1.0645490039742611</v>
      </c>
      <c r="CM60" s="61">
        <f t="shared" si="52"/>
        <v>4.8913578899913324</v>
      </c>
      <c r="CN60" s="61">
        <f t="shared" si="53"/>
        <v>4.3946203185859707</v>
      </c>
      <c r="CO60" s="61">
        <f t="shared" si="54"/>
        <v>2.144641966211517</v>
      </c>
      <c r="CP60" s="61">
        <f t="shared" si="55"/>
        <v>2.827643117895986</v>
      </c>
      <c r="CQ60" s="61">
        <f t="shared" si="56"/>
        <v>6.875844842894276</v>
      </c>
      <c r="CR60" s="61">
        <f t="shared" si="57"/>
        <v>1.7039134857696259</v>
      </c>
      <c r="CS60" s="61">
        <f t="shared" si="58"/>
        <v>3.9987908278276976</v>
      </c>
      <c r="CT60" s="61">
        <f t="shared" si="59"/>
        <v>0.74788012108148427</v>
      </c>
      <c r="CU60" s="61">
        <f t="shared" si="60"/>
        <v>2.4319414190687105</v>
      </c>
      <c r="CV60" s="61">
        <f t="shared" si="61"/>
        <v>1.3406549124630038</v>
      </c>
      <c r="CW60" s="61">
        <f t="shared" si="62"/>
        <v>52.368409392554263</v>
      </c>
      <c r="CX60" s="61"/>
      <c r="CY60" s="61"/>
      <c r="CZ60" s="61">
        <f t="shared" si="63"/>
        <v>8.9789715044354992</v>
      </c>
      <c r="DA60" s="61">
        <f t="shared" si="64"/>
        <v>0.88042240721759324</v>
      </c>
      <c r="DB60" s="61">
        <f t="shared" si="65"/>
        <v>3.7702965198744827</v>
      </c>
      <c r="DC60" s="61">
        <f t="shared" si="66"/>
        <v>4.5062358370350371</v>
      </c>
      <c r="DD60" s="61">
        <f t="shared" si="67"/>
        <v>3.7298955248233274</v>
      </c>
      <c r="DE60" s="61">
        <f t="shared" si="68"/>
        <v>5.1758353250529368</v>
      </c>
      <c r="DF60" s="61">
        <f t="shared" si="69"/>
        <v>10.397043666578917</v>
      </c>
      <c r="DG60" s="61">
        <f t="shared" si="70"/>
        <v>1.5252962133142192</v>
      </c>
      <c r="DH60" s="61">
        <f t="shared" si="71"/>
        <v>5.2351238655157566</v>
      </c>
      <c r="DI60" s="61">
        <f t="shared" si="72"/>
        <v>1.8593335644538604</v>
      </c>
      <c r="DJ60" s="61">
        <f t="shared" si="73"/>
        <v>4.5581220784775018</v>
      </c>
      <c r="DK60" s="61">
        <f t="shared" si="74"/>
        <v>1.8390449894502654</v>
      </c>
      <c r="DL60" s="61">
        <f t="shared" si="75"/>
        <v>52.455621496229398</v>
      </c>
      <c r="DM60" s="61">
        <f t="shared" si="76"/>
        <v>52.455621496229398</v>
      </c>
      <c r="DN60" s="61"/>
      <c r="DO60" s="59">
        <f t="shared" si="2"/>
        <v>44440</v>
      </c>
      <c r="DP60" s="61">
        <f t="shared" si="77"/>
        <v>10.967599982354898</v>
      </c>
      <c r="DQ60" s="61">
        <f t="shared" si="21"/>
        <v>0.18412659675666787</v>
      </c>
      <c r="DR60" s="61">
        <f t="shared" si="22"/>
        <v>1.1210613701168497</v>
      </c>
      <c r="DS60" s="61">
        <f t="shared" si="23"/>
        <v>-0.11161551844906636</v>
      </c>
      <c r="DT60" s="61">
        <f t="shared" si="24"/>
        <v>-1.5852535586118104</v>
      </c>
      <c r="DU60" s="61">
        <f t="shared" si="25"/>
        <v>-2.3481922071569508</v>
      </c>
      <c r="DV60" s="61">
        <f t="shared" si="26"/>
        <v>-3.5211988236846405</v>
      </c>
      <c r="DW60" s="61">
        <f t="shared" si="27"/>
        <v>0.17861727245540671</v>
      </c>
      <c r="DX60" s="61">
        <f t="shared" si="28"/>
        <v>-1.236333037688059</v>
      </c>
      <c r="DY60" s="61">
        <f t="shared" si="29"/>
        <v>-1.1114534433723762</v>
      </c>
      <c r="DZ60" s="61">
        <f t="shared" si="30"/>
        <v>-2.1261806594087913</v>
      </c>
      <c r="EA60" s="61">
        <f t="shared" si="31"/>
        <v>-0.49839007698726157</v>
      </c>
      <c r="EB60" s="61">
        <f t="shared" si="32"/>
        <v>-8.7212103675135211E-2</v>
      </c>
      <c r="EC60" s="61"/>
      <c r="ED60" s="79">
        <f>+'Infla Interanual PondENGHO'!CI61</f>
        <v>-8.7212103675127217E-4</v>
      </c>
      <c r="EE60" s="53">
        <f t="shared" si="78"/>
        <v>-8.7212103675127217E-2</v>
      </c>
    </row>
    <row r="61" spans="1:148" x14ac:dyDescent="0.3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33"/>
        <v>6.3650783494462679</v>
      </c>
      <c r="L61" s="61">
        <f t="shared" si="34"/>
        <v>8.0503265510926312</v>
      </c>
      <c r="M61" s="61">
        <f t="shared" si="35"/>
        <v>9.1903657306491038</v>
      </c>
      <c r="N61" s="61">
        <f t="shared" si="36"/>
        <v>11.626670396601369</v>
      </c>
      <c r="O61" s="61">
        <f t="shared" si="37"/>
        <v>16.788732950954113</v>
      </c>
      <c r="P61" s="61">
        <f t="shared" si="38"/>
        <v>52.021173978743484</v>
      </c>
      <c r="Q61" s="61">
        <f t="shared" si="39"/>
        <v>52.021182706814109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40"/>
        <v>18.556877623890919</v>
      </c>
      <c r="Z61" s="61">
        <f t="shared" si="41"/>
        <v>14.891939843281271</v>
      </c>
      <c r="AA61" s="61">
        <f t="shared" si="42"/>
        <v>13.604447134232023</v>
      </c>
      <c r="AB61" s="61">
        <f t="shared" si="43"/>
        <v>11.302768275224135</v>
      </c>
      <c r="AC61" s="61">
        <f t="shared" si="44"/>
        <v>8.4085386175070713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ref="BG61:BR61" si="135">+AE$1*(AE61-AE49)/$AQ49</f>
        <v>18.556877623890919</v>
      </c>
      <c r="BH61" s="61">
        <f t="shared" si="135"/>
        <v>1.0213073307596363</v>
      </c>
      <c r="BI61" s="61">
        <f t="shared" si="135"/>
        <v>4.6528514347616783</v>
      </c>
      <c r="BJ61" s="61">
        <f t="shared" si="135"/>
        <v>4.1921483253870573</v>
      </c>
      <c r="BK61" s="61">
        <f t="shared" si="135"/>
        <v>1.9720724407321961</v>
      </c>
      <c r="BL61" s="61">
        <f t="shared" si="135"/>
        <v>2.7957480148622791</v>
      </c>
      <c r="BM61" s="61">
        <f t="shared" si="135"/>
        <v>6.4818920022430806</v>
      </c>
      <c r="BN61" s="61">
        <f t="shared" si="135"/>
        <v>1.6655660611428875</v>
      </c>
      <c r="BO61" s="61">
        <f t="shared" si="135"/>
        <v>3.9531224149421962</v>
      </c>
      <c r="BP61" s="61">
        <f t="shared" si="135"/>
        <v>0.72417230932287813</v>
      </c>
      <c r="BQ61" s="61">
        <f t="shared" si="135"/>
        <v>2.3758008210969641</v>
      </c>
      <c r="BR61" s="61">
        <f t="shared" si="135"/>
        <v>1.3195036162109643</v>
      </c>
      <c r="BS61" s="61">
        <f t="shared" si="46"/>
        <v>49.711062395352741</v>
      </c>
      <c r="BT61" s="53">
        <f t="shared" si="47"/>
        <v>51.557411172067866</v>
      </c>
      <c r="BV61" s="61">
        <f t="shared" si="110"/>
        <v>8.4085386175070713</v>
      </c>
      <c r="BW61" s="61">
        <f t="shared" si="111"/>
        <v>0.84347873911488136</v>
      </c>
      <c r="BX61" s="61">
        <f t="shared" si="112"/>
        <v>3.6106126981971904</v>
      </c>
      <c r="BY61" s="61">
        <f t="shared" si="113"/>
        <v>4.3486642962427018</v>
      </c>
      <c r="BZ61" s="61">
        <f t="shared" si="114"/>
        <v>3.4544151441576219</v>
      </c>
      <c r="CA61" s="61">
        <f t="shared" si="115"/>
        <v>5.2507593775395041</v>
      </c>
      <c r="CB61" s="61">
        <f t="shared" si="116"/>
        <v>9.8483085935217769</v>
      </c>
      <c r="CC61" s="61">
        <f t="shared" si="117"/>
        <v>1.4954591308255931</v>
      </c>
      <c r="CD61" s="61">
        <f t="shared" si="118"/>
        <v>5.1747908040654913</v>
      </c>
      <c r="CE61" s="61">
        <f t="shared" si="119"/>
        <v>1.7906255318930555</v>
      </c>
      <c r="CF61" s="61">
        <f t="shared" si="120"/>
        <v>4.4891435062706382</v>
      </c>
      <c r="CG61" s="61">
        <f t="shared" si="121"/>
        <v>1.8484688983235915</v>
      </c>
      <c r="CH61" s="61">
        <f t="shared" si="48"/>
        <v>50.563265337659118</v>
      </c>
      <c r="CI61" s="53">
        <f t="shared" si="49"/>
        <v>52.373989514640407</v>
      </c>
      <c r="CK61" s="61">
        <f t="shared" si="50"/>
        <v>19.246109892315069</v>
      </c>
      <c r="CL61" s="61">
        <f t="shared" si="51"/>
        <v>1.0592403269567672</v>
      </c>
      <c r="CM61" s="61">
        <f t="shared" si="52"/>
        <v>4.8256658173328413</v>
      </c>
      <c r="CN61" s="61">
        <f t="shared" si="53"/>
        <v>4.3478514538140685</v>
      </c>
      <c r="CO61" s="61">
        <f t="shared" si="54"/>
        <v>2.0453183816372911</v>
      </c>
      <c r="CP61" s="61">
        <f t="shared" si="55"/>
        <v>2.8995865907951739</v>
      </c>
      <c r="CQ61" s="61">
        <f t="shared" si="56"/>
        <v>6.7226398919976935</v>
      </c>
      <c r="CR61" s="61">
        <f t="shared" si="57"/>
        <v>1.7274278623466552</v>
      </c>
      <c r="CS61" s="61">
        <f t="shared" si="58"/>
        <v>4.0999477367787298</v>
      </c>
      <c r="CT61" s="61">
        <f t="shared" si="59"/>
        <v>0.75106923312658791</v>
      </c>
      <c r="CU61" s="61">
        <f t="shared" si="60"/>
        <v>2.4640418831138011</v>
      </c>
      <c r="CV61" s="61">
        <f t="shared" si="61"/>
        <v>1.3685121018531874</v>
      </c>
      <c r="CW61" s="61">
        <f t="shared" si="62"/>
        <v>51.557411172067866</v>
      </c>
      <c r="CX61" s="61"/>
      <c r="CY61" s="61"/>
      <c r="CZ61" s="61">
        <f t="shared" si="63"/>
        <v>8.7096573064628853</v>
      </c>
      <c r="DA61" s="61">
        <f t="shared" si="64"/>
        <v>0.87368460765374489</v>
      </c>
      <c r="DB61" s="61">
        <f t="shared" si="65"/>
        <v>3.7399125696094107</v>
      </c>
      <c r="DC61" s="61">
        <f t="shared" si="66"/>
        <v>4.5043945784188679</v>
      </c>
      <c r="DD61" s="61">
        <f t="shared" si="67"/>
        <v>3.5781214154414474</v>
      </c>
      <c r="DE61" s="61">
        <f t="shared" si="68"/>
        <v>5.4387946416572426</v>
      </c>
      <c r="DF61" s="61">
        <f t="shared" si="69"/>
        <v>10.200986972846716</v>
      </c>
      <c r="DG61" s="61">
        <f t="shared" si="70"/>
        <v>1.5490131089120622</v>
      </c>
      <c r="DH61" s="61">
        <f t="shared" si="71"/>
        <v>5.3601055529680517</v>
      </c>
      <c r="DI61" s="61">
        <f t="shared" si="72"/>
        <v>1.8547497319593804</v>
      </c>
      <c r="DJ61" s="61">
        <f t="shared" si="73"/>
        <v>4.6499044979997199</v>
      </c>
      <c r="DK61" s="61">
        <f t="shared" si="74"/>
        <v>1.9146645307108776</v>
      </c>
      <c r="DL61" s="61">
        <f t="shared" si="75"/>
        <v>52.373989514640407</v>
      </c>
      <c r="DM61" s="61">
        <f t="shared" si="76"/>
        <v>52.373989514640407</v>
      </c>
      <c r="DN61" s="61"/>
      <c r="DO61" s="59">
        <f t="shared" si="2"/>
        <v>44470</v>
      </c>
      <c r="DP61" s="61">
        <f t="shared" si="77"/>
        <v>10.536452585852183</v>
      </c>
      <c r="DQ61" s="61">
        <f t="shared" si="21"/>
        <v>0.18555571930302228</v>
      </c>
      <c r="DR61" s="61">
        <f t="shared" si="22"/>
        <v>1.0857532477234306</v>
      </c>
      <c r="DS61" s="61">
        <f t="shared" si="23"/>
        <v>-0.15654312460479947</v>
      </c>
      <c r="DT61" s="61">
        <f t="shared" si="24"/>
        <v>-1.5328030338041563</v>
      </c>
      <c r="DU61" s="61">
        <f t="shared" si="25"/>
        <v>-2.5392080508620687</v>
      </c>
      <c r="DV61" s="61">
        <f t="shared" si="26"/>
        <v>-3.478347080849022</v>
      </c>
      <c r="DW61" s="61">
        <f t="shared" si="27"/>
        <v>0.17841475343459301</v>
      </c>
      <c r="DX61" s="61">
        <f t="shared" si="28"/>
        <v>-1.2601578161893219</v>
      </c>
      <c r="DY61" s="61">
        <f t="shared" si="29"/>
        <v>-1.1036804988327926</v>
      </c>
      <c r="DZ61" s="61">
        <f t="shared" si="30"/>
        <v>-2.1858626148859188</v>
      </c>
      <c r="EA61" s="61">
        <f t="shared" si="31"/>
        <v>-0.54615242885769022</v>
      </c>
      <c r="EB61" s="61">
        <f t="shared" si="32"/>
        <v>-0.81657834257254081</v>
      </c>
      <c r="EC61" s="61"/>
      <c r="ED61" s="79">
        <f>+'Infla Interanual PondENGHO'!CI62</f>
        <v>-8.1657834257253814E-3</v>
      </c>
      <c r="EE61" s="53">
        <f t="shared" si="78"/>
        <v>-0.81657834257253814</v>
      </c>
    </row>
    <row r="62" spans="1:148" x14ac:dyDescent="0.3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33"/>
        <v>6.2663504712303446</v>
      </c>
      <c r="L62" s="61">
        <f t="shared" si="34"/>
        <v>7.9237581425859149</v>
      </c>
      <c r="M62" s="61">
        <f t="shared" si="35"/>
        <v>9.0489886366071364</v>
      </c>
      <c r="N62" s="61">
        <f t="shared" si="36"/>
        <v>11.435137241009427</v>
      </c>
      <c r="O62" s="61">
        <f t="shared" si="37"/>
        <v>16.498327981915939</v>
      </c>
      <c r="P62" s="61">
        <f t="shared" si="38"/>
        <v>51.172562473348762</v>
      </c>
      <c r="Q62" s="61">
        <f t="shared" si="39"/>
        <v>51.17257094651093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40"/>
        <v>18.285302395274801</v>
      </c>
      <c r="Z62" s="61">
        <f t="shared" si="41"/>
        <v>14.66797322361362</v>
      </c>
      <c r="AA62" s="61">
        <f t="shared" si="42"/>
        <v>13.382532684928396</v>
      </c>
      <c r="AB62" s="61">
        <f t="shared" si="43"/>
        <v>11.105904667923678</v>
      </c>
      <c r="AC62" s="61">
        <f t="shared" si="44"/>
        <v>8.256741571991645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ref="BG62:BR62" si="136">+AE$1*(AE62-AE50)/$AQ50</f>
        <v>18.285302395274801</v>
      </c>
      <c r="BH62" s="61">
        <f t="shared" si="136"/>
        <v>0.96122155812580812</v>
      </c>
      <c r="BI62" s="61">
        <f t="shared" si="136"/>
        <v>4.7338308948017787</v>
      </c>
      <c r="BJ62" s="61">
        <f t="shared" si="136"/>
        <v>4.125833771909508</v>
      </c>
      <c r="BK62" s="61">
        <f t="shared" si="136"/>
        <v>1.9008039771676331</v>
      </c>
      <c r="BL62" s="61">
        <f t="shared" si="136"/>
        <v>2.7137770842428051</v>
      </c>
      <c r="BM62" s="61">
        <f t="shared" si="136"/>
        <v>6.2903973926211885</v>
      </c>
      <c r="BN62" s="61">
        <f t="shared" si="136"/>
        <v>1.6752523477295089</v>
      </c>
      <c r="BO62" s="61">
        <f t="shared" si="136"/>
        <v>3.6516147307928088</v>
      </c>
      <c r="BP62" s="61">
        <f t="shared" si="136"/>
        <v>0.72719094909482818</v>
      </c>
      <c r="BQ62" s="61">
        <f t="shared" si="136"/>
        <v>2.4647862233977724</v>
      </c>
      <c r="BR62" s="61">
        <f t="shared" si="136"/>
        <v>1.2894067636195325</v>
      </c>
      <c r="BS62" s="61">
        <f t="shared" si="46"/>
        <v>48.819418088777972</v>
      </c>
      <c r="BT62" s="53">
        <f t="shared" si="47"/>
        <v>50.744540232483914</v>
      </c>
      <c r="BV62" s="61">
        <f t="shared" si="110"/>
        <v>8.256741571991645</v>
      </c>
      <c r="BW62" s="61">
        <f t="shared" si="111"/>
        <v>0.79014312963871769</v>
      </c>
      <c r="BX62" s="61">
        <f t="shared" si="112"/>
        <v>3.7134137347543819</v>
      </c>
      <c r="BY62" s="61">
        <f t="shared" si="113"/>
        <v>4.2251340960751245</v>
      </c>
      <c r="BZ62" s="61">
        <f t="shared" si="114"/>
        <v>3.3554673368843364</v>
      </c>
      <c r="CA62" s="61">
        <f t="shared" si="115"/>
        <v>5.0884502152659739</v>
      </c>
      <c r="CB62" s="61">
        <f t="shared" si="116"/>
        <v>9.4979887353410426</v>
      </c>
      <c r="CC62" s="61">
        <f t="shared" si="117"/>
        <v>1.521527471300741</v>
      </c>
      <c r="CD62" s="61">
        <f t="shared" si="118"/>
        <v>4.7527508559611684</v>
      </c>
      <c r="CE62" s="61">
        <f t="shared" si="119"/>
        <v>1.7925670362498161</v>
      </c>
      <c r="CF62" s="61">
        <f t="shared" si="120"/>
        <v>4.6994676322458346</v>
      </c>
      <c r="CG62" s="61">
        <f t="shared" si="121"/>
        <v>1.7824839472131628</v>
      </c>
      <c r="CH62" s="61">
        <f t="shared" si="48"/>
        <v>49.476135762921942</v>
      </c>
      <c r="CI62" s="53">
        <f t="shared" si="49"/>
        <v>51.46289809463358</v>
      </c>
      <c r="CK62" s="61">
        <f t="shared" si="50"/>
        <v>19.006356474237585</v>
      </c>
      <c r="CL62" s="61">
        <f t="shared" si="51"/>
        <v>0.99912592034476067</v>
      </c>
      <c r="CM62" s="61">
        <f t="shared" si="52"/>
        <v>4.9205025725257912</v>
      </c>
      <c r="CN62" s="61">
        <f t="shared" si="53"/>
        <v>4.2885299749062122</v>
      </c>
      <c r="CO62" s="61">
        <f t="shared" si="54"/>
        <v>1.9757593938961844</v>
      </c>
      <c r="CP62" s="61">
        <f t="shared" si="55"/>
        <v>2.8207909029748741</v>
      </c>
      <c r="CQ62" s="61">
        <f t="shared" si="56"/>
        <v>6.5384499870053236</v>
      </c>
      <c r="CR62" s="61">
        <f t="shared" si="57"/>
        <v>1.7413134667916961</v>
      </c>
      <c r="CS62" s="61">
        <f t="shared" si="58"/>
        <v>3.7956108014905046</v>
      </c>
      <c r="CT62" s="61">
        <f t="shared" si="59"/>
        <v>0.75586665752419169</v>
      </c>
      <c r="CU62" s="61">
        <f t="shared" si="60"/>
        <v>2.5619814527537552</v>
      </c>
      <c r="CV62" s="61">
        <f t="shared" si="61"/>
        <v>1.3402526280330367</v>
      </c>
      <c r="CW62" s="61">
        <f t="shared" si="62"/>
        <v>50.744540232483914</v>
      </c>
      <c r="CX62" s="61"/>
      <c r="CY62" s="61"/>
      <c r="CZ62" s="61">
        <f t="shared" si="63"/>
        <v>8.5882990569277275</v>
      </c>
      <c r="DA62" s="61">
        <f t="shared" si="64"/>
        <v>0.82187209517776438</v>
      </c>
      <c r="DB62" s="61">
        <f t="shared" si="65"/>
        <v>3.8625294734131712</v>
      </c>
      <c r="DC62" s="61">
        <f t="shared" si="66"/>
        <v>4.3947984633316191</v>
      </c>
      <c r="DD62" s="61">
        <f t="shared" si="67"/>
        <v>3.4902093899451283</v>
      </c>
      <c r="DE62" s="61">
        <f t="shared" si="68"/>
        <v>5.2927818805949514</v>
      </c>
      <c r="DF62" s="61">
        <f t="shared" si="69"/>
        <v>9.8793897068481709</v>
      </c>
      <c r="DG62" s="61">
        <f t="shared" si="70"/>
        <v>1.5826258861229869</v>
      </c>
      <c r="DH62" s="61">
        <f t="shared" si="71"/>
        <v>4.9436021871540605</v>
      </c>
      <c r="DI62" s="61">
        <f t="shared" si="72"/>
        <v>1.864549308304257</v>
      </c>
      <c r="DJ62" s="61">
        <f t="shared" si="73"/>
        <v>4.8881793237890774</v>
      </c>
      <c r="DK62" s="61">
        <f t="shared" si="74"/>
        <v>1.8540613230246694</v>
      </c>
      <c r="DL62" s="61">
        <f t="shared" si="75"/>
        <v>51.46289809463358</v>
      </c>
      <c r="DM62" s="61">
        <f t="shared" si="76"/>
        <v>51.46289809463358</v>
      </c>
      <c r="DN62" s="61"/>
      <c r="DO62" s="59">
        <f t="shared" si="2"/>
        <v>44501</v>
      </c>
      <c r="DP62" s="61">
        <f t="shared" si="77"/>
        <v>10.418057417309857</v>
      </c>
      <c r="DQ62" s="61">
        <f t="shared" si="21"/>
        <v>0.17725382516699628</v>
      </c>
      <c r="DR62" s="61">
        <f t="shared" si="22"/>
        <v>1.0579730991126199</v>
      </c>
      <c r="DS62" s="61">
        <f t="shared" si="23"/>
        <v>-0.10626848842540682</v>
      </c>
      <c r="DT62" s="61">
        <f t="shared" si="24"/>
        <v>-1.5144499960489439</v>
      </c>
      <c r="DU62" s="61">
        <f t="shared" si="25"/>
        <v>-2.4719909776200772</v>
      </c>
      <c r="DV62" s="61">
        <f t="shared" si="26"/>
        <v>-3.3409397198428472</v>
      </c>
      <c r="DW62" s="61">
        <f t="shared" si="27"/>
        <v>0.15868758066870914</v>
      </c>
      <c r="DX62" s="61">
        <f t="shared" si="28"/>
        <v>-1.147991385663556</v>
      </c>
      <c r="DY62" s="61">
        <f t="shared" si="29"/>
        <v>-1.1086826507800653</v>
      </c>
      <c r="DZ62" s="61">
        <f t="shared" si="30"/>
        <v>-2.3261978710353222</v>
      </c>
      <c r="EA62" s="61">
        <f t="shared" si="31"/>
        <v>-0.51380869499163273</v>
      </c>
      <c r="EB62" s="61">
        <f t="shared" si="32"/>
        <v>-0.71835786214966646</v>
      </c>
      <c r="EC62" s="61"/>
      <c r="ED62" s="79">
        <f>+'Infla Interanual PondENGHO'!CI63</f>
        <v>-7.1835786214966557E-3</v>
      </c>
      <c r="EE62" s="53">
        <f t="shared" si="78"/>
        <v>-0.71835786214966557</v>
      </c>
    </row>
    <row r="63" spans="1:148" x14ac:dyDescent="0.3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33"/>
        <v>6.2368951234258896</v>
      </c>
      <c r="L63" s="61">
        <f t="shared" si="34"/>
        <v>7.8999196677463521</v>
      </c>
      <c r="M63" s="61">
        <f t="shared" si="35"/>
        <v>9.0037089643787453</v>
      </c>
      <c r="N63" s="61">
        <f t="shared" si="36"/>
        <v>11.378299889823452</v>
      </c>
      <c r="O63" s="61">
        <f t="shared" si="37"/>
        <v>16.403200533258516</v>
      </c>
      <c r="P63" s="61">
        <f t="shared" si="38"/>
        <v>50.922024178632952</v>
      </c>
      <c r="Q63" s="61">
        <f t="shared" si="39"/>
        <v>50.922036238141779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40"/>
        <v>18.079274086215062</v>
      </c>
      <c r="Z63" s="61">
        <f t="shared" si="41"/>
        <v>14.601376965928729</v>
      </c>
      <c r="AA63" s="61">
        <f t="shared" si="42"/>
        <v>13.372428658072335</v>
      </c>
      <c r="AB63" s="61">
        <f t="shared" si="43"/>
        <v>11.123913690793026</v>
      </c>
      <c r="AC63" s="61">
        <f t="shared" si="44"/>
        <v>8.3100565160985287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ref="BG63:BR63" si="137">+AE$1*(AE63-AE51)/$AQ51</f>
        <v>18.079274086215062</v>
      </c>
      <c r="BH63" s="61">
        <f t="shared" si="137"/>
        <v>0.99912124995126184</v>
      </c>
      <c r="BI63" s="61">
        <f t="shared" si="137"/>
        <v>4.8692259798793058</v>
      </c>
      <c r="BJ63" s="61">
        <f t="shared" si="137"/>
        <v>3.9419341660840375</v>
      </c>
      <c r="BK63" s="61">
        <f t="shared" si="137"/>
        <v>1.9181901050379329</v>
      </c>
      <c r="BL63" s="61">
        <f t="shared" si="137"/>
        <v>2.411792316713028</v>
      </c>
      <c r="BM63" s="61">
        <f t="shared" si="137"/>
        <v>6.2595618952260033</v>
      </c>
      <c r="BN63" s="61">
        <f t="shared" si="137"/>
        <v>1.7098206179025126</v>
      </c>
      <c r="BO63" s="61">
        <f t="shared" si="137"/>
        <v>3.5385453267712847</v>
      </c>
      <c r="BP63" s="61">
        <f t="shared" si="137"/>
        <v>0.73131825553525198</v>
      </c>
      <c r="BQ63" s="61">
        <f t="shared" si="137"/>
        <v>2.5745507104407448</v>
      </c>
      <c r="BR63" s="61">
        <f t="shared" si="137"/>
        <v>1.3217022907235534</v>
      </c>
      <c r="BS63" s="61">
        <f t="shared" si="46"/>
        <v>48.355037000479982</v>
      </c>
      <c r="BT63" s="53">
        <f t="shared" si="47"/>
        <v>50.376090026477002</v>
      </c>
      <c r="BV63" s="61">
        <f t="shared" si="110"/>
        <v>8.3100565160985287</v>
      </c>
      <c r="BW63" s="61">
        <f t="shared" si="111"/>
        <v>0.82749812879867901</v>
      </c>
      <c r="BX63" s="61">
        <f t="shared" si="112"/>
        <v>3.8358517177989895</v>
      </c>
      <c r="BY63" s="61">
        <f t="shared" si="113"/>
        <v>4.0141205931715565</v>
      </c>
      <c r="BZ63" s="61">
        <f t="shared" si="114"/>
        <v>3.4131234782456312</v>
      </c>
      <c r="CA63" s="61">
        <f t="shared" si="115"/>
        <v>4.4992805114459102</v>
      </c>
      <c r="CB63" s="61">
        <f t="shared" si="116"/>
        <v>9.5856866176203948</v>
      </c>
      <c r="CC63" s="61">
        <f t="shared" si="117"/>
        <v>1.5574125878465217</v>
      </c>
      <c r="CD63" s="61">
        <f t="shared" si="118"/>
        <v>4.6408476467880986</v>
      </c>
      <c r="CE63" s="61">
        <f t="shared" si="119"/>
        <v>1.8161824668754816</v>
      </c>
      <c r="CF63" s="61">
        <f t="shared" si="120"/>
        <v>4.8478072617279517</v>
      </c>
      <c r="CG63" s="61">
        <f t="shared" si="121"/>
        <v>1.8298442113400772</v>
      </c>
      <c r="CH63" s="61">
        <f t="shared" si="48"/>
        <v>49.177711737757811</v>
      </c>
      <c r="CI63" s="53">
        <f t="shared" si="49"/>
        <v>51.216718330693325</v>
      </c>
      <c r="CK63" s="61">
        <f t="shared" si="50"/>
        <v>18.834917631672628</v>
      </c>
      <c r="CL63" s="61">
        <f t="shared" si="51"/>
        <v>1.0408806436113656</v>
      </c>
      <c r="CM63" s="61">
        <f t="shared" si="52"/>
        <v>5.072740743001102</v>
      </c>
      <c r="CN63" s="61">
        <f t="shared" si="53"/>
        <v>4.1066917274228096</v>
      </c>
      <c r="CO63" s="61">
        <f t="shared" si="54"/>
        <v>1.9983630126956393</v>
      </c>
      <c r="CP63" s="61">
        <f t="shared" si="55"/>
        <v>2.5125958826315244</v>
      </c>
      <c r="CQ63" s="61">
        <f t="shared" si="56"/>
        <v>6.5211873078926628</v>
      </c>
      <c r="CR63" s="61">
        <f t="shared" si="57"/>
        <v>1.7812844890539228</v>
      </c>
      <c r="CS63" s="61">
        <f t="shared" si="58"/>
        <v>3.6864427989669473</v>
      </c>
      <c r="CT63" s="61">
        <f t="shared" si="59"/>
        <v>0.7618845225676133</v>
      </c>
      <c r="CU63" s="61">
        <f t="shared" si="60"/>
        <v>2.6821569460407173</v>
      </c>
      <c r="CV63" s="61">
        <f t="shared" si="61"/>
        <v>1.3769443209200667</v>
      </c>
      <c r="CW63" s="61">
        <f t="shared" si="62"/>
        <v>50.376090026476994</v>
      </c>
      <c r="CX63" s="61"/>
      <c r="CY63" s="61"/>
      <c r="CZ63" s="61">
        <f t="shared" si="63"/>
        <v>8.6546081315609875</v>
      </c>
      <c r="DA63" s="61">
        <f t="shared" si="64"/>
        <v>0.86180786141209886</v>
      </c>
      <c r="DB63" s="61">
        <f t="shared" si="65"/>
        <v>3.9948938258137483</v>
      </c>
      <c r="DC63" s="61">
        <f t="shared" si="66"/>
        <v>4.1805540864166453</v>
      </c>
      <c r="DD63" s="61">
        <f t="shared" si="67"/>
        <v>3.5546384253370502</v>
      </c>
      <c r="DE63" s="61">
        <f t="shared" si="68"/>
        <v>4.6858297082695755</v>
      </c>
      <c r="DF63" s="61">
        <f t="shared" si="69"/>
        <v>9.9831284163638525</v>
      </c>
      <c r="DG63" s="61">
        <f t="shared" si="70"/>
        <v>1.62198603834527</v>
      </c>
      <c r="DH63" s="61">
        <f t="shared" si="71"/>
        <v>4.8332665010664462</v>
      </c>
      <c r="DI63" s="61">
        <f t="shared" si="72"/>
        <v>1.8914850357237538</v>
      </c>
      <c r="DJ63" s="61">
        <f t="shared" si="73"/>
        <v>5.0488070768607622</v>
      </c>
      <c r="DK63" s="61">
        <f t="shared" si="74"/>
        <v>1.9057132235231442</v>
      </c>
      <c r="DL63" s="61">
        <f t="shared" si="75"/>
        <v>51.216718330693332</v>
      </c>
      <c r="DM63" s="61">
        <f t="shared" si="76"/>
        <v>51.216718330693325</v>
      </c>
      <c r="DN63" s="61"/>
      <c r="DO63" s="59">
        <f t="shared" si="2"/>
        <v>44531</v>
      </c>
      <c r="DP63" s="61">
        <f t="shared" si="77"/>
        <v>10.18030950011164</v>
      </c>
      <c r="DQ63" s="61">
        <f t="shared" si="21"/>
        <v>0.1790727821992667</v>
      </c>
      <c r="DR63" s="61">
        <f t="shared" si="22"/>
        <v>1.0778469171873537</v>
      </c>
      <c r="DS63" s="61">
        <f t="shared" si="23"/>
        <v>-7.3862358993835642E-2</v>
      </c>
      <c r="DT63" s="61">
        <f t="shared" si="24"/>
        <v>-1.5562754126414109</v>
      </c>
      <c r="DU63" s="61">
        <f t="shared" si="25"/>
        <v>-2.173233825638051</v>
      </c>
      <c r="DV63" s="61">
        <f t="shared" si="26"/>
        <v>-3.4619411084711897</v>
      </c>
      <c r="DW63" s="61">
        <f t="shared" si="27"/>
        <v>0.15929845070865278</v>
      </c>
      <c r="DX63" s="61">
        <f t="shared" si="28"/>
        <v>-1.1468237020994989</v>
      </c>
      <c r="DY63" s="61">
        <f t="shared" si="29"/>
        <v>-1.1296005131561406</v>
      </c>
      <c r="DZ63" s="61">
        <f t="shared" si="30"/>
        <v>-2.3666501308200449</v>
      </c>
      <c r="EA63" s="61">
        <f t="shared" si="31"/>
        <v>-0.52876890260307752</v>
      </c>
      <c r="EB63" s="61">
        <f t="shared" si="32"/>
        <v>-0.84062830421633805</v>
      </c>
      <c r="EC63" s="61"/>
      <c r="ED63" s="79">
        <f>+'Infla Interanual PondENGHO'!CI64</f>
        <v>-8.4062830421631762E-3</v>
      </c>
      <c r="EE63" s="53">
        <f t="shared" si="78"/>
        <v>-0.84062830421631762</v>
      </c>
      <c r="EQ63" s="53" t="s">
        <v>152</v>
      </c>
      <c r="ER63" s="53" t="s">
        <v>154</v>
      </c>
    </row>
    <row r="64" spans="1:148" x14ac:dyDescent="0.3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33"/>
        <v>6.1908642794175126</v>
      </c>
      <c r="L64" s="61">
        <f t="shared" si="34"/>
        <v>7.8478815744494401</v>
      </c>
      <c r="M64" s="61">
        <f t="shared" si="35"/>
        <v>8.958960792536196</v>
      </c>
      <c r="N64" s="61">
        <f t="shared" si="36"/>
        <v>11.338212216749566</v>
      </c>
      <c r="O64" s="61">
        <f t="shared" si="37"/>
        <v>16.398148530383498</v>
      </c>
      <c r="P64" s="61">
        <f t="shared" si="38"/>
        <v>50.734067393536208</v>
      </c>
      <c r="Q64" s="61">
        <f t="shared" si="39"/>
        <v>50.734051484023965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40"/>
        <v>18.014766253452805</v>
      </c>
      <c r="Z64" s="61">
        <f t="shared" si="41"/>
        <v>14.612412057948688</v>
      </c>
      <c r="AA64" s="61">
        <f t="shared" si="42"/>
        <v>13.414497483484782</v>
      </c>
      <c r="AB64" s="61">
        <f t="shared" si="43"/>
        <v>11.1877975686241</v>
      </c>
      <c r="AC64" s="61">
        <f t="shared" si="44"/>
        <v>8.4023190734290232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ref="BG64:BR64" si="138">+AE$1*(AE64-AE52)/$AQ52</f>
        <v>18.014766253452805</v>
      </c>
      <c r="BH64" s="61">
        <f t="shared" si="138"/>
        <v>0.92676212994827167</v>
      </c>
      <c r="BI64" s="61">
        <f t="shared" si="138"/>
        <v>4.9756658190273333</v>
      </c>
      <c r="BJ64" s="61">
        <f t="shared" si="138"/>
        <v>3.8754031131065556</v>
      </c>
      <c r="BK64" s="61">
        <f t="shared" si="138"/>
        <v>1.9204308812667468</v>
      </c>
      <c r="BL64" s="61">
        <f t="shared" si="138"/>
        <v>2.4133334972475957</v>
      </c>
      <c r="BM64" s="61">
        <f t="shared" si="138"/>
        <v>5.9217754296386955</v>
      </c>
      <c r="BN64" s="61">
        <f t="shared" si="138"/>
        <v>1.3940742239569246</v>
      </c>
      <c r="BO64" s="61">
        <f t="shared" si="138"/>
        <v>3.4614467228858961</v>
      </c>
      <c r="BP64" s="61">
        <f t="shared" si="138"/>
        <v>0.73048580466732715</v>
      </c>
      <c r="BQ64" s="61">
        <f t="shared" si="138"/>
        <v>2.6026955220032919</v>
      </c>
      <c r="BR64" s="61">
        <f t="shared" si="138"/>
        <v>1.3894217951890215</v>
      </c>
      <c r="BS64" s="61">
        <f t="shared" si="46"/>
        <v>47.626261192390466</v>
      </c>
      <c r="BT64" s="53">
        <f t="shared" si="47"/>
        <v>49.892354580254448</v>
      </c>
      <c r="BV64" s="61">
        <f t="shared" si="110"/>
        <v>8.4023190734290232</v>
      </c>
      <c r="BW64" s="61">
        <f t="shared" si="111"/>
        <v>0.77064589674477968</v>
      </c>
      <c r="BX64" s="61">
        <f t="shared" si="112"/>
        <v>3.9627573058361962</v>
      </c>
      <c r="BY64" s="61">
        <f t="shared" si="113"/>
        <v>4.0625521083444225</v>
      </c>
      <c r="BZ64" s="61">
        <f t="shared" si="114"/>
        <v>3.4452259492656632</v>
      </c>
      <c r="CA64" s="61">
        <f t="shared" si="115"/>
        <v>4.5967478689323009</v>
      </c>
      <c r="CB64" s="61">
        <f t="shared" si="116"/>
        <v>9.166086458975748</v>
      </c>
      <c r="CC64" s="61">
        <f t="shared" si="117"/>
        <v>1.2720867994283427</v>
      </c>
      <c r="CD64" s="61">
        <f t="shared" si="118"/>
        <v>4.5938277188420429</v>
      </c>
      <c r="CE64" s="61">
        <f t="shared" si="119"/>
        <v>1.8215729758206627</v>
      </c>
      <c r="CF64" s="61">
        <f t="shared" si="120"/>
        <v>4.938134458376263</v>
      </c>
      <c r="CG64" s="61">
        <f t="shared" si="121"/>
        <v>1.9442272746427305</v>
      </c>
      <c r="CH64" s="61">
        <f t="shared" si="48"/>
        <v>48.976183888638175</v>
      </c>
      <c r="CI64" s="53">
        <f t="shared" si="49"/>
        <v>51.296521427377172</v>
      </c>
      <c r="CK64" s="61">
        <f t="shared" si="50"/>
        <v>18.871922403627096</v>
      </c>
      <c r="CL64" s="61">
        <f t="shared" si="51"/>
        <v>0.97085817028859689</v>
      </c>
      <c r="CM64" s="61">
        <f t="shared" si="52"/>
        <v>5.212411747227975</v>
      </c>
      <c r="CN64" s="61">
        <f t="shared" si="53"/>
        <v>4.0597977128514842</v>
      </c>
      <c r="CO64" s="61">
        <f t="shared" si="54"/>
        <v>2.0118064293978208</v>
      </c>
      <c r="CP64" s="61">
        <f t="shared" si="55"/>
        <v>2.5281617231864653</v>
      </c>
      <c r="CQ64" s="61">
        <f t="shared" si="56"/>
        <v>6.2035379658854781</v>
      </c>
      <c r="CR64" s="61">
        <f t="shared" si="57"/>
        <v>1.4604053257904053</v>
      </c>
      <c r="CS64" s="61">
        <f t="shared" si="58"/>
        <v>3.6261449657206382</v>
      </c>
      <c r="CT64" s="61">
        <f t="shared" si="59"/>
        <v>0.7652428695815392</v>
      </c>
      <c r="CU64" s="61">
        <f t="shared" si="60"/>
        <v>2.7265337357402375</v>
      </c>
      <c r="CV64" s="61">
        <f t="shared" si="61"/>
        <v>1.4555315309567121</v>
      </c>
      <c r="CW64" s="61">
        <f t="shared" si="62"/>
        <v>49.892354580254462</v>
      </c>
      <c r="CX64" s="61"/>
      <c r="CY64" s="61"/>
      <c r="CZ64" s="61">
        <f t="shared" si="63"/>
        <v>8.8003945217504036</v>
      </c>
      <c r="DA64" s="61">
        <f t="shared" si="64"/>
        <v>0.80715667527660639</v>
      </c>
      <c r="DB64" s="61">
        <f t="shared" si="65"/>
        <v>4.1505002821887711</v>
      </c>
      <c r="DC64" s="61">
        <f t="shared" si="66"/>
        <v>4.2550230485366747</v>
      </c>
      <c r="DD64" s="61">
        <f t="shared" si="67"/>
        <v>3.6084499178316038</v>
      </c>
      <c r="DE64" s="61">
        <f t="shared" si="68"/>
        <v>4.8145273239558781</v>
      </c>
      <c r="DF64" s="61">
        <f t="shared" si="69"/>
        <v>9.6003468036046531</v>
      </c>
      <c r="DG64" s="61">
        <f t="shared" si="70"/>
        <v>1.3323542706539371</v>
      </c>
      <c r="DH64" s="61">
        <f t="shared" si="71"/>
        <v>4.8114688263396346</v>
      </c>
      <c r="DI64" s="61">
        <f t="shared" si="72"/>
        <v>1.9078733736826063</v>
      </c>
      <c r="DJ64" s="61">
        <f t="shared" si="73"/>
        <v>5.1720877361809299</v>
      </c>
      <c r="DK64" s="61">
        <f t="shared" si="74"/>
        <v>2.0363386473754739</v>
      </c>
      <c r="DL64" s="61">
        <f t="shared" si="75"/>
        <v>51.296521427377172</v>
      </c>
      <c r="DM64" s="61">
        <f t="shared" si="76"/>
        <v>51.296521427377172</v>
      </c>
      <c r="DN64" s="61"/>
      <c r="DO64" s="59">
        <f t="shared" si="2"/>
        <v>44562</v>
      </c>
      <c r="DP64" s="61">
        <f t="shared" si="77"/>
        <v>10.071527881876692</v>
      </c>
      <c r="DQ64" s="61">
        <f t="shared" si="21"/>
        <v>0.16370149501199049</v>
      </c>
      <c r="DR64" s="61">
        <f t="shared" si="22"/>
        <v>1.0619114650392039</v>
      </c>
      <c r="DS64" s="61">
        <f t="shared" si="23"/>
        <v>-0.19522533568519052</v>
      </c>
      <c r="DT64" s="61">
        <f t="shared" si="24"/>
        <v>-1.596643488433783</v>
      </c>
      <c r="DU64" s="61">
        <f t="shared" si="25"/>
        <v>-2.2863656007694129</v>
      </c>
      <c r="DV64" s="61">
        <f t="shared" si="26"/>
        <v>-3.396808837719175</v>
      </c>
      <c r="DW64" s="61">
        <f t="shared" si="27"/>
        <v>0.12805105513646819</v>
      </c>
      <c r="DX64" s="61">
        <f t="shared" si="28"/>
        <v>-1.1853238606189964</v>
      </c>
      <c r="DY64" s="61">
        <f t="shared" si="29"/>
        <v>-1.1426305041010671</v>
      </c>
      <c r="DZ64" s="61">
        <f t="shared" si="30"/>
        <v>-2.4455540004406924</v>
      </c>
      <c r="EA64" s="61">
        <f t="shared" si="31"/>
        <v>-0.58080711641876182</v>
      </c>
      <c r="EB64" s="61">
        <f t="shared" si="32"/>
        <v>-1.4041668471227098</v>
      </c>
      <c r="EC64" s="61"/>
      <c r="ED64" s="79">
        <f>+'Infla Interanual PondENGHO'!CI65</f>
        <v>-1.4041668471227231E-2</v>
      </c>
      <c r="EE64" s="53">
        <f t="shared" si="78"/>
        <v>-1.4041668471227231</v>
      </c>
      <c r="EQ64" s="54">
        <v>0.58369448752115716</v>
      </c>
      <c r="ER64" s="54" t="s">
        <v>150</v>
      </c>
    </row>
    <row r="65" spans="1:148" x14ac:dyDescent="0.3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33"/>
        <v>6.4740209043458909</v>
      </c>
      <c r="L65" s="61">
        <f t="shared" si="34"/>
        <v>8.1623716868294487</v>
      </c>
      <c r="M65" s="61">
        <f t="shared" si="35"/>
        <v>9.2984361573843586</v>
      </c>
      <c r="N65" s="61">
        <f t="shared" si="36"/>
        <v>11.708115724446587</v>
      </c>
      <c r="O65" s="61">
        <f t="shared" si="37"/>
        <v>16.808752912820012</v>
      </c>
      <c r="P65" s="61">
        <f t="shared" si="38"/>
        <v>52.4516973858263</v>
      </c>
      <c r="Q65" s="61">
        <f t="shared" si="39"/>
        <v>52.4517646619014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40"/>
        <v>19.711102334174871</v>
      </c>
      <c r="Z65" s="61">
        <f t="shared" si="41"/>
        <v>16.030183668341554</v>
      </c>
      <c r="AA65" s="61">
        <f t="shared" si="42"/>
        <v>14.739465428163099</v>
      </c>
      <c r="AB65" s="61">
        <f t="shared" si="43"/>
        <v>12.293711144844588</v>
      </c>
      <c r="AC65" s="61">
        <f t="shared" si="44"/>
        <v>9.248616004365708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ref="BG65:BR65" si="139">+AE$1*(AE65-AE53)/$AQ53</f>
        <v>19.711102334174871</v>
      </c>
      <c r="BH65" s="61">
        <f t="shared" si="139"/>
        <v>0.91394498301616256</v>
      </c>
      <c r="BI65" s="61">
        <f t="shared" si="139"/>
        <v>5.1066010148851637</v>
      </c>
      <c r="BJ65" s="61">
        <f t="shared" si="139"/>
        <v>3.9317454961707972</v>
      </c>
      <c r="BK65" s="61">
        <f t="shared" si="139"/>
        <v>1.9361488745543709</v>
      </c>
      <c r="BL65" s="61">
        <f t="shared" si="139"/>
        <v>2.4242545348184636</v>
      </c>
      <c r="BM65" s="61">
        <f t="shared" si="139"/>
        <v>6.0526226142364843</v>
      </c>
      <c r="BN65" s="61">
        <f t="shared" si="139"/>
        <v>1.351709020626894</v>
      </c>
      <c r="BO65" s="61">
        <f t="shared" si="139"/>
        <v>3.4806392488581599</v>
      </c>
      <c r="BP65" s="61">
        <f t="shared" si="139"/>
        <v>0.7712026090393338</v>
      </c>
      <c r="BQ65" s="61">
        <f t="shared" si="139"/>
        <v>2.604174588958541</v>
      </c>
      <c r="BR65" s="61">
        <f t="shared" si="139"/>
        <v>1.4368398523526569</v>
      </c>
      <c r="BS65" s="61">
        <f t="shared" si="46"/>
        <v>49.7209851716919</v>
      </c>
      <c r="BT65" s="53">
        <f t="shared" si="47"/>
        <v>52.243990214657934</v>
      </c>
      <c r="BV65" s="61">
        <f t="shared" si="110"/>
        <v>9.248616004365708</v>
      </c>
      <c r="BW65" s="61">
        <f t="shared" si="111"/>
        <v>0.75450460939828479</v>
      </c>
      <c r="BX65" s="61">
        <f t="shared" si="112"/>
        <v>4.0743611986262236</v>
      </c>
      <c r="BY65" s="61">
        <f t="shared" si="113"/>
        <v>4.1313833167239338</v>
      </c>
      <c r="BZ65" s="61">
        <f t="shared" si="114"/>
        <v>3.4529055139036133</v>
      </c>
      <c r="CA65" s="61">
        <f t="shared" si="115"/>
        <v>4.5945675306343725</v>
      </c>
      <c r="CB65" s="61">
        <f t="shared" si="116"/>
        <v>9.2690203337094026</v>
      </c>
      <c r="CC65" s="61">
        <f t="shared" si="117"/>
        <v>1.2311061391033364</v>
      </c>
      <c r="CD65" s="61">
        <f t="shared" si="118"/>
        <v>4.540949704552788</v>
      </c>
      <c r="CE65" s="61">
        <f t="shared" si="119"/>
        <v>1.89222588482833</v>
      </c>
      <c r="CF65" s="61">
        <f t="shared" si="120"/>
        <v>4.8707885211109323</v>
      </c>
      <c r="CG65" s="61">
        <f t="shared" si="121"/>
        <v>2.0019331955704631</v>
      </c>
      <c r="CH65" s="61">
        <f t="shared" si="48"/>
        <v>50.06236195252739</v>
      </c>
      <c r="CI65" s="53">
        <f t="shared" si="49"/>
        <v>52.527833578568405</v>
      </c>
      <c r="CK65" s="61">
        <f t="shared" si="50"/>
        <v>20.711307990193461</v>
      </c>
      <c r="CL65" s="61">
        <f t="shared" si="51"/>
        <v>0.96032153394693764</v>
      </c>
      <c r="CM65" s="61">
        <f t="shared" si="52"/>
        <v>5.3657266148402121</v>
      </c>
      <c r="CN65" s="61">
        <f t="shared" si="53"/>
        <v>4.1312550931798615</v>
      </c>
      <c r="CO65" s="61">
        <f t="shared" si="54"/>
        <v>2.034395386717506</v>
      </c>
      <c r="CP65" s="61">
        <f t="shared" si="55"/>
        <v>2.5472691210270764</v>
      </c>
      <c r="CQ65" s="61">
        <f t="shared" si="56"/>
        <v>6.3597524373113323</v>
      </c>
      <c r="CR65" s="61">
        <f t="shared" si="57"/>
        <v>1.4202991473890239</v>
      </c>
      <c r="CS65" s="61">
        <f t="shared" si="58"/>
        <v>3.6572582427757303</v>
      </c>
      <c r="CT65" s="61">
        <f t="shared" si="59"/>
        <v>0.81033594610085669</v>
      </c>
      <c r="CU65" s="61">
        <f t="shared" si="60"/>
        <v>2.7363189058504584</v>
      </c>
      <c r="CV65" s="61">
        <f t="shared" si="61"/>
        <v>1.5097497953254737</v>
      </c>
      <c r="CW65" s="61">
        <f t="shared" si="62"/>
        <v>52.243990214657941</v>
      </c>
      <c r="CX65" s="61"/>
      <c r="CY65" s="61"/>
      <c r="CZ65" s="61">
        <f t="shared" si="63"/>
        <v>9.7040919237906653</v>
      </c>
      <c r="DA65" s="61">
        <f t="shared" si="64"/>
        <v>0.79166245880124764</v>
      </c>
      <c r="DB65" s="61">
        <f t="shared" si="65"/>
        <v>4.2750153734927823</v>
      </c>
      <c r="DC65" s="61">
        <f t="shared" si="66"/>
        <v>4.3348457173462016</v>
      </c>
      <c r="DD65" s="61">
        <f t="shared" si="67"/>
        <v>3.6229542339380894</v>
      </c>
      <c r="DE65" s="61">
        <f t="shared" si="68"/>
        <v>4.8208408313517888</v>
      </c>
      <c r="DF65" s="61">
        <f t="shared" si="69"/>
        <v>9.7255011257189388</v>
      </c>
      <c r="DG65" s="61">
        <f t="shared" si="70"/>
        <v>1.2917356646835003</v>
      </c>
      <c r="DH65" s="61">
        <f t="shared" si="71"/>
        <v>4.7645824341165808</v>
      </c>
      <c r="DI65" s="61">
        <f t="shared" si="72"/>
        <v>1.9854142412532323</v>
      </c>
      <c r="DJ65" s="61">
        <f t="shared" si="73"/>
        <v>5.1106651555101008</v>
      </c>
      <c r="DK65" s="61">
        <f t="shared" si="74"/>
        <v>2.1005244185652749</v>
      </c>
      <c r="DL65" s="61">
        <f t="shared" si="75"/>
        <v>52.527833578568405</v>
      </c>
      <c r="DM65" s="61">
        <f t="shared" si="76"/>
        <v>52.527833578568405</v>
      </c>
      <c r="DN65" s="61"/>
      <c r="DO65" s="59">
        <f t="shared" si="2"/>
        <v>44593</v>
      </c>
      <c r="DP65" s="61">
        <f t="shared" si="77"/>
        <v>11.007216066402796</v>
      </c>
      <c r="DQ65" s="61">
        <f t="shared" si="21"/>
        <v>0.16865907514569001</v>
      </c>
      <c r="DR65" s="61">
        <f t="shared" si="22"/>
        <v>1.0907112413474298</v>
      </c>
      <c r="DS65" s="61">
        <f t="shared" si="23"/>
        <v>-0.20359062416634011</v>
      </c>
      <c r="DT65" s="61">
        <f t="shared" si="24"/>
        <v>-1.5885588472205834</v>
      </c>
      <c r="DU65" s="61">
        <f t="shared" si="25"/>
        <v>-2.2735717103247124</v>
      </c>
      <c r="DV65" s="61">
        <f t="shared" si="26"/>
        <v>-3.3657486884076064</v>
      </c>
      <c r="DW65" s="61">
        <f t="shared" si="27"/>
        <v>0.12856348270552354</v>
      </c>
      <c r="DX65" s="61">
        <f t="shared" si="28"/>
        <v>-1.1073241913408505</v>
      </c>
      <c r="DY65" s="61">
        <f t="shared" si="29"/>
        <v>-1.1750782951523755</v>
      </c>
      <c r="DZ65" s="61">
        <f t="shared" si="30"/>
        <v>-2.3743462496596424</v>
      </c>
      <c r="EA65" s="61">
        <f t="shared" si="31"/>
        <v>-0.59077462323980123</v>
      </c>
      <c r="EB65" s="61">
        <f t="shared" si="32"/>
        <v>-0.28384336391046361</v>
      </c>
      <c r="EC65" s="61"/>
      <c r="ED65" s="79">
        <f>+'Infla Interanual PondENGHO'!CI66</f>
        <v>-2.8384336391047427E-3</v>
      </c>
      <c r="EE65" s="53">
        <f t="shared" si="78"/>
        <v>-0.28384336391047427</v>
      </c>
      <c r="EQ65" s="53">
        <v>-5.3928709893183271</v>
      </c>
      <c r="ER65" s="53" t="s">
        <v>94</v>
      </c>
    </row>
    <row r="66" spans="1:148" x14ac:dyDescent="0.3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33"/>
        <v>6.8764203662227734</v>
      </c>
      <c r="L66" s="61">
        <f t="shared" si="34"/>
        <v>8.6133505756432811</v>
      </c>
      <c r="M66" s="61">
        <f t="shared" si="35"/>
        <v>9.7748848719155692</v>
      </c>
      <c r="N66" s="61">
        <f t="shared" si="36"/>
        <v>12.276171876392965</v>
      </c>
      <c r="O66" s="61">
        <f t="shared" si="37"/>
        <v>17.558692509392479</v>
      </c>
      <c r="P66" s="61">
        <f t="shared" si="38"/>
        <v>55.099520199567067</v>
      </c>
      <c r="Q66" s="61">
        <f t="shared" si="39"/>
        <v>55.099651551893537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40"/>
        <v>21.365907845846838</v>
      </c>
      <c r="Z66" s="61">
        <f t="shared" si="41"/>
        <v>17.257546689702448</v>
      </c>
      <c r="AA66" s="61">
        <f t="shared" si="42"/>
        <v>15.793032178822838</v>
      </c>
      <c r="AB66" s="61">
        <f t="shared" si="43"/>
        <v>13.135281333726736</v>
      </c>
      <c r="AC66" s="61">
        <f t="shared" si="44"/>
        <v>9.8256216286019065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ref="BG66:BR66" si="140">+AE$1*(AE66-AE54)/$AQ54</f>
        <v>21.365907845846838</v>
      </c>
      <c r="BH66" s="61">
        <f t="shared" si="140"/>
        <v>0.90684700227545478</v>
      </c>
      <c r="BI66" s="61">
        <f t="shared" si="140"/>
        <v>5.3076995334626309</v>
      </c>
      <c r="BJ66" s="61">
        <f t="shared" si="140"/>
        <v>4.9222833066669098</v>
      </c>
      <c r="BK66" s="61">
        <f t="shared" si="140"/>
        <v>1.9993837603360263</v>
      </c>
      <c r="BL66" s="61">
        <f t="shared" si="140"/>
        <v>2.4916407791384092</v>
      </c>
      <c r="BM66" s="61">
        <f t="shared" si="140"/>
        <v>6.3244783140524952</v>
      </c>
      <c r="BN66" s="61">
        <f t="shared" si="140"/>
        <v>1.5079026126755219</v>
      </c>
      <c r="BO66" s="61">
        <f t="shared" si="140"/>
        <v>3.3501449496751388</v>
      </c>
      <c r="BP66" s="61">
        <f t="shared" si="140"/>
        <v>0.71679859424881076</v>
      </c>
      <c r="BQ66" s="61">
        <f t="shared" si="140"/>
        <v>2.7169534555753501</v>
      </c>
      <c r="BR66" s="61">
        <f t="shared" si="140"/>
        <v>1.5622990564263954</v>
      </c>
      <c r="BS66" s="61">
        <f t="shared" si="46"/>
        <v>53.172339210379981</v>
      </c>
      <c r="BT66" s="53">
        <f t="shared" si="47"/>
        <v>55.589797597179327</v>
      </c>
      <c r="BV66" s="61">
        <f t="shared" si="110"/>
        <v>9.8256216286019065</v>
      </c>
      <c r="BW66" s="61">
        <f t="shared" si="111"/>
        <v>0.75122360249955755</v>
      </c>
      <c r="BX66" s="61">
        <f t="shared" si="112"/>
        <v>4.176807950859879</v>
      </c>
      <c r="BY66" s="61">
        <f t="shared" si="113"/>
        <v>5.1009842429350227</v>
      </c>
      <c r="BZ66" s="61">
        <f t="shared" si="114"/>
        <v>3.5570498927895513</v>
      </c>
      <c r="CA66" s="61">
        <f t="shared" si="115"/>
        <v>4.7251731460445834</v>
      </c>
      <c r="CB66" s="61">
        <f t="shared" si="116"/>
        <v>9.5835773629880876</v>
      </c>
      <c r="CC66" s="61">
        <f t="shared" si="117"/>
        <v>1.362720796841177</v>
      </c>
      <c r="CD66" s="61">
        <f t="shared" si="118"/>
        <v>4.338100393839575</v>
      </c>
      <c r="CE66" s="61">
        <f t="shared" si="119"/>
        <v>1.754000971892252</v>
      </c>
      <c r="CF66" s="61">
        <f t="shared" si="120"/>
        <v>5.1271563942354419</v>
      </c>
      <c r="CG66" s="61">
        <f t="shared" si="121"/>
        <v>2.1906837501072527</v>
      </c>
      <c r="CH66" s="61">
        <f t="shared" si="48"/>
        <v>52.493100133634286</v>
      </c>
      <c r="CI66" s="53">
        <f t="shared" si="49"/>
        <v>54.836029294771649</v>
      </c>
      <c r="CK66" s="61">
        <f t="shared" si="50"/>
        <v>22.337299999747817</v>
      </c>
      <c r="CL66" s="61">
        <f t="shared" si="51"/>
        <v>0.94807642576425022</v>
      </c>
      <c r="CM66" s="61">
        <f t="shared" si="52"/>
        <v>5.5490118951590555</v>
      </c>
      <c r="CN66" s="61">
        <f t="shared" si="53"/>
        <v>5.1460728791892603</v>
      </c>
      <c r="CO66" s="61">
        <f t="shared" si="54"/>
        <v>2.0902849151776621</v>
      </c>
      <c r="CP66" s="61">
        <f t="shared" si="55"/>
        <v>2.6049221955264916</v>
      </c>
      <c r="CQ66" s="61">
        <f t="shared" si="56"/>
        <v>6.6120181020227813</v>
      </c>
      <c r="CR66" s="61">
        <f t="shared" si="57"/>
        <v>1.5764587806309365</v>
      </c>
      <c r="CS66" s="61">
        <f t="shared" si="58"/>
        <v>3.5024579027228135</v>
      </c>
      <c r="CT66" s="61">
        <f t="shared" si="59"/>
        <v>0.74938754555405063</v>
      </c>
      <c r="CU66" s="61">
        <f t="shared" si="60"/>
        <v>2.840478619509494</v>
      </c>
      <c r="CV66" s="61">
        <f t="shared" si="61"/>
        <v>1.6333283361747164</v>
      </c>
      <c r="CW66" s="61">
        <f t="shared" si="62"/>
        <v>55.58979759717932</v>
      </c>
      <c r="CX66" s="61"/>
      <c r="CY66" s="61"/>
      <c r="CZ66" s="61">
        <f t="shared" si="63"/>
        <v>10.264169464057392</v>
      </c>
      <c r="DA66" s="61">
        <f t="shared" si="64"/>
        <v>0.78475303170739996</v>
      </c>
      <c r="DB66" s="61">
        <f t="shared" si="65"/>
        <v>4.3632317879666109</v>
      </c>
      <c r="DC66" s="61">
        <f t="shared" si="66"/>
        <v>5.3286569218747264</v>
      </c>
      <c r="DD66" s="61">
        <f t="shared" si="67"/>
        <v>3.7158120139106341</v>
      </c>
      <c r="DE66" s="61">
        <f t="shared" si="68"/>
        <v>4.9360722152004852</v>
      </c>
      <c r="DF66" s="61">
        <f t="shared" si="69"/>
        <v>10.01132201542049</v>
      </c>
      <c r="DG66" s="61">
        <f t="shared" si="70"/>
        <v>1.4235432341763614</v>
      </c>
      <c r="DH66" s="61">
        <f t="shared" si="71"/>
        <v>4.5317232107582477</v>
      </c>
      <c r="DI66" s="61">
        <f t="shared" si="72"/>
        <v>1.8322874517390868</v>
      </c>
      <c r="DJ66" s="61">
        <f t="shared" si="73"/>
        <v>5.3559972171090218</v>
      </c>
      <c r="DK66" s="61">
        <f t="shared" si="74"/>
        <v>2.2884607308511922</v>
      </c>
      <c r="DL66" s="61">
        <f t="shared" si="75"/>
        <v>54.836029294771649</v>
      </c>
      <c r="DM66" s="61">
        <f t="shared" si="76"/>
        <v>54.836029294771649</v>
      </c>
      <c r="DN66" s="61"/>
      <c r="DO66" s="59">
        <f t="shared" si="2"/>
        <v>44621</v>
      </c>
      <c r="DP66" s="61">
        <f t="shared" si="77"/>
        <v>12.073130535690424</v>
      </c>
      <c r="DQ66" s="61">
        <f t="shared" si="21"/>
        <v>0.16332339405685026</v>
      </c>
      <c r="DR66" s="61">
        <f t="shared" si="22"/>
        <v>1.1857801071924445</v>
      </c>
      <c r="DS66" s="61">
        <f t="shared" si="23"/>
        <v>-0.18258404268546613</v>
      </c>
      <c r="DT66" s="61">
        <f t="shared" si="24"/>
        <v>-1.625527098732972</v>
      </c>
      <c r="DU66" s="61">
        <f t="shared" si="25"/>
        <v>-2.3311500196739936</v>
      </c>
      <c r="DV66" s="61">
        <f t="shared" si="26"/>
        <v>-3.3993039133977083</v>
      </c>
      <c r="DW66" s="61">
        <f t="shared" si="27"/>
        <v>0.15291554645457506</v>
      </c>
      <c r="DX66" s="61">
        <f t="shared" si="28"/>
        <v>-1.0292653080354341</v>
      </c>
      <c r="DY66" s="61">
        <f t="shared" si="29"/>
        <v>-1.0828999061850362</v>
      </c>
      <c r="DZ66" s="61">
        <f t="shared" si="30"/>
        <v>-2.5155185975995278</v>
      </c>
      <c r="EA66" s="61">
        <f t="shared" si="31"/>
        <v>-0.65513239467647577</v>
      </c>
      <c r="EB66" s="61">
        <f t="shared" si="32"/>
        <v>0.75376830240767134</v>
      </c>
      <c r="EC66" s="61"/>
      <c r="ED66" s="79">
        <f>+'Infla Interanual PondENGHO'!CI67</f>
        <v>7.5376830240767578E-3</v>
      </c>
      <c r="EE66" s="53">
        <f t="shared" si="78"/>
        <v>0.75376830240767578</v>
      </c>
      <c r="EQ66" s="53">
        <v>-4.3903034221888921</v>
      </c>
      <c r="ER66" s="53" t="s">
        <v>98</v>
      </c>
    </row>
    <row r="67" spans="1:148" x14ac:dyDescent="0.3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33"/>
        <v>7.2359975156764182</v>
      </c>
      <c r="L67" s="61">
        <f t="shared" si="34"/>
        <v>9.049244610328854</v>
      </c>
      <c r="M67" s="61">
        <f t="shared" si="35"/>
        <v>10.275739433546507</v>
      </c>
      <c r="N67" s="61">
        <f t="shared" si="36"/>
        <v>12.902244293684186</v>
      </c>
      <c r="O67" s="61">
        <f t="shared" si="37"/>
        <v>18.464778167928717</v>
      </c>
      <c r="P67" s="61">
        <f t="shared" si="38"/>
        <v>57.928004021164682</v>
      </c>
      <c r="Q67" s="61">
        <f t="shared" si="39"/>
        <v>57.928132830414384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40"/>
        <v>22.386191698070093</v>
      </c>
      <c r="Z67" s="61">
        <f t="shared" si="41"/>
        <v>18.034526850183031</v>
      </c>
      <c r="AA67" s="61">
        <f t="shared" si="42"/>
        <v>16.484155241478692</v>
      </c>
      <c r="AB67" s="61">
        <f t="shared" si="43"/>
        <v>13.702012842859631</v>
      </c>
      <c r="AC67" s="61">
        <f t="shared" si="44"/>
        <v>10.243413590482973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141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142">+H67</f>
        <v>706.4527587890625</v>
      </c>
      <c r="BG67" s="61">
        <f t="shared" ref="BG67:BR67" si="143">+AE$1*(AE67-AE55)/$AQ55</f>
        <v>22.386191698070093</v>
      </c>
      <c r="BH67" s="61">
        <f t="shared" si="143"/>
        <v>0.90609535388354556</v>
      </c>
      <c r="BI67" s="61">
        <f t="shared" si="143"/>
        <v>5.7549422179721246</v>
      </c>
      <c r="BJ67" s="61">
        <f t="shared" si="143"/>
        <v>5.0862977566880927</v>
      </c>
      <c r="BK67" s="61">
        <f t="shared" si="143"/>
        <v>2.0873176132664755</v>
      </c>
      <c r="BL67" s="61">
        <f t="shared" si="143"/>
        <v>2.6670122508688467</v>
      </c>
      <c r="BM67" s="61">
        <f t="shared" si="143"/>
        <v>6.3314303275009607</v>
      </c>
      <c r="BN67" s="61">
        <f t="shared" si="143"/>
        <v>1.6539968836503125</v>
      </c>
      <c r="BO67" s="61">
        <f t="shared" si="143"/>
        <v>3.6590814276359871</v>
      </c>
      <c r="BP67" s="61">
        <f t="shared" si="143"/>
        <v>0.7397290135743223</v>
      </c>
      <c r="BQ67" s="61">
        <f t="shared" si="143"/>
        <v>2.9265404145790117</v>
      </c>
      <c r="BR67" s="61">
        <f t="shared" si="143"/>
        <v>1.636564896063369</v>
      </c>
      <c r="BS67" s="61">
        <f t="shared" si="46"/>
        <v>55.835199853753139</v>
      </c>
      <c r="BT67" s="53">
        <f t="shared" si="47"/>
        <v>58.488400233172385</v>
      </c>
      <c r="BV67" s="61">
        <f t="shared" si="110"/>
        <v>10.243413590482973</v>
      </c>
      <c r="BW67" s="61">
        <f t="shared" si="111"/>
        <v>0.75158575585308063</v>
      </c>
      <c r="BX67" s="61">
        <f t="shared" si="112"/>
        <v>4.5248009437914725</v>
      </c>
      <c r="BY67" s="61">
        <f t="shared" si="113"/>
        <v>5.2583569537045651</v>
      </c>
      <c r="BZ67" s="61">
        <f t="shared" si="114"/>
        <v>3.6829056285794568</v>
      </c>
      <c r="CA67" s="61">
        <f t="shared" si="115"/>
        <v>5.0475009315334791</v>
      </c>
      <c r="CB67" s="61">
        <f t="shared" si="116"/>
        <v>9.6669035790187223</v>
      </c>
      <c r="CC67" s="61">
        <f t="shared" si="117"/>
        <v>1.5091994720769204</v>
      </c>
      <c r="CD67" s="61">
        <f t="shared" si="118"/>
        <v>4.7493909646923074</v>
      </c>
      <c r="CE67" s="61">
        <f t="shared" si="119"/>
        <v>1.800049382338234</v>
      </c>
      <c r="CF67" s="61">
        <f t="shared" si="120"/>
        <v>5.5408543446587775</v>
      </c>
      <c r="CG67" s="61">
        <f t="shared" si="121"/>
        <v>2.278345980005211</v>
      </c>
      <c r="CH67" s="61">
        <f t="shared" si="48"/>
        <v>55.053307526735203</v>
      </c>
      <c r="CI67" s="53">
        <f t="shared" si="49"/>
        <v>57.67228230211856</v>
      </c>
      <c r="CK67" s="61">
        <f t="shared" si="50"/>
        <v>23.449948118081888</v>
      </c>
      <c r="CL67" s="61">
        <f t="shared" si="51"/>
        <v>0.94915157187883659</v>
      </c>
      <c r="CM67" s="61">
        <f t="shared" si="52"/>
        <v>6.0284079692590007</v>
      </c>
      <c r="CN67" s="61">
        <f t="shared" si="53"/>
        <v>5.3279905808067651</v>
      </c>
      <c r="CO67" s="61">
        <f t="shared" si="54"/>
        <v>2.1865036446229089</v>
      </c>
      <c r="CP67" s="61">
        <f t="shared" si="55"/>
        <v>2.7937444544689982</v>
      </c>
      <c r="CQ67" s="61">
        <f t="shared" si="56"/>
        <v>6.6322898818894442</v>
      </c>
      <c r="CR67" s="61">
        <f t="shared" si="57"/>
        <v>1.7325921993428071</v>
      </c>
      <c r="CS67" s="61">
        <f t="shared" si="58"/>
        <v>3.8329551893052964</v>
      </c>
      <c r="CT67" s="61">
        <f t="shared" si="59"/>
        <v>0.77487976622898291</v>
      </c>
      <c r="CU67" s="61">
        <f t="shared" si="60"/>
        <v>3.0656049860085854</v>
      </c>
      <c r="CV67" s="61">
        <f t="shared" si="61"/>
        <v>1.7143318712788731</v>
      </c>
      <c r="CW67" s="61">
        <f t="shared" si="62"/>
        <v>58.488400233172385</v>
      </c>
      <c r="CX67" s="61"/>
      <c r="CY67" s="61"/>
      <c r="CZ67" s="61">
        <f t="shared" si="63"/>
        <v>10.730709322792354</v>
      </c>
      <c r="DA67" s="61">
        <f t="shared" si="64"/>
        <v>0.78733990441464996</v>
      </c>
      <c r="DB67" s="61">
        <f t="shared" si="65"/>
        <v>4.7400530343160217</v>
      </c>
      <c r="DC67" s="61">
        <f t="shared" si="66"/>
        <v>5.5085054886500116</v>
      </c>
      <c r="DD67" s="61">
        <f t="shared" si="67"/>
        <v>3.8581073989123822</v>
      </c>
      <c r="DE67" s="61">
        <f t="shared" si="68"/>
        <v>5.287618704875082</v>
      </c>
      <c r="DF67" s="61">
        <f t="shared" si="69"/>
        <v>10.126773798754719</v>
      </c>
      <c r="DG67" s="61">
        <f t="shared" si="70"/>
        <v>1.5809945290128162</v>
      </c>
      <c r="DH67" s="61">
        <f t="shared" si="71"/>
        <v>4.9753271653269806</v>
      </c>
      <c r="DI67" s="61">
        <f t="shared" si="72"/>
        <v>1.885680639361236</v>
      </c>
      <c r="DJ67" s="61">
        <f t="shared" si="73"/>
        <v>5.8044417368547423</v>
      </c>
      <c r="DK67" s="61">
        <f t="shared" si="74"/>
        <v>2.386730578847561</v>
      </c>
      <c r="DL67" s="61">
        <f t="shared" si="75"/>
        <v>57.672282302118546</v>
      </c>
      <c r="DM67" s="61">
        <f t="shared" si="76"/>
        <v>57.67228230211856</v>
      </c>
      <c r="DN67" s="61"/>
      <c r="DO67" s="59">
        <f t="shared" ref="DO67:DO75" si="144">+A67</f>
        <v>44652</v>
      </c>
      <c r="DP67" s="61">
        <f t="shared" si="77"/>
        <v>12.719238795289534</v>
      </c>
      <c r="DQ67" s="61">
        <f t="shared" si="21"/>
        <v>0.16181166746418663</v>
      </c>
      <c r="DR67" s="61">
        <f t="shared" si="22"/>
        <v>1.288354934942979</v>
      </c>
      <c r="DS67" s="61">
        <f t="shared" si="23"/>
        <v>-0.18051490784324642</v>
      </c>
      <c r="DT67" s="61">
        <f t="shared" si="24"/>
        <v>-1.6716037542894733</v>
      </c>
      <c r="DU67" s="61">
        <f t="shared" si="25"/>
        <v>-2.4938742504060838</v>
      </c>
      <c r="DV67" s="61">
        <f t="shared" si="26"/>
        <v>-3.494483916865275</v>
      </c>
      <c r="DW67" s="61">
        <f t="shared" si="27"/>
        <v>0.15159767032999083</v>
      </c>
      <c r="DX67" s="61">
        <f t="shared" si="28"/>
        <v>-1.1423719760216842</v>
      </c>
      <c r="DY67" s="61">
        <f t="shared" si="29"/>
        <v>-1.110800873132253</v>
      </c>
      <c r="DZ67" s="61">
        <f t="shared" si="30"/>
        <v>-2.7388367508461569</v>
      </c>
      <c r="EA67" s="61">
        <f t="shared" si="31"/>
        <v>-0.67239870756868791</v>
      </c>
      <c r="EB67" s="61">
        <f t="shared" si="32"/>
        <v>0.81611793105383867</v>
      </c>
      <c r="EC67" s="61"/>
      <c r="ED67" s="79">
        <f>+'Infla Interanual PondENGHO'!CI68</f>
        <v>8.1611793105382802E-3</v>
      </c>
      <c r="EE67" s="53">
        <f t="shared" si="78"/>
        <v>0.81611793105382802</v>
      </c>
      <c r="EQ67" s="53">
        <v>-3.9699137643876803</v>
      </c>
      <c r="ER67" s="53" t="s">
        <v>93</v>
      </c>
    </row>
    <row r="68" spans="1:148" x14ac:dyDescent="0.3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33"/>
        <v>7.590264262240475</v>
      </c>
      <c r="L68" s="61">
        <f t="shared" si="34"/>
        <v>9.4852883154566126</v>
      </c>
      <c r="M68" s="61">
        <f t="shared" si="35"/>
        <v>10.765419345183563</v>
      </c>
      <c r="N68" s="61">
        <f t="shared" si="36"/>
        <v>13.498857286208324</v>
      </c>
      <c r="O68" s="61">
        <f t="shared" si="37"/>
        <v>19.307883822252712</v>
      </c>
      <c r="P68" s="61">
        <f t="shared" si="38"/>
        <v>60.647713031341688</v>
      </c>
      <c r="Q68" s="61">
        <f t="shared" si="39"/>
        <v>60.647872331147809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40"/>
        <v>23.251802850146841</v>
      </c>
      <c r="Z68" s="61">
        <f t="shared" si="41"/>
        <v>18.700016346924439</v>
      </c>
      <c r="AA68" s="61">
        <f t="shared" si="42"/>
        <v>17.077834425628467</v>
      </c>
      <c r="AB68" s="61">
        <f t="shared" si="43"/>
        <v>14.183732168155617</v>
      </c>
      <c r="AC68" s="61">
        <f t="shared" si="44"/>
        <v>10.603472511219309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141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142"/>
        <v>744.85418701171875</v>
      </c>
      <c r="BG68" s="61">
        <f t="shared" ref="BG68:BR68" si="145">+AE$1*(AE68-AE56)/$AQ56</f>
        <v>23.251802850146841</v>
      </c>
      <c r="BH68" s="61">
        <f t="shared" si="145"/>
        <v>1.0063289493975602</v>
      </c>
      <c r="BI68" s="61">
        <f t="shared" si="145"/>
        <v>6.1542936508178734</v>
      </c>
      <c r="BJ68" s="61">
        <f t="shared" si="145"/>
        <v>5.3839923687201185</v>
      </c>
      <c r="BK68" s="61">
        <f t="shared" si="145"/>
        <v>2.2516401712912177</v>
      </c>
      <c r="BL68" s="61">
        <f t="shared" si="145"/>
        <v>2.8027385709536468</v>
      </c>
      <c r="BM68" s="61">
        <f t="shared" si="145"/>
        <v>6.5159611136981379</v>
      </c>
      <c r="BN68" s="61">
        <f t="shared" si="145"/>
        <v>1.7545533754552027</v>
      </c>
      <c r="BO68" s="61">
        <f t="shared" si="145"/>
        <v>3.8851565084162529</v>
      </c>
      <c r="BP68" s="61">
        <f t="shared" si="145"/>
        <v>0.75598753870187629</v>
      </c>
      <c r="BQ68" s="61">
        <f t="shared" si="145"/>
        <v>3.0754467367327125</v>
      </c>
      <c r="BR68" s="61">
        <f t="shared" si="145"/>
        <v>1.710496440925692</v>
      </c>
      <c r="BS68" s="61">
        <f t="shared" si="46"/>
        <v>58.548398275257135</v>
      </c>
      <c r="BT68" s="53">
        <f t="shared" si="47"/>
        <v>61.393413870927247</v>
      </c>
      <c r="BV68" s="61">
        <f t="shared" si="110"/>
        <v>10.603472511219309</v>
      </c>
      <c r="BW68" s="61">
        <f t="shared" si="111"/>
        <v>0.82900001965091541</v>
      </c>
      <c r="BX68" s="61">
        <f t="shared" si="112"/>
        <v>4.8821312101772625</v>
      </c>
      <c r="BY68" s="61">
        <f t="shared" si="113"/>
        <v>5.3696791572015687</v>
      </c>
      <c r="BZ68" s="61">
        <f t="shared" si="114"/>
        <v>3.9649353125821585</v>
      </c>
      <c r="CA68" s="61">
        <f t="shared" si="115"/>
        <v>5.2780939923040435</v>
      </c>
      <c r="CB68" s="61">
        <f t="shared" si="116"/>
        <v>9.8939270140442765</v>
      </c>
      <c r="CC68" s="61">
        <f t="shared" si="117"/>
        <v>1.59145018016124</v>
      </c>
      <c r="CD68" s="61">
        <f t="shared" si="118"/>
        <v>4.9958647569361263</v>
      </c>
      <c r="CE68" s="61">
        <f t="shared" si="119"/>
        <v>1.837642363406212</v>
      </c>
      <c r="CF68" s="61">
        <f t="shared" si="120"/>
        <v>5.7518143702424025</v>
      </c>
      <c r="CG68" s="61">
        <f t="shared" si="121"/>
        <v>2.3722582405416581</v>
      </c>
      <c r="CH68" s="61">
        <f t="shared" si="48"/>
        <v>57.370269128467172</v>
      </c>
      <c r="CI68" s="53">
        <f t="shared" si="49"/>
        <v>60.284324061500612</v>
      </c>
      <c r="CK68" s="61">
        <f t="shared" si="50"/>
        <v>24.381667093829673</v>
      </c>
      <c r="CL68" s="61">
        <f t="shared" si="51"/>
        <v>1.0552290327431419</v>
      </c>
      <c r="CM68" s="61">
        <f t="shared" si="52"/>
        <v>6.4533464333482167</v>
      </c>
      <c r="CN68" s="61">
        <f t="shared" si="53"/>
        <v>5.6456142526180235</v>
      </c>
      <c r="CO68" s="61">
        <f t="shared" si="54"/>
        <v>2.3610530944773336</v>
      </c>
      <c r="CP68" s="61">
        <f t="shared" si="55"/>
        <v>2.93893076715108</v>
      </c>
      <c r="CQ68" s="61">
        <f t="shared" si="56"/>
        <v>6.8325882381857683</v>
      </c>
      <c r="CR68" s="61">
        <f t="shared" si="57"/>
        <v>1.8398115868436298</v>
      </c>
      <c r="CS68" s="61">
        <f t="shared" si="58"/>
        <v>4.0739461454289989</v>
      </c>
      <c r="CT68" s="61">
        <f t="shared" si="59"/>
        <v>0.79272289613432778</v>
      </c>
      <c r="CU68" s="61">
        <f t="shared" si="60"/>
        <v>3.2248905163647676</v>
      </c>
      <c r="CV68" s="61">
        <f t="shared" si="61"/>
        <v>1.7936138138022848</v>
      </c>
      <c r="CW68" s="61">
        <f t="shared" si="62"/>
        <v>61.393413870927247</v>
      </c>
      <c r="CX68" s="61"/>
      <c r="CY68" s="61"/>
      <c r="CZ68" s="61">
        <f t="shared" si="63"/>
        <v>11.142063350132961</v>
      </c>
      <c r="DA68" s="61">
        <f t="shared" si="64"/>
        <v>0.87110809467735584</v>
      </c>
      <c r="DB68" s="61">
        <f t="shared" si="65"/>
        <v>5.1301132878781015</v>
      </c>
      <c r="DC68" s="61">
        <f t="shared" si="66"/>
        <v>5.6424256559466093</v>
      </c>
      <c r="DD68" s="61">
        <f t="shared" si="67"/>
        <v>4.1663295100002671</v>
      </c>
      <c r="DE68" s="61">
        <f t="shared" si="68"/>
        <v>5.5461885309726071</v>
      </c>
      <c r="DF68" s="61">
        <f t="shared" si="69"/>
        <v>10.396477329047807</v>
      </c>
      <c r="DG68" s="61">
        <f t="shared" si="70"/>
        <v>1.6722860088688074</v>
      </c>
      <c r="DH68" s="61">
        <f t="shared" si="71"/>
        <v>5.2496237955614795</v>
      </c>
      <c r="DI68" s="61">
        <f t="shared" si="72"/>
        <v>1.9309832327377443</v>
      </c>
      <c r="DJ68" s="61">
        <f t="shared" si="73"/>
        <v>6.0439709749458768</v>
      </c>
      <c r="DK68" s="61">
        <f t="shared" si="74"/>
        <v>2.4927542907309967</v>
      </c>
      <c r="DL68" s="61">
        <f t="shared" si="75"/>
        <v>60.284324061500627</v>
      </c>
      <c r="DM68" s="61">
        <f t="shared" si="76"/>
        <v>60.284324061500612</v>
      </c>
      <c r="DN68" s="61"/>
      <c r="DO68" s="59">
        <f t="shared" si="144"/>
        <v>44682</v>
      </c>
      <c r="DP68" s="61">
        <f t="shared" si="77"/>
        <v>13.239603743696712</v>
      </c>
      <c r="DQ68" s="61">
        <f t="shared" si="21"/>
        <v>0.18412093806578611</v>
      </c>
      <c r="DR68" s="61">
        <f t="shared" si="22"/>
        <v>1.3232331454701152</v>
      </c>
      <c r="DS68" s="61">
        <f t="shared" si="23"/>
        <v>3.1885966714142455E-3</v>
      </c>
      <c r="DT68" s="61">
        <f t="shared" si="24"/>
        <v>-1.8052764155229335</v>
      </c>
      <c r="DU68" s="61">
        <f t="shared" si="25"/>
        <v>-2.6072577638215271</v>
      </c>
      <c r="DV68" s="61">
        <f t="shared" si="26"/>
        <v>-3.5638890908620384</v>
      </c>
      <c r="DW68" s="61">
        <f t="shared" si="27"/>
        <v>0.16752557797482237</v>
      </c>
      <c r="DX68" s="61">
        <f t="shared" si="28"/>
        <v>-1.1756776501324806</v>
      </c>
      <c r="DY68" s="61">
        <f t="shared" si="29"/>
        <v>-1.1382603366034165</v>
      </c>
      <c r="DZ68" s="61">
        <f t="shared" si="30"/>
        <v>-2.8190804585811091</v>
      </c>
      <c r="EA68" s="61">
        <f t="shared" si="31"/>
        <v>-0.69914047692871195</v>
      </c>
      <c r="EB68" s="61">
        <f t="shared" si="32"/>
        <v>1.1090898094266208</v>
      </c>
      <c r="EC68" s="61"/>
      <c r="ED68" s="79">
        <f>+'Infla Interanual PondENGHO'!CI69</f>
        <v>1.1090898094266333E-2</v>
      </c>
      <c r="EE68" s="53">
        <f t="shared" si="78"/>
        <v>1.1090898094266333</v>
      </c>
      <c r="EQ68" s="53">
        <v>-3.1533359260869904</v>
      </c>
      <c r="ER68" s="53" t="s">
        <v>92</v>
      </c>
    </row>
    <row r="69" spans="1:148" x14ac:dyDescent="0.3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si="33"/>
        <v>7.9702925116927892</v>
      </c>
      <c r="L69" s="61">
        <f t="shared" si="34"/>
        <v>9.9760741519794376</v>
      </c>
      <c r="M69" s="61">
        <f t="shared" si="35"/>
        <v>11.338579559977999</v>
      </c>
      <c r="N69" s="61">
        <f t="shared" si="36"/>
        <v>14.242715342051962</v>
      </c>
      <c r="O69" s="61">
        <f t="shared" si="37"/>
        <v>20.452848985820879</v>
      </c>
      <c r="P69" s="61">
        <f t="shared" si="38"/>
        <v>63.980510551523068</v>
      </c>
      <c r="Q69" s="61">
        <f t="shared" si="39"/>
        <v>63.980605226119856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si="40"/>
        <v>24.102724625561915</v>
      </c>
      <c r="Z69" s="61">
        <f t="shared" si="41"/>
        <v>19.392687044493467</v>
      </c>
      <c r="AA69" s="61">
        <f t="shared" si="42"/>
        <v>17.722336339556655</v>
      </c>
      <c r="AB69" s="61">
        <f t="shared" si="43"/>
        <v>14.735549334874994</v>
      </c>
      <c r="AC69" s="61">
        <f t="shared" si="44"/>
        <v>11.036166633320097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141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142"/>
        <v>786.41278076171875</v>
      </c>
      <c r="BG69" s="61">
        <f t="shared" ref="BG69:BR69" si="146">+AE$1*(AE69-AE57)/$AQ57</f>
        <v>24.102724625561915</v>
      </c>
      <c r="BH69" s="61">
        <f t="shared" si="146"/>
        <v>1.0521250413474519</v>
      </c>
      <c r="BI69" s="61">
        <f t="shared" si="146"/>
        <v>6.494674810934927</v>
      </c>
      <c r="BJ69" s="61">
        <f t="shared" si="146"/>
        <v>6.0385273729041753</v>
      </c>
      <c r="BK69" s="61">
        <f t="shared" si="146"/>
        <v>2.3988314565428834</v>
      </c>
      <c r="BL69" s="61">
        <f t="shared" si="146"/>
        <v>3.0771879358642504</v>
      </c>
      <c r="BM69" s="61">
        <f t="shared" si="146"/>
        <v>6.825853947194517</v>
      </c>
      <c r="BN69" s="61">
        <f t="shared" si="146"/>
        <v>1.4179077636908082</v>
      </c>
      <c r="BO69" s="61">
        <f t="shared" si="146"/>
        <v>4.0372954089675481</v>
      </c>
      <c r="BP69" s="61">
        <f t="shared" si="146"/>
        <v>0.77663827598769131</v>
      </c>
      <c r="BQ69" s="61">
        <f t="shared" si="146"/>
        <v>3.2856029611253539</v>
      </c>
      <c r="BR69" s="61">
        <f t="shared" si="146"/>
        <v>1.833008118184875</v>
      </c>
      <c r="BS69" s="61">
        <f t="shared" si="46"/>
        <v>61.340377718306407</v>
      </c>
      <c r="BT69" s="53">
        <f t="shared" si="47"/>
        <v>64.400348191115839</v>
      </c>
      <c r="BV69" s="61">
        <f t="shared" si="110"/>
        <v>11.036166633320097</v>
      </c>
      <c r="BW69" s="61">
        <f t="shared" si="111"/>
        <v>0.87535892424601114</v>
      </c>
      <c r="BX69" s="61">
        <f t="shared" si="112"/>
        <v>5.1556232733051246</v>
      </c>
      <c r="BY69" s="61">
        <f t="shared" si="113"/>
        <v>6.1090590916280831</v>
      </c>
      <c r="BZ69" s="61">
        <f t="shared" si="114"/>
        <v>4.2419314478968024</v>
      </c>
      <c r="CA69" s="61">
        <f t="shared" si="115"/>
        <v>5.8863215057235072</v>
      </c>
      <c r="CB69" s="61">
        <f t="shared" si="116"/>
        <v>10.239560497456958</v>
      </c>
      <c r="CC69" s="61">
        <f t="shared" si="117"/>
        <v>1.2620454301748283</v>
      </c>
      <c r="CD69" s="61">
        <f t="shared" si="118"/>
        <v>5.2672186882917966</v>
      </c>
      <c r="CE69" s="61">
        <f t="shared" si="119"/>
        <v>1.902721680018884</v>
      </c>
      <c r="CF69" s="61">
        <f t="shared" si="120"/>
        <v>6.1568751982691348</v>
      </c>
      <c r="CG69" s="61">
        <f t="shared" si="121"/>
        <v>2.5509516441790376</v>
      </c>
      <c r="CH69" s="61">
        <f t="shared" si="48"/>
        <v>60.683834014510268</v>
      </c>
      <c r="CI69" s="53">
        <f t="shared" si="49"/>
        <v>63.929348956973243</v>
      </c>
      <c r="CK69" s="61">
        <f t="shared" si="50"/>
        <v>25.305091295150671</v>
      </c>
      <c r="CL69" s="61">
        <f t="shared" si="51"/>
        <v>1.1046103973231094</v>
      </c>
      <c r="CM69" s="61">
        <f t="shared" si="52"/>
        <v>6.8186622706017923</v>
      </c>
      <c r="CN69" s="61">
        <f t="shared" si="53"/>
        <v>6.3397598750122253</v>
      </c>
      <c r="CO69" s="61">
        <f t="shared" si="54"/>
        <v>2.5184973878479822</v>
      </c>
      <c r="CP69" s="61">
        <f t="shared" si="55"/>
        <v>3.2306937435114027</v>
      </c>
      <c r="CQ69" s="61">
        <f t="shared" si="56"/>
        <v>7.1663623090119808</v>
      </c>
      <c r="CR69" s="61">
        <f t="shared" si="57"/>
        <v>1.488640224941471</v>
      </c>
      <c r="CS69" s="61">
        <f t="shared" si="58"/>
        <v>4.2386962676023465</v>
      </c>
      <c r="CT69" s="61">
        <f t="shared" si="59"/>
        <v>0.81538094893779145</v>
      </c>
      <c r="CU69" s="61">
        <f t="shared" si="60"/>
        <v>3.4495055717774945</v>
      </c>
      <c r="CV69" s="61">
        <f t="shared" si="61"/>
        <v>1.9244478993975649</v>
      </c>
      <c r="CW69" s="61">
        <f t="shared" si="62"/>
        <v>64.400348191115839</v>
      </c>
      <c r="CX69" s="61"/>
      <c r="CY69" s="61"/>
      <c r="CZ69" s="61">
        <f t="shared" si="63"/>
        <v>11.626406922148702</v>
      </c>
      <c r="DA69" s="61">
        <f t="shared" si="64"/>
        <v>0.92217518948033084</v>
      </c>
      <c r="DB69" s="61">
        <f t="shared" si="65"/>
        <v>5.4313581974897218</v>
      </c>
      <c r="DC69" s="61">
        <f t="shared" si="66"/>
        <v>6.4357860179710578</v>
      </c>
      <c r="DD69" s="61">
        <f t="shared" si="67"/>
        <v>4.4687999726469156</v>
      </c>
      <c r="DE69" s="61">
        <f t="shared" si="68"/>
        <v>6.2011358992636181</v>
      </c>
      <c r="DF69" s="61">
        <f t="shared" si="69"/>
        <v>10.787196406401074</v>
      </c>
      <c r="DG69" s="61">
        <f t="shared" si="70"/>
        <v>1.3295426041457432</v>
      </c>
      <c r="DH69" s="61">
        <f t="shared" si="71"/>
        <v>5.5489219991601191</v>
      </c>
      <c r="DI69" s="61">
        <f t="shared" si="72"/>
        <v>2.0044837348418039</v>
      </c>
      <c r="DJ69" s="61">
        <f t="shared" si="73"/>
        <v>6.4861594430662608</v>
      </c>
      <c r="DK69" s="61">
        <f t="shared" si="74"/>
        <v>2.6873825703578933</v>
      </c>
      <c r="DL69" s="61">
        <f t="shared" si="75"/>
        <v>63.929348956973243</v>
      </c>
      <c r="DM69" s="61">
        <f t="shared" si="76"/>
        <v>63.929348956973243</v>
      </c>
      <c r="DN69" s="61"/>
      <c r="DO69" s="59">
        <f t="shared" si="144"/>
        <v>44713</v>
      </c>
      <c r="DP69" s="61">
        <f t="shared" si="77"/>
        <v>13.678684373001969</v>
      </c>
      <c r="DQ69" s="61">
        <f t="shared" si="21"/>
        <v>0.18243520784277856</v>
      </c>
      <c r="DR69" s="61">
        <f t="shared" si="22"/>
        <v>1.3873040731120705</v>
      </c>
      <c r="DS69" s="61">
        <f t="shared" si="23"/>
        <v>-9.6026142958832494E-2</v>
      </c>
      <c r="DT69" s="61">
        <f t="shared" si="24"/>
        <v>-1.9503025847989335</v>
      </c>
      <c r="DU69" s="61">
        <f t="shared" si="25"/>
        <v>-2.9704421557522154</v>
      </c>
      <c r="DV69" s="61">
        <f t="shared" si="26"/>
        <v>-3.6208340973890936</v>
      </c>
      <c r="DW69" s="61">
        <f t="shared" si="27"/>
        <v>0.15909762079572776</v>
      </c>
      <c r="DX69" s="61">
        <f t="shared" si="28"/>
        <v>-1.3102257315577726</v>
      </c>
      <c r="DY69" s="61">
        <f t="shared" si="29"/>
        <v>-1.1891027859040124</v>
      </c>
      <c r="DZ69" s="61">
        <f t="shared" si="30"/>
        <v>-3.0366538712887663</v>
      </c>
      <c r="EA69" s="61">
        <f t="shared" si="31"/>
        <v>-0.76293467096032841</v>
      </c>
      <c r="EB69" s="61">
        <f t="shared" si="32"/>
        <v>0.47099923414259592</v>
      </c>
      <c r="EC69" s="61"/>
      <c r="ED69" s="79">
        <f>+'Infla Interanual PondENGHO'!CI70</f>
        <v>4.7099923414259948E-3</v>
      </c>
      <c r="EE69" s="53">
        <f t="shared" si="78"/>
        <v>0.47099923414259948</v>
      </c>
      <c r="EQ69" s="53">
        <v>-2.045779755761945</v>
      </c>
      <c r="ER69" s="53" t="s">
        <v>96</v>
      </c>
    </row>
    <row r="70" spans="1:148" x14ac:dyDescent="0.3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33"/>
        <v>8.7896172593604405</v>
      </c>
      <c r="L70" s="61">
        <f t="shared" si="34"/>
        <v>11.021570219294894</v>
      </c>
      <c r="M70" s="61">
        <f t="shared" si="35"/>
        <v>12.545491793471172</v>
      </c>
      <c r="N70" s="61">
        <f t="shared" si="36"/>
        <v>15.793128445373805</v>
      </c>
      <c r="O70" s="61">
        <f t="shared" si="37"/>
        <v>22.780519850420525</v>
      </c>
      <c r="P70" s="61">
        <f t="shared" si="38"/>
        <v>70.930327567920841</v>
      </c>
      <c r="Q70" s="61">
        <f t="shared" si="39"/>
        <v>70.930396021625668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40"/>
        <v>25.84166534993663</v>
      </c>
      <c r="Z70" s="61">
        <f t="shared" si="41"/>
        <v>20.781767617110351</v>
      </c>
      <c r="AA70" s="61">
        <f t="shared" si="42"/>
        <v>18.980124510631509</v>
      </c>
      <c r="AB70" s="61">
        <f t="shared" si="43"/>
        <v>15.788028286994592</v>
      </c>
      <c r="AC70" s="61">
        <f t="shared" si="44"/>
        <v>11.818962777150318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141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142"/>
        <v>847.4913330078125</v>
      </c>
      <c r="BG70" s="61">
        <f t="shared" ref="BG70:BR70" si="147">+AE$1*(AE70-AE58)/$AQ58</f>
        <v>25.84166534993663</v>
      </c>
      <c r="BH70" s="61">
        <f t="shared" si="147"/>
        <v>1.1543579528290573</v>
      </c>
      <c r="BI70" s="61">
        <f t="shared" si="147"/>
        <v>7.4401253942434513</v>
      </c>
      <c r="BJ70" s="61">
        <f t="shared" si="147"/>
        <v>6.3655524792116456</v>
      </c>
      <c r="BK70" s="61">
        <f t="shared" si="147"/>
        <v>2.8486464660137596</v>
      </c>
      <c r="BL70" s="61">
        <f t="shared" si="147"/>
        <v>3.3037486767527442</v>
      </c>
      <c r="BM70" s="61">
        <f t="shared" si="147"/>
        <v>7.3344100069107618</v>
      </c>
      <c r="BN70" s="61">
        <f t="shared" si="147"/>
        <v>1.6952657229596064</v>
      </c>
      <c r="BO70" s="61">
        <f t="shared" si="147"/>
        <v>5.0743896443717063</v>
      </c>
      <c r="BP70" s="61">
        <f t="shared" si="147"/>
        <v>0.84380614543815891</v>
      </c>
      <c r="BQ70" s="61">
        <f t="shared" si="147"/>
        <v>3.6465845439523248</v>
      </c>
      <c r="BR70" s="61">
        <f t="shared" si="147"/>
        <v>2.0778063130745137</v>
      </c>
      <c r="BS70" s="61">
        <f t="shared" si="46"/>
        <v>67.626358695694364</v>
      </c>
      <c r="BT70" s="53">
        <f t="shared" si="47"/>
        <v>70.970919631631332</v>
      </c>
      <c r="BV70" s="61">
        <f t="shared" si="110"/>
        <v>11.818962777150318</v>
      </c>
      <c r="BW70" s="61">
        <f t="shared" si="111"/>
        <v>0.96035104856669928</v>
      </c>
      <c r="BX70" s="61">
        <f t="shared" si="112"/>
        <v>5.8868727509793217</v>
      </c>
      <c r="BY70" s="61">
        <f t="shared" si="113"/>
        <v>6.3845896940817468</v>
      </c>
      <c r="BZ70" s="61">
        <f t="shared" si="114"/>
        <v>5.0363681056167815</v>
      </c>
      <c r="CA70" s="61">
        <f t="shared" si="115"/>
        <v>6.376202192984973</v>
      </c>
      <c r="CB70" s="61">
        <f t="shared" si="116"/>
        <v>11.027475601059349</v>
      </c>
      <c r="CC70" s="61">
        <f t="shared" si="117"/>
        <v>1.5145205658198695</v>
      </c>
      <c r="CD70" s="61">
        <f t="shared" si="118"/>
        <v>6.6483664868484498</v>
      </c>
      <c r="CE70" s="61">
        <f t="shared" si="119"/>
        <v>2.0749258293608714</v>
      </c>
      <c r="CF70" s="61">
        <f t="shared" si="120"/>
        <v>6.9560858089826052</v>
      </c>
      <c r="CG70" s="61">
        <f t="shared" si="121"/>
        <v>2.8761148360411006</v>
      </c>
      <c r="CH70" s="61">
        <f t="shared" si="48"/>
        <v>67.560835697492081</v>
      </c>
      <c r="CI70" s="53">
        <f t="shared" si="49"/>
        <v>71.236277189881235</v>
      </c>
      <c r="CK70" s="61">
        <f t="shared" si="50"/>
        <v>27.119702880211886</v>
      </c>
      <c r="CL70" s="61">
        <f t="shared" si="51"/>
        <v>1.2114484215395374</v>
      </c>
      <c r="CM70" s="61">
        <f t="shared" si="52"/>
        <v>7.8080877277476448</v>
      </c>
      <c r="CN70" s="61">
        <f t="shared" si="53"/>
        <v>6.6803702302815919</v>
      </c>
      <c r="CO70" s="61">
        <f t="shared" si="54"/>
        <v>2.9895304626428891</v>
      </c>
      <c r="CP70" s="61">
        <f t="shared" si="55"/>
        <v>3.4671404219174025</v>
      </c>
      <c r="CQ70" s="61">
        <f t="shared" si="56"/>
        <v>7.6971440306017449</v>
      </c>
      <c r="CR70" s="61">
        <f t="shared" si="57"/>
        <v>1.7791075802235352</v>
      </c>
      <c r="CS70" s="61">
        <f t="shared" si="58"/>
        <v>5.3253510402773712</v>
      </c>
      <c r="CT70" s="61">
        <f t="shared" si="59"/>
        <v>0.88553781820550681</v>
      </c>
      <c r="CU70" s="61">
        <f t="shared" si="60"/>
        <v>3.8269317406744663</v>
      </c>
      <c r="CV70" s="61">
        <f t="shared" si="61"/>
        <v>2.1805672773077496</v>
      </c>
      <c r="CW70" s="61">
        <f t="shared" si="62"/>
        <v>70.970919631631318</v>
      </c>
      <c r="CX70" s="61"/>
      <c r="CY70" s="61"/>
      <c r="CZ70" s="61">
        <f t="shared" si="63"/>
        <v>12.461937449379747</v>
      </c>
      <c r="DA70" s="61">
        <f t="shared" si="64"/>
        <v>1.0125960223702501</v>
      </c>
      <c r="DB70" s="61">
        <f t="shared" si="65"/>
        <v>6.2071301330259985</v>
      </c>
      <c r="DC70" s="61">
        <f t="shared" si="66"/>
        <v>6.7319238504941916</v>
      </c>
      <c r="DD70" s="61">
        <f t="shared" si="67"/>
        <v>5.3103563728610306</v>
      </c>
      <c r="DE70" s="61">
        <f t="shared" si="68"/>
        <v>6.7230800529465187</v>
      </c>
      <c r="DF70" s="61">
        <f t="shared" si="69"/>
        <v>11.627391824149335</v>
      </c>
      <c r="DG70" s="61">
        <f t="shared" si="70"/>
        <v>1.5969134443451671</v>
      </c>
      <c r="DH70" s="61">
        <f t="shared" si="71"/>
        <v>7.0100506162719611</v>
      </c>
      <c r="DI70" s="61">
        <f t="shared" si="72"/>
        <v>2.1878058493921517</v>
      </c>
      <c r="DJ70" s="61">
        <f t="shared" si="73"/>
        <v>7.3345104708892528</v>
      </c>
      <c r="DK70" s="61">
        <f t="shared" si="74"/>
        <v>3.0325811037556356</v>
      </c>
      <c r="DL70" s="61">
        <f t="shared" si="75"/>
        <v>71.236277189881235</v>
      </c>
      <c r="DM70" s="61">
        <f t="shared" si="76"/>
        <v>71.236277189881235</v>
      </c>
      <c r="DN70" s="61"/>
      <c r="DO70" s="59">
        <f t="shared" si="144"/>
        <v>44743</v>
      </c>
      <c r="DP70" s="61">
        <f t="shared" si="77"/>
        <v>14.657765430832139</v>
      </c>
      <c r="DQ70" s="61">
        <f t="shared" si="21"/>
        <v>0.19885239916928721</v>
      </c>
      <c r="DR70" s="61">
        <f t="shared" si="22"/>
        <v>1.6009575947216463</v>
      </c>
      <c r="DS70" s="61">
        <f t="shared" si="23"/>
        <v>-5.1553620212599682E-2</v>
      </c>
      <c r="DT70" s="61">
        <f t="shared" si="24"/>
        <v>-2.3208259102181414</v>
      </c>
      <c r="DU70" s="61">
        <f t="shared" si="25"/>
        <v>-3.2559396310291162</v>
      </c>
      <c r="DV70" s="61">
        <f t="shared" si="26"/>
        <v>-3.9302477935475899</v>
      </c>
      <c r="DW70" s="61">
        <f t="shared" si="27"/>
        <v>0.18219413587836808</v>
      </c>
      <c r="DX70" s="61">
        <f t="shared" si="28"/>
        <v>-1.68469957599459</v>
      </c>
      <c r="DY70" s="61">
        <f t="shared" si="29"/>
        <v>-1.302268031186645</v>
      </c>
      <c r="DZ70" s="61">
        <f t="shared" si="30"/>
        <v>-3.5075787302147865</v>
      </c>
      <c r="EA70" s="61">
        <f t="shared" si="31"/>
        <v>-0.85201382644788604</v>
      </c>
      <c r="EB70" s="61">
        <f t="shared" si="32"/>
        <v>-0.26535755824991725</v>
      </c>
      <c r="EC70" s="61"/>
      <c r="ED70" s="79">
        <f>+'Infla Interanual PondENGHO'!CI71</f>
        <v>-2.6535755824990126E-3</v>
      </c>
      <c r="EE70" s="53">
        <f t="shared" si="78"/>
        <v>-0.26535755824990126</v>
      </c>
      <c r="EQ70" s="53">
        <v>-1.8297957903043487</v>
      </c>
      <c r="ER70" s="53" t="s">
        <v>97</v>
      </c>
    </row>
    <row r="71" spans="1:148" x14ac:dyDescent="0.3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33"/>
        <v>9.7792720373673028</v>
      </c>
      <c r="L71" s="61">
        <f t="shared" si="34"/>
        <v>12.22781541031614</v>
      </c>
      <c r="M71" s="61">
        <f t="shared" si="35"/>
        <v>13.885183710094593</v>
      </c>
      <c r="N71" s="61">
        <f t="shared" si="36"/>
        <v>17.435820521939252</v>
      </c>
      <c r="O71" s="61">
        <f t="shared" si="37"/>
        <v>25.051421465653892</v>
      </c>
      <c r="P71" s="61">
        <f t="shared" si="38"/>
        <v>78.379513145371178</v>
      </c>
      <c r="Q71" s="61">
        <f t="shared" si="39"/>
        <v>78.379659795992978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40"/>
        <v>29.071385793391183</v>
      </c>
      <c r="Z71" s="61">
        <f t="shared" si="41"/>
        <v>23.35487887325835</v>
      </c>
      <c r="AA71" s="61">
        <f t="shared" si="42"/>
        <v>21.315514760915729</v>
      </c>
      <c r="AB71" s="61">
        <f t="shared" si="43"/>
        <v>17.695160242695938</v>
      </c>
      <c r="AC71" s="61">
        <f t="shared" si="44"/>
        <v>13.208868452973068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141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142"/>
        <v>904.73565673828125</v>
      </c>
      <c r="BG71" s="61">
        <f t="shared" ref="BG71:BR71" si="148">+AE$1*(AE71-AE59)/$AQ59</f>
        <v>29.071385793391183</v>
      </c>
      <c r="BH71" s="61">
        <f t="shared" si="148"/>
        <v>1.2986315689319989</v>
      </c>
      <c r="BI71" s="61">
        <f t="shared" si="148"/>
        <v>8.4962059261382059</v>
      </c>
      <c r="BJ71" s="61">
        <f t="shared" si="148"/>
        <v>7.1994524890031384</v>
      </c>
      <c r="BK71" s="61">
        <f t="shared" si="148"/>
        <v>3.2200339825135207</v>
      </c>
      <c r="BL71" s="61">
        <f t="shared" si="148"/>
        <v>3.4819816990501544</v>
      </c>
      <c r="BM71" s="61">
        <f t="shared" si="148"/>
        <v>8.1165238753693618</v>
      </c>
      <c r="BN71" s="61">
        <f t="shared" si="148"/>
        <v>1.9500884247329553</v>
      </c>
      <c r="BO71" s="61">
        <f t="shared" si="148"/>
        <v>5.3144843075137409</v>
      </c>
      <c r="BP71" s="61">
        <f t="shared" si="148"/>
        <v>0.87488737909948189</v>
      </c>
      <c r="BQ71" s="61">
        <f t="shared" si="148"/>
        <v>3.9638125409006371</v>
      </c>
      <c r="BR71" s="61">
        <f t="shared" si="148"/>
        <v>2.3745569214402122</v>
      </c>
      <c r="BS71" s="61">
        <f t="shared" si="46"/>
        <v>75.36204490808457</v>
      </c>
      <c r="BT71" s="53">
        <f t="shared" si="47"/>
        <v>79.168204002852221</v>
      </c>
      <c r="BV71" s="61">
        <f t="shared" si="110"/>
        <v>13.208868452973068</v>
      </c>
      <c r="BW71" s="61">
        <f t="shared" si="111"/>
        <v>1.0823301426965695</v>
      </c>
      <c r="BX71" s="61">
        <f t="shared" si="112"/>
        <v>6.658285949394962</v>
      </c>
      <c r="BY71" s="61">
        <f t="shared" si="113"/>
        <v>7.0118680276308494</v>
      </c>
      <c r="BZ71" s="61">
        <f t="shared" si="114"/>
        <v>5.6670399403350507</v>
      </c>
      <c r="CA71" s="61">
        <f t="shared" si="115"/>
        <v>6.7100108787130273</v>
      </c>
      <c r="CB71" s="61">
        <f t="shared" si="116"/>
        <v>12.202785300173119</v>
      </c>
      <c r="CC71" s="61">
        <f t="shared" si="117"/>
        <v>1.7479361281366577</v>
      </c>
      <c r="CD71" s="61">
        <f t="shared" si="118"/>
        <v>6.8875705157012259</v>
      </c>
      <c r="CE71" s="61">
        <f t="shared" si="119"/>
        <v>2.1246610082852575</v>
      </c>
      <c r="CF71" s="61">
        <f t="shared" si="120"/>
        <v>7.5006612929851686</v>
      </c>
      <c r="CG71" s="61">
        <f t="shared" si="121"/>
        <v>3.2666661185731996</v>
      </c>
      <c r="CH71" s="61">
        <f t="shared" si="48"/>
        <v>74.068683755598158</v>
      </c>
      <c r="CI71" s="53">
        <f t="shared" si="49"/>
        <v>78.176831789957163</v>
      </c>
      <c r="CK71" s="61">
        <f t="shared" si="50"/>
        <v>30.539635753566358</v>
      </c>
      <c r="CL71" s="61">
        <f t="shared" si="51"/>
        <v>1.3642189393765165</v>
      </c>
      <c r="CM71" s="61">
        <f t="shared" si="52"/>
        <v>8.9253066955803124</v>
      </c>
      <c r="CN71" s="61">
        <f t="shared" si="53"/>
        <v>7.5630607430226267</v>
      </c>
      <c r="CO71" s="61">
        <f t="shared" si="54"/>
        <v>3.3826617567857391</v>
      </c>
      <c r="CP71" s="61">
        <f t="shared" si="55"/>
        <v>3.6578391393281922</v>
      </c>
      <c r="CQ71" s="61">
        <f t="shared" si="56"/>
        <v>8.5264488077914358</v>
      </c>
      <c r="CR71" s="61">
        <f t="shared" si="57"/>
        <v>2.0485776151795672</v>
      </c>
      <c r="CS71" s="61">
        <f t="shared" si="58"/>
        <v>5.5828922681219515</v>
      </c>
      <c r="CT71" s="61">
        <f t="shared" si="59"/>
        <v>0.91907355476547292</v>
      </c>
      <c r="CU71" s="61">
        <f t="shared" si="60"/>
        <v>4.1640048415594606</v>
      </c>
      <c r="CV71" s="61">
        <f t="shared" si="61"/>
        <v>2.4944838877746087</v>
      </c>
      <c r="CW71" s="61">
        <f t="shared" si="62"/>
        <v>79.168204002852235</v>
      </c>
      <c r="CX71" s="61"/>
      <c r="CY71" s="61"/>
      <c r="CZ71" s="61">
        <f t="shared" si="63"/>
        <v>13.94148558911985</v>
      </c>
      <c r="DA71" s="61">
        <f t="shared" si="64"/>
        <v>1.1423605391177878</v>
      </c>
      <c r="DB71" s="61">
        <f t="shared" si="65"/>
        <v>7.0275813512879335</v>
      </c>
      <c r="DC71" s="61">
        <f t="shared" si="66"/>
        <v>7.4007745181248055</v>
      </c>
      <c r="DD71" s="61">
        <f t="shared" si="67"/>
        <v>5.9813568393411272</v>
      </c>
      <c r="DE71" s="61">
        <f t="shared" si="68"/>
        <v>7.08217515387242</v>
      </c>
      <c r="DF71" s="61">
        <f t="shared" si="69"/>
        <v>12.879601005580092</v>
      </c>
      <c r="DG71" s="61">
        <f t="shared" si="70"/>
        <v>1.8448837179262083</v>
      </c>
      <c r="DH71" s="61">
        <f t="shared" si="71"/>
        <v>7.2695829646999366</v>
      </c>
      <c r="DI71" s="61">
        <f t="shared" si="72"/>
        <v>2.2425032798404962</v>
      </c>
      <c r="DJ71" s="61">
        <f t="shared" si="73"/>
        <v>7.9166782300330176</v>
      </c>
      <c r="DK71" s="61">
        <f t="shared" si="74"/>
        <v>3.4478486010134839</v>
      </c>
      <c r="DL71" s="61">
        <f t="shared" si="75"/>
        <v>78.176831789957163</v>
      </c>
      <c r="DM71" s="61">
        <f t="shared" si="76"/>
        <v>78.176831789957163</v>
      </c>
      <c r="DN71" s="61"/>
      <c r="DO71" s="59">
        <f t="shared" si="144"/>
        <v>44774</v>
      </c>
      <c r="DP71" s="61">
        <f t="shared" si="77"/>
        <v>16.598150164446508</v>
      </c>
      <c r="DQ71" s="61">
        <f t="shared" si="21"/>
        <v>0.22185840025872872</v>
      </c>
      <c r="DR71" s="61">
        <f t="shared" si="22"/>
        <v>1.8977253442923789</v>
      </c>
      <c r="DS71" s="61">
        <f t="shared" si="23"/>
        <v>0.16228622489782119</v>
      </c>
      <c r="DT71" s="61">
        <f t="shared" si="24"/>
        <v>-2.5986950825553881</v>
      </c>
      <c r="DU71" s="61">
        <f t="shared" si="25"/>
        <v>-3.4243360145442279</v>
      </c>
      <c r="DV71" s="61">
        <f t="shared" si="26"/>
        <v>-4.3531521977886563</v>
      </c>
      <c r="DW71" s="61">
        <f t="shared" si="27"/>
        <v>0.20369389725335885</v>
      </c>
      <c r="DX71" s="61">
        <f t="shared" si="28"/>
        <v>-1.6866906965779851</v>
      </c>
      <c r="DY71" s="61">
        <f t="shared" si="29"/>
        <v>-1.3234297250750233</v>
      </c>
      <c r="DZ71" s="61">
        <f t="shared" si="30"/>
        <v>-3.752673388473557</v>
      </c>
      <c r="EA71" s="61">
        <f t="shared" si="31"/>
        <v>-0.95336471323887517</v>
      </c>
      <c r="EB71" s="61">
        <f t="shared" si="32"/>
        <v>0.99137221289507238</v>
      </c>
      <c r="EC71" s="61"/>
      <c r="ED71" s="79">
        <f>+'Infla Interanual PondENGHO'!CI72</f>
        <v>9.9137221289506972E-3</v>
      </c>
      <c r="EE71" s="53">
        <f t="shared" si="78"/>
        <v>0.99137221289506972</v>
      </c>
      <c r="EQ71" s="53">
        <v>-1.2898427801445616</v>
      </c>
      <c r="ER71" s="53" t="s">
        <v>99</v>
      </c>
    </row>
    <row r="72" spans="1:148" x14ac:dyDescent="0.3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33"/>
        <v>10.413972784292008</v>
      </c>
      <c r="L72" s="61">
        <f t="shared" si="34"/>
        <v>12.98074811242855</v>
      </c>
      <c r="M72" s="61">
        <f t="shared" si="35"/>
        <v>14.707762556714608</v>
      </c>
      <c r="N72" s="61">
        <f t="shared" si="36"/>
        <v>18.425566641281062</v>
      </c>
      <c r="O72" s="61">
        <f t="shared" si="37"/>
        <v>26.354493842664059</v>
      </c>
      <c r="P72" s="61">
        <f t="shared" si="38"/>
        <v>82.882543937380277</v>
      </c>
      <c r="Q72" s="61">
        <f t="shared" si="39"/>
        <v>82.88276808843284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40"/>
        <v>31.283251939625899</v>
      </c>
      <c r="Z72" s="61">
        <f t="shared" si="41"/>
        <v>25.121640536781008</v>
      </c>
      <c r="AA72" s="61">
        <f t="shared" si="42"/>
        <v>22.927389604516314</v>
      </c>
      <c r="AB72" s="61">
        <f t="shared" si="43"/>
        <v>19.024178945896239</v>
      </c>
      <c r="AC72" s="61">
        <f t="shared" si="44"/>
        <v>14.186187109522944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141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142"/>
        <v>953.90362548828125</v>
      </c>
      <c r="BG72" s="61">
        <f t="shared" ref="BG72:BR72" si="149">+AE$1*(AE72-AE60)/$AQ60</f>
        <v>31.283251939625899</v>
      </c>
      <c r="BH72" s="61">
        <f t="shared" si="149"/>
        <v>1.4231917024212666</v>
      </c>
      <c r="BI72" s="61">
        <f t="shared" si="149"/>
        <v>9.2924945431779751</v>
      </c>
      <c r="BJ72" s="61">
        <f t="shared" si="149"/>
        <v>7.4691813252788162</v>
      </c>
      <c r="BK72" s="61">
        <f t="shared" si="149"/>
        <v>3.4114245814338724</v>
      </c>
      <c r="BL72" s="61">
        <f t="shared" si="149"/>
        <v>3.5623894314564866</v>
      </c>
      <c r="BM72" s="61">
        <f t="shared" si="149"/>
        <v>8.6686061422928429</v>
      </c>
      <c r="BN72" s="61">
        <f t="shared" si="149"/>
        <v>1.9501030988853696</v>
      </c>
      <c r="BO72" s="61">
        <f t="shared" si="149"/>
        <v>5.5512651077590665</v>
      </c>
      <c r="BP72" s="61">
        <f t="shared" si="149"/>
        <v>0.90600126969756756</v>
      </c>
      <c r="BQ72" s="61">
        <f t="shared" si="149"/>
        <v>4.1006242390294085</v>
      </c>
      <c r="BR72" s="61">
        <f t="shared" si="149"/>
        <v>2.60458849113542</v>
      </c>
      <c r="BS72" s="61">
        <f t="shared" si="46"/>
        <v>80.223121872193985</v>
      </c>
      <c r="BT72" s="53">
        <f t="shared" si="47"/>
        <v>84.517548659476915</v>
      </c>
      <c r="BV72" s="61">
        <f t="shared" si="110"/>
        <v>14.186187109522944</v>
      </c>
      <c r="BW72" s="61">
        <f t="shared" si="111"/>
        <v>1.1769448815822978</v>
      </c>
      <c r="BX72" s="61">
        <f t="shared" si="112"/>
        <v>7.2061086457380972</v>
      </c>
      <c r="BY72" s="61">
        <f t="shared" si="113"/>
        <v>7.097429419820295</v>
      </c>
      <c r="BZ72" s="61">
        <f t="shared" si="114"/>
        <v>5.9565224679213724</v>
      </c>
      <c r="CA72" s="61">
        <f t="shared" si="115"/>
        <v>6.7475213377301015</v>
      </c>
      <c r="CB72" s="61">
        <f t="shared" si="116"/>
        <v>12.977793643492731</v>
      </c>
      <c r="CC72" s="61">
        <f t="shared" si="117"/>
        <v>1.7167802738054501</v>
      </c>
      <c r="CD72" s="61">
        <f t="shared" si="118"/>
        <v>7.1829854815544643</v>
      </c>
      <c r="CE72" s="61">
        <f t="shared" si="119"/>
        <v>2.1854659825244083</v>
      </c>
      <c r="CF72" s="61">
        <f t="shared" si="120"/>
        <v>7.6415407723172226</v>
      </c>
      <c r="CG72" s="61">
        <f t="shared" si="121"/>
        <v>3.583821242136596</v>
      </c>
      <c r="CH72" s="61">
        <f t="shared" si="48"/>
        <v>77.659101258145981</v>
      </c>
      <c r="CI72" s="53">
        <f t="shared" si="49"/>
        <v>82.101452441582779</v>
      </c>
      <c r="CK72" s="61">
        <f t="shared" si="50"/>
        <v>32.957876810705798</v>
      </c>
      <c r="CL72" s="61">
        <f t="shared" si="51"/>
        <v>1.4993766280098464</v>
      </c>
      <c r="CM72" s="61">
        <f t="shared" si="52"/>
        <v>9.789931398732902</v>
      </c>
      <c r="CN72" s="61">
        <f t="shared" si="53"/>
        <v>7.8690143361837253</v>
      </c>
      <c r="CO72" s="61">
        <f t="shared" si="54"/>
        <v>3.5940416719111621</v>
      </c>
      <c r="CP72" s="61">
        <f t="shared" si="55"/>
        <v>3.7530878266841459</v>
      </c>
      <c r="CQ72" s="61">
        <f t="shared" si="56"/>
        <v>9.1326456056931171</v>
      </c>
      <c r="CR72" s="61">
        <f t="shared" si="57"/>
        <v>2.0544941371593302</v>
      </c>
      <c r="CS72" s="61">
        <f t="shared" si="58"/>
        <v>5.8484300774800042</v>
      </c>
      <c r="CT72" s="61">
        <f t="shared" si="59"/>
        <v>0.95450045585614252</v>
      </c>
      <c r="CU72" s="61">
        <f t="shared" si="60"/>
        <v>4.3201349008648373</v>
      </c>
      <c r="CV72" s="61">
        <f t="shared" si="61"/>
        <v>2.7440148101959059</v>
      </c>
      <c r="CW72" s="61">
        <f t="shared" si="62"/>
        <v>84.51754865947693</v>
      </c>
      <c r="CX72" s="61"/>
      <c r="CY72" s="61"/>
      <c r="CZ72" s="61">
        <f t="shared" si="63"/>
        <v>14.997682788374039</v>
      </c>
      <c r="DA72" s="61">
        <f t="shared" si="64"/>
        <v>1.2442699265909609</v>
      </c>
      <c r="DB72" s="61">
        <f t="shared" si="65"/>
        <v>7.6183213130461791</v>
      </c>
      <c r="DC72" s="61">
        <f t="shared" si="66"/>
        <v>7.5034252847182366</v>
      </c>
      <c r="DD72" s="61">
        <f t="shared" si="67"/>
        <v>6.2972547736762339</v>
      </c>
      <c r="DE72" s="61">
        <f t="shared" si="68"/>
        <v>7.1335013312442062</v>
      </c>
      <c r="DF72" s="61">
        <f t="shared" si="69"/>
        <v>13.72016531682601</v>
      </c>
      <c r="DG72" s="61">
        <f t="shared" si="70"/>
        <v>1.8149856451976487</v>
      </c>
      <c r="DH72" s="61">
        <f t="shared" si="71"/>
        <v>7.5938754292570936</v>
      </c>
      <c r="DI72" s="61">
        <f t="shared" si="72"/>
        <v>2.3104816888169117</v>
      </c>
      <c r="DJ72" s="61">
        <f t="shared" si="73"/>
        <v>8.0786615623240881</v>
      </c>
      <c r="DK72" s="61">
        <f t="shared" si="74"/>
        <v>3.7888273815111679</v>
      </c>
      <c r="DL72" s="61">
        <f t="shared" si="75"/>
        <v>82.101452441582765</v>
      </c>
      <c r="DM72" s="61">
        <f t="shared" si="76"/>
        <v>82.101452441582779</v>
      </c>
      <c r="DN72" s="61"/>
      <c r="DO72" s="59">
        <f t="shared" si="144"/>
        <v>44805</v>
      </c>
      <c r="DP72" s="61">
        <f t="shared" si="77"/>
        <v>17.960194022331759</v>
      </c>
      <c r="DQ72" s="61">
        <f t="shared" si="21"/>
        <v>0.25510670141888547</v>
      </c>
      <c r="DR72" s="61">
        <f t="shared" si="22"/>
        <v>2.1716100856867229</v>
      </c>
      <c r="DS72" s="61">
        <f t="shared" si="23"/>
        <v>0.3655890514654887</v>
      </c>
      <c r="DT72" s="61">
        <f t="shared" si="24"/>
        <v>-2.7032131017650718</v>
      </c>
      <c r="DU72" s="61">
        <f t="shared" si="25"/>
        <v>-3.3804135045600603</v>
      </c>
      <c r="DV72" s="61">
        <f t="shared" si="26"/>
        <v>-4.5875197111328934</v>
      </c>
      <c r="DW72" s="61">
        <f t="shared" si="27"/>
        <v>0.23950849196168145</v>
      </c>
      <c r="DX72" s="61">
        <f t="shared" si="28"/>
        <v>-1.7454453517770894</v>
      </c>
      <c r="DY72" s="61">
        <f t="shared" si="29"/>
        <v>-1.3559812329607692</v>
      </c>
      <c r="DZ72" s="61">
        <f t="shared" si="30"/>
        <v>-3.7585266614592507</v>
      </c>
      <c r="EA72" s="61">
        <f t="shared" si="31"/>
        <v>-1.0448125713152621</v>
      </c>
      <c r="EB72" s="61">
        <f t="shared" si="32"/>
        <v>2.4160962178941645</v>
      </c>
      <c r="EC72" s="61"/>
      <c r="ED72" s="79">
        <f>+'Infla Interanual PondENGHO'!CI73</f>
        <v>2.416096217894137E-2</v>
      </c>
      <c r="EE72" s="53">
        <f t="shared" si="78"/>
        <v>2.416096217894137</v>
      </c>
      <c r="EQ72" s="53">
        <v>-1.3687075948263683E-2</v>
      </c>
      <c r="ER72" s="53" t="s">
        <v>91</v>
      </c>
    </row>
    <row r="73" spans="1:148" x14ac:dyDescent="0.3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33"/>
        <v>11.028604121193613</v>
      </c>
      <c r="L73" s="61">
        <f t="shared" si="34"/>
        <v>13.767626632121789</v>
      </c>
      <c r="M73" s="61">
        <f t="shared" si="35"/>
        <v>15.614256077191303</v>
      </c>
      <c r="N73" s="61">
        <f t="shared" si="36"/>
        <v>19.548711281144715</v>
      </c>
      <c r="O73" s="61">
        <f t="shared" si="37"/>
        <v>27.984131430543858</v>
      </c>
      <c r="P73" s="61">
        <f t="shared" si="38"/>
        <v>87.943329542195272</v>
      </c>
      <c r="Q73" s="61">
        <f t="shared" si="39"/>
        <v>87.943556735893495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40"/>
        <v>32.893704961477638</v>
      </c>
      <c r="Z73" s="61">
        <f t="shared" si="41"/>
        <v>26.435583704901497</v>
      </c>
      <c r="AA73" s="61">
        <f t="shared" si="42"/>
        <v>24.124739325005542</v>
      </c>
      <c r="AB73" s="61">
        <f t="shared" si="43"/>
        <v>20.021890210376853</v>
      </c>
      <c r="AC73" s="61">
        <f t="shared" si="44"/>
        <v>14.940295516950302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141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142"/>
        <v>1012.2215576171875</v>
      </c>
      <c r="BG73" s="61">
        <f t="shared" ref="BG73:BR73" si="150">+AE$1*(AE73-AE61)/$AQ61</f>
        <v>32.893704961477638</v>
      </c>
      <c r="BH73" s="61">
        <f t="shared" si="150"/>
        <v>1.5152619129725908</v>
      </c>
      <c r="BI73" s="61">
        <f t="shared" si="150"/>
        <v>9.7317153158844167</v>
      </c>
      <c r="BJ73" s="61">
        <f t="shared" si="150"/>
        <v>8.3738931098442375</v>
      </c>
      <c r="BK73" s="61">
        <f t="shared" si="150"/>
        <v>3.5690918843083672</v>
      </c>
      <c r="BL73" s="61">
        <f t="shared" si="150"/>
        <v>3.8123803027759262</v>
      </c>
      <c r="BM73" s="61">
        <f t="shared" si="150"/>
        <v>9.01548526977572</v>
      </c>
      <c r="BN73" s="61">
        <f t="shared" si="150"/>
        <v>2.5890415164420331</v>
      </c>
      <c r="BO73" s="61">
        <f t="shared" si="150"/>
        <v>5.7977108265996149</v>
      </c>
      <c r="BP73" s="61">
        <f t="shared" si="150"/>
        <v>1.0166562484778718</v>
      </c>
      <c r="BQ73" s="61">
        <f t="shared" si="150"/>
        <v>4.398542805186711</v>
      </c>
      <c r="BR73" s="61">
        <f t="shared" si="150"/>
        <v>2.7750060110086521</v>
      </c>
      <c r="BS73" s="61">
        <f t="shared" si="46"/>
        <v>85.488490164753784</v>
      </c>
      <c r="BT73" s="53">
        <f t="shared" si="47"/>
        <v>89.605532437941932</v>
      </c>
      <c r="BV73" s="61">
        <f t="shared" si="110"/>
        <v>14.940295516950302</v>
      </c>
      <c r="BW73" s="61">
        <f t="shared" si="111"/>
        <v>1.254493404936152</v>
      </c>
      <c r="BX73" s="61">
        <f t="shared" si="112"/>
        <v>7.5069799871934073</v>
      </c>
      <c r="BY73" s="61">
        <f t="shared" si="113"/>
        <v>7.9791189461949505</v>
      </c>
      <c r="BZ73" s="61">
        <f t="shared" si="114"/>
        <v>6.1838901083987521</v>
      </c>
      <c r="CA73" s="61">
        <f t="shared" si="115"/>
        <v>7.1978782457662867</v>
      </c>
      <c r="CB73" s="61">
        <f t="shared" si="116"/>
        <v>13.339116239120457</v>
      </c>
      <c r="CC73" s="61">
        <f t="shared" si="117"/>
        <v>2.311013863528395</v>
      </c>
      <c r="CD73" s="61">
        <f t="shared" si="118"/>
        <v>7.474101109504141</v>
      </c>
      <c r="CE73" s="61">
        <f t="shared" si="119"/>
        <v>2.5219008422321045</v>
      </c>
      <c r="CF73" s="61">
        <f t="shared" si="120"/>
        <v>8.2219045742979979</v>
      </c>
      <c r="CG73" s="61">
        <f t="shared" si="121"/>
        <v>3.8030028659271631</v>
      </c>
      <c r="CH73" s="61">
        <f t="shared" si="48"/>
        <v>82.733695704050106</v>
      </c>
      <c r="CI73" s="53">
        <f t="shared" si="49"/>
        <v>87.096927769032021</v>
      </c>
      <c r="CK73" s="61">
        <f t="shared" si="50"/>
        <v>34.477833697254709</v>
      </c>
      <c r="CL73" s="61">
        <f t="shared" si="51"/>
        <v>1.5882354482243826</v>
      </c>
      <c r="CM73" s="61">
        <f t="shared" si="52"/>
        <v>10.200385230032081</v>
      </c>
      <c r="CN73" s="61">
        <f t="shared" si="53"/>
        <v>8.7771716314083221</v>
      </c>
      <c r="CO73" s="61">
        <f t="shared" si="54"/>
        <v>3.7409758670090998</v>
      </c>
      <c r="CP73" s="61">
        <f t="shared" si="55"/>
        <v>3.9959808183277792</v>
      </c>
      <c r="CQ73" s="61">
        <f t="shared" si="56"/>
        <v>9.4496622437454239</v>
      </c>
      <c r="CR73" s="61">
        <f t="shared" si="57"/>
        <v>2.7137272296846997</v>
      </c>
      <c r="CS73" s="61">
        <f t="shared" si="58"/>
        <v>6.0769229230447612</v>
      </c>
      <c r="CT73" s="61">
        <f t="shared" si="59"/>
        <v>1.0656174214289642</v>
      </c>
      <c r="CU73" s="61">
        <f t="shared" si="60"/>
        <v>4.6103723349220189</v>
      </c>
      <c r="CV73" s="61">
        <f t="shared" si="61"/>
        <v>2.9086475928596811</v>
      </c>
      <c r="CW73" s="61">
        <f t="shared" si="62"/>
        <v>89.605532437941918</v>
      </c>
      <c r="CX73" s="61"/>
      <c r="CY73" s="61"/>
      <c r="CZ73" s="61">
        <f t="shared" si="63"/>
        <v>15.728220870763209</v>
      </c>
      <c r="DA73" s="61">
        <f t="shared" si="64"/>
        <v>1.3206532180950583</v>
      </c>
      <c r="DB73" s="61">
        <f t="shared" si="65"/>
        <v>7.9028851321595877</v>
      </c>
      <c r="DC73" s="61">
        <f t="shared" si="66"/>
        <v>8.3999238835312404</v>
      </c>
      <c r="DD73" s="61">
        <f t="shared" si="67"/>
        <v>6.5100177807779405</v>
      </c>
      <c r="DE73" s="61">
        <f t="shared" si="68"/>
        <v>7.5774818993260995</v>
      </c>
      <c r="DF73" s="61">
        <f t="shared" si="69"/>
        <v>14.042598166257457</v>
      </c>
      <c r="DG73" s="61">
        <f t="shared" si="70"/>
        <v>2.4328927389509905</v>
      </c>
      <c r="DH73" s="61">
        <f t="shared" si="71"/>
        <v>7.8682722793085249</v>
      </c>
      <c r="DI73" s="61">
        <f t="shared" si="72"/>
        <v>2.6549015322882283</v>
      </c>
      <c r="DJ73" s="61">
        <f t="shared" si="73"/>
        <v>8.6555136058844155</v>
      </c>
      <c r="DK73" s="61">
        <f t="shared" si="74"/>
        <v>4.0035666616892716</v>
      </c>
      <c r="DL73" s="61">
        <f t="shared" si="75"/>
        <v>87.096927769032035</v>
      </c>
      <c r="DM73" s="61">
        <f t="shared" si="76"/>
        <v>87.096927769032021</v>
      </c>
      <c r="DN73" s="61"/>
      <c r="DO73" s="59">
        <f t="shared" si="144"/>
        <v>44835</v>
      </c>
      <c r="DP73" s="61">
        <f t="shared" si="77"/>
        <v>18.7496128264915</v>
      </c>
      <c r="DQ73" s="61">
        <f t="shared" si="21"/>
        <v>0.26758223012932425</v>
      </c>
      <c r="DR73" s="61">
        <f t="shared" si="22"/>
        <v>2.2975000978724935</v>
      </c>
      <c r="DS73" s="61">
        <f t="shared" si="23"/>
        <v>0.37724774787708171</v>
      </c>
      <c r="DT73" s="61">
        <f t="shared" si="24"/>
        <v>-2.7690419137688407</v>
      </c>
      <c r="DU73" s="61">
        <f t="shared" si="25"/>
        <v>-3.5815010809983203</v>
      </c>
      <c r="DV73" s="61">
        <f t="shared" si="26"/>
        <v>-4.5929359225120336</v>
      </c>
      <c r="DW73" s="61">
        <f t="shared" si="27"/>
        <v>0.28083449073370925</v>
      </c>
      <c r="DX73" s="61">
        <f t="shared" si="28"/>
        <v>-1.7913493562637637</v>
      </c>
      <c r="DY73" s="61">
        <f t="shared" si="29"/>
        <v>-1.5892841108592641</v>
      </c>
      <c r="DZ73" s="61">
        <f t="shared" si="30"/>
        <v>-4.0451412709623966</v>
      </c>
      <c r="EA73" s="61">
        <f t="shared" si="31"/>
        <v>-1.0949190688295904</v>
      </c>
      <c r="EB73" s="61">
        <f t="shared" si="32"/>
        <v>2.5086046689098822</v>
      </c>
      <c r="EC73" s="61"/>
      <c r="ED73" s="79">
        <f>+'Infla Interanual PondENGHO'!CI74</f>
        <v>2.5086046689099195E-2</v>
      </c>
      <c r="EE73" s="53">
        <f t="shared" si="78"/>
        <v>2.5086046689099195</v>
      </c>
      <c r="EQ73" s="53">
        <v>0.30491696220856301</v>
      </c>
      <c r="ER73" s="53" t="s">
        <v>95</v>
      </c>
    </row>
    <row r="74" spans="1:148" x14ac:dyDescent="0.3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33"/>
        <v>11.533174527344682</v>
      </c>
      <c r="L74" s="61">
        <f t="shared" si="34"/>
        <v>14.446725079555076</v>
      </c>
      <c r="M74" s="61">
        <f t="shared" si="35"/>
        <v>16.393328357157355</v>
      </c>
      <c r="N74" s="61">
        <f t="shared" si="36"/>
        <v>20.556833233982761</v>
      </c>
      <c r="O74" s="61">
        <f t="shared" si="37"/>
        <v>29.48599077619081</v>
      </c>
      <c r="P74" s="61">
        <f t="shared" si="38"/>
        <v>92.416051974230669</v>
      </c>
      <c r="Q74" s="61">
        <f t="shared" si="39"/>
        <v>92.416258062856627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40"/>
        <v>33.864043818649328</v>
      </c>
      <c r="Z74" s="61">
        <f t="shared" si="41"/>
        <v>27.233720055960319</v>
      </c>
      <c r="AA74" s="61">
        <f t="shared" si="42"/>
        <v>24.859406191948754</v>
      </c>
      <c r="AB74" s="61">
        <f t="shared" si="43"/>
        <v>20.640771113294967</v>
      </c>
      <c r="AC74" s="61">
        <f t="shared" si="44"/>
        <v>15.407138517945889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141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142"/>
        <v>1067.5098876953125</v>
      </c>
      <c r="BG74" s="61">
        <f t="shared" ref="BG74:BR74" si="151">+AE$1*(AE74-AE62)/$AQ62</f>
        <v>33.864043818649328</v>
      </c>
      <c r="BH74" s="61">
        <f t="shared" si="151"/>
        <v>1.6542736680819699</v>
      </c>
      <c r="BI74" s="61">
        <f t="shared" si="151"/>
        <v>10.014900733127833</v>
      </c>
      <c r="BJ74" s="61">
        <f t="shared" si="151"/>
        <v>9.4483151133780154</v>
      </c>
      <c r="BK74" s="61">
        <f t="shared" si="151"/>
        <v>3.7613556351611188</v>
      </c>
      <c r="BL74" s="61">
        <f t="shared" si="151"/>
        <v>3.9544894153964161</v>
      </c>
      <c r="BM74" s="61">
        <f t="shared" si="151"/>
        <v>9.6376749934852821</v>
      </c>
      <c r="BN74" s="61">
        <f t="shared" si="151"/>
        <v>2.885712668200946</v>
      </c>
      <c r="BO74" s="61">
        <f t="shared" si="151"/>
        <v>6.094997461904315</v>
      </c>
      <c r="BP74" s="61">
        <f t="shared" si="151"/>
        <v>1.0853807845433332</v>
      </c>
      <c r="BQ74" s="61">
        <f t="shared" si="151"/>
        <v>4.5272146924606513</v>
      </c>
      <c r="BR74" s="61">
        <f t="shared" si="151"/>
        <v>2.9672983392353198</v>
      </c>
      <c r="BS74" s="61">
        <f t="shared" si="46"/>
        <v>89.895657323624519</v>
      </c>
      <c r="BT74" s="53">
        <f t="shared" si="47"/>
        <v>93.660163735538987</v>
      </c>
      <c r="BV74" s="61">
        <f t="shared" si="110"/>
        <v>15.407138517945889</v>
      </c>
      <c r="BW74" s="61">
        <f t="shared" si="111"/>
        <v>1.3732785354268318</v>
      </c>
      <c r="BX74" s="61">
        <f t="shared" si="112"/>
        <v>7.7503069883643789</v>
      </c>
      <c r="BY74" s="61">
        <f t="shared" si="113"/>
        <v>9.2641163540747886</v>
      </c>
      <c r="BZ74" s="61">
        <f t="shared" si="114"/>
        <v>6.5505108071281386</v>
      </c>
      <c r="CA74" s="61">
        <f t="shared" si="115"/>
        <v>7.395973729678075</v>
      </c>
      <c r="CB74" s="61">
        <f t="shared" si="116"/>
        <v>14.437385950105636</v>
      </c>
      <c r="CC74" s="61">
        <f t="shared" si="117"/>
        <v>2.6068005125281188</v>
      </c>
      <c r="CD74" s="61">
        <f t="shared" si="118"/>
        <v>7.8470497270294368</v>
      </c>
      <c r="CE74" s="61">
        <f t="shared" si="119"/>
        <v>2.7085500920660666</v>
      </c>
      <c r="CF74" s="61">
        <f t="shared" si="120"/>
        <v>8.4718149215926726</v>
      </c>
      <c r="CG74" s="61">
        <f t="shared" si="121"/>
        <v>4.0753116291569054</v>
      </c>
      <c r="CH74" s="61">
        <f t="shared" si="48"/>
        <v>87.888237765096932</v>
      </c>
      <c r="CI74" s="53">
        <f t="shared" si="49"/>
        <v>91.798750210549954</v>
      </c>
      <c r="CK74" s="61">
        <f t="shared" si="50"/>
        <v>35.282148028396911</v>
      </c>
      <c r="CL74" s="61">
        <f t="shared" si="51"/>
        <v>1.7235486922150796</v>
      </c>
      <c r="CM74" s="61">
        <f t="shared" si="52"/>
        <v>10.43428871189106</v>
      </c>
      <c r="CN74" s="61">
        <f t="shared" si="53"/>
        <v>9.8439765266769257</v>
      </c>
      <c r="CO74" s="61">
        <f t="shared" si="54"/>
        <v>3.9188676644138769</v>
      </c>
      <c r="CP74" s="61">
        <f t="shared" si="55"/>
        <v>4.1200891918852349</v>
      </c>
      <c r="CQ74" s="61">
        <f t="shared" si="56"/>
        <v>10.041266116672814</v>
      </c>
      <c r="CR74" s="61">
        <f t="shared" si="57"/>
        <v>3.0065559232124475</v>
      </c>
      <c r="CS74" s="61">
        <f t="shared" si="58"/>
        <v>6.3502340073510029</v>
      </c>
      <c r="CT74" s="61">
        <f t="shared" si="59"/>
        <v>1.1308326233131727</v>
      </c>
      <c r="CU74" s="61">
        <f t="shared" si="60"/>
        <v>4.7167981411530358</v>
      </c>
      <c r="CV74" s="61">
        <f t="shared" si="61"/>
        <v>3.0915581083574364</v>
      </c>
      <c r="CW74" s="61">
        <f t="shared" si="62"/>
        <v>93.660163735538987</v>
      </c>
      <c r="CX74" s="61"/>
      <c r="CY74" s="61"/>
      <c r="CZ74" s="61">
        <f t="shared" si="63"/>
        <v>16.092666052179521</v>
      </c>
      <c r="DA74" s="61">
        <f t="shared" si="64"/>
        <v>1.4343813967472894</v>
      </c>
      <c r="DB74" s="61">
        <f t="shared" si="65"/>
        <v>8.0951503110292986</v>
      </c>
      <c r="DC74" s="61">
        <f t="shared" si="66"/>
        <v>9.6763153379201725</v>
      </c>
      <c r="DD74" s="61">
        <f t="shared" si="67"/>
        <v>6.8419702183842128</v>
      </c>
      <c r="DE74" s="61">
        <f t="shared" si="68"/>
        <v>7.7250512951362769</v>
      </c>
      <c r="DF74" s="61">
        <f t="shared" si="69"/>
        <v>15.079765168000453</v>
      </c>
      <c r="DG74" s="61">
        <f t="shared" si="70"/>
        <v>2.7227878858817673</v>
      </c>
      <c r="DH74" s="61">
        <f t="shared" si="71"/>
        <v>8.1961975356321446</v>
      </c>
      <c r="DI74" s="61">
        <f t="shared" si="72"/>
        <v>2.8290647264869606</v>
      </c>
      <c r="DJ74" s="61">
        <f t="shared" si="73"/>
        <v>8.8487611265559405</v>
      </c>
      <c r="DK74" s="61">
        <f t="shared" si="74"/>
        <v>4.2566391565959227</v>
      </c>
      <c r="DL74" s="61">
        <f t="shared" si="75"/>
        <v>91.798750210549954</v>
      </c>
      <c r="DM74" s="61">
        <f t="shared" si="76"/>
        <v>91.798750210549954</v>
      </c>
      <c r="DN74" s="61"/>
      <c r="DO74" s="59">
        <f t="shared" si="144"/>
        <v>44866</v>
      </c>
      <c r="DP74" s="61">
        <f t="shared" si="77"/>
        <v>19.18948197621739</v>
      </c>
      <c r="DQ74" s="61">
        <f t="shared" si="21"/>
        <v>0.28916729546779019</v>
      </c>
      <c r="DR74" s="61">
        <f t="shared" si="22"/>
        <v>2.3391384008617617</v>
      </c>
      <c r="DS74" s="61">
        <f t="shared" si="23"/>
        <v>0.16766118875675318</v>
      </c>
      <c r="DT74" s="61">
        <f t="shared" si="24"/>
        <v>-2.9231025539703359</v>
      </c>
      <c r="DU74" s="61">
        <f t="shared" si="25"/>
        <v>-3.6049621032510419</v>
      </c>
      <c r="DV74" s="61">
        <f t="shared" si="26"/>
        <v>-5.0384990513276389</v>
      </c>
      <c r="DW74" s="61">
        <f t="shared" si="27"/>
        <v>0.28376803733068012</v>
      </c>
      <c r="DX74" s="61">
        <f t="shared" si="28"/>
        <v>-1.8459635282811417</v>
      </c>
      <c r="DY74" s="61">
        <f t="shared" si="29"/>
        <v>-1.6982321031737879</v>
      </c>
      <c r="DZ74" s="61">
        <f t="shared" si="30"/>
        <v>-4.1319629854029047</v>
      </c>
      <c r="EA74" s="61">
        <f t="shared" si="31"/>
        <v>-1.1650810482384863</v>
      </c>
      <c r="EB74" s="61">
        <f t="shared" si="32"/>
        <v>1.8614135249890325</v>
      </c>
      <c r="EC74" s="61"/>
      <c r="ED74" s="79">
        <f>+'Infla Interanual PondENGHO'!CI75</f>
        <v>1.8614135249890307E-2</v>
      </c>
      <c r="EE74" s="53">
        <f t="shared" si="78"/>
        <v>1.8614135249890307</v>
      </c>
      <c r="EQ74" s="53">
        <v>0.31652231622482541</v>
      </c>
      <c r="ER74" s="53" t="s">
        <v>89</v>
      </c>
    </row>
    <row r="75" spans="1:148" x14ac:dyDescent="0.3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33"/>
        <v>11.738798440527541</v>
      </c>
      <c r="L75" s="61">
        <f t="shared" si="34"/>
        <v>14.770432959402044</v>
      </c>
      <c r="M75" s="61">
        <f t="shared" si="35"/>
        <v>16.808049832106473</v>
      </c>
      <c r="N75" s="61">
        <f t="shared" si="36"/>
        <v>21.116423896141711</v>
      </c>
      <c r="O75" s="61">
        <f t="shared" si="37"/>
        <v>30.387121255370406</v>
      </c>
      <c r="P75" s="61">
        <f t="shared" si="38"/>
        <v>94.820826383548166</v>
      </c>
      <c r="Q75" s="61">
        <f t="shared" si="39"/>
        <v>94.820968525553482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40"/>
        <v>33.819294217951942</v>
      </c>
      <c r="Z75" s="61">
        <f t="shared" si="41"/>
        <v>27.342772248913224</v>
      </c>
      <c r="AA75" s="61">
        <f t="shared" si="42"/>
        <v>25.070217381623131</v>
      </c>
      <c r="AB75" s="61">
        <f t="shared" si="43"/>
        <v>20.867482337373026</v>
      </c>
      <c r="AC75" s="61">
        <f t="shared" si="44"/>
        <v>15.656433933276304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141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142"/>
        <v>1126.6529541015625</v>
      </c>
      <c r="BG75" s="61">
        <f t="shared" ref="BG75:BR75" si="152">+AE$1*(AE75-AE63)/$AQ63</f>
        <v>33.819294217951942</v>
      </c>
      <c r="BH75" s="61">
        <f t="shared" si="152"/>
        <v>1.7260240500749047</v>
      </c>
      <c r="BI75" s="61">
        <f t="shared" si="152"/>
        <v>10.038674127541205</v>
      </c>
      <c r="BJ75" s="61">
        <f t="shared" si="152"/>
        <v>9.6852681685068003</v>
      </c>
      <c r="BK75" s="61">
        <f t="shared" si="152"/>
        <v>3.9389086277023093</v>
      </c>
      <c r="BL75" s="61">
        <f t="shared" si="152"/>
        <v>4.2441090698057682</v>
      </c>
      <c r="BM75" s="61">
        <f t="shared" si="152"/>
        <v>9.9626852816013098</v>
      </c>
      <c r="BN75" s="61">
        <f t="shared" si="152"/>
        <v>2.9302330576973543</v>
      </c>
      <c r="BO75" s="61">
        <f t="shared" si="152"/>
        <v>6.2189706867257151</v>
      </c>
      <c r="BP75" s="61">
        <f t="shared" si="152"/>
        <v>1.1416664906642287</v>
      </c>
      <c r="BQ75" s="61">
        <f t="shared" si="152"/>
        <v>4.6793330438851699</v>
      </c>
      <c r="BR75" s="61">
        <f t="shared" si="152"/>
        <v>3.0838903202170624</v>
      </c>
      <c r="BS75" s="61">
        <f t="shared" si="46"/>
        <v>91.469057142373771</v>
      </c>
      <c r="BT75" s="53">
        <f t="shared" si="47"/>
        <v>95.159801736912058</v>
      </c>
      <c r="BV75" s="61">
        <f t="shared" si="110"/>
        <v>15.656433933276304</v>
      </c>
      <c r="BW75" s="61">
        <f t="shared" si="111"/>
        <v>1.436802812943724</v>
      </c>
      <c r="BX75" s="61">
        <f t="shared" si="112"/>
        <v>7.7953056402846475</v>
      </c>
      <c r="BY75" s="61">
        <f t="shared" si="113"/>
        <v>9.5261271297100034</v>
      </c>
      <c r="BZ75" s="61">
        <f t="shared" si="114"/>
        <v>6.8525602560783518</v>
      </c>
      <c r="CA75" s="61">
        <f t="shared" si="115"/>
        <v>7.9732868788821722</v>
      </c>
      <c r="CB75" s="61">
        <f t="shared" si="116"/>
        <v>14.790124111799544</v>
      </c>
      <c r="CC75" s="61">
        <f t="shared" si="117"/>
        <v>2.6336300987488794</v>
      </c>
      <c r="CD75" s="61">
        <f t="shared" si="118"/>
        <v>7.939214738640084</v>
      </c>
      <c r="CE75" s="61">
        <f t="shared" si="119"/>
        <v>2.8880847569312547</v>
      </c>
      <c r="CF75" s="61">
        <f t="shared" si="120"/>
        <v>8.8412460859086988</v>
      </c>
      <c r="CG75" s="61">
        <f t="shared" si="121"/>
        <v>4.2623200081653287</v>
      </c>
      <c r="CH75" s="61">
        <f t="shared" si="48"/>
        <v>90.595136451369001</v>
      </c>
      <c r="CI75" s="53">
        <f t="shared" si="49"/>
        <v>94.694675405369509</v>
      </c>
      <c r="CK75" s="61">
        <f t="shared" si="50"/>
        <v>35.183890959467746</v>
      </c>
      <c r="CL75" s="61">
        <f t="shared" si="51"/>
        <v>1.7956685192743793</v>
      </c>
      <c r="CM75" s="61">
        <f t="shared" si="52"/>
        <v>10.443731131844688</v>
      </c>
      <c r="CN75" s="61">
        <f t="shared" si="53"/>
        <v>10.076065365464139</v>
      </c>
      <c r="CO75" s="61">
        <f t="shared" si="54"/>
        <v>4.0978422188012589</v>
      </c>
      <c r="CP75" s="61">
        <f t="shared" si="55"/>
        <v>4.4153573924339913</v>
      </c>
      <c r="CQ75" s="61">
        <f t="shared" si="56"/>
        <v>10.364676162440096</v>
      </c>
      <c r="CR75" s="61">
        <f t="shared" si="57"/>
        <v>3.0484669408956964</v>
      </c>
      <c r="CS75" s="61">
        <f t="shared" si="58"/>
        <v>6.4699039876987277</v>
      </c>
      <c r="CT75" s="61">
        <f t="shared" si="59"/>
        <v>1.187732335889089</v>
      </c>
      <c r="CU75" s="61">
        <f t="shared" si="60"/>
        <v>4.868142502267168</v>
      </c>
      <c r="CV75" s="61">
        <f t="shared" si="61"/>
        <v>3.2083242204350775</v>
      </c>
      <c r="CW75" s="61">
        <f t="shared" si="62"/>
        <v>95.159801736912044</v>
      </c>
      <c r="CX75" s="61"/>
      <c r="CY75" s="61"/>
      <c r="CZ75" s="61">
        <f t="shared" si="63"/>
        <v>16.364906410986578</v>
      </c>
      <c r="DA75" s="61">
        <f t="shared" si="64"/>
        <v>1.501819869395117</v>
      </c>
      <c r="DB75" s="61">
        <f t="shared" si="65"/>
        <v>8.1480526020141131</v>
      </c>
      <c r="DC75" s="61">
        <f t="shared" si="66"/>
        <v>9.9571958468477106</v>
      </c>
      <c r="DD75" s="61">
        <f t="shared" si="67"/>
        <v>7.1626468545957973</v>
      </c>
      <c r="DE75" s="61">
        <f t="shared" si="68"/>
        <v>8.334087705855314</v>
      </c>
      <c r="DF75" s="61">
        <f t="shared" si="69"/>
        <v>15.459395027500099</v>
      </c>
      <c r="DG75" s="61">
        <f t="shared" si="70"/>
        <v>2.7528050302425235</v>
      </c>
      <c r="DH75" s="61">
        <f t="shared" si="71"/>
        <v>8.2984737602620786</v>
      </c>
      <c r="DI75" s="61">
        <f t="shared" si="72"/>
        <v>3.0187740679391397</v>
      </c>
      <c r="DJ75" s="61">
        <f t="shared" si="73"/>
        <v>9.2413231115726919</v>
      </c>
      <c r="DK75" s="61">
        <f t="shared" si="74"/>
        <v>4.455195118158338</v>
      </c>
      <c r="DL75" s="61">
        <f t="shared" si="75"/>
        <v>94.694675405369509</v>
      </c>
      <c r="DM75" s="61">
        <f t="shared" si="76"/>
        <v>94.694675405369509</v>
      </c>
      <c r="DN75" s="61"/>
      <c r="DO75" s="59">
        <f t="shared" si="144"/>
        <v>44896</v>
      </c>
      <c r="DP75" s="61">
        <f t="shared" si="77"/>
        <v>18.818984548481168</v>
      </c>
      <c r="DQ75" s="61">
        <f t="shared" si="21"/>
        <v>0.29384864987926229</v>
      </c>
      <c r="DR75" s="61">
        <f t="shared" si="22"/>
        <v>2.2956785298305746</v>
      </c>
      <c r="DS75" s="61">
        <f t="shared" si="23"/>
        <v>0.11886951861642814</v>
      </c>
      <c r="DT75" s="61">
        <f t="shared" si="24"/>
        <v>-3.0648046357945384</v>
      </c>
      <c r="DU75" s="61">
        <f t="shared" si="25"/>
        <v>-3.9187303134213227</v>
      </c>
      <c r="DV75" s="61">
        <f t="shared" si="26"/>
        <v>-5.0947188650600026</v>
      </c>
      <c r="DW75" s="61">
        <f t="shared" si="27"/>
        <v>0.29566191065317282</v>
      </c>
      <c r="DX75" s="61">
        <f t="shared" si="28"/>
        <v>-1.828569772563351</v>
      </c>
      <c r="DY75" s="61">
        <f t="shared" si="29"/>
        <v>-1.8310417320500507</v>
      </c>
      <c r="DZ75" s="61">
        <f t="shared" si="30"/>
        <v>-4.3731806093055239</v>
      </c>
      <c r="EA75" s="61">
        <f t="shared" si="31"/>
        <v>-1.2468708977232605</v>
      </c>
      <c r="EB75" s="61">
        <f t="shared" si="32"/>
        <v>0.46512633154253535</v>
      </c>
      <c r="EC75" s="61"/>
      <c r="ED75" s="79">
        <f>+'Infla Interanual PondENGHO'!CI76</f>
        <v>4.6512633154254246E-3</v>
      </c>
      <c r="EE75" s="53">
        <f t="shared" si="78"/>
        <v>0.46512633154254246</v>
      </c>
      <c r="EQ75" s="53">
        <v>2.3254045821406457</v>
      </c>
      <c r="ER75" s="53" t="s">
        <v>90</v>
      </c>
    </row>
    <row r="76" spans="1:148" x14ac:dyDescent="0.3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33"/>
        <v>12.2641479878595</v>
      </c>
      <c r="L76" s="61">
        <f t="shared" si="34"/>
        <v>15.428767732190671</v>
      </c>
      <c r="M76" s="61">
        <f t="shared" si="35"/>
        <v>17.534871393556095</v>
      </c>
      <c r="N76" s="61">
        <f t="shared" si="36"/>
        <v>22.026556742884189</v>
      </c>
      <c r="O76" s="61">
        <f t="shared" si="37"/>
        <v>31.704323169710733</v>
      </c>
      <c r="P76" s="61">
        <f t="shared" si="38"/>
        <v>98.958667026201198</v>
      </c>
      <c r="Q76" s="61">
        <f t="shared" si="39"/>
        <v>98.958817198323828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40"/>
        <v>35.340802449050436</v>
      </c>
      <c r="Z76" s="61">
        <f t="shared" si="41"/>
        <v>28.531366823738686</v>
      </c>
      <c r="AA76" s="61">
        <f t="shared" si="42"/>
        <v>26.113645397642422</v>
      </c>
      <c r="AB76" s="61">
        <f t="shared" si="43"/>
        <v>21.715015497314685</v>
      </c>
      <c r="AC76" s="61">
        <f t="shared" si="44"/>
        <v>16.264330053940888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141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142"/>
        <v>1198.515380859375</v>
      </c>
      <c r="BG76" s="61">
        <f t="shared" ref="BG76:BR76" si="153">+AE$1*(AE76-AE64)/$AQ64</f>
        <v>35.340802449050436</v>
      </c>
      <c r="BH76" s="61">
        <f t="shared" si="153"/>
        <v>1.8747272760312079</v>
      </c>
      <c r="BI76" s="61">
        <f t="shared" si="153"/>
        <v>10.170781101355228</v>
      </c>
      <c r="BJ76" s="61">
        <f t="shared" si="153"/>
        <v>10.641941880824758</v>
      </c>
      <c r="BK76" s="61">
        <f t="shared" si="153"/>
        <v>4.1072352328484207</v>
      </c>
      <c r="BL76" s="61">
        <f t="shared" si="153"/>
        <v>4.3018931455239064</v>
      </c>
      <c r="BM76" s="61">
        <f t="shared" si="153"/>
        <v>10.426638486950434</v>
      </c>
      <c r="BN76" s="61">
        <f t="shared" si="153"/>
        <v>3.0309979349904692</v>
      </c>
      <c r="BO76" s="61">
        <f t="shared" si="153"/>
        <v>6.7917088235014322</v>
      </c>
      <c r="BP76" s="61">
        <f t="shared" si="153"/>
        <v>1.1439968102832403</v>
      </c>
      <c r="BQ76" s="61">
        <f t="shared" si="153"/>
        <v>4.8131473552832746</v>
      </c>
      <c r="BR76" s="61">
        <f t="shared" si="153"/>
        <v>3.2442282786337211</v>
      </c>
      <c r="BS76" s="61">
        <f t="shared" si="46"/>
        <v>95.888098775276546</v>
      </c>
      <c r="BT76" s="53">
        <f t="shared" si="47"/>
        <v>99.392128231731519</v>
      </c>
      <c r="BV76" s="61">
        <f t="shared" si="110"/>
        <v>16.264330053940888</v>
      </c>
      <c r="BW76" s="61">
        <f t="shared" si="111"/>
        <v>1.564611901786745</v>
      </c>
      <c r="BX76" s="61">
        <f t="shared" si="112"/>
        <v>7.9033542319915409</v>
      </c>
      <c r="BY76" s="61">
        <f t="shared" si="113"/>
        <v>10.622883380080104</v>
      </c>
      <c r="BZ76" s="61">
        <f t="shared" si="114"/>
        <v>7.1277536786023239</v>
      </c>
      <c r="CA76" s="61">
        <f t="shared" si="115"/>
        <v>8.1072265234418026</v>
      </c>
      <c r="CB76" s="61">
        <f t="shared" si="116"/>
        <v>15.582061284491784</v>
      </c>
      <c r="CC76" s="61">
        <f t="shared" si="117"/>
        <v>2.7285437639691619</v>
      </c>
      <c r="CD76" s="61">
        <f t="shared" si="118"/>
        <v>8.7388245192039147</v>
      </c>
      <c r="CE76" s="61">
        <f t="shared" si="119"/>
        <v>2.9004747770193107</v>
      </c>
      <c r="CF76" s="61">
        <f t="shared" si="120"/>
        <v>9.0212736458459375</v>
      </c>
      <c r="CG76" s="61">
        <f t="shared" si="121"/>
        <v>4.4750070070361945</v>
      </c>
      <c r="CH76" s="61">
        <f t="shared" si="48"/>
        <v>95.036344767409702</v>
      </c>
      <c r="CI76" s="53">
        <f t="shared" si="49"/>
        <v>98.808433744210333</v>
      </c>
      <c r="CK76" s="61">
        <f t="shared" si="50"/>
        <v>36.632257951640483</v>
      </c>
      <c r="CL76" s="61">
        <f t="shared" si="51"/>
        <v>1.9432352523279148</v>
      </c>
      <c r="CM76" s="61">
        <f t="shared" si="52"/>
        <v>10.542450964763692</v>
      </c>
      <c r="CN76" s="61">
        <f t="shared" si="53"/>
        <v>11.030829326718163</v>
      </c>
      <c r="CO76" s="61">
        <f t="shared" si="54"/>
        <v>4.2573255300209549</v>
      </c>
      <c r="CP76" s="61">
        <f t="shared" si="55"/>
        <v>4.4590968078445545</v>
      </c>
      <c r="CQ76" s="61">
        <f t="shared" si="56"/>
        <v>10.807658121886627</v>
      </c>
      <c r="CR76" s="61">
        <f t="shared" si="57"/>
        <v>3.1417593973858335</v>
      </c>
      <c r="CS76" s="61">
        <f t="shared" si="58"/>
        <v>7.0398975776969657</v>
      </c>
      <c r="CT76" s="61">
        <f t="shared" si="59"/>
        <v>1.1858017743248943</v>
      </c>
      <c r="CU76" s="61">
        <f t="shared" si="60"/>
        <v>4.9890337304078534</v>
      </c>
      <c r="CV76" s="61">
        <f t="shared" si="61"/>
        <v>3.3627817967135671</v>
      </c>
      <c r="CW76" s="61">
        <f t="shared" si="62"/>
        <v>99.392128231731519</v>
      </c>
      <c r="CX76" s="61"/>
      <c r="CY76" s="61"/>
      <c r="CZ76" s="61">
        <f t="shared" si="63"/>
        <v>16.909877820552342</v>
      </c>
      <c r="DA76" s="61">
        <f t="shared" si="64"/>
        <v>1.6267129361030894</v>
      </c>
      <c r="DB76" s="61">
        <f t="shared" si="65"/>
        <v>8.217046382623046</v>
      </c>
      <c r="DC76" s="61">
        <f t="shared" si="66"/>
        <v>11.044516402666426</v>
      </c>
      <c r="DD76" s="61">
        <f t="shared" si="67"/>
        <v>7.4106614561079454</v>
      </c>
      <c r="DE76" s="61">
        <f t="shared" si="68"/>
        <v>8.4290105722322348</v>
      </c>
      <c r="DF76" s="61">
        <f t="shared" si="69"/>
        <v>16.200529111204954</v>
      </c>
      <c r="DG76" s="61">
        <f t="shared" si="70"/>
        <v>2.8368424351772705</v>
      </c>
      <c r="DH76" s="61">
        <f t="shared" si="71"/>
        <v>9.0856773334589107</v>
      </c>
      <c r="DI76" s="61">
        <f t="shared" si="72"/>
        <v>3.015597564629243</v>
      </c>
      <c r="DJ76" s="61">
        <f t="shared" si="73"/>
        <v>9.3793371525967455</v>
      </c>
      <c r="DK76" s="61">
        <f t="shared" si="74"/>
        <v>4.6526245768581287</v>
      </c>
      <c r="DL76" s="61">
        <f t="shared" si="75"/>
        <v>98.808433744210362</v>
      </c>
      <c r="DM76" s="61">
        <f t="shared" si="76"/>
        <v>98.808433744210333</v>
      </c>
      <c r="DN76" s="61"/>
      <c r="DO76" s="59">
        <f>+A76</f>
        <v>44927</v>
      </c>
      <c r="DP76" s="61">
        <f t="shared" si="77"/>
        <v>19.722380131088141</v>
      </c>
      <c r="DQ76" s="61">
        <f t="shared" si="21"/>
        <v>0.31652231622482541</v>
      </c>
      <c r="DR76" s="61">
        <f t="shared" si="22"/>
        <v>2.3254045821406457</v>
      </c>
      <c r="DS76" s="61">
        <f t="shared" si="23"/>
        <v>-1.3687075948263683E-2</v>
      </c>
      <c r="DT76" s="61">
        <f t="shared" si="24"/>
        <v>-3.1533359260869904</v>
      </c>
      <c r="DU76" s="61">
        <f t="shared" si="25"/>
        <v>-3.9699137643876803</v>
      </c>
      <c r="DV76" s="61">
        <f t="shared" si="26"/>
        <v>-5.3928709893183271</v>
      </c>
      <c r="DW76" s="61">
        <f t="shared" si="27"/>
        <v>0.30491696220856301</v>
      </c>
      <c r="DX76" s="61">
        <f t="shared" si="28"/>
        <v>-2.045779755761945</v>
      </c>
      <c r="DY76" s="61">
        <f t="shared" si="29"/>
        <v>-1.8297957903043487</v>
      </c>
      <c r="DZ76" s="61">
        <f t="shared" si="30"/>
        <v>-4.3903034221888921</v>
      </c>
      <c r="EA76" s="61">
        <f t="shared" si="31"/>
        <v>-1.2898427801445616</v>
      </c>
      <c r="EB76" s="61">
        <f t="shared" si="32"/>
        <v>0.58369448752115716</v>
      </c>
      <c r="EC76" s="61"/>
      <c r="ED76" s="79">
        <f>+'Infla Interanual PondENGHO'!CI77</f>
        <v>5.8369448752118025E-3</v>
      </c>
      <c r="EE76" s="53">
        <f t="shared" si="78"/>
        <v>0.58369448752118025</v>
      </c>
      <c r="EQ76" s="53">
        <v>19.722380131088141</v>
      </c>
      <c r="ER76" s="53" t="s">
        <v>88</v>
      </c>
    </row>
    <row r="77" spans="1:148" x14ac:dyDescent="0.3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54">100*D$1*(D77-D65)/$I65</f>
        <v>12.800291073732023</v>
      </c>
      <c r="L77" s="61">
        <f t="shared" ref="L77" si="155">100*E$1*(E77-E65)/$I65</f>
        <v>16.040818962612793</v>
      </c>
      <c r="M77" s="61">
        <f t="shared" ref="M77" si="156">100*F$1*(F77-F65)/$I65</f>
        <v>18.195829655390998</v>
      </c>
      <c r="N77" s="61">
        <f t="shared" ref="N77" si="157">100*G$1*(G77-G65)/$I65</f>
        <v>22.801253666930279</v>
      </c>
      <c r="O77" s="61">
        <f t="shared" ref="O77" si="158">100*H$1*(H77-H65)/$I65</f>
        <v>32.763847848224941</v>
      </c>
      <c r="P77" s="61">
        <f t="shared" ref="P77" si="159">+SUM(K77:O77)</f>
        <v>102.60204120689103</v>
      </c>
      <c r="Q77" s="61">
        <f t="shared" ref="Q77" si="160">100*(I77/I65-1)</f>
        <v>102.60225370029082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61">+S$1*(S77-S65)/D65</f>
        <v>37.66813171341618</v>
      </c>
      <c r="Z77" s="61">
        <f t="shared" ref="Z77" si="162">+T$1*(T77-T65)/E65</f>
        <v>30.38726418664362</v>
      </c>
      <c r="AA77" s="61">
        <f t="shared" ref="AA77" si="163">+U$1*(U77-U65)/F65</f>
        <v>27.776819787887703</v>
      </c>
      <c r="AB77" s="61">
        <f t="shared" ref="AB77" si="164">+V$1*(V77-V65)/G65</f>
        <v>23.093759070092094</v>
      </c>
      <c r="AC77" s="61">
        <f t="shared" ref="AC77" si="165">+W$1*(W77-W65)/H65</f>
        <v>17.304154144040751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66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67">+H77</f>
        <v>1277.2337646484375</v>
      </c>
      <c r="BG77" s="61">
        <f t="shared" ref="BG77" si="168">+AE$1*(AE77-AE65)/$AQ65</f>
        <v>37.66813171341618</v>
      </c>
      <c r="BH77" s="61">
        <f t="shared" ref="BH77" si="169">+AF$1*(AF77-AF65)/$AQ65</f>
        <v>1.9350141110171541</v>
      </c>
      <c r="BI77" s="61">
        <f t="shared" ref="BI77" si="170">+AG$1*(AG77-AG65)/$AQ65</f>
        <v>10.259373759099045</v>
      </c>
      <c r="BJ77" s="61">
        <f t="shared" ref="BJ77" si="171">+AH$1*(AH77-AH65)/$AQ65</f>
        <v>10.802663802377406</v>
      </c>
      <c r="BK77" s="61">
        <f t="shared" ref="BK77" si="172">+AI$1*(AI77-AI65)/$AQ65</f>
        <v>4.1501329282144139</v>
      </c>
      <c r="BL77" s="61">
        <f t="shared" ref="BL77" si="173">+AJ$1*(AJ77-AJ65)/$AQ65</f>
        <v>4.3660562160446954</v>
      </c>
      <c r="BM77" s="61">
        <f t="shared" ref="BM77" si="174">+AK$1*(AK77-AK65)/$AQ65</f>
        <v>10.407818385316757</v>
      </c>
      <c r="BN77" s="61">
        <f t="shared" ref="BN77" si="175">+AL$1*(AL77-AL65)/$AQ65</f>
        <v>3.3594950153033132</v>
      </c>
      <c r="BO77" s="61">
        <f t="shared" ref="BO77" si="176">+AM$1*(AM77-AM65)/$AQ65</f>
        <v>7.2054137316660656</v>
      </c>
      <c r="BP77" s="61">
        <f t="shared" ref="BP77" si="177">+AN$1*(AN77-AN65)/$AQ65</f>
        <v>1.1492384783660108</v>
      </c>
      <c r="BQ77" s="61">
        <f t="shared" ref="BQ77" si="178">+AO$1*(AO77-AO65)/$AQ65</f>
        <v>5.0536873265477409</v>
      </c>
      <c r="BR77" s="61">
        <f t="shared" ref="BR77" si="179">+AP$1*(AP77-AP65)/$AQ65</f>
        <v>3.3430672124646823</v>
      </c>
      <c r="BS77" s="61">
        <f t="shared" ref="BS77" si="180">+SUM(BG77:BR77)</f>
        <v>99.700092679833489</v>
      </c>
      <c r="BT77" s="53">
        <f t="shared" ref="BT77" si="181">+(D77/D65-1)*100</f>
        <v>103.43663539241361</v>
      </c>
      <c r="BV77" s="61">
        <f t="shared" ref="BV77" si="182">+AS$1*(AS77-AS65)/$BE65</f>
        <v>17.304154144040751</v>
      </c>
      <c r="BW77" s="61">
        <f t="shared" ref="BW77" si="183">+AT$1*(AT77-AT65)/$BE65</f>
        <v>1.6232613287072228</v>
      </c>
      <c r="BX77" s="61">
        <f t="shared" ref="BX77" si="184">+AU$1*(AU77-AU65)/$BE65</f>
        <v>8.0442675395445047</v>
      </c>
      <c r="BY77" s="61">
        <f t="shared" ref="BY77" si="185">+AV$1*(AV77-AV65)/$BE65</f>
        <v>10.843912998930094</v>
      </c>
      <c r="BZ77" s="61">
        <f t="shared" ref="BZ77" si="186">+AW$1*(AW77-AW65)/$BE65</f>
        <v>7.2038220056259057</v>
      </c>
      <c r="CA77" s="61">
        <f t="shared" ref="CA77" si="187">+AX$1*(AX77-AX65)/$BE65</f>
        <v>8.3188828931540044</v>
      </c>
      <c r="CB77" s="61">
        <f t="shared" ref="CB77" si="188">+AY$1*(AY77-AY65)/$BE65</f>
        <v>15.573978931923131</v>
      </c>
      <c r="CC77" s="61">
        <f t="shared" ref="CC77" si="189">+AZ$1*(AZ77-AZ65)/$BE65</f>
        <v>3.0486114162795728</v>
      </c>
      <c r="CD77" s="61">
        <f t="shared" ref="CD77" si="190">+BA$1*(BA77-BA65)/$BE65</f>
        <v>9.2541252900825679</v>
      </c>
      <c r="CE77" s="61">
        <f t="shared" ref="CE77" si="191">+BB$1*(BB77-BB65)/$BE65</f>
        <v>2.9526095777035044</v>
      </c>
      <c r="CF77" s="61">
        <f t="shared" ref="CF77" si="192">+BC$1*(BC77-BC65)/$BE65</f>
        <v>9.5091617327588374</v>
      </c>
      <c r="CG77" s="61">
        <f t="shared" ref="CG77" si="193">+BD$1*(BD77-BD65)/$BE65</f>
        <v>4.6481447749460481</v>
      </c>
      <c r="CH77" s="61">
        <f t="shared" ref="CH77" si="194">+SUM(BV77:CG77)</f>
        <v>98.324932633696136</v>
      </c>
      <c r="CI77" s="53">
        <f t="shared" ref="CI77" si="195">(H77/H65-1)*100</f>
        <v>102.33689848103724</v>
      </c>
      <c r="CK77" s="61">
        <f t="shared" ref="CK77" si="196">+BG77/$BS77*$BT77</f>
        <v>39.07985139458296</v>
      </c>
      <c r="CL77" s="61">
        <f t="shared" ref="CL77" si="197">+BH77/$BS77*$BT77</f>
        <v>2.0075342329239545</v>
      </c>
      <c r="CM77" s="61">
        <f t="shared" ref="CM77" si="198">+BI77/$BS77*$BT77</f>
        <v>10.643872782367769</v>
      </c>
      <c r="CN77" s="61">
        <f t="shared" ref="CN77" si="199">+BJ77/$BS77*$BT77</f>
        <v>11.20752415528449</v>
      </c>
      <c r="CO77" s="61">
        <f t="shared" ref="CO77" si="200">+BK77/$BS77*$BT77</f>
        <v>4.3056708874313268</v>
      </c>
      <c r="CP77" s="61">
        <f t="shared" ref="CP77" si="201">+BL77/$BS77*$BT77</f>
        <v>4.5296865106439785</v>
      </c>
      <c r="CQ77" s="61">
        <f t="shared" ref="CQ77" si="202">+BM77/$BS77*$BT77</f>
        <v>10.797880790438059</v>
      </c>
      <c r="CR77" s="61">
        <f t="shared" ref="CR77" si="203">+BN77/$BS77*$BT77</f>
        <v>3.4854015844946971</v>
      </c>
      <c r="CS77" s="61">
        <f t="shared" ref="CS77" si="204">+BO77/$BS77*$BT77</f>
        <v>7.475456972815703</v>
      </c>
      <c r="CT77" s="61">
        <f t="shared" ref="CT77" si="205">+BP77/$BS77*$BT77</f>
        <v>1.1923094379401915</v>
      </c>
      <c r="CU77" s="61">
        <f t="shared" ref="CU77" si="206">+BQ77/$BS77*$BT77</f>
        <v>5.2430885401685785</v>
      </c>
      <c r="CV77" s="61">
        <f t="shared" ref="CV77" si="207">+BR77/$BS77*$BT77</f>
        <v>3.4683581033218691</v>
      </c>
      <c r="CW77" s="61">
        <f t="shared" ref="CW77" si="208">+SUM(CK77:CV77)</f>
        <v>103.43663539241361</v>
      </c>
      <c r="CX77" s="61"/>
      <c r="CY77" s="61"/>
      <c r="CZ77" s="61">
        <f t="shared" ref="CZ77" si="209">+BV77/$CH77*$CI77</f>
        <v>18.010217942748362</v>
      </c>
      <c r="DA77" s="61">
        <f t="shared" ref="DA77" si="210">+BW77/$CH77*$CI77</f>
        <v>1.6894954855750921</v>
      </c>
      <c r="DB77" s="61">
        <f t="shared" ref="DB77" si="211">+BX77/$CH77*$CI77</f>
        <v>8.372498902344006</v>
      </c>
      <c r="DC77" s="61">
        <f t="shared" ref="DC77" si="212">+BY77/$CH77*$CI77</f>
        <v>11.286378683247648</v>
      </c>
      <c r="DD77" s="61">
        <f t="shared" ref="DD77" si="213">+BZ77/$CH77*$CI77</f>
        <v>7.4977605528768478</v>
      </c>
      <c r="DE77" s="61">
        <f t="shared" ref="DE77" si="214">+CA77/$CH77*$CI77</f>
        <v>8.6583194242696777</v>
      </c>
      <c r="DF77" s="61">
        <f t="shared" ref="DF77" si="215">+CB77/$CH77*$CI77</f>
        <v>16.20944615176715</v>
      </c>
      <c r="DG77" s="61">
        <f t="shared" ref="DG77" si="216">+CC77/$CH77*$CI77</f>
        <v>3.1730043302263682</v>
      </c>
      <c r="DH77" s="61">
        <f t="shared" ref="DH77" si="217">+CD77/$CH77*$CI77</f>
        <v>9.6317226462805348</v>
      </c>
      <c r="DI77" s="61">
        <f t="shared" ref="DI77" si="218">+CE77/$CH77*$CI77</f>
        <v>3.073085315331614</v>
      </c>
      <c r="DJ77" s="61">
        <f t="shared" ref="DJ77" si="219">+CF77/$CH77*$CI77</f>
        <v>9.897165376257874</v>
      </c>
      <c r="DK77" s="61">
        <f t="shared" ref="DK77" si="220">+CG77/$CH77*$CI77</f>
        <v>4.8378036701120717</v>
      </c>
      <c r="DL77" s="61">
        <f t="shared" ref="DL77" si="221">+SUM(CZ77:DK77)</f>
        <v>102.33689848103724</v>
      </c>
      <c r="DM77" s="61">
        <f t="shared" ref="DM77" si="222">+(H77/H65-1)*100</f>
        <v>102.33689848103724</v>
      </c>
      <c r="DN77" s="61"/>
      <c r="DO77" s="59">
        <f t="shared" ref="DO77" si="223">+A77</f>
        <v>44958</v>
      </c>
      <c r="DP77" s="61">
        <f t="shared" ref="DP77" si="224">+CK77-CZ77</f>
        <v>21.069633451834598</v>
      </c>
      <c r="DQ77" s="61">
        <f t="shared" ref="DQ77" si="225">+CL77-DA77</f>
        <v>0.31803874734886239</v>
      </c>
      <c r="DR77" s="61">
        <f t="shared" ref="DR77" si="226">+CM77-DB77</f>
        <v>2.2713738800237628</v>
      </c>
      <c r="DS77" s="61">
        <f t="shared" ref="DS77" si="227">+CN77-DC77</f>
        <v>-7.8854527963157395E-2</v>
      </c>
      <c r="DT77" s="61">
        <f t="shared" ref="DT77" si="228">+CO77-DD77</f>
        <v>-3.1920896654455211</v>
      </c>
      <c r="DU77" s="61">
        <f t="shared" ref="DU77" si="229">+CP77-DE77</f>
        <v>-4.1286329136256992</v>
      </c>
      <c r="DV77" s="61">
        <f t="shared" ref="DV77" si="230">+CQ77-DF77</f>
        <v>-5.4115653613290906</v>
      </c>
      <c r="DW77" s="61">
        <f t="shared" ref="DW77" si="231">+CR77-DG77</f>
        <v>0.31239725426832887</v>
      </c>
      <c r="DX77" s="61">
        <f t="shared" ref="DX77" si="232">+CS77-DH77</f>
        <v>-2.1562656734648318</v>
      </c>
      <c r="DY77" s="61">
        <f t="shared" ref="DY77" si="233">+CT77-DI77</f>
        <v>-1.8807758773914225</v>
      </c>
      <c r="DZ77" s="61">
        <f t="shared" ref="DZ77" si="234">+CU77-DJ77</f>
        <v>-4.6540768360892955</v>
      </c>
      <c r="EA77" s="61">
        <f t="shared" ref="EA77" si="235">+CV77-DK77</f>
        <v>-1.3694455667902026</v>
      </c>
      <c r="EB77" s="61">
        <f t="shared" ref="EB77" si="236">+CW77-DL77</f>
        <v>1.0997369113763682</v>
      </c>
      <c r="EC77" s="61"/>
      <c r="ED77" s="79">
        <f>+'Infla Interanual PondENGHO'!CI78</f>
        <v>1.09973691137637E-2</v>
      </c>
      <c r="EE77" s="53">
        <f t="shared" ref="EE77" si="237">+ED77*100</f>
        <v>1.09973691137637</v>
      </c>
    </row>
    <row r="78" spans="1:148" x14ac:dyDescent="0.3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238">100*D$1*(D78-D66)/$I66</f>
        <v>13.015246486836286</v>
      </c>
      <c r="L78" s="61">
        <f t="shared" ref="L78" si="239">100*E$1*(E78-E66)/$I66</f>
        <v>16.317071207327935</v>
      </c>
      <c r="M78" s="61">
        <f t="shared" ref="M78" si="240">100*F$1*(F78-F66)/$I66</f>
        <v>18.525085376118486</v>
      </c>
      <c r="N78" s="61">
        <f t="shared" ref="N78" si="241">100*G$1*(G78-G66)/$I66</f>
        <v>23.178943735328566</v>
      </c>
      <c r="O78" s="61">
        <f t="shared" ref="O78" si="242">100*H$1*(H78-H66)/$I66</f>
        <v>33.260701235305703</v>
      </c>
      <c r="P78" s="61">
        <f t="shared" ref="P78" si="243">+SUM(K78:O78)</f>
        <v>104.29704804091698</v>
      </c>
      <c r="Q78" s="61">
        <f t="shared" ref="Q78" si="244">100*(I78/I66-1)</f>
        <v>104.29728226588253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245">+S$1*(S78-S66)/D66</f>
        <v>38.821398015920103</v>
      </c>
      <c r="Z78" s="61">
        <f t="shared" ref="Z78" si="246">+T$1*(T78-T66)/E66</f>
        <v>31.510770064095983</v>
      </c>
      <c r="AA78" s="61">
        <f t="shared" ref="AA78" si="247">+U$1*(U78-U66)/F66</f>
        <v>28.924531825010462</v>
      </c>
      <c r="AB78" s="61">
        <f t="shared" ref="AB78" si="248">+V$1*(V78-V66)/G66</f>
        <v>24.100916822877654</v>
      </c>
      <c r="AC78" s="61">
        <f t="shared" ref="AC78" si="249">+W$1*(W78-W66)/H66</f>
        <v>18.136742328148507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250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251">+H78</f>
        <v>1360.4324951171875</v>
      </c>
      <c r="BG78" s="61">
        <f t="shared" ref="BG78" si="252">+AE$1*(AE78-AE66)/$AQ66</f>
        <v>38.821398015920103</v>
      </c>
      <c r="BH78" s="61">
        <f t="shared" ref="BH78" si="253">+AF$1*(AF78-AF66)/$AQ66</f>
        <v>2.0066824698775569</v>
      </c>
      <c r="BI78" s="61">
        <f t="shared" ref="BI78" si="254">+AG$1*(AG78-AG66)/$AQ66</f>
        <v>10.13723635414288</v>
      </c>
      <c r="BJ78" s="61">
        <f t="shared" ref="BJ78" si="255">+AH$1*(AH78-AH66)/$AQ66</f>
        <v>10.650877473740017</v>
      </c>
      <c r="BK78" s="61">
        <f t="shared" ref="BK78" si="256">+AI$1*(AI78-AI66)/$AQ66</f>
        <v>4.2054948164033403</v>
      </c>
      <c r="BL78" s="61">
        <f t="shared" ref="BL78" si="257">+AJ$1*(AJ78-AJ66)/$AQ66</f>
        <v>4.3896678385501406</v>
      </c>
      <c r="BM78" s="61">
        <f t="shared" ref="BM78" si="258">+AK$1*(AK78-AK66)/$AQ66</f>
        <v>10.262586366338237</v>
      </c>
      <c r="BN78" s="61">
        <f t="shared" ref="BN78" si="259">+AL$1*(AL78-AL66)/$AQ66</f>
        <v>3.1637654291307649</v>
      </c>
      <c r="BO78" s="61">
        <f t="shared" ref="BO78" si="260">+AM$1*(AM78-AM66)/$AQ66</f>
        <v>7.2144493461290526</v>
      </c>
      <c r="BP78" s="61">
        <f t="shared" ref="BP78" si="261">+AN$1*(AN78-AN66)/$AQ66</f>
        <v>1.2623077163678467</v>
      </c>
      <c r="BQ78" s="61">
        <f t="shared" ref="BQ78" si="262">+AO$1*(AO78-AO66)/$AQ66</f>
        <v>5.2526032178620667</v>
      </c>
      <c r="BR78" s="61">
        <f t="shared" ref="BR78" si="263">+AP$1*(AP78-AP66)/$AQ66</f>
        <v>3.3721179153055716</v>
      </c>
      <c r="BS78" s="61">
        <f t="shared" ref="BS78" si="264">+SUM(BG78:BR78)</f>
        <v>100.73918695976757</v>
      </c>
      <c r="BT78" s="53">
        <f t="shared" ref="BT78" si="265">+(D78/D66-1)*100</f>
        <v>104.88533712631632</v>
      </c>
      <c r="BV78" s="61">
        <f t="shared" ref="BV78" si="266">+AS$1*(AS78-AS66)/$BE66</f>
        <v>18.136742328148507</v>
      </c>
      <c r="BW78" s="61">
        <f t="shared" ref="BW78" si="267">+AT$1*(AT78-AT66)/$BE66</f>
        <v>1.6834101053068518</v>
      </c>
      <c r="BX78" s="61">
        <f t="shared" ref="BX78" si="268">+AU$1*(AU78-AU66)/$BE66</f>
        <v>7.9447359941908653</v>
      </c>
      <c r="BY78" s="61">
        <f t="shared" ref="BY78" si="269">+AV$1*(AV78-AV66)/$BE66</f>
        <v>10.792969528849767</v>
      </c>
      <c r="BZ78" s="61">
        <f t="shared" ref="BZ78" si="270">+AW$1*(AW78-AW66)/$BE66</f>
        <v>7.3182849477216578</v>
      </c>
      <c r="CA78" s="61">
        <f t="shared" ref="CA78" si="271">+AX$1*(AX78-AX66)/$BE66</f>
        <v>8.3796499168446505</v>
      </c>
      <c r="CB78" s="61">
        <f t="shared" ref="CB78" si="272">+AY$1*(AY78-AY66)/$BE66</f>
        <v>15.517063683618415</v>
      </c>
      <c r="CC78" s="61">
        <f t="shared" ref="CC78" si="273">+AZ$1*(AZ78-AZ66)/$BE66</f>
        <v>2.8883339055753212</v>
      </c>
      <c r="CD78" s="61">
        <f t="shared" ref="CD78" si="274">+BA$1*(BA78-BA66)/$BE66</f>
        <v>9.2808937806122831</v>
      </c>
      <c r="CE78" s="61">
        <f t="shared" ref="CE78" si="275">+BB$1*(BB78-BB66)/$BE66</f>
        <v>3.1228431013136131</v>
      </c>
      <c r="CF78" s="61">
        <f t="shared" ref="CF78" si="276">+BC$1*(BC78-BC66)/$BE66</f>
        <v>9.8711732307354261</v>
      </c>
      <c r="CG78" s="61">
        <f t="shared" ref="CG78" si="277">+BD$1*(BD78-BD66)/$BE66</f>
        <v>4.7046371928403081</v>
      </c>
      <c r="CH78" s="61">
        <f t="shared" ref="CH78" si="278">+SUM(BV78:CG78)</f>
        <v>99.64073771575768</v>
      </c>
      <c r="CI78" s="53">
        <f t="shared" ref="CI78" si="279">(H78/H66-1)*100</f>
        <v>104.05046469801906</v>
      </c>
      <c r="CK78" s="61">
        <f t="shared" ref="CK78" si="280">+BG78/$BS78*$BT78</f>
        <v>40.419180871896948</v>
      </c>
      <c r="CL78" s="61">
        <f t="shared" ref="CL78" si="281">+BH78/$BS78*$BT78</f>
        <v>2.0892720470598309</v>
      </c>
      <c r="CM78" s="61">
        <f t="shared" ref="CM78" si="282">+BI78/$BS78*$BT78</f>
        <v>10.554457352907336</v>
      </c>
      <c r="CN78" s="61">
        <f t="shared" ref="CN78" si="283">+BJ78/$BS78*$BT78</f>
        <v>11.089238540017769</v>
      </c>
      <c r="CO78" s="61">
        <f t="shared" ref="CO78" si="284">+BK78/$BS78*$BT78</f>
        <v>4.3785815124515652</v>
      </c>
      <c r="CP78" s="61">
        <f t="shared" ref="CP78" si="285">+BL78/$BS78*$BT78</f>
        <v>4.5703345938532882</v>
      </c>
      <c r="CQ78" s="61">
        <f t="shared" ref="CQ78" si="286">+BM78/$BS78*$BT78</f>
        <v>10.684966429709283</v>
      </c>
      <c r="CR78" s="61">
        <f t="shared" ref="CR78" si="287">+BN78/$BS78*$BT78</f>
        <v>3.2939773849424632</v>
      </c>
      <c r="CS78" s="61">
        <f t="shared" ref="CS78" si="288">+BO78/$BS78*$BT78</f>
        <v>7.5113764036201616</v>
      </c>
      <c r="CT78" s="61">
        <f t="shared" ref="CT78" si="289">+BP78/$BS78*$BT78</f>
        <v>1.3142608589968865</v>
      </c>
      <c r="CU78" s="61">
        <f t="shared" ref="CU78" si="290">+BQ78/$BS78*$BT78</f>
        <v>5.4687860396993218</v>
      </c>
      <c r="CV78" s="61">
        <f t="shared" ref="CV78" si="291">+BR78/$BS78*$BT78</f>
        <v>3.5109050911614772</v>
      </c>
      <c r="CW78" s="61">
        <f t="shared" ref="CW78" si="292">+SUM(CK78:CV78)</f>
        <v>104.88533712631633</v>
      </c>
      <c r="CX78" s="61"/>
      <c r="CY78" s="61"/>
      <c r="CZ78" s="61">
        <f t="shared" ref="CZ78" si="293">+BV78/$CH78*$CI78</f>
        <v>18.939406819081018</v>
      </c>
      <c r="DA78" s="61">
        <f t="shared" ref="DA78" si="294">+BW78/$CH78*$CI78</f>
        <v>1.7579115505366085</v>
      </c>
      <c r="DB78" s="61">
        <f t="shared" ref="DB78" si="295">+BX78/$CH78*$CI78</f>
        <v>8.2963403428104776</v>
      </c>
      <c r="DC78" s="61">
        <f t="shared" ref="DC78" si="296">+BY78/$CH78*$CI78</f>
        <v>11.270626058108551</v>
      </c>
      <c r="DD78" s="61">
        <f t="shared" ref="DD78" si="297">+BZ78/$CH78*$CI78</f>
        <v>7.6421649122589121</v>
      </c>
      <c r="DE78" s="61">
        <f t="shared" ref="DE78" si="298">+CA78/$CH78*$CI78</f>
        <v>8.750501931666399</v>
      </c>
      <c r="DF78" s="61">
        <f t="shared" ref="DF78" si="299">+CB78/$CH78*$CI78</f>
        <v>16.203790979900756</v>
      </c>
      <c r="DG78" s="61">
        <f t="shared" ref="DG78" si="300">+CC78/$CH78*$CI78</f>
        <v>3.016160778892234</v>
      </c>
      <c r="DH78" s="61">
        <f t="shared" ref="DH78" si="301">+CD78/$CH78*$CI78</f>
        <v>9.6916314835046169</v>
      </c>
      <c r="DI78" s="61">
        <f t="shared" ref="DI78" si="302">+CE78/$CH78*$CI78</f>
        <v>3.2610484759517981</v>
      </c>
      <c r="DJ78" s="61">
        <f t="shared" ref="DJ78" si="303">+CF78/$CH78*$CI78</f>
        <v>10.308034497924401</v>
      </c>
      <c r="DK78" s="61">
        <f t="shared" ref="DK78" si="304">+CG78/$CH78*$CI78</f>
        <v>4.9128468673832684</v>
      </c>
      <c r="DL78" s="61">
        <f t="shared" ref="DL78" si="305">+SUM(CZ78:DK78)</f>
        <v>104.05046469801903</v>
      </c>
      <c r="DM78" s="61">
        <f t="shared" ref="DM78" si="306">+(H78/H66-1)*100</f>
        <v>104.05046469801906</v>
      </c>
      <c r="DN78" s="61"/>
      <c r="DO78" s="59">
        <f t="shared" ref="DO78" si="307">+A78</f>
        <v>44986</v>
      </c>
      <c r="DP78" s="61">
        <f t="shared" ref="DP78" si="308">+CK78-CZ78</f>
        <v>21.47977405281593</v>
      </c>
      <c r="DQ78" s="61">
        <f t="shared" ref="DQ78" si="309">+CL78-DA78</f>
        <v>0.33136049652322241</v>
      </c>
      <c r="DR78" s="61">
        <f t="shared" ref="DR78" si="310">+CM78-DB78</f>
        <v>2.2581170100968588</v>
      </c>
      <c r="DS78" s="61">
        <f t="shared" ref="DS78" si="311">+CN78-DC78</f>
        <v>-0.1813875180907818</v>
      </c>
      <c r="DT78" s="61">
        <f t="shared" ref="DT78" si="312">+CO78-DD78</f>
        <v>-3.2635833998073469</v>
      </c>
      <c r="DU78" s="61">
        <f t="shared" ref="DU78" si="313">+CP78-DE78</f>
        <v>-4.1801673378131108</v>
      </c>
      <c r="DV78" s="61">
        <f t="shared" ref="DV78" si="314">+CQ78-DF78</f>
        <v>-5.5188245501914732</v>
      </c>
      <c r="DW78" s="61">
        <f t="shared" ref="DW78" si="315">+CR78-DG78</f>
        <v>0.27781660605022918</v>
      </c>
      <c r="DX78" s="61">
        <f t="shared" ref="DX78" si="316">+CS78-DH78</f>
        <v>-2.1802550798844553</v>
      </c>
      <c r="DY78" s="61">
        <f t="shared" ref="DY78" si="317">+CT78-DI78</f>
        <v>-1.9467876169549116</v>
      </c>
      <c r="DZ78" s="61">
        <f t="shared" ref="DZ78" si="318">+CU78-DJ78</f>
        <v>-4.8392484582250797</v>
      </c>
      <c r="EA78" s="61">
        <f t="shared" ref="EA78" si="319">+CV78-DK78</f>
        <v>-1.4019417762217912</v>
      </c>
      <c r="EB78" s="61">
        <f t="shared" ref="EB78" si="320">+CW78-DL78</f>
        <v>0.83487242829730235</v>
      </c>
      <c r="EC78" s="61"/>
      <c r="ED78" s="79">
        <f>+'Infla Interanual PondENGHO'!CI79</f>
        <v>8.3487242829725083E-3</v>
      </c>
      <c r="EE78" s="53">
        <f t="shared" ref="EE78" si="321">+ED78*100</f>
        <v>0.83487242829725083</v>
      </c>
    </row>
    <row r="79" spans="1:148" x14ac:dyDescent="0.3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322">100*D$1*(D79-D67)/$I67</f>
        <v>13.608223363500732</v>
      </c>
      <c r="L79" s="61">
        <f t="shared" ref="L79" si="323">100*E$1*(E79-E67)/$I67</f>
        <v>17.027698727026937</v>
      </c>
      <c r="M79" s="61">
        <f t="shared" ref="M79" si="324">100*F$1*(F79-F67)/$I67</f>
        <v>19.325926345166849</v>
      </c>
      <c r="N79" s="61">
        <f t="shared" ref="N79" si="325">100*G$1*(G79-G67)/$I67</f>
        <v>24.148733934362546</v>
      </c>
      <c r="O79" s="61">
        <f t="shared" ref="O79" si="326">100*H$1*(H79-H67)/$I67</f>
        <v>34.597962111958225</v>
      </c>
      <c r="P79" s="61">
        <f t="shared" ref="P79" si="327">+SUM(K79:O79)</f>
        <v>108.7085444820153</v>
      </c>
      <c r="Q79" s="61">
        <f t="shared" ref="Q79" si="328">100*(I79/I67-1)</f>
        <v>108.70882698452671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329">+S$1*(S79-S67)/D67</f>
        <v>41.634979996445821</v>
      </c>
      <c r="Z79" s="61">
        <f t="shared" ref="Z79" si="330">+T$1*(T79-T67)/E67</f>
        <v>33.882583905971437</v>
      </c>
      <c r="AA79" s="61">
        <f t="shared" ref="AA79" si="331">+U$1*(U79-U67)/F67</f>
        <v>31.176415937863492</v>
      </c>
      <c r="AB79" s="61">
        <f t="shared" ref="AB79" si="332">+V$1*(V79-V67)/G67</f>
        <v>26.002330317976075</v>
      </c>
      <c r="AC79" s="61">
        <f t="shared" ref="AC79" si="333">+W$1*(W79-W67)/H67</f>
        <v>19.581802783304227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334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335">+H79</f>
        <v>1471.0994873046875</v>
      </c>
      <c r="BG79" s="61">
        <f t="shared" ref="BG79" si="336">+AE$1*(AE79-AE67)/$AQ67</f>
        <v>41.634979996445821</v>
      </c>
      <c r="BH79" s="61">
        <f t="shared" ref="BH79" si="337">+AF$1*(AF79-AF67)/$AQ67</f>
        <v>1.9957579880575207</v>
      </c>
      <c r="BI79" s="61">
        <f t="shared" ref="BI79" si="338">+AG$1*(AG79-AG67)/$AQ67</f>
        <v>10.399736137857893</v>
      </c>
      <c r="BJ79" s="61">
        <f t="shared" ref="BJ79" si="339">+AH$1*(AH79-AH67)/$AQ67</f>
        <v>10.636029715120998</v>
      </c>
      <c r="BK79" s="61">
        <f t="shared" ref="BK79" si="340">+AI$1*(AI79-AI67)/$AQ67</f>
        <v>4.4264476973752149</v>
      </c>
      <c r="BL79" s="61">
        <f t="shared" ref="BL79" si="341">+AJ$1*(AJ79-AJ67)/$AQ67</f>
        <v>4.4190219686029204</v>
      </c>
      <c r="BM79" s="61">
        <f t="shared" ref="BM79" si="342">+AK$1*(AK79-AK67)/$AQ67</f>
        <v>10.383125010419546</v>
      </c>
      <c r="BN79" s="61">
        <f t="shared" ref="BN79" si="343">+AL$1*(AL79-AL67)/$AQ67</f>
        <v>3.2928609113311595</v>
      </c>
      <c r="BO79" s="61">
        <f t="shared" ref="BO79" si="344">+AM$1*(AM79-AM67)/$AQ67</f>
        <v>7.452421252615629</v>
      </c>
      <c r="BP79" s="61">
        <f t="shared" ref="BP79" si="345">+AN$1*(AN79-AN67)/$AQ67</f>
        <v>1.2753025152525219</v>
      </c>
      <c r="BQ79" s="61">
        <f t="shared" ref="BQ79" si="346">+AO$1*(AO79-AO67)/$AQ67</f>
        <v>5.5885674414861946</v>
      </c>
      <c r="BR79" s="61">
        <f t="shared" ref="BR79" si="347">+AP$1*(AP79-AP67)/$AQ67</f>
        <v>3.420484178964935</v>
      </c>
      <c r="BS79" s="61">
        <f t="shared" ref="BS79" si="348">+SUM(BG79:BR79)</f>
        <v>104.92473481353035</v>
      </c>
      <c r="BT79" s="53">
        <f t="shared" ref="BT79" si="349">+(D79/D67-1)*100</f>
        <v>109.60611435892859</v>
      </c>
      <c r="BV79" s="61">
        <f t="shared" ref="BV79" si="350">+AS$1*(AS79-AS67)/$BE67</f>
        <v>19.581802783304227</v>
      </c>
      <c r="BW79" s="61">
        <f t="shared" ref="BW79" si="351">+AT$1*(AT79-AT67)/$BE67</f>
        <v>1.6694588766051888</v>
      </c>
      <c r="BX79" s="61">
        <f t="shared" ref="BX79" si="352">+AU$1*(AU79-AU67)/$BE67</f>
        <v>8.190611553534124</v>
      </c>
      <c r="BY79" s="61">
        <f t="shared" ref="BY79" si="353">+AV$1*(AV79-AV67)/$BE67</f>
        <v>10.937913596121982</v>
      </c>
      <c r="BZ79" s="61">
        <f t="shared" ref="BZ79" si="354">+AW$1*(AW79-AW67)/$BE67</f>
        <v>7.7385255183717163</v>
      </c>
      <c r="CA79" s="61">
        <f t="shared" ref="CA79" si="355">+AX$1*(AX79-AX67)/$BE67</f>
        <v>8.450359295193179</v>
      </c>
      <c r="CB79" s="61">
        <f t="shared" ref="CB79" si="356">+AY$1*(AY79-AY67)/$BE67</f>
        <v>15.804009389942914</v>
      </c>
      <c r="CC79" s="61">
        <f t="shared" ref="CC79" si="357">+AZ$1*(AZ79-AZ67)/$BE67</f>
        <v>3.0005576038028399</v>
      </c>
      <c r="CD79" s="61">
        <f t="shared" ref="CD79" si="358">+BA$1*(BA79-BA67)/$BE67</f>
        <v>9.6645325585754964</v>
      </c>
      <c r="CE79" s="61">
        <f t="shared" ref="CE79" si="359">+BB$1*(BB79-BB67)/$BE67</f>
        <v>3.189720538255592</v>
      </c>
      <c r="CF79" s="61">
        <f t="shared" ref="CF79" si="360">+BC$1*(BC79-BC67)/$BE67</f>
        <v>10.369888542215051</v>
      </c>
      <c r="CG79" s="61">
        <f t="shared" ref="CG79" si="361">+BD$1*(BD79-BD67)/$BE67</f>
        <v>4.8051725487621972</v>
      </c>
      <c r="CH79" s="61">
        <f t="shared" ref="CH79" si="362">+SUM(BV79:CG79)</f>
        <v>103.40255280468452</v>
      </c>
      <c r="CI79" s="53">
        <f t="shared" ref="CI79" si="363">(H79/H67-1)*100</f>
        <v>108.23748920257788</v>
      </c>
      <c r="CK79" s="61">
        <f t="shared" ref="CK79" si="364">+BG79/$BS79*$BT79</f>
        <v>43.492589110967906</v>
      </c>
      <c r="CL79" s="61">
        <f t="shared" ref="CL79" si="365">+BH79/$BS79*$BT79</f>
        <v>2.0848018216155619</v>
      </c>
      <c r="CM79" s="61">
        <f t="shared" ref="CM79" si="366">+BI79/$BS79*$BT79</f>
        <v>10.863736472191153</v>
      </c>
      <c r="CN79" s="61">
        <f t="shared" ref="CN79" si="367">+BJ79/$BS79*$BT79</f>
        <v>11.110572653362425</v>
      </c>
      <c r="CO79" s="61">
        <f t="shared" ref="CO79" si="368">+BK79/$BS79*$BT79</f>
        <v>4.623940516833791</v>
      </c>
      <c r="CP79" s="61">
        <f t="shared" ref="CP79" si="369">+BL79/$BS79*$BT79</f>
        <v>4.6161834776717576</v>
      </c>
      <c r="CQ79" s="61">
        <f t="shared" ref="CQ79" si="370">+BM79/$BS79*$BT79</f>
        <v>10.846384213575741</v>
      </c>
      <c r="CR79" s="61">
        <f t="shared" ref="CR79" si="371">+BN79/$BS79*$BT79</f>
        <v>3.4397770006931441</v>
      </c>
      <c r="CS79" s="61">
        <f t="shared" ref="CS79" si="372">+BO79/$BS79*$BT79</f>
        <v>7.7849225687036556</v>
      </c>
      <c r="CT79" s="61">
        <f t="shared" ref="CT79" si="373">+BP79/$BS79*$BT79</f>
        <v>1.3322021120893224</v>
      </c>
      <c r="CU79" s="61">
        <f t="shared" ref="CU79" si="374">+BQ79/$BS79*$BT79</f>
        <v>5.8379100331558034</v>
      </c>
      <c r="CV79" s="61">
        <f t="shared" ref="CV79" si="375">+BR79/$BS79*$BT79</f>
        <v>3.5730943780683391</v>
      </c>
      <c r="CW79" s="61">
        <f t="shared" ref="CW79" si="376">+SUM(CK79:CV79)</f>
        <v>109.60611435892858</v>
      </c>
      <c r="CX79" s="61"/>
      <c r="CY79" s="61"/>
      <c r="CZ79" s="61">
        <f t="shared" ref="CZ79" si="377">+BV79/$CH79*$CI79</f>
        <v>20.497416261360232</v>
      </c>
      <c r="DA79" s="61">
        <f t="shared" ref="DA79" si="378">+BW79/$CH79*$CI79</f>
        <v>1.7475200778845339</v>
      </c>
      <c r="DB79" s="61">
        <f t="shared" ref="DB79" si="379">+BX79/$CH79*$CI79</f>
        <v>8.5735913238304136</v>
      </c>
      <c r="DC79" s="61">
        <f t="shared" ref="DC79" si="380">+BY79/$CH79*$CI79</f>
        <v>11.449352773671057</v>
      </c>
      <c r="DD79" s="61">
        <f t="shared" ref="DD79" si="381">+BZ79/$CH79*$CI79</f>
        <v>8.1003664756784008</v>
      </c>
      <c r="DE79" s="61">
        <f t="shared" ref="DE79" si="382">+CA79/$CH79*$CI79</f>
        <v>8.8454844504568015</v>
      </c>
      <c r="DF79" s="61">
        <f t="shared" ref="DF79" si="383">+CB79/$CH79*$CI79</f>
        <v>16.542979349189622</v>
      </c>
      <c r="DG79" s="61">
        <f t="shared" ref="DG79" si="384">+CC79/$CH79*$CI79</f>
        <v>3.1408588321487692</v>
      </c>
      <c r="DH79" s="61">
        <f t="shared" ref="DH79" si="385">+CD79/$CH79*$CI79</f>
        <v>10.116430495025332</v>
      </c>
      <c r="DI79" s="61">
        <f t="shared" ref="DI79" si="386">+CE79/$CH79*$CI79</f>
        <v>3.3388667199620583</v>
      </c>
      <c r="DJ79" s="61">
        <f t="shared" ref="DJ79" si="387">+CF79/$CH79*$CI79</f>
        <v>10.854767785472781</v>
      </c>
      <c r="DK79" s="61">
        <f t="shared" ref="DK79" si="388">+CG79/$CH79*$CI79</f>
        <v>5.0298546578978609</v>
      </c>
      <c r="DL79" s="61">
        <f t="shared" ref="DL79" si="389">+SUM(CZ79:DK79)</f>
        <v>108.23748920257785</v>
      </c>
      <c r="DM79" s="61">
        <f t="shared" ref="DM79" si="390">+(H79/H67-1)*100</f>
        <v>108.23748920257788</v>
      </c>
      <c r="DN79" s="61"/>
      <c r="DO79" s="59">
        <f t="shared" ref="DO79" si="391">+A79</f>
        <v>45017</v>
      </c>
      <c r="DP79" s="61">
        <f t="shared" ref="DP79" si="392">+CK79-CZ79</f>
        <v>22.995172849607673</v>
      </c>
      <c r="DQ79" s="61">
        <f t="shared" ref="DQ79" si="393">+CL79-DA79</f>
        <v>0.33728174373102804</v>
      </c>
      <c r="DR79" s="61">
        <f t="shared" ref="DR79" si="394">+CM79-DB79</f>
        <v>2.2901451483607396</v>
      </c>
      <c r="DS79" s="61">
        <f t="shared" ref="DS79" si="395">+CN79-DC79</f>
        <v>-0.33878012030863225</v>
      </c>
      <c r="DT79" s="61">
        <f t="shared" ref="DT79" si="396">+CO79-DD79</f>
        <v>-3.4764259588446098</v>
      </c>
      <c r="DU79" s="61">
        <f t="shared" ref="DU79" si="397">+CP79-DE79</f>
        <v>-4.2293009727850439</v>
      </c>
      <c r="DV79" s="61">
        <f t="shared" ref="DV79" si="398">+CQ79-DF79</f>
        <v>-5.6965951356138813</v>
      </c>
      <c r="DW79" s="61">
        <f t="shared" ref="DW79" si="399">+CR79-DG79</f>
        <v>0.29891816854437492</v>
      </c>
      <c r="DX79" s="61">
        <f t="shared" ref="DX79" si="400">+CS79-DH79</f>
        <v>-2.3315079263216765</v>
      </c>
      <c r="DY79" s="61">
        <f t="shared" ref="DY79" si="401">+CT79-DI79</f>
        <v>-2.0066646078727359</v>
      </c>
      <c r="DZ79" s="61">
        <f t="shared" ref="DZ79" si="402">+CU79-DJ79</f>
        <v>-5.0168577523169775</v>
      </c>
      <c r="EA79" s="61">
        <f t="shared" ref="EA79" si="403">+CV79-DK79</f>
        <v>-1.4567602798295218</v>
      </c>
      <c r="EB79" s="61">
        <f t="shared" ref="EB79" si="404">+CW79-DL79</f>
        <v>1.3686251563507312</v>
      </c>
      <c r="EC79" s="61"/>
      <c r="ED79" s="79">
        <f>+'Infla Interanual PondENGHO'!CI80</f>
        <v>1.3686251563507223E-2</v>
      </c>
      <c r="EE79" s="53">
        <f t="shared" ref="EE79" si="405">+ED79*100</f>
        <v>1.3686251563507223</v>
      </c>
    </row>
    <row r="80" spans="1:148" x14ac:dyDescent="0.3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406">100*D$1*(D80-D68)/$I68</f>
        <v>14.215688740286389</v>
      </c>
      <c r="L80" s="61">
        <f t="shared" ref="L80" si="407">100*E$1*(E80-E68)/$I68</f>
        <v>17.82836204817977</v>
      </c>
      <c r="M80" s="61">
        <f t="shared" ref="M80" si="408">100*F$1*(F80-F68)/$I68</f>
        <v>20.255190491606434</v>
      </c>
      <c r="N80" s="61">
        <f t="shared" ref="N80" si="409">100*G$1*(G80-G68)/$I68</f>
        <v>25.349600572604373</v>
      </c>
      <c r="O80" s="61">
        <f t="shared" ref="O80" si="410">100*H$1*(H80-H68)/$I68</f>
        <v>36.444459585710355</v>
      </c>
      <c r="P80" s="61">
        <f t="shared" ref="P80" si="411">+SUM(K80:O80)</f>
        <v>114.09330143838733</v>
      </c>
      <c r="Q80" s="61">
        <f t="shared" ref="Q80" si="412">100*(I80/I68-1)</f>
        <v>114.09353231121951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413">+S$1*(S80-S68)/D68</f>
        <v>42.762690706198349</v>
      </c>
      <c r="Z80" s="61">
        <f t="shared" ref="Z80" si="414">+T$1*(T80-T68)/E68</f>
        <v>34.762601782848172</v>
      </c>
      <c r="AA80" s="61">
        <f t="shared" ref="AA80" si="415">+U$1*(U80-U68)/F68</f>
        <v>31.932845641749193</v>
      </c>
      <c r="AB80" s="61">
        <f t="shared" ref="AB80" si="416">+V$1*(V80-V68)/G68</f>
        <v>26.609937824672009</v>
      </c>
      <c r="AC80" s="61">
        <f t="shared" ref="AC80" si="417">+W$1*(W80-W68)/H68</f>
        <v>20.027693046717019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41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419">+H80</f>
        <v>1594.340576171875</v>
      </c>
      <c r="BG80" s="61">
        <f t="shared" ref="BG80" si="420">+AE$1*(AE80-AE68)/$AQ68</f>
        <v>42.762690706198349</v>
      </c>
      <c r="BH80" s="61">
        <f t="shared" ref="BH80" si="421">+AF$1*(AF80-AF68)/$AQ68</f>
        <v>2.1087591721228187</v>
      </c>
      <c r="BI80" s="61">
        <f t="shared" ref="BI80" si="422">+AG$1*(AG80-AG68)/$AQ68</f>
        <v>10.80785189331292</v>
      </c>
      <c r="BJ80" s="61">
        <f t="shared" ref="BJ80" si="423">+AH$1*(AH80-AH68)/$AQ68</f>
        <v>12.085647371002814</v>
      </c>
      <c r="BK80" s="61">
        <f t="shared" ref="BK80" si="424">+AI$1*(AI80-AI68)/$AQ68</f>
        <v>4.7077941743383871</v>
      </c>
      <c r="BL80" s="61">
        <f t="shared" ref="BL80" si="425">+AJ$1*(AJ80-AJ68)/$AQ68</f>
        <v>4.7194097142895641</v>
      </c>
      <c r="BM80" s="61">
        <f t="shared" ref="BM80" si="426">+AK$1*(AK80-AK68)/$AQ68</f>
        <v>10.735579903305648</v>
      </c>
      <c r="BN80" s="61">
        <f t="shared" ref="BN80" si="427">+AL$1*(AL80-AL68)/$AQ68</f>
        <v>3.4853728486604041</v>
      </c>
      <c r="BO80" s="61">
        <f t="shared" ref="BO80" si="428">+AM$1*(AM80-AM68)/$AQ68</f>
        <v>7.7794616973317714</v>
      </c>
      <c r="BP80" s="61">
        <f t="shared" ref="BP80" si="429">+AN$1*(AN80-AN68)/$AQ68</f>
        <v>1.3026549527144884</v>
      </c>
      <c r="BQ80" s="61">
        <f t="shared" ref="BQ80" si="430">+AO$1*(AO80-AO68)/$AQ68</f>
        <v>5.9141568018513846</v>
      </c>
      <c r="BR80" s="61">
        <f t="shared" ref="BR80" si="431">+AP$1*(AP80-AP68)/$AQ68</f>
        <v>3.5584040877593912</v>
      </c>
      <c r="BS80" s="61">
        <f t="shared" ref="BS80" si="432">+SUM(BG80:BR80)</f>
        <v>109.96778332288795</v>
      </c>
      <c r="BT80" s="53">
        <f t="shared" ref="BT80" si="433">+(D80/D68-1)*100</f>
        <v>114.45162488979564</v>
      </c>
      <c r="BV80" s="61">
        <f t="shared" ref="BV80" si="434">+AS$1*(AS80-AS68)/$BE68</f>
        <v>20.027693046717019</v>
      </c>
      <c r="BW80" s="61">
        <f t="shared" ref="BW80" si="435">+AT$1*(AT80-AT68)/$BE68</f>
        <v>1.7690440198671324</v>
      </c>
      <c r="BX80" s="61">
        <f t="shared" ref="BX80" si="436">+AU$1*(AU80-AU68)/$BE68</f>
        <v>8.5537088714334057</v>
      </c>
      <c r="BY80" s="61">
        <f t="shared" ref="BY80" si="437">+AV$1*(AV80-AV68)/$BE68</f>
        <v>12.508072683012621</v>
      </c>
      <c r="BZ80" s="61">
        <f t="shared" ref="BZ80" si="438">+AW$1*(AW80-AW68)/$BE68</f>
        <v>8.223986395159482</v>
      </c>
      <c r="CA80" s="61">
        <f t="shared" ref="CA80" si="439">+AX$1*(AX80-AX68)/$BE68</f>
        <v>8.9246713350256375</v>
      </c>
      <c r="CB80" s="61">
        <f t="shared" ref="CB80" si="440">+AY$1*(AY80-AY68)/$BE68</f>
        <v>16.541382544711443</v>
      </c>
      <c r="CC80" s="61">
        <f t="shared" ref="CC80" si="441">+AZ$1*(AZ80-AZ68)/$BE68</f>
        <v>3.1815394769514338</v>
      </c>
      <c r="CD80" s="61">
        <f t="shared" ref="CD80" si="442">+BA$1*(BA80-BA68)/$BE68</f>
        <v>10.28629553161724</v>
      </c>
      <c r="CE80" s="61">
        <f t="shared" ref="CE80" si="443">+BB$1*(BB80-BB68)/$BE68</f>
        <v>3.2667978907710697</v>
      </c>
      <c r="CF80" s="61">
        <f t="shared" ref="CF80" si="444">+BC$1*(BC80-BC68)/$BE68</f>
        <v>11.069581330290525</v>
      </c>
      <c r="CG80" s="61">
        <f t="shared" ref="CG80" si="445">+BD$1*(BD80-BD68)/$BE68</f>
        <v>4.9819841798045283</v>
      </c>
      <c r="CH80" s="61">
        <f t="shared" ref="CH80" si="446">+SUM(BV80:CG80)</f>
        <v>109.33475730536153</v>
      </c>
      <c r="CI80" s="53">
        <f t="shared" ref="CI80" si="447">(H80/H68-1)*100</f>
        <v>114.04734026779275</v>
      </c>
      <c r="CK80" s="61">
        <f t="shared" ref="CK80" si="448">+BG80/$BS80*$BT80</f>
        <v>44.50630255602784</v>
      </c>
      <c r="CL80" s="61">
        <f t="shared" ref="CL80" si="449">+BH80/$BS80*$BT80</f>
        <v>2.1947420095034662</v>
      </c>
      <c r="CM80" s="61">
        <f t="shared" ref="CM80" si="450">+BI80/$BS80*$BT80</f>
        <v>11.248532737319096</v>
      </c>
      <c r="CN80" s="61">
        <f t="shared" ref="CN80" si="451">+BJ80/$BS80*$BT80</f>
        <v>12.578429224084072</v>
      </c>
      <c r="CO80" s="61">
        <f t="shared" ref="CO80" si="452">+BK80/$BS80*$BT80</f>
        <v>4.8997504234278493</v>
      </c>
      <c r="CP80" s="61">
        <f t="shared" ref="CP80" si="453">+BL80/$BS80*$BT80</f>
        <v>4.9118395770073224</v>
      </c>
      <c r="CQ80" s="61">
        <f t="shared" ref="CQ80" si="454">+BM80/$BS80*$BT80</f>
        <v>11.173313919221579</v>
      </c>
      <c r="CR80" s="61">
        <f t="shared" ref="CR80" si="455">+BN80/$BS80*$BT80</f>
        <v>3.6274859219876019</v>
      </c>
      <c r="CS80" s="61">
        <f t="shared" ref="CS80" si="456">+BO80/$BS80*$BT80</f>
        <v>8.096662541730371</v>
      </c>
      <c r="CT80" s="61">
        <f t="shared" ref="CT80" si="457">+BP80/$BS80*$BT80</f>
        <v>1.355769585453509</v>
      </c>
      <c r="CU80" s="61">
        <f t="shared" ref="CU80" si="458">+BQ80/$BS80*$BT80</f>
        <v>6.1553014471288865</v>
      </c>
      <c r="CV80" s="61">
        <f t="shared" ref="CV80" si="459">+BR80/$BS80*$BT80</f>
        <v>3.7034949469040348</v>
      </c>
      <c r="CW80" s="61">
        <f t="shared" ref="CW80" si="460">+SUM(CK80:CV80)</f>
        <v>114.45162488979564</v>
      </c>
      <c r="CX80" s="61"/>
      <c r="CY80" s="61"/>
      <c r="CZ80" s="61">
        <f t="shared" ref="CZ80" si="461">+BV80/$CH80*$CI80</f>
        <v>20.890933313169164</v>
      </c>
      <c r="DA80" s="61">
        <f t="shared" ref="DA80" si="462">+BW80/$CH80*$CI80</f>
        <v>1.8452939417884193</v>
      </c>
      <c r="DB80" s="61">
        <f t="shared" ref="DB80" si="463">+BX80/$CH80*$CI80</f>
        <v>8.922393667435939</v>
      </c>
      <c r="DC80" s="61">
        <f t="shared" ref="DC80" si="464">+BY80/$CH80*$CI80</f>
        <v>13.047199779203888</v>
      </c>
      <c r="DD80" s="61">
        <f t="shared" ref="DD80" si="465">+BZ80/$CH80*$CI80</f>
        <v>8.5784593836607712</v>
      </c>
      <c r="DE80" s="61">
        <f t="shared" ref="DE80" si="466">+CA80/$CH80*$CI80</f>
        <v>9.3093454781371037</v>
      </c>
      <c r="DF80" s="61">
        <f t="shared" ref="DF80" si="467">+CB80/$CH80*$CI80</f>
        <v>17.254354699920516</v>
      </c>
      <c r="DG80" s="61">
        <f t="shared" ref="DG80" si="468">+CC80/$CH80*$CI80</f>
        <v>3.318671246417102</v>
      </c>
      <c r="DH80" s="61">
        <f t="shared" ref="DH80" si="469">+CD80/$CH80*$CI80</f>
        <v>10.729658852335515</v>
      </c>
      <c r="DI80" s="61">
        <f t="shared" ref="DI80" si="470">+CE80/$CH80*$CI80</f>
        <v>3.4076044966590495</v>
      </c>
      <c r="DJ80" s="61">
        <f t="shared" ref="DJ80" si="471">+CF80/$CH80*$CI80</f>
        <v>11.54670609522395</v>
      </c>
      <c r="DK80" s="61">
        <f t="shared" ref="DK80" si="472">+CG80/$CH80*$CI80</f>
        <v>5.1967193138413359</v>
      </c>
      <c r="DL80" s="61">
        <f t="shared" ref="DL80" si="473">+SUM(CZ80:DK80)</f>
        <v>114.04734026779276</v>
      </c>
      <c r="DM80" s="61">
        <f t="shared" ref="DM80" si="474">+(H80/H68-1)*100</f>
        <v>114.04734026779275</v>
      </c>
      <c r="DN80" s="61"/>
      <c r="DO80" s="59">
        <f t="shared" ref="DO80" si="475">+A80</f>
        <v>45047</v>
      </c>
      <c r="DP80" s="61">
        <f t="shared" ref="DP80" si="476">+CK80-CZ80</f>
        <v>23.615369242858677</v>
      </c>
      <c r="DQ80" s="61">
        <f t="shared" ref="DQ80" si="477">+CL80-DA80</f>
        <v>0.34944806771504688</v>
      </c>
      <c r="DR80" s="61">
        <f t="shared" ref="DR80" si="478">+CM80-DB80</f>
        <v>2.3261390698831566</v>
      </c>
      <c r="DS80" s="61">
        <f t="shared" ref="DS80" si="479">+CN80-DC80</f>
        <v>-0.46877055511981602</v>
      </c>
      <c r="DT80" s="61">
        <f t="shared" ref="DT80" si="480">+CO80-DD80</f>
        <v>-3.6787089602329219</v>
      </c>
      <c r="DU80" s="61">
        <f t="shared" ref="DU80" si="481">+CP80-DE80</f>
        <v>-4.3975059011297812</v>
      </c>
      <c r="DV80" s="61">
        <f t="shared" ref="DV80" si="482">+CQ80-DF80</f>
        <v>-6.0810407806989364</v>
      </c>
      <c r="DW80" s="61">
        <f t="shared" ref="DW80" si="483">+CR80-DG80</f>
        <v>0.30881467557049991</v>
      </c>
      <c r="DX80" s="61">
        <f t="shared" ref="DX80" si="484">+CS80-DH80</f>
        <v>-2.6329963106051437</v>
      </c>
      <c r="DY80" s="61">
        <f t="shared" ref="DY80" si="485">+CT80-DI80</f>
        <v>-2.0518349112055407</v>
      </c>
      <c r="DZ80" s="61">
        <f t="shared" ref="DZ80" si="486">+CU80-DJ80</f>
        <v>-5.3914046480950635</v>
      </c>
      <c r="EA80" s="61">
        <f t="shared" ref="EA80" si="487">+CV80-DK80</f>
        <v>-1.4932243669373011</v>
      </c>
      <c r="EB80" s="61">
        <f t="shared" ref="EB80" si="488">+CW80-DL80</f>
        <v>0.4042846220028764</v>
      </c>
      <c r="EC80" s="61"/>
      <c r="ED80" s="79">
        <f>+'Infla Interanual PondENGHO'!CI81</f>
        <v>4.0428462200288173E-3</v>
      </c>
      <c r="EE80" s="53">
        <f t="shared" ref="EE80" si="489">+ED80*100</f>
        <v>0.40428462200288173</v>
      </c>
    </row>
    <row r="81" spans="1:135" x14ac:dyDescent="0.3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490">100*D$1*(D81-D69)/$I69</f>
        <v>14.353631206760275</v>
      </c>
      <c r="L81" s="61">
        <f t="shared" ref="L81" si="491">100*E$1*(E81-E69)/$I69</f>
        <v>18.0078349238131</v>
      </c>
      <c r="M81" s="61">
        <f t="shared" ref="M81" si="492">100*F$1*(F81-F69)/$I69</f>
        <v>20.472130708987091</v>
      </c>
      <c r="N81" s="61">
        <f t="shared" ref="N81" si="493">100*G$1*(G81-G69)/$I69</f>
        <v>25.66464512558559</v>
      </c>
      <c r="O81" s="61">
        <f t="shared" ref="O81" si="494">100*H$1*(H81-H69)/$I69</f>
        <v>36.988520118249156</v>
      </c>
      <c r="P81" s="61">
        <f t="shared" ref="P81" si="495">+SUM(K81:O81)</f>
        <v>115.48676208339522</v>
      </c>
      <c r="Q81" s="61">
        <f t="shared" ref="Q81" si="496">100*(I81/I69-1)</f>
        <v>115.48695897895294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497">+S$1*(S81-S69)/D69</f>
        <v>42.638970462882945</v>
      </c>
      <c r="Z81" s="61">
        <f t="shared" ref="Z81" si="498">+T$1*(T81-T69)/E69</f>
        <v>34.528687227466683</v>
      </c>
      <c r="AA81" s="61">
        <f t="shared" ref="AA81" si="499">+U$1*(U81-U69)/F69</f>
        <v>31.641528014004681</v>
      </c>
      <c r="AB81" s="61">
        <f t="shared" ref="AB81" si="500">+V$1*(V81-V69)/G69</f>
        <v>26.335893679555415</v>
      </c>
      <c r="AC81" s="61">
        <f t="shared" ref="AC81" si="501">+W$1*(W81-W69)/H69</f>
        <v>19.761921860159561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502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503">+H81</f>
        <v>1695.9066162109375</v>
      </c>
      <c r="BG81" s="61">
        <f t="shared" ref="BG81" si="504">+AE$1*(AE81-AE69)/$AQ69</f>
        <v>42.638970462882945</v>
      </c>
      <c r="BH81" s="61">
        <f t="shared" ref="BH81" si="505">+AF$1*(AF81-AF69)/$AQ69</f>
        <v>2.0562897306192056</v>
      </c>
      <c r="BI81" s="61">
        <f t="shared" ref="BI81" si="506">+AG$1*(AG81-AG69)/$AQ69</f>
        <v>10.618181959182113</v>
      </c>
      <c r="BJ81" s="61">
        <f t="shared" ref="BJ81" si="507">+AH$1*(AH81-AH69)/$AQ69</f>
        <v>12.856298030614136</v>
      </c>
      <c r="BK81" s="61">
        <f t="shared" ref="BK81" si="508">+AI$1*(AI81-AI69)/$AQ69</f>
        <v>4.8706222177364937</v>
      </c>
      <c r="BL81" s="61">
        <f t="shared" ref="BL81" si="509">+AJ$1*(AJ81-AJ69)/$AQ69</f>
        <v>4.9280430575105223</v>
      </c>
      <c r="BM81" s="61">
        <f t="shared" ref="BM81" si="510">+AK$1*(AK81-AK69)/$AQ69</f>
        <v>10.971007320440318</v>
      </c>
      <c r="BN81" s="61">
        <f t="shared" ref="BN81" si="511">+AL$1*(AL81-AL69)/$AQ69</f>
        <v>4.0032652573738972</v>
      </c>
      <c r="BO81" s="61">
        <f t="shared" ref="BO81" si="512">+AM$1*(AM81-AM69)/$AQ69</f>
        <v>8.0271141575813925</v>
      </c>
      <c r="BP81" s="61">
        <f t="shared" ref="BP81" si="513">+AN$1*(AN81-AN69)/$AQ69</f>
        <v>1.4165666775323758</v>
      </c>
      <c r="BQ81" s="61">
        <f t="shared" ref="BQ81" si="514">+AO$1*(AO81-AO69)/$AQ69</f>
        <v>5.9139333781558543</v>
      </c>
      <c r="BR81" s="61">
        <f t="shared" ref="BR81" si="515">+AP$1*(AP81-AP69)/$AQ69</f>
        <v>3.6490741891057192</v>
      </c>
      <c r="BS81" s="61">
        <f t="shared" ref="BS81" si="516">+SUM(BG81:BR81)</f>
        <v>111.94936643873498</v>
      </c>
      <c r="BT81" s="53">
        <f t="shared" ref="BT81" si="517">+(D81/D69-1)*100</f>
        <v>115.68192065843684</v>
      </c>
      <c r="BV81" s="61">
        <f t="shared" ref="BV81" si="518">+AS$1*(AS81-AS69)/$BE69</f>
        <v>19.761921860159561</v>
      </c>
      <c r="BW81" s="61">
        <f t="shared" ref="BW81" si="519">+AT$1*(AT81-AT69)/$BE69</f>
        <v>1.7138335398313638</v>
      </c>
      <c r="BX81" s="61">
        <f t="shared" ref="BX81" si="520">+AU$1*(AU81-AU69)/$BE69</f>
        <v>8.3721769134393291</v>
      </c>
      <c r="BY81" s="61">
        <f t="shared" ref="BY81" si="521">+AV$1*(AV81-AV69)/$BE69</f>
        <v>12.878453047446571</v>
      </c>
      <c r="BZ81" s="61">
        <f t="shared" ref="BZ81" si="522">+AW$1*(AW81-AW69)/$BE69</f>
        <v>8.510681496871694</v>
      </c>
      <c r="CA81" s="61">
        <f t="shared" ref="CA81" si="523">+AX$1*(AX81-AX69)/$BE69</f>
        <v>9.2604672441357838</v>
      </c>
      <c r="CB81" s="61">
        <f t="shared" ref="CB81" si="524">+AY$1*(AY81-AY69)/$BE69</f>
        <v>16.988836564303273</v>
      </c>
      <c r="CC81" s="61">
        <f t="shared" ref="CC81" si="525">+AZ$1*(AZ81-AZ69)/$BE69</f>
        <v>3.6730623238640669</v>
      </c>
      <c r="CD81" s="61">
        <f t="shared" ref="CD81" si="526">+BA$1*(BA81-BA69)/$BE69</f>
        <v>10.538846998591348</v>
      </c>
      <c r="CE81" s="61">
        <f t="shared" ref="CE81" si="527">+BB$1*(BB81-BB69)/$BE69</f>
        <v>3.5213976171287196</v>
      </c>
      <c r="CF81" s="61">
        <f t="shared" ref="CF81" si="528">+BC$1*(BC81-BC69)/$BE69</f>
        <v>11.195885954551143</v>
      </c>
      <c r="CG81" s="61">
        <f t="shared" ref="CG81" si="529">+BD$1*(BD81-BD69)/$BE69</f>
        <v>5.0816712743080625</v>
      </c>
      <c r="CH81" s="61">
        <f t="shared" ref="CH81" si="530">+SUM(BV81:CG81)</f>
        <v>111.49723483463092</v>
      </c>
      <c r="CI81" s="53">
        <f t="shared" ref="CI81" si="531">(H81/H69-1)*100</f>
        <v>115.65094791164046</v>
      </c>
      <c r="CK81" s="61">
        <f t="shared" ref="CK81" si="532">+BG81/$BS81*$BT81</f>
        <v>44.060615570736893</v>
      </c>
      <c r="CL81" s="61">
        <f t="shared" ref="CL81" si="533">+BH81/$BS81*$BT81</f>
        <v>2.124849412153023</v>
      </c>
      <c r="CM81" s="61">
        <f t="shared" ref="CM81" si="534">+BI81/$BS81*$BT81</f>
        <v>10.972207543587691</v>
      </c>
      <c r="CN81" s="61">
        <f t="shared" ref="CN81" si="535">+BJ81/$BS81*$BT81</f>
        <v>13.284945650430497</v>
      </c>
      <c r="CO81" s="61">
        <f t="shared" ref="CO81" si="536">+BK81/$BS81*$BT81</f>
        <v>5.0330158255764719</v>
      </c>
      <c r="CP81" s="61">
        <f t="shared" ref="CP81" si="537">+BL81/$BS81*$BT81</f>
        <v>5.0923511594170181</v>
      </c>
      <c r="CQ81" s="61">
        <f t="shared" ref="CQ81" si="538">+BM81/$BS81*$BT81</f>
        <v>11.336796614037612</v>
      </c>
      <c r="CR81" s="61">
        <f t="shared" ref="CR81" si="539">+BN81/$BS81*$BT81</f>
        <v>4.1367399263634184</v>
      </c>
      <c r="CS81" s="61">
        <f t="shared" ref="CS81" si="540">+BO81/$BS81*$BT81</f>
        <v>8.2947497840617395</v>
      </c>
      <c r="CT81" s="61">
        <f t="shared" ref="CT81" si="541">+BP81/$BS81*$BT81</f>
        <v>1.4637970647861176</v>
      </c>
      <c r="CU81" s="61">
        <f t="shared" ref="CU81" si="542">+BQ81/$BS81*$BT81</f>
        <v>6.1111124930350034</v>
      </c>
      <c r="CV81" s="61">
        <f t="shared" ref="CV81" si="543">+BR81/$BS81*$BT81</f>
        <v>3.7707396142513407</v>
      </c>
      <c r="CW81" s="61">
        <f t="shared" ref="CW81" si="544">+SUM(CK81:CV81)</f>
        <v>115.68192065843684</v>
      </c>
      <c r="CX81" s="61"/>
      <c r="CY81" s="61"/>
      <c r="CZ81" s="61">
        <f t="shared" ref="CZ81" si="545">+BV81/$CH81*$CI81</f>
        <v>20.498131626967965</v>
      </c>
      <c r="DA81" s="61">
        <f t="shared" ref="DA81" si="546">+BW81/$CH81*$CI81</f>
        <v>1.7776806190595922</v>
      </c>
      <c r="DB81" s="61">
        <f t="shared" ref="DB81" si="547">+BX81/$CH81*$CI81</f>
        <v>8.684073623523382</v>
      </c>
      <c r="DC81" s="61">
        <f t="shared" ref="DC81" si="548">+BY81/$CH81*$CI81</f>
        <v>13.358226370203605</v>
      </c>
      <c r="DD81" s="61">
        <f t="shared" ref="DD81" si="549">+BZ81/$CH81*$CI81</f>
        <v>8.8277380506082093</v>
      </c>
      <c r="DE81" s="61">
        <f t="shared" ref="DE81" si="550">+CA81/$CH81*$CI81</f>
        <v>9.6054562830858146</v>
      </c>
      <c r="DF81" s="61">
        <f t="shared" ref="DF81" si="551">+CB81/$CH81*$CI81</f>
        <v>17.621737933606166</v>
      </c>
      <c r="DG81" s="61">
        <f t="shared" ref="DG81" si="552">+CC81/$CH81*$CI81</f>
        <v>3.8098984259425959</v>
      </c>
      <c r="DH81" s="61">
        <f t="shared" ref="DH81" si="553">+CD81/$CH81*$CI81</f>
        <v>10.931460740623407</v>
      </c>
      <c r="DI81" s="61">
        <f t="shared" ref="DI81" si="554">+CE81/$CH81*$CI81</f>
        <v>3.6525836089007302</v>
      </c>
      <c r="DJ81" s="61">
        <f t="shared" ref="DJ81" si="555">+CF81/$CH81*$CI81</f>
        <v>11.612976996917356</v>
      </c>
      <c r="DK81" s="61">
        <f t="shared" ref="DK81" si="556">+CG81/$CH81*$CI81</f>
        <v>5.2709836322016326</v>
      </c>
      <c r="DL81" s="61">
        <f t="shared" ref="DL81" si="557">+SUM(CZ81:DK81)</f>
        <v>115.65094791164044</v>
      </c>
      <c r="DM81" s="61">
        <f t="shared" ref="DM81" si="558">+(H81/H69-1)*100</f>
        <v>115.65094791164046</v>
      </c>
      <c r="DN81" s="61"/>
      <c r="DO81" s="59">
        <f t="shared" ref="DO81" si="559">+A81</f>
        <v>45078</v>
      </c>
      <c r="DP81" s="61">
        <f t="shared" ref="DP81" si="560">+CK81-CZ81</f>
        <v>23.562483943768928</v>
      </c>
      <c r="DQ81" s="61">
        <f t="shared" ref="DQ81" si="561">+CL81-DA81</f>
        <v>0.34716879309343085</v>
      </c>
      <c r="DR81" s="61">
        <f t="shared" ref="DR81" si="562">+CM81-DB81</f>
        <v>2.2881339200643094</v>
      </c>
      <c r="DS81" s="61">
        <f t="shared" ref="DS81" si="563">+CN81-DC81</f>
        <v>-7.328071977310735E-2</v>
      </c>
      <c r="DT81" s="61">
        <f t="shared" ref="DT81" si="564">+CO81-DD81</f>
        <v>-3.7947222250317374</v>
      </c>
      <c r="DU81" s="61">
        <f t="shared" ref="DU81" si="565">+CP81-DE81</f>
        <v>-4.5131051236687965</v>
      </c>
      <c r="DV81" s="61">
        <f t="shared" ref="DV81" si="566">+CQ81-DF81</f>
        <v>-6.2849413195685546</v>
      </c>
      <c r="DW81" s="61">
        <f t="shared" ref="DW81" si="567">+CR81-DG81</f>
        <v>0.32684150042082249</v>
      </c>
      <c r="DX81" s="61">
        <f t="shared" ref="DX81" si="568">+CS81-DH81</f>
        <v>-2.636710956561668</v>
      </c>
      <c r="DY81" s="61">
        <f t="shared" ref="DY81" si="569">+CT81-DI81</f>
        <v>-2.1887865441146124</v>
      </c>
      <c r="DZ81" s="61">
        <f t="shared" ref="DZ81" si="570">+CU81-DJ81</f>
        <v>-5.5018645038823522</v>
      </c>
      <c r="EA81" s="61">
        <f t="shared" ref="EA81" si="571">+CV81-DK81</f>
        <v>-1.5002440179502918</v>
      </c>
      <c r="EB81" s="61">
        <f t="shared" ref="EB81" si="572">+CW81-DL81</f>
        <v>3.0972746796393835E-2</v>
      </c>
      <c r="EC81" s="61"/>
      <c r="ED81" s="79">
        <f>+'Infla Interanual PondENGHO'!CI82</f>
        <v>3.0972746796376072E-4</v>
      </c>
      <c r="EE81" s="53">
        <f t="shared" ref="EE81" si="573">+ED81*100</f>
        <v>3.0972746796376072E-2</v>
      </c>
    </row>
    <row r="82" spans="1:135" x14ac:dyDescent="0.3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574">100*D$1*(D82-D70)/$I70</f>
        <v>14.075526734673666</v>
      </c>
      <c r="L82" s="61">
        <f t="shared" ref="L82" si="575">100*E$1*(E82-E70)/$I70</f>
        <v>17.671715398387221</v>
      </c>
      <c r="M82" s="61">
        <f t="shared" ref="M82" si="576">100*F$1*(F82-F70)/$I70</f>
        <v>20.103913721441703</v>
      </c>
      <c r="N82" s="61">
        <f t="shared" ref="N82" si="577">100*G$1*(G82-G70)/$I70</f>
        <v>25.197574783961425</v>
      </c>
      <c r="O82" s="61">
        <f t="shared" ref="O82" si="578">100*H$1*(H82-H70)/$I70</f>
        <v>36.315304184794741</v>
      </c>
      <c r="P82" s="61">
        <f t="shared" ref="P82" si="579">+SUM(K82:O82)</f>
        <v>113.36403482325876</v>
      </c>
      <c r="Q82" s="61">
        <f t="shared" ref="Q82" si="580">100*(I82/I70-1)</f>
        <v>113.36420308354822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581">+S$1*(S82-S70)/D70</f>
        <v>42.029834837942545</v>
      </c>
      <c r="Z82" s="61">
        <f t="shared" ref="Z82" si="582">+T$1*(T82-T70)/E70</f>
        <v>34.061660066645061</v>
      </c>
      <c r="AA82" s="61">
        <f t="shared" ref="AA82" si="583">+U$1*(U82-U70)/F70</f>
        <v>31.207143079140824</v>
      </c>
      <c r="AB82" s="61">
        <f t="shared" ref="AB82" si="584">+V$1*(V82-V70)/G70</f>
        <v>25.97038638239226</v>
      </c>
      <c r="AC82" s="61">
        <f t="shared" ref="AC82" si="585">+W$1*(W82-W70)/H70</f>
        <v>19.47140985097527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586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587">+H82</f>
        <v>1808.1875</v>
      </c>
      <c r="BG82" s="61">
        <f t="shared" ref="BG82" si="588">+AE$1*(AE82-AE70)/$AQ70</f>
        <v>42.029834837942545</v>
      </c>
      <c r="BH82" s="61">
        <f t="shared" ref="BH82" si="589">+AF$1*(AF82-AF70)/$AQ70</f>
        <v>2.1431182539429834</v>
      </c>
      <c r="BI82" s="61">
        <f t="shared" ref="BI82" si="590">+AG$1*(AG82-AG70)/$AQ70</f>
        <v>9.7866457695629094</v>
      </c>
      <c r="BJ82" s="61">
        <f t="shared" ref="BJ82" si="591">+AH$1*(AH82-AH70)/$AQ70</f>
        <v>12.442907357639145</v>
      </c>
      <c r="BK82" s="61">
        <f t="shared" ref="BK82" si="592">+AI$1*(AI82-AI70)/$AQ70</f>
        <v>4.6418267941516183</v>
      </c>
      <c r="BL82" s="61">
        <f t="shared" ref="BL82" si="593">+AJ$1*(AJ82-AJ70)/$AQ70</f>
        <v>5.1193722900245664</v>
      </c>
      <c r="BM82" s="61">
        <f t="shared" ref="BM82" si="594">+AK$1*(AK82-AK70)/$AQ70</f>
        <v>10.784498216031142</v>
      </c>
      <c r="BN82" s="61">
        <f t="shared" ref="BN82" si="595">+AL$1*(AL82-AL70)/$AQ70</f>
        <v>4.4024756582967042</v>
      </c>
      <c r="BO82" s="61">
        <f t="shared" ref="BO82" si="596">+AM$1*(AM82-AM70)/$AQ70</f>
        <v>8.0879773041884189</v>
      </c>
      <c r="BP82" s="61">
        <f t="shared" ref="BP82" si="597">+AN$1*(AN82-AN70)/$AQ70</f>
        <v>1.4024800490186722</v>
      </c>
      <c r="BQ82" s="61">
        <f t="shared" ref="BQ82" si="598">+AO$1*(AO82-AO70)/$AQ70</f>
        <v>5.8385333304053662</v>
      </c>
      <c r="BR82" s="61">
        <f t="shared" ref="BR82" si="599">+AP$1*(AP82-AP70)/$AQ70</f>
        <v>3.5556498740249727</v>
      </c>
      <c r="BS82" s="61">
        <f t="shared" ref="BS82" si="600">+SUM(BG82:BR82)</f>
        <v>110.23531973522906</v>
      </c>
      <c r="BT82" s="53">
        <f t="shared" ref="BT82" si="601">+(D82/D70-1)*100</f>
        <v>113.62454983517947</v>
      </c>
      <c r="BV82" s="61">
        <f t="shared" ref="BV82" si="602">+AS$1*(AS82-AS70)/$BE70</f>
        <v>19.47140985097527</v>
      </c>
      <c r="BW82" s="61">
        <f t="shared" ref="BW82" si="603">+AT$1*(AT82-AT70)/$BE70</f>
        <v>1.7816016609155081</v>
      </c>
      <c r="BX82" s="61">
        <f t="shared" ref="BX82" si="604">+AU$1*(AU82-AU70)/$BE70</f>
        <v>7.7055658975513248</v>
      </c>
      <c r="BY82" s="61">
        <f t="shared" ref="BY82" si="605">+AV$1*(AV82-AV70)/$BE70</f>
        <v>12.353879330767823</v>
      </c>
      <c r="BZ82" s="61">
        <f t="shared" ref="BZ82" si="606">+AW$1*(AW82-AW70)/$BE70</f>
        <v>8.0621234541037161</v>
      </c>
      <c r="CA82" s="61">
        <f t="shared" ref="CA82" si="607">+AX$1*(AX82-AX70)/$BE70</f>
        <v>9.5108540045359362</v>
      </c>
      <c r="CB82" s="61">
        <f t="shared" ref="CB82" si="608">+AY$1*(AY82-AY70)/$BE70</f>
        <v>16.605460884548222</v>
      </c>
      <c r="CC82" s="61">
        <f t="shared" ref="CC82" si="609">+AZ$1*(AZ82-AZ70)/$BE70</f>
        <v>4.0620542619987337</v>
      </c>
      <c r="CD82" s="61">
        <f t="shared" ref="CD82" si="610">+BA$1*(BA82-BA70)/$BE70</f>
        <v>10.619232772043349</v>
      </c>
      <c r="CE82" s="61">
        <f t="shared" ref="CE82" si="611">+BB$1*(BB82-BB70)/$BE70</f>
        <v>3.4469122315755945</v>
      </c>
      <c r="CF82" s="61">
        <f t="shared" ref="CF82" si="612">+BC$1*(BC82-BC70)/$BE70</f>
        <v>10.928989710508286</v>
      </c>
      <c r="CG82" s="61">
        <f t="shared" ref="CG82" si="613">+BD$1*(BD82-BD70)/$BE70</f>
        <v>4.9571998043764216</v>
      </c>
      <c r="CH82" s="61">
        <f t="shared" ref="CH82" si="614">+SUM(BV82:CG82)</f>
        <v>109.50528386390017</v>
      </c>
      <c r="CI82" s="53">
        <f t="shared" ref="CI82" si="615">(H82/H70-1)*100</f>
        <v>113.35763913745316</v>
      </c>
      <c r="CK82" s="61">
        <f t="shared" ref="CK82" si="616">+BG82/$BS82*$BT82</f>
        <v>43.322059341584783</v>
      </c>
      <c r="CL82" s="61">
        <f t="shared" ref="CL82" si="617">+BH82/$BS82*$BT82</f>
        <v>2.2090093033041391</v>
      </c>
      <c r="CM82" s="61">
        <f t="shared" ref="CM82" si="618">+BI82/$BS82*$BT82</f>
        <v>10.087540206113944</v>
      </c>
      <c r="CN82" s="61">
        <f t="shared" ref="CN82" si="619">+BJ82/$BS82*$BT82</f>
        <v>12.825469645739695</v>
      </c>
      <c r="CO82" s="61">
        <f t="shared" ref="CO82" si="620">+BK82/$BS82*$BT82</f>
        <v>4.7845416620114092</v>
      </c>
      <c r="CP82" s="61">
        <f t="shared" ref="CP82" si="621">+BL82/$BS82*$BT82</f>
        <v>5.2767694899408681</v>
      </c>
      <c r="CQ82" s="61">
        <f t="shared" ref="CQ82" si="622">+BM82/$BS82*$BT82</f>
        <v>11.11607203515214</v>
      </c>
      <c r="CR82" s="61">
        <f t="shared" ref="CR82" si="623">+BN82/$BS82*$BT82</f>
        <v>4.5378315773545568</v>
      </c>
      <c r="CS82" s="61">
        <f t="shared" ref="CS82" si="624">+BO82/$BS82*$BT82</f>
        <v>8.3366454823450322</v>
      </c>
      <c r="CT82" s="61">
        <f t="shared" ref="CT82" si="625">+BP82/$BS82*$BT82</f>
        <v>1.4455998731197941</v>
      </c>
      <c r="CU82" s="61">
        <f t="shared" ref="CU82" si="626">+BQ82/$BS82*$BT82</f>
        <v>6.0180414313525228</v>
      </c>
      <c r="CV82" s="61">
        <f t="shared" ref="CV82" si="627">+BR82/$BS82*$BT82</f>
        <v>3.6649697871605729</v>
      </c>
      <c r="CW82" s="61">
        <f t="shared" ref="CW82" si="628">+SUM(CK82:CV82)</f>
        <v>113.62454983517945</v>
      </c>
      <c r="CX82" s="61"/>
      <c r="CY82" s="61"/>
      <c r="CZ82" s="61">
        <f t="shared" ref="CZ82" si="629">+BV82/$CH82*$CI82</f>
        <v>20.156406828072232</v>
      </c>
      <c r="DA82" s="61">
        <f t="shared" ref="DA82" si="630">+BW82/$CH82*$CI82</f>
        <v>1.8442777465948881</v>
      </c>
      <c r="DB82" s="61">
        <f t="shared" ref="DB82" si="631">+BX82/$CH82*$CI82</f>
        <v>7.9766448480249457</v>
      </c>
      <c r="DC82" s="61">
        <f t="shared" ref="DC82" si="632">+BY82/$CH82*$CI82</f>
        <v>12.788484223878463</v>
      </c>
      <c r="DD82" s="61">
        <f t="shared" ref="DD82" si="633">+BZ82/$CH82*$CI82</f>
        <v>8.3457459671785426</v>
      </c>
      <c r="DE82" s="61">
        <f t="shared" ref="DE82" si="634">+CA82/$CH82*$CI82</f>
        <v>9.845442321076936</v>
      </c>
      <c r="DF82" s="61">
        <f t="shared" ref="DF82" si="635">+CB82/$CH82*$CI82</f>
        <v>17.189634839915282</v>
      </c>
      <c r="DG82" s="61">
        <f t="shared" ref="DG82" si="636">+CC82/$CH82*$CI82</f>
        <v>4.2049558244212202</v>
      </c>
      <c r="DH82" s="61">
        <f t="shared" ref="DH82" si="637">+CD82/$CH82*$CI82</f>
        <v>10.992813442555214</v>
      </c>
      <c r="DI82" s="61">
        <f t="shared" ref="DI82" si="638">+CE82/$CH82*$CI82</f>
        <v>3.5681733255086336</v>
      </c>
      <c r="DJ82" s="61">
        <f t="shared" ref="DJ82" si="639">+CF82/$CH82*$CI82</f>
        <v>11.313467515234224</v>
      </c>
      <c r="DK82" s="61">
        <f t="shared" ref="DK82" si="640">+CG82/$CH82*$CI82</f>
        <v>5.1315922549925963</v>
      </c>
      <c r="DL82" s="61">
        <f t="shared" ref="DL82" si="641">+SUM(CZ82:DK82)</f>
        <v>113.35763913745319</v>
      </c>
      <c r="DM82" s="61">
        <f t="shared" ref="DM82" si="642">+(H82/H70-1)*100</f>
        <v>113.35763913745316</v>
      </c>
      <c r="DN82" s="61"/>
      <c r="DO82" s="59">
        <f t="shared" ref="DO82" si="643">+A82</f>
        <v>45108</v>
      </c>
      <c r="DP82" s="61">
        <f t="shared" ref="DP82" si="644">+CK82-CZ82</f>
        <v>23.165652513512551</v>
      </c>
      <c r="DQ82" s="61">
        <f t="shared" ref="DQ82" si="645">+CL82-DA82</f>
        <v>0.36473155670925106</v>
      </c>
      <c r="DR82" s="61">
        <f t="shared" ref="DR82" si="646">+CM82-DB82</f>
        <v>2.1108953580889986</v>
      </c>
      <c r="DS82" s="61">
        <f t="shared" ref="DS82" si="647">+CN82-DC82</f>
        <v>3.6985421861231771E-2</v>
      </c>
      <c r="DT82" s="61">
        <f t="shared" ref="DT82" si="648">+CO82-DD82</f>
        <v>-3.5612043051671334</v>
      </c>
      <c r="DU82" s="61">
        <f t="shared" ref="DU82" si="649">+CP82-DE82</f>
        <v>-4.5686728311360678</v>
      </c>
      <c r="DV82" s="61">
        <f t="shared" ref="DV82" si="650">+CQ82-DF82</f>
        <v>-6.0735628047631423</v>
      </c>
      <c r="DW82" s="61">
        <f t="shared" ref="DW82" si="651">+CR82-DG82</f>
        <v>0.3328757529333366</v>
      </c>
      <c r="DX82" s="61">
        <f t="shared" ref="DX82" si="652">+CS82-DH82</f>
        <v>-2.6561679602101815</v>
      </c>
      <c r="DY82" s="61">
        <f t="shared" ref="DY82" si="653">+CT82-DI82</f>
        <v>-2.1225734523888393</v>
      </c>
      <c r="DZ82" s="61">
        <f t="shared" ref="DZ82" si="654">+CU82-DJ82</f>
        <v>-5.2954260838817016</v>
      </c>
      <c r="EA82" s="61">
        <f t="shared" ref="EA82" si="655">+CV82-DK82</f>
        <v>-1.4666224678320234</v>
      </c>
      <c r="EB82" s="61">
        <f t="shared" ref="EB82" si="656">+CW82-DL82</f>
        <v>0.26691069772626008</v>
      </c>
      <c r="EC82" s="61"/>
      <c r="ED82" s="79">
        <f>+'Infla Interanual PondENGHO'!CI83</f>
        <v>2.6691069772630804E-3</v>
      </c>
      <c r="EE82" s="53">
        <f t="shared" ref="EE82" si="657">+ED82*100</f>
        <v>0.26691069772630804</v>
      </c>
    </row>
    <row r="83" spans="1:135" x14ac:dyDescent="0.3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658">100*D$1*(D83-D71)/$I71</f>
        <v>15.552899488133297</v>
      </c>
      <c r="L83" s="61">
        <f t="shared" ref="L83" si="659">100*E$1*(E83-E71)/$I71</f>
        <v>19.411789738266961</v>
      </c>
      <c r="M83" s="61">
        <f t="shared" ref="M83" si="660">100*F$1*(F83-F71)/$I71</f>
        <v>22.057311329398008</v>
      </c>
      <c r="N83" s="61">
        <f t="shared" ref="N83" si="661">100*G$1*(G83-G71)/$I71</f>
        <v>27.583345831777169</v>
      </c>
      <c r="O83" s="61">
        <f t="shared" ref="O83" si="662">100*H$1*(H83-H71)/$I71</f>
        <v>39.689490996863526</v>
      </c>
      <c r="P83" s="61">
        <f t="shared" ref="P83" si="663">+SUM(K83:O83)</f>
        <v>124.29483738443896</v>
      </c>
      <c r="Q83" s="61">
        <f t="shared" ref="Q83" si="664">100*(I83/I71-1)</f>
        <v>124.29509490985549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665">+S$1*(S83-S71)/D71</f>
        <v>48.536131361776604</v>
      </c>
      <c r="Z83" s="61">
        <f t="shared" ref="Z83" si="666">+T$1*(T83-T71)/E71</f>
        <v>39.223029073030375</v>
      </c>
      <c r="AA83" s="61">
        <f t="shared" ref="AA83" si="667">+U$1*(U83-U71)/F71</f>
        <v>35.861231673893549</v>
      </c>
      <c r="AB83" s="61">
        <f t="shared" ref="AB83" si="668">+V$1*(V83-V71)/G71</f>
        <v>29.795850786100171</v>
      </c>
      <c r="AC83" s="61">
        <f t="shared" ref="AC83" si="669">+W$1*(W83-W71)/H71</f>
        <v>22.303972262901986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670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671">+H83</f>
        <v>2026.5914306640625</v>
      </c>
      <c r="BG83" s="61">
        <f t="shared" ref="BG83" si="672">+AE$1*(AE83-AE71)/$AQ71</f>
        <v>48.536131361776604</v>
      </c>
      <c r="BH83" s="61">
        <f t="shared" ref="BH83" si="673">+AF$1*(AF83-AF71)/$AQ71</f>
        <v>2.2174178288854898</v>
      </c>
      <c r="BI83" s="61">
        <f t="shared" ref="BI83" si="674">+AG$1*(AG83-AG71)/$AQ71</f>
        <v>9.9261424295698681</v>
      </c>
      <c r="BJ83" s="61">
        <f t="shared" ref="BJ83" si="675">+AH$1*(AH83-AH71)/$AQ71</f>
        <v>12.84136573154124</v>
      </c>
      <c r="BK83" s="61">
        <f t="shared" ref="BK83" si="676">+AI$1*(AI83-AI71)/$AQ71</f>
        <v>5.1695596968506372</v>
      </c>
      <c r="BL83" s="61">
        <f t="shared" ref="BL83" si="677">+AJ$1*(AJ83-AJ71)/$AQ71</f>
        <v>5.9283719449200971</v>
      </c>
      <c r="BM83" s="61">
        <f t="shared" ref="BM83" si="678">+AK$1*(AK83-AK71)/$AQ71</f>
        <v>11.572917981885558</v>
      </c>
      <c r="BN83" s="61">
        <f t="shared" ref="BN83" si="679">+AL$1*(AL83-AL71)/$AQ71</f>
        <v>4.3498312645972987</v>
      </c>
      <c r="BO83" s="61">
        <f t="shared" ref="BO83" si="680">+AM$1*(AM83-AM71)/$AQ71</f>
        <v>8.8344040424605925</v>
      </c>
      <c r="BP83" s="61">
        <f t="shared" ref="BP83" si="681">+AN$1*(AN83-AN71)/$AQ71</f>
        <v>1.4711928409797421</v>
      </c>
      <c r="BQ83" s="61">
        <f t="shared" ref="BQ83" si="682">+AO$1*(AO83-AO71)/$AQ71</f>
        <v>6.4117144193334346</v>
      </c>
      <c r="BR83" s="61">
        <f t="shared" ref="BR83" si="683">+AP$1*(AP83-AP71)/$AQ71</f>
        <v>3.6624562886572143</v>
      </c>
      <c r="BS83" s="61">
        <f t="shared" ref="BS83" si="684">+SUM(BG83:BR83)</f>
        <v>120.92150583145778</v>
      </c>
      <c r="BT83" s="53">
        <f t="shared" ref="BT83" si="685">+(D83/D71-1)*100</f>
        <v>125.35452675876924</v>
      </c>
      <c r="BV83" s="61">
        <f t="shared" ref="BV83" si="686">+AS$1*(AS83-AS71)/$BE71</f>
        <v>22.303972262901986</v>
      </c>
      <c r="BW83" s="61">
        <f t="shared" ref="BW83" si="687">+AT$1*(AT83-AT71)/$BE71</f>
        <v>1.8281037076674409</v>
      </c>
      <c r="BX83" s="61">
        <f t="shared" ref="BX83" si="688">+AU$1*(AU83-AU71)/$BE71</f>
        <v>7.8170823127643443</v>
      </c>
      <c r="BY83" s="61">
        <f t="shared" ref="BY83" si="689">+AV$1*(AV83-AV71)/$BE71</f>
        <v>13.128788660231967</v>
      </c>
      <c r="BZ83" s="61">
        <f t="shared" ref="BZ83" si="690">+AW$1*(AW83-AW71)/$BE71</f>
        <v>8.9661003769065779</v>
      </c>
      <c r="CA83" s="61">
        <f t="shared" ref="CA83" si="691">+AX$1*(AX83-AX71)/$BE71</f>
        <v>11.058457064972636</v>
      </c>
      <c r="CB83" s="61">
        <f t="shared" ref="CB83" si="692">+AY$1*(AY83-AY71)/$BE71</f>
        <v>17.755012165270362</v>
      </c>
      <c r="CC83" s="61">
        <f t="shared" ref="CC83" si="693">+AZ$1*(AZ83-AZ71)/$BE71</f>
        <v>4.0069764995079744</v>
      </c>
      <c r="CD83" s="61">
        <f t="shared" ref="CD83" si="694">+BA$1*(BA83-BA71)/$BE71</f>
        <v>11.653721003290228</v>
      </c>
      <c r="CE83" s="61">
        <f t="shared" ref="CE83" si="695">+BB$1*(BB83-BB71)/$BE71</f>
        <v>3.6682945708214265</v>
      </c>
      <c r="CF83" s="61">
        <f t="shared" ref="CF83" si="696">+BC$1*(BC83-BC71)/$BE71</f>
        <v>11.971161588913899</v>
      </c>
      <c r="CG83" s="61">
        <f t="shared" ref="CG83" si="697">+BD$1*(BD83-BD71)/$BE71</f>
        <v>5.0955094855496226</v>
      </c>
      <c r="CH83" s="61">
        <f t="shared" ref="CH83" si="698">+SUM(BV83:CG83)</f>
        <v>119.25317969879846</v>
      </c>
      <c r="CI83" s="53">
        <f t="shared" ref="CI83" si="699">(H83/H71-1)*100</f>
        <v>123.99818284715928</v>
      </c>
      <c r="CK83" s="61">
        <f t="shared" ref="CK83" si="700">+BG83/$BS83*$BT83</f>
        <v>50.315481400283311</v>
      </c>
      <c r="CL83" s="61">
        <f t="shared" ref="CL83" si="701">+BH83/$BS83*$BT83</f>
        <v>2.2987090729239483</v>
      </c>
      <c r="CM83" s="61">
        <f t="shared" ref="CM83" si="702">+BI83/$BS83*$BT83</f>
        <v>10.29003797333765</v>
      </c>
      <c r="CN83" s="61">
        <f t="shared" ref="CN83" si="703">+BJ83/$BS83*$BT83</f>
        <v>13.312134290299737</v>
      </c>
      <c r="CO83" s="61">
        <f t="shared" ref="CO83" si="704">+BK83/$BS83*$BT83</f>
        <v>5.3590774022707679</v>
      </c>
      <c r="CP83" s="61">
        <f t="shared" ref="CP83" si="705">+BL83/$BS83*$BT83</f>
        <v>6.1457079490990987</v>
      </c>
      <c r="CQ83" s="61">
        <f t="shared" ref="CQ83" si="706">+BM83/$BS83*$BT83</f>
        <v>11.99718484203585</v>
      </c>
      <c r="CR83" s="61">
        <f t="shared" ref="CR83" si="707">+BN83/$BS83*$BT83</f>
        <v>4.509297464539519</v>
      </c>
      <c r="CS83" s="61">
        <f t="shared" ref="CS83" si="708">+BO83/$BS83*$BT83</f>
        <v>9.1582761091477121</v>
      </c>
      <c r="CT83" s="61">
        <f t="shared" ref="CT83" si="709">+BP83/$BS83*$BT83</f>
        <v>1.5251272392270168</v>
      </c>
      <c r="CU83" s="61">
        <f t="shared" ref="CU83" si="710">+BQ83/$BS83*$BT83</f>
        <v>6.6467699126091011</v>
      </c>
      <c r="CV83" s="61">
        <f t="shared" ref="CV83" si="711">+BR83/$BS83*$BT83</f>
        <v>3.7967231029955215</v>
      </c>
      <c r="CW83" s="61">
        <f t="shared" ref="CW83" si="712">+SUM(CK83:CV83)</f>
        <v>125.35452675876923</v>
      </c>
      <c r="CX83" s="61"/>
      <c r="CY83" s="61"/>
      <c r="CZ83" s="61">
        <f t="shared" ref="CZ83" si="713">+BV83/$CH83*$CI83</f>
        <v>23.191432193745982</v>
      </c>
      <c r="DA83" s="61">
        <f t="shared" ref="DA83" si="714">+BW83/$CH83*$CI83</f>
        <v>1.9008427144622384</v>
      </c>
      <c r="DB83" s="61">
        <f t="shared" ref="DB83" si="715">+BX83/$CH83*$CI83</f>
        <v>8.1281187168145088</v>
      </c>
      <c r="DC83" s="61">
        <f t="shared" ref="DC83" si="716">+BY83/$CH83*$CI83</f>
        <v>13.651174257700378</v>
      </c>
      <c r="DD83" s="61">
        <f t="shared" ref="DD83" si="717">+BZ83/$CH83*$CI83</f>
        <v>9.3228554305193718</v>
      </c>
      <c r="DE83" s="61">
        <f t="shared" ref="DE83" si="718">+CA83/$CH83*$CI83</f>
        <v>11.49846557226644</v>
      </c>
      <c r="DF83" s="61">
        <f t="shared" ref="DF83" si="719">+CB83/$CH83*$CI83</f>
        <v>18.461472058718734</v>
      </c>
      <c r="DG83" s="61">
        <f t="shared" ref="DG83" si="720">+CC83/$CH83*$CI83</f>
        <v>4.1664113770818485</v>
      </c>
      <c r="DH83" s="61">
        <f t="shared" ref="DH83" si="721">+CD83/$CH83*$CI83</f>
        <v>12.117414659009899</v>
      </c>
      <c r="DI83" s="61">
        <f t="shared" ref="DI83" si="722">+CE83/$CH83*$CI83</f>
        <v>3.814253524130895</v>
      </c>
      <c r="DJ83" s="61">
        <f t="shared" ref="DJ83" si="723">+CF83/$CH83*$CI83</f>
        <v>12.447485990262377</v>
      </c>
      <c r="DK83" s="61">
        <f t="shared" ref="DK83" si="724">+CG83/$CH83*$CI83</f>
        <v>5.2982563524466153</v>
      </c>
      <c r="DL83" s="61">
        <f t="shared" ref="DL83" si="725">+SUM(CZ83:DK83)</f>
        <v>123.99818284715927</v>
      </c>
      <c r="DM83" s="61">
        <f t="shared" ref="DM83" si="726">+(H83/H71-1)*100</f>
        <v>123.99818284715928</v>
      </c>
      <c r="DN83" s="61"/>
      <c r="DO83" s="59">
        <f t="shared" ref="DO83" si="727">+A83</f>
        <v>45139</v>
      </c>
      <c r="DP83" s="61">
        <f t="shared" ref="DP83" si="728">+CK83-CZ83</f>
        <v>27.124049206537329</v>
      </c>
      <c r="DQ83" s="61">
        <f t="shared" ref="DQ83" si="729">+CL83-DA83</f>
        <v>0.39786635846170992</v>
      </c>
      <c r="DR83" s="61">
        <f t="shared" ref="DR83" si="730">+CM83-DB83</f>
        <v>2.1619192565231415</v>
      </c>
      <c r="DS83" s="61">
        <f t="shared" ref="DS83" si="731">+CN83-DC83</f>
        <v>-0.33903996740064102</v>
      </c>
      <c r="DT83" s="61">
        <f t="shared" ref="DT83" si="732">+CO83-DD83</f>
        <v>-3.9637780282486039</v>
      </c>
      <c r="DU83" s="61">
        <f t="shared" ref="DU83" si="733">+CP83-DE83</f>
        <v>-5.3527576231673413</v>
      </c>
      <c r="DV83" s="61">
        <f t="shared" ref="DV83" si="734">+CQ83-DF83</f>
        <v>-6.4642872166828838</v>
      </c>
      <c r="DW83" s="61">
        <f t="shared" ref="DW83" si="735">+CR83-DG83</f>
        <v>0.34288608745767046</v>
      </c>
      <c r="DX83" s="61">
        <f t="shared" ref="DX83" si="736">+CS83-DH83</f>
        <v>-2.9591385498621872</v>
      </c>
      <c r="DY83" s="61">
        <f t="shared" ref="DY83" si="737">+CT83-DI83</f>
        <v>-2.2891262849038783</v>
      </c>
      <c r="DZ83" s="61">
        <f t="shared" ref="DZ83" si="738">+CU83-DJ83</f>
        <v>-5.8007160776532762</v>
      </c>
      <c r="EA83" s="61">
        <f t="shared" ref="EA83" si="739">+CV83-DK83</f>
        <v>-1.5015332494510938</v>
      </c>
      <c r="EB83" s="61">
        <f t="shared" ref="EB83" si="740">+CW83-DL83</f>
        <v>1.3563439116099545</v>
      </c>
      <c r="EC83" s="61"/>
      <c r="ED83" s="79">
        <f>+'Infla Interanual PondENGHO'!CI84</f>
        <v>1.3563439116099474E-2</v>
      </c>
      <c r="EE83" s="53">
        <f t="shared" ref="EE83" si="741">+ED83*100</f>
        <v>1.3563439116099474</v>
      </c>
    </row>
    <row r="84" spans="1:135" x14ac:dyDescent="0.3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742">100*D$1*(D84-D72)/$I72</f>
        <v>17.37770082593968</v>
      </c>
      <c r="L84" s="61">
        <f t="shared" ref="L84" si="743">100*E$1*(E84-E72)/$I72</f>
        <v>21.636345493755741</v>
      </c>
      <c r="M84" s="61">
        <f t="shared" ref="M84" si="744">100*F$1*(F84-F72)/$I72</f>
        <v>24.572628907013048</v>
      </c>
      <c r="N84" s="61">
        <f t="shared" ref="N84" si="745">100*G$1*(G84-G72)/$I72</f>
        <v>30.682443946317839</v>
      </c>
      <c r="O84" s="61">
        <f t="shared" ref="O84" si="746">100*H$1*(H84-H72)/$I72</f>
        <v>44.058437203218105</v>
      </c>
      <c r="P84" s="61">
        <f t="shared" ref="P84" si="747">+SUM(K84:O84)</f>
        <v>138.32755637624442</v>
      </c>
      <c r="Q84" s="61">
        <f t="shared" ref="Q84" si="748">100*(I84/I72-1)</f>
        <v>138.32791888092206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749">+S$1*(S84-S72)/D72</f>
        <v>54.926113829666029</v>
      </c>
      <c r="Z84" s="61">
        <f t="shared" ref="Z84" si="750">+T$1*(T84-T72)/E72</f>
        <v>44.37382090189724</v>
      </c>
      <c r="AA84" s="61">
        <f t="shared" ref="AA84" si="751">+U$1*(U84-U72)/F72</f>
        <v>40.567118821563277</v>
      </c>
      <c r="AB84" s="61">
        <f t="shared" ref="AB84" si="752">+V$1*(V84-V72)/G72</f>
        <v>33.7105620555229</v>
      </c>
      <c r="AC84" s="61">
        <f t="shared" ref="AC84" si="753">+W$1*(W84-W72)/H72</f>
        <v>25.20627777690218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754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755">+H84</f>
        <v>2268.792724609375</v>
      </c>
      <c r="BG84" s="61">
        <f t="shared" ref="BG84" si="756">+AE$1*(AE84-AE72)/$AQ72</f>
        <v>54.926113829666029</v>
      </c>
      <c r="BH84" s="61">
        <f t="shared" ref="BH84" si="757">+AF$1*(AF84-AF72)/$AQ72</f>
        <v>2.331201846094789</v>
      </c>
      <c r="BI84" s="61">
        <f t="shared" ref="BI84" si="758">+AG$1*(AG84-AG72)/$AQ72</f>
        <v>10.939984668109721</v>
      </c>
      <c r="BJ84" s="61">
        <f t="shared" ref="BJ84" si="759">+AH$1*(AH84-AH72)/$AQ72</f>
        <v>13.762833533458085</v>
      </c>
      <c r="BK84" s="61">
        <f t="shared" ref="BK84" si="760">+AI$1*(AI84-AI72)/$AQ72</f>
        <v>5.7555147427060538</v>
      </c>
      <c r="BL84" s="61">
        <f t="shared" ref="BL84" si="761">+AJ$1*(AJ84-AJ72)/$AQ72</f>
        <v>6.3946817781877341</v>
      </c>
      <c r="BM84" s="61">
        <f t="shared" ref="BM84" si="762">+AK$1*(AK84-AK72)/$AQ72</f>
        <v>12.729207255835247</v>
      </c>
      <c r="BN84" s="61">
        <f t="shared" ref="BN84" si="763">+AL$1*(AL84-AL72)/$AQ72</f>
        <v>4.7651646735590116</v>
      </c>
      <c r="BO84" s="61">
        <f t="shared" ref="BO84" si="764">+AM$1*(AM84-AM72)/$AQ72</f>
        <v>10.284221180883135</v>
      </c>
      <c r="BP84" s="61">
        <f t="shared" ref="BP84" si="765">+AN$1*(AN84-AN72)/$AQ72</f>
        <v>1.5865914347370333</v>
      </c>
      <c r="BQ84" s="61">
        <f t="shared" ref="BQ84" si="766">+AO$1*(AO84-AO72)/$AQ72</f>
        <v>7.1810146062141902</v>
      </c>
      <c r="BR84" s="61">
        <f t="shared" ref="BR84" si="767">+AP$1*(AP84-AP72)/$AQ72</f>
        <v>4.0012866391962456</v>
      </c>
      <c r="BS84" s="61">
        <f t="shared" ref="BS84" si="768">+SUM(BG84:BR84)</f>
        <v>134.65781618864727</v>
      </c>
      <c r="BT84" s="53">
        <f t="shared" ref="BT84" si="769">+(D84/D72-1)*100</f>
        <v>139.78413402758792</v>
      </c>
      <c r="BV84" s="61">
        <f t="shared" ref="BV84" si="770">+AS$1*(AS84-AS72)/$BE72</f>
        <v>25.20627777690218</v>
      </c>
      <c r="BW84" s="61">
        <f t="shared" ref="BW84" si="771">+AT$1*(AT84-AT72)/$BE72</f>
        <v>1.9273836712316441</v>
      </c>
      <c r="BX84" s="61">
        <f t="shared" ref="BX84" si="772">+AU$1*(AU84-AU72)/$BE72</f>
        <v>8.695383549905694</v>
      </c>
      <c r="BY84" s="61">
        <f t="shared" ref="BY84" si="773">+AV$1*(AV84-AV72)/$BE72</f>
        <v>14.076024028624744</v>
      </c>
      <c r="BZ84" s="61">
        <f t="shared" ref="BZ84" si="774">+AW$1*(AW84-AW72)/$BE72</f>
        <v>9.9495451611738392</v>
      </c>
      <c r="CA84" s="61">
        <f t="shared" ref="CA84" si="775">+AX$1*(AX84-AX72)/$BE72</f>
        <v>11.864638091641742</v>
      </c>
      <c r="CB84" s="61">
        <f t="shared" ref="CB84" si="776">+AY$1*(AY84-AY72)/$BE72</f>
        <v>19.397281113781222</v>
      </c>
      <c r="CC84" s="61">
        <f t="shared" ref="CC84" si="777">+AZ$1*(AZ84-AZ72)/$BE72</f>
        <v>4.3885363390148022</v>
      </c>
      <c r="CD84" s="61">
        <f t="shared" ref="CD84" si="778">+BA$1*(BA84-BA72)/$BE72</f>
        <v>13.606635509555707</v>
      </c>
      <c r="CE84" s="61">
        <f t="shared" ref="CE84" si="779">+BB$1*(BB84-BB72)/$BE72</f>
        <v>4.0410538821489386</v>
      </c>
      <c r="CF84" s="61">
        <f t="shared" ref="CF84" si="780">+BC$1*(BC84-BC72)/$BE72</f>
        <v>13.600874031877209</v>
      </c>
      <c r="CG84" s="61">
        <f t="shared" ref="CG84" si="781">+BD$1*(BD84-BD72)/$BE72</f>
        <v>5.6079487410099693</v>
      </c>
      <c r="CH84" s="61">
        <f t="shared" ref="CH84" si="782">+SUM(BV84:CG84)</f>
        <v>132.3615818968677</v>
      </c>
      <c r="CI84" s="53">
        <f t="shared" ref="CI84" si="783">(H84/H72-1)*100</f>
        <v>137.84297113327693</v>
      </c>
      <c r="CK84" s="61">
        <f t="shared" ref="CK84" si="784">+BG84/$BS84*$BT84</f>
        <v>57.017108063184871</v>
      </c>
      <c r="CL84" s="61">
        <f t="shared" ref="CL84" si="785">+BH84/$BS84*$BT84</f>
        <v>2.4199488787443104</v>
      </c>
      <c r="CM84" s="61">
        <f t="shared" ref="CM84" si="786">+BI84/$BS84*$BT84</f>
        <v>11.356461335778985</v>
      </c>
      <c r="CN84" s="61">
        <f t="shared" ref="CN84" si="787">+BJ84/$BS84*$BT84</f>
        <v>14.286773851620508</v>
      </c>
      <c r="CO84" s="61">
        <f t="shared" ref="CO84" si="788">+BK84/$BS84*$BT84</f>
        <v>5.974622691527129</v>
      </c>
      <c r="CP84" s="61">
        <f t="shared" ref="CP84" si="789">+BL84/$BS84*$BT84</f>
        <v>6.6381223165962</v>
      </c>
      <c r="CQ84" s="61">
        <f t="shared" ref="CQ84" si="790">+BM84/$BS84*$BT84</f>
        <v>13.213798229297524</v>
      </c>
      <c r="CR84" s="61">
        <f t="shared" ref="CR84" si="791">+BN84/$BS84*$BT84</f>
        <v>4.9465707691200267</v>
      </c>
      <c r="CS84" s="61">
        <f t="shared" ref="CS84" si="792">+BO84/$BS84*$BT84</f>
        <v>10.675733445015762</v>
      </c>
      <c r="CT84" s="61">
        <f t="shared" ref="CT84" si="793">+BP84/$BS84*$BT84</f>
        <v>1.6469917308743816</v>
      </c>
      <c r="CU84" s="61">
        <f t="shared" ref="CU84" si="794">+BQ84/$BS84*$BT84</f>
        <v>7.4543902209349691</v>
      </c>
      <c r="CV84" s="61">
        <f t="shared" ref="CV84" si="795">+BR84/$BS84*$BT84</f>
        <v>4.1536124948932569</v>
      </c>
      <c r="CW84" s="61">
        <f t="shared" ref="CW84" si="796">+SUM(CK84:CV84)</f>
        <v>139.78413402758792</v>
      </c>
      <c r="CX84" s="61"/>
      <c r="CY84" s="61"/>
      <c r="CZ84" s="61">
        <f t="shared" ref="CZ84" si="797">+BV84/$CH84*$CI84</f>
        <v>26.250126133171502</v>
      </c>
      <c r="DA84" s="61">
        <f t="shared" ref="DA84" si="798">+BW84/$CH84*$CI84</f>
        <v>2.007200941156325</v>
      </c>
      <c r="DB84" s="61">
        <f t="shared" ref="DB84" si="799">+BX84/$CH84*$CI84</f>
        <v>9.055478836724193</v>
      </c>
      <c r="DC84" s="61">
        <f t="shared" ref="DC84" si="800">+BY84/$CH84*$CI84</f>
        <v>14.65894367567202</v>
      </c>
      <c r="DD84" s="61">
        <f t="shared" ref="DD84" si="801">+BZ84/$CH84*$CI84</f>
        <v>10.361578086226968</v>
      </c>
      <c r="DE84" s="61">
        <f t="shared" ref="DE84" si="802">+CA84/$CH84*$CI84</f>
        <v>12.355979299546686</v>
      </c>
      <c r="DF84" s="61">
        <f t="shared" ref="DF84" si="803">+CB84/$CH84*$CI84</f>
        <v>20.200565921872506</v>
      </c>
      <c r="DG84" s="61">
        <f t="shared" ref="DG84" si="804">+CC84/$CH84*$CI84</f>
        <v>4.5702754472026275</v>
      </c>
      <c r="DH84" s="61">
        <f t="shared" ref="DH84" si="805">+CD84/$CH84*$CI84</f>
        <v>14.170116727874293</v>
      </c>
      <c r="DI84" s="61">
        <f t="shared" ref="DI84" si="806">+CE84/$CH84*$CI84</f>
        <v>4.2084029643820298</v>
      </c>
      <c r="DJ84" s="61">
        <f t="shared" ref="DJ84" si="807">+CF84/$CH84*$CI84</f>
        <v>14.164116654515084</v>
      </c>
      <c r="DK84" s="61">
        <f t="shared" ref="DK84" si="808">+CG84/$CH84*$CI84</f>
        <v>5.8401864449326828</v>
      </c>
      <c r="DL84" s="61">
        <f t="shared" ref="DL84" si="809">+SUM(CZ84:DK84)</f>
        <v>137.8429711332769</v>
      </c>
      <c r="DM84" s="61">
        <f t="shared" ref="DM84" si="810">+(H84/H72-1)*100</f>
        <v>137.84297113327693</v>
      </c>
      <c r="DN84" s="61"/>
      <c r="DO84" s="59">
        <f t="shared" ref="DO84" si="811">+A84</f>
        <v>45170</v>
      </c>
      <c r="DP84" s="61">
        <f t="shared" ref="DP84" si="812">+CK84-CZ84</f>
        <v>30.766981930013369</v>
      </c>
      <c r="DQ84" s="61">
        <f t="shared" ref="DQ84" si="813">+CL84-DA84</f>
        <v>0.41274793758798545</v>
      </c>
      <c r="DR84" s="61">
        <f t="shared" ref="DR84" si="814">+CM84-DB84</f>
        <v>2.3009824990547916</v>
      </c>
      <c r="DS84" s="61">
        <f t="shared" ref="DS84" si="815">+CN84-DC84</f>
        <v>-0.37216982405151278</v>
      </c>
      <c r="DT84" s="61">
        <f t="shared" ref="DT84" si="816">+CO84-DD84</f>
        <v>-4.3869553946998394</v>
      </c>
      <c r="DU84" s="61">
        <f t="shared" ref="DU84" si="817">+CP84-DE84</f>
        <v>-5.7178569829504857</v>
      </c>
      <c r="DV84" s="61">
        <f t="shared" ref="DV84" si="818">+CQ84-DF84</f>
        <v>-6.9867676925749826</v>
      </c>
      <c r="DW84" s="61">
        <f t="shared" ref="DW84" si="819">+CR84-DG84</f>
        <v>0.37629532191739923</v>
      </c>
      <c r="DX84" s="61">
        <f t="shared" ref="DX84" si="820">+CS84-DH84</f>
        <v>-3.4943832828585304</v>
      </c>
      <c r="DY84" s="61">
        <f t="shared" ref="DY84" si="821">+CT84-DI84</f>
        <v>-2.5614112335076484</v>
      </c>
      <c r="DZ84" s="61">
        <f t="shared" ref="DZ84" si="822">+CU84-DJ84</f>
        <v>-6.7097264335801148</v>
      </c>
      <c r="EA84" s="61">
        <f t="shared" ref="EA84" si="823">+CV84-DK84</f>
        <v>-1.6865739500394259</v>
      </c>
      <c r="EB84" s="61">
        <f t="shared" ref="EB84" si="824">+CW84-DL84</f>
        <v>1.9411628943110202</v>
      </c>
      <c r="EC84" s="61"/>
      <c r="ED84" s="79">
        <f>+'Infla Interanual PondENGHO'!CI85</f>
        <v>1.9411628943109882E-2</v>
      </c>
      <c r="EE84" s="53">
        <f t="shared" ref="EE84" si="825">+ED84*100</f>
        <v>1.9411628943109882</v>
      </c>
    </row>
    <row r="85" spans="1:135" x14ac:dyDescent="0.3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826">100*D$1*(D85-D73)/$I73</f>
        <v>17.866909115619979</v>
      </c>
      <c r="L85" s="61">
        <f t="shared" ref="L85" si="827">100*E$1*(E85-E73)/$I73</f>
        <v>22.294570596035829</v>
      </c>
      <c r="M85" s="61">
        <f t="shared" ref="M85" si="828">100*F$1*(F85-F73)/$I73</f>
        <v>25.325486163140702</v>
      </c>
      <c r="N85" s="61">
        <f t="shared" ref="N85" si="829">100*G$1*(G85-G73)/$I73</f>
        <v>31.644834240953134</v>
      </c>
      <c r="O85" s="61">
        <f t="shared" ref="O85" si="830">100*H$1*(H85-H73)/$I73</f>
        <v>45.502466248080474</v>
      </c>
      <c r="P85" s="61">
        <f t="shared" ref="P85" si="831">+SUM(K85:O85)</f>
        <v>142.63426636383011</v>
      </c>
      <c r="Q85" s="61">
        <f t="shared" ref="Q85" si="832">100*(I85/I73-1)</f>
        <v>142.63458202215139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833">+S$1*(S85-S73)/D73</f>
        <v>55.777187711652466</v>
      </c>
      <c r="Z85" s="61">
        <f t="shared" ref="Z85" si="834">+T$1*(T85-T73)/E73</f>
        <v>45.121426569825694</v>
      </c>
      <c r="AA85" s="61">
        <f t="shared" ref="AA85" si="835">+U$1*(U85-U73)/F73</f>
        <v>41.273107120262232</v>
      </c>
      <c r="AB85" s="61">
        <f t="shared" ref="AB85" si="836">+V$1*(V85-V73)/G73</f>
        <v>34.317171376269961</v>
      </c>
      <c r="AC85" s="61">
        <f t="shared" ref="AC85" si="837">+W$1*(W85-W73)/H73</f>
        <v>25.683260686881496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83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839">+H85</f>
        <v>2452.220947265625</v>
      </c>
      <c r="BG85" s="61">
        <f t="shared" ref="BG85" si="840">+AE$1*(AE85-AE73)/$AQ73</f>
        <v>55.777187711652466</v>
      </c>
      <c r="BH85" s="61">
        <f t="shared" ref="BH85" si="841">+AF$1*(AF85-AF73)/$AQ73</f>
        <v>2.4914396565312416</v>
      </c>
      <c r="BI85" s="61">
        <f t="shared" ref="BI85" si="842">+AG$1*(AG85-AG73)/$AQ73</f>
        <v>11.710253529272595</v>
      </c>
      <c r="BJ85" s="61">
        <f t="shared" ref="BJ85" si="843">+AH$1*(AH85-AH73)/$AQ73</f>
        <v>13.916399562499683</v>
      </c>
      <c r="BK85" s="61">
        <f t="shared" ref="BK85" si="844">+AI$1*(AI85-AI73)/$AQ73</f>
        <v>6.2107526886446456</v>
      </c>
      <c r="BL85" s="61">
        <f t="shared" ref="BL85" si="845">+AJ$1*(AJ85-AJ73)/$AQ73</f>
        <v>6.2457012773507383</v>
      </c>
      <c r="BM85" s="61">
        <f t="shared" ref="BM85" si="846">+AK$1*(AK85-AK73)/$AQ73</f>
        <v>13.09204516352735</v>
      </c>
      <c r="BN85" s="61">
        <f t="shared" ref="BN85" si="847">+AL$1*(AL85-AL73)/$AQ73</f>
        <v>5.066064191951229</v>
      </c>
      <c r="BO85" s="61">
        <f t="shared" ref="BO85" si="848">+AM$1*(AM85-AM73)/$AQ73</f>
        <v>10.854139682895115</v>
      </c>
      <c r="BP85" s="61">
        <f t="shared" ref="BP85" si="849">+AN$1*(AN85-AN73)/$AQ73</f>
        <v>1.5962427276196498</v>
      </c>
      <c r="BQ85" s="61">
        <f t="shared" ref="BQ85" si="850">+AO$1*(AO85-AO73)/$AQ73</f>
        <v>7.4531727191269326</v>
      </c>
      <c r="BR85" s="61">
        <f t="shared" ref="BR85" si="851">+AP$1*(AP85-AP73)/$AQ73</f>
        <v>4.1172612055336515</v>
      </c>
      <c r="BS85" s="61">
        <f t="shared" ref="BS85" si="852">+SUM(BG85:BR85)</f>
        <v>138.53066011660528</v>
      </c>
      <c r="BT85" s="53">
        <f t="shared" ref="BT85" si="853">+(D85/D73-1)*100</f>
        <v>143.89315710421295</v>
      </c>
      <c r="BV85" s="61">
        <f t="shared" ref="BV85" si="854">+AS$1*(AS85-AS73)/$BE73</f>
        <v>25.683260686881496</v>
      </c>
      <c r="BW85" s="61">
        <f t="shared" ref="BW85" si="855">+AT$1*(AT85-AT73)/$BE73</f>
        <v>2.062434103711873</v>
      </c>
      <c r="BX85" s="61">
        <f t="shared" ref="BX85" si="856">+AU$1*(AU85-AU73)/$BE73</f>
        <v>9.3576698112064989</v>
      </c>
      <c r="BY85" s="61">
        <f t="shared" ref="BY85" si="857">+AV$1*(AV85-AV73)/$BE73</f>
        <v>14.387061456961943</v>
      </c>
      <c r="BZ85" s="61">
        <f t="shared" ref="BZ85" si="858">+AW$1*(AW85-AW73)/$BE73</f>
        <v>10.776127841043838</v>
      </c>
      <c r="CA85" s="61">
        <f t="shared" ref="CA85" si="859">+AX$1*(AX85-AX73)/$BE73</f>
        <v>11.597343766629248</v>
      </c>
      <c r="CB85" s="61">
        <f t="shared" ref="CB85" si="860">+AY$1*(AY85-AY73)/$BE73</f>
        <v>20.002518544191872</v>
      </c>
      <c r="CC85" s="61">
        <f t="shared" ref="CC85" si="861">+AZ$1*(AZ85-AZ73)/$BE73</f>
        <v>4.6597755723642384</v>
      </c>
      <c r="CD85" s="61">
        <f t="shared" ref="CD85" si="862">+BA$1*(BA85-BA73)/$BE73</f>
        <v>14.235553202869946</v>
      </c>
      <c r="CE85" s="61">
        <f t="shared" ref="CE85" si="863">+BB$1*(BB85-BB73)/$BE73</f>
        <v>3.9904396602631755</v>
      </c>
      <c r="CF85" s="61">
        <f t="shared" ref="CF85" si="864">+BC$1*(BC85-BC73)/$BE73</f>
        <v>14.035032248183489</v>
      </c>
      <c r="CG85" s="61">
        <f t="shared" ref="CG85" si="865">+BD$1*(BD85-BD73)/$BE73</f>
        <v>5.7158364005221101</v>
      </c>
      <c r="CH85" s="61">
        <f t="shared" ref="CH85" si="866">+SUM(BV85:CG85)</f>
        <v>136.50305329482973</v>
      </c>
      <c r="CI85" s="53">
        <f t="shared" ref="CI85" si="867">(H85/H73-1)*100</f>
        <v>142.26128447987782</v>
      </c>
      <c r="CK85" s="61">
        <f t="shared" ref="CK85" si="868">+BG85/$BS85*$BT85</f>
        <v>57.936312636266258</v>
      </c>
      <c r="CL85" s="61">
        <f t="shared" ref="CL85" si="869">+BH85/$BS85*$BT85</f>
        <v>2.587882838435589</v>
      </c>
      <c r="CM85" s="61">
        <f t="shared" ref="CM85" si="870">+BI85/$BS85*$BT85</f>
        <v>12.163555341463406</v>
      </c>
      <c r="CN85" s="61">
        <f t="shared" ref="CN85" si="871">+BJ85/$BS85*$BT85</f>
        <v>14.455100891645403</v>
      </c>
      <c r="CO85" s="61">
        <f t="shared" ref="CO85" si="872">+BK85/$BS85*$BT85</f>
        <v>6.4511698104254789</v>
      </c>
      <c r="CP85" s="61">
        <f t="shared" ref="CP85" si="873">+BL85/$BS85*$BT85</f>
        <v>6.4874712527273015</v>
      </c>
      <c r="CQ85" s="61">
        <f t="shared" ref="CQ85" si="874">+BM85/$BS85*$BT85</f>
        <v>13.598835881856019</v>
      </c>
      <c r="CR85" s="61">
        <f t="shared" ref="CR85" si="875">+BN85/$BS85*$BT85</f>
        <v>5.2621706274904696</v>
      </c>
      <c r="CS85" s="61">
        <f t="shared" ref="CS85" si="876">+BO85/$BS85*$BT85</f>
        <v>11.274301481760471</v>
      </c>
      <c r="CT85" s="61">
        <f t="shared" ref="CT85" si="877">+BP85/$BS85*$BT85</f>
        <v>1.6580329970888488</v>
      </c>
      <c r="CU85" s="61">
        <f t="shared" ref="CU85" si="878">+BQ85/$BS85*$BT85</f>
        <v>7.7416836972800427</v>
      </c>
      <c r="CV85" s="61">
        <f t="shared" ref="CV85" si="879">+BR85/$BS85*$BT85</f>
        <v>4.2766396477736848</v>
      </c>
      <c r="CW85" s="61">
        <f t="shared" ref="CW85" si="880">+SUM(CK85:CV85)</f>
        <v>143.89315710421297</v>
      </c>
      <c r="CX85" s="61"/>
      <c r="CY85" s="61"/>
      <c r="CZ85" s="61">
        <f t="shared" ref="CZ85" si="881">+BV85/$CH85*$CI85</f>
        <v>26.76668079398706</v>
      </c>
      <c r="DA85" s="61">
        <f t="shared" ref="DA85" si="882">+BW85/$CH85*$CI85</f>
        <v>2.1494356182307444</v>
      </c>
      <c r="DB85" s="61">
        <f t="shared" ref="DB85" si="883">+BX85/$CH85*$CI85</f>
        <v>9.7524128211660663</v>
      </c>
      <c r="DC85" s="61">
        <f t="shared" ref="DC85" si="884">+BY85/$CH85*$CI85</f>
        <v>14.993963822462508</v>
      </c>
      <c r="DD85" s="61">
        <f t="shared" ref="DD85" si="885">+BZ85/$CH85*$CI85</f>
        <v>11.230706943053669</v>
      </c>
      <c r="DE85" s="61">
        <f t="shared" ref="DE85" si="886">+CA85/$CH85*$CI85</f>
        <v>12.086564959333931</v>
      </c>
      <c r="DF85" s="61">
        <f t="shared" ref="DF85" si="887">+CB85/$CH85*$CI85</f>
        <v>20.846302791361023</v>
      </c>
      <c r="DG85" s="61">
        <f t="shared" ref="DG85" si="888">+CC85/$CH85*$CI85</f>
        <v>4.8563430803316914</v>
      </c>
      <c r="DH85" s="61">
        <f t="shared" ref="DH85" si="889">+CD85/$CH85*$CI85</f>
        <v>14.836064359291688</v>
      </c>
      <c r="DI85" s="61">
        <f t="shared" ref="DI85" si="890">+CE85/$CH85*$CI85</f>
        <v>4.1587719688757216</v>
      </c>
      <c r="DJ85" s="61">
        <f t="shared" ref="DJ85" si="891">+CF85/$CH85*$CI85</f>
        <v>14.627084648653177</v>
      </c>
      <c r="DK85" s="61">
        <f t="shared" ref="DK85" si="892">+CG85/$CH85*$CI85</f>
        <v>5.9569526731305418</v>
      </c>
      <c r="DL85" s="61">
        <f t="shared" ref="DL85" si="893">+SUM(CZ85:DK85)</f>
        <v>142.26128447987782</v>
      </c>
      <c r="DM85" s="61">
        <f t="shared" ref="DM85" si="894">+(H85/H73-1)*100</f>
        <v>142.26128447987782</v>
      </c>
      <c r="DN85" s="61"/>
      <c r="DO85" s="59">
        <f t="shared" ref="DO85" si="895">+A85</f>
        <v>45200</v>
      </c>
      <c r="DP85" s="61">
        <f t="shared" ref="DP85" si="896">+CK85-CZ85</f>
        <v>31.169631842279198</v>
      </c>
      <c r="DQ85" s="61">
        <f t="shared" ref="DQ85" si="897">+CL85-DA85</f>
        <v>0.43844722020484461</v>
      </c>
      <c r="DR85" s="61">
        <f t="shared" ref="DR85" si="898">+CM85-DB85</f>
        <v>2.4111425202973393</v>
      </c>
      <c r="DS85" s="61">
        <f t="shared" ref="DS85" si="899">+CN85-DC85</f>
        <v>-0.53886293081710512</v>
      </c>
      <c r="DT85" s="61">
        <f t="shared" ref="DT85" si="900">+CO85-DD85</f>
        <v>-4.7795371326281897</v>
      </c>
      <c r="DU85" s="61">
        <f t="shared" ref="DU85" si="901">+CP85-DE85</f>
        <v>-5.5990937066066291</v>
      </c>
      <c r="DV85" s="61">
        <f t="shared" ref="DV85" si="902">+CQ85-DF85</f>
        <v>-7.2474669095050039</v>
      </c>
      <c r="DW85" s="61">
        <f t="shared" ref="DW85" si="903">+CR85-DG85</f>
        <v>0.40582754715877822</v>
      </c>
      <c r="DX85" s="61">
        <f t="shared" ref="DX85" si="904">+CS85-DH85</f>
        <v>-3.5617628775312173</v>
      </c>
      <c r="DY85" s="61">
        <f t="shared" ref="DY85" si="905">+CT85-DI85</f>
        <v>-2.5007389717868729</v>
      </c>
      <c r="DZ85" s="61">
        <f t="shared" ref="DZ85" si="906">+CU85-DJ85</f>
        <v>-6.8854009513731347</v>
      </c>
      <c r="EA85" s="61">
        <f t="shared" ref="EA85" si="907">+CV85-DK85</f>
        <v>-1.680313025356857</v>
      </c>
      <c r="EB85" s="61">
        <f t="shared" ref="EB85" si="908">+CW85-DL85</f>
        <v>1.6318726243351591</v>
      </c>
      <c r="EC85" s="61"/>
      <c r="ED85" s="79">
        <f>+'Infla Interanual PondENGHO'!CI86</f>
        <v>1.6318726243351289E-2</v>
      </c>
      <c r="EE85" s="53">
        <f t="shared" ref="EE85" si="909">+ED85*100</f>
        <v>1.6318726243351289</v>
      </c>
    </row>
    <row r="86" spans="1:135" x14ac:dyDescent="0.3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910">100*D$1*(D86-D74)/$I74</f>
        <v>20.270727406281729</v>
      </c>
      <c r="L86" s="61">
        <f t="shared" ref="L86" si="911">100*E$1*(E86-E74)/$I74</f>
        <v>25.20952549889294</v>
      </c>
      <c r="M86" s="61">
        <f t="shared" ref="M86" si="912">100*F$1*(F86-F74)/$I74</f>
        <v>28.639899500736163</v>
      </c>
      <c r="N86" s="61">
        <f t="shared" ref="N86" si="913">100*G$1*(G86-G74)/$I74</f>
        <v>35.698729664229241</v>
      </c>
      <c r="O86" s="61">
        <f t="shared" ref="O86" si="914">100*H$1*(H86-H74)/$I74</f>
        <v>51.192442356506547</v>
      </c>
      <c r="P86" s="61">
        <f t="shared" ref="P86" si="915">+SUM(K86:O86)</f>
        <v>161.01132442664661</v>
      </c>
      <c r="Q86" s="61">
        <f t="shared" ref="Q86" si="916">100*(I86/I74-1)</f>
        <v>161.01177053556225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917">+S$1*(S86-S74)/D74</f>
        <v>65.644596120288909</v>
      </c>
      <c r="Z86" s="61">
        <f t="shared" ref="Z86" si="918">+T$1*(T86-T74)/E74</f>
        <v>53.212442565926509</v>
      </c>
      <c r="AA86" s="61">
        <f t="shared" ref="AA86" si="919">+U$1*(U86-U74)/F74</f>
        <v>48.775097535968939</v>
      </c>
      <c r="AB86" s="61">
        <f t="shared" ref="AB86" si="920">+V$1*(V86-V74)/G74</f>
        <v>40.590453891010419</v>
      </c>
      <c r="AC86" s="61">
        <f t="shared" ref="AC86" si="921">+W$1*(W86-W74)/H74</f>
        <v>30.444658748595064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922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923">+H86</f>
        <v>2774.357666015625</v>
      </c>
      <c r="BG86" s="61">
        <f t="shared" ref="BG86" si="924">+AE$1*(AE86-AE74)/$AQ74</f>
        <v>65.644596120288909</v>
      </c>
      <c r="BH86" s="61">
        <f t="shared" ref="BH86" si="925">+AF$1*(AF86-AF74)/$AQ74</f>
        <v>2.7281251196946994</v>
      </c>
      <c r="BI86" s="61">
        <f t="shared" ref="BI86" si="926">+AG$1*(AG86-AG74)/$AQ74</f>
        <v>12.936690203275543</v>
      </c>
      <c r="BJ86" s="61">
        <f t="shared" ref="BJ86" si="927">+AH$1*(AH86-AH74)/$AQ74</f>
        <v>14.152489553371458</v>
      </c>
      <c r="BK86" s="61">
        <f t="shared" ref="BK86" si="928">+AI$1*(AI86-AI74)/$AQ74</f>
        <v>6.9419263752046225</v>
      </c>
      <c r="BL86" s="61">
        <f t="shared" ref="BL86" si="929">+AJ$1*(AJ86-AJ74)/$AQ74</f>
        <v>7.3575464922273017</v>
      </c>
      <c r="BM86" s="61">
        <f t="shared" ref="BM86" si="930">+AK$1*(AK86-AK74)/$AQ74</f>
        <v>14.221811702629266</v>
      </c>
      <c r="BN86" s="61">
        <f t="shared" ref="BN86" si="931">+AL$1*(AL86-AL74)/$AQ74</f>
        <v>5.8454138124111843</v>
      </c>
      <c r="BO86" s="61">
        <f t="shared" ref="BO86" si="932">+AM$1*(AM86-AM74)/$AQ74</f>
        <v>12.277808045067365</v>
      </c>
      <c r="BP86" s="61">
        <f t="shared" ref="BP86" si="933">+AN$1*(AN86-AN74)/$AQ74</f>
        <v>1.7378030664611031</v>
      </c>
      <c r="BQ86" s="61">
        <f t="shared" ref="BQ86" si="934">+AO$1*(AO86-AO74)/$AQ74</f>
        <v>8.1931283525497509</v>
      </c>
      <c r="BR86" s="61">
        <f t="shared" ref="BR86" si="935">+AP$1*(AP86-AP74)/$AQ74</f>
        <v>4.5388158361512687</v>
      </c>
      <c r="BS86" s="61">
        <f t="shared" ref="BS86" si="936">+SUM(BG86:BR86)</f>
        <v>156.57615467933246</v>
      </c>
      <c r="BT86" s="53">
        <f t="shared" ref="BT86" si="937">+(D86/D74-1)*100</f>
        <v>163.55990587012252</v>
      </c>
      <c r="BV86" s="61">
        <f t="shared" ref="BV86" si="938">+AS$1*(AS86-AS74)/$BE74</f>
        <v>30.444658748595064</v>
      </c>
      <c r="BW86" s="61">
        <f t="shared" ref="BW86" si="939">+AT$1*(AT86-AT74)/$BE74</f>
        <v>2.2552792313561909</v>
      </c>
      <c r="BX86" s="61">
        <f t="shared" ref="BX86" si="940">+AU$1*(AU86-AU74)/$BE74</f>
        <v>10.260252801416778</v>
      </c>
      <c r="BY86" s="61">
        <f t="shared" ref="BY86" si="941">+AV$1*(AV86-AV74)/$BE74</f>
        <v>14.371971673306515</v>
      </c>
      <c r="BZ86" s="61">
        <f t="shared" ref="BZ86" si="942">+AW$1*(AW86-AW74)/$BE74</f>
        <v>12.003466904293427</v>
      </c>
      <c r="CA86" s="61">
        <f t="shared" ref="CA86" si="943">+AX$1*(AX86-AX74)/$BE74</f>
        <v>13.799656762685228</v>
      </c>
      <c r="CB86" s="61">
        <f t="shared" ref="CB86" si="944">+AY$1*(AY86-AY74)/$BE74</f>
        <v>21.592308556785383</v>
      </c>
      <c r="CC86" s="61">
        <f t="shared" ref="CC86" si="945">+AZ$1*(AZ86-AZ74)/$BE74</f>
        <v>5.3600046064175029</v>
      </c>
      <c r="CD86" s="61">
        <f t="shared" ref="CD86" si="946">+BA$1*(BA86-BA74)/$BE74</f>
        <v>16.152174212875678</v>
      </c>
      <c r="CE86" s="61">
        <f t="shared" ref="CE86" si="947">+BB$1*(BB86-BB74)/$BE74</f>
        <v>4.4106254671789396</v>
      </c>
      <c r="CF86" s="61">
        <f t="shared" ref="CF86" si="948">+BC$1*(BC86-BC74)/$BE74</f>
        <v>15.482459824931381</v>
      </c>
      <c r="CG86" s="61">
        <f t="shared" ref="CG86" si="949">+BD$1*(BD86-BD74)/$BE74</f>
        <v>6.2787405035286987</v>
      </c>
      <c r="CH86" s="61">
        <f t="shared" ref="CH86" si="950">+SUM(BV86:CG86)</f>
        <v>152.41159929337078</v>
      </c>
      <c r="CI86" s="53">
        <f t="shared" ref="CI86" si="951">(H86/H74-1)*100</f>
        <v>159.89058255987595</v>
      </c>
      <c r="CK86" s="61">
        <f t="shared" ref="CK86" si="952">+BG86/$BS86*$BT86</f>
        <v>68.572535737038962</v>
      </c>
      <c r="CL86" s="61">
        <f t="shared" ref="CL86" si="953">+BH86/$BS86*$BT86</f>
        <v>2.8498074224202434</v>
      </c>
      <c r="CM86" s="61">
        <f t="shared" ref="CM86" si="954">+BI86/$BS86*$BT86</f>
        <v>13.513704154071801</v>
      </c>
      <c r="CN86" s="61">
        <f t="shared" ref="CN86" si="955">+BJ86/$BS86*$BT86</f>
        <v>14.783731685824007</v>
      </c>
      <c r="CO86" s="61">
        <f t="shared" ref="CO86" si="956">+BK86/$BS86*$BT86</f>
        <v>7.2515564506685433</v>
      </c>
      <c r="CP86" s="61">
        <f t="shared" ref="CP86" si="957">+BL86/$BS86*$BT86</f>
        <v>7.6857144318578179</v>
      </c>
      <c r="CQ86" s="61">
        <f t="shared" ref="CQ86" si="958">+BM86/$BS86*$BT86</f>
        <v>14.856145804247992</v>
      </c>
      <c r="CR86" s="61">
        <f t="shared" ref="CR86" si="959">+BN86/$BS86*$BT86</f>
        <v>6.1061362433374802</v>
      </c>
      <c r="CS86" s="61">
        <f t="shared" ref="CS86" si="960">+BO86/$BS86*$BT86</f>
        <v>12.825433938235051</v>
      </c>
      <c r="CT86" s="61">
        <f t="shared" ref="CT86" si="961">+BP86/$BS86*$BT86</f>
        <v>1.8153141297491984</v>
      </c>
      <c r="CU86" s="61">
        <f t="shared" ref="CU86" si="962">+BQ86/$BS86*$BT86</f>
        <v>8.5585656696533619</v>
      </c>
      <c r="CV86" s="61">
        <f t="shared" ref="CV86" si="963">+BR86/$BS86*$BT86</f>
        <v>4.7412602030180855</v>
      </c>
      <c r="CW86" s="61">
        <f t="shared" ref="CW86" si="964">+SUM(CK86:CV86)</f>
        <v>163.55990587012255</v>
      </c>
      <c r="CX86" s="61"/>
      <c r="CY86" s="61"/>
      <c r="CZ86" s="61">
        <f t="shared" ref="CZ86" si="965">+BV86/$CH86*$CI86</f>
        <v>31.938607335125688</v>
      </c>
      <c r="DA86" s="61">
        <f t="shared" ref="DA86" si="966">+BW86/$CH86*$CI86</f>
        <v>2.365947944963366</v>
      </c>
      <c r="DB86" s="61">
        <f t="shared" ref="DB86" si="967">+BX86/$CH86*$CI86</f>
        <v>10.763733241013782</v>
      </c>
      <c r="DC86" s="61">
        <f t="shared" ref="DC86" si="968">+BY86/$CH86*$CI86</f>
        <v>15.07721809910149</v>
      </c>
      <c r="DD86" s="61">
        <f t="shared" ref="DD86" si="969">+BZ86/$CH86*$CI86</f>
        <v>12.592488530819747</v>
      </c>
      <c r="DE86" s="61">
        <f t="shared" ref="DE86" si="970">+CA86/$CH86*$CI86</f>
        <v>14.47681914724218</v>
      </c>
      <c r="DF86" s="61">
        <f t="shared" ref="DF86" si="971">+CB86/$CH86*$CI86</f>
        <v>22.651863834271659</v>
      </c>
      <c r="DG86" s="61">
        <f t="shared" ref="DG86" si="972">+CC86/$CH86*$CI86</f>
        <v>5.6230251701124265</v>
      </c>
      <c r="DH86" s="61">
        <f t="shared" ref="DH86" si="973">+CD86/$CH86*$CI86</f>
        <v>16.944776883642533</v>
      </c>
      <c r="DI86" s="61">
        <f t="shared" ref="DI86" si="974">+CE86/$CH86*$CI86</f>
        <v>4.6270590865149428</v>
      </c>
      <c r="DJ86" s="61">
        <f t="shared" ref="DJ86" si="975">+CF86/$CH86*$CI86</f>
        <v>16.242198968748873</v>
      </c>
      <c r="DK86" s="61">
        <f t="shared" ref="DK86" si="976">+CG86/$CH86*$CI86</f>
        <v>6.5868443183192698</v>
      </c>
      <c r="DL86" s="61">
        <f t="shared" ref="DL86" si="977">+SUM(CZ86:DK86)</f>
        <v>159.89058255987598</v>
      </c>
      <c r="DM86" s="61">
        <f t="shared" ref="DM86" si="978">+(H86/H74-1)*100</f>
        <v>159.89058255987595</v>
      </c>
      <c r="DN86" s="61"/>
      <c r="DO86" s="59">
        <f t="shared" ref="DO86" si="979">+A86</f>
        <v>45231</v>
      </c>
      <c r="DP86" s="61">
        <f t="shared" ref="DP86" si="980">+CK86-CZ86</f>
        <v>36.633928401913273</v>
      </c>
      <c r="DQ86" s="61">
        <f t="shared" ref="DQ86" si="981">+CL86-DA86</f>
        <v>0.48385947745687741</v>
      </c>
      <c r="DR86" s="61">
        <f t="shared" ref="DR86" si="982">+CM86-DB86</f>
        <v>2.7499709130580197</v>
      </c>
      <c r="DS86" s="61">
        <f t="shared" ref="DS86" si="983">+CN86-DC86</f>
        <v>-0.29348641327748304</v>
      </c>
      <c r="DT86" s="61">
        <f t="shared" ref="DT86" si="984">+CO86-DD86</f>
        <v>-5.3409320801512035</v>
      </c>
      <c r="DU86" s="61">
        <f t="shared" ref="DU86" si="985">+CP86-DE86</f>
        <v>-6.7911047153843622</v>
      </c>
      <c r="DV86" s="61">
        <f t="shared" ref="DV86" si="986">+CQ86-DF86</f>
        <v>-7.7957180300236661</v>
      </c>
      <c r="DW86" s="61">
        <f t="shared" ref="DW86" si="987">+CR86-DG86</f>
        <v>0.48311107322505364</v>
      </c>
      <c r="DX86" s="61">
        <f t="shared" ref="DX86" si="988">+CS86-DH86</f>
        <v>-4.1193429454074817</v>
      </c>
      <c r="DY86" s="61">
        <f t="shared" ref="DY86" si="989">+CT86-DI86</f>
        <v>-2.8117449567657444</v>
      </c>
      <c r="DZ86" s="61">
        <f t="shared" ref="DZ86" si="990">+CU86-DJ86</f>
        <v>-7.6836332990955114</v>
      </c>
      <c r="EA86" s="61">
        <f t="shared" ref="EA86" si="991">+CV86-DK86</f>
        <v>-1.8455841153011843</v>
      </c>
      <c r="EB86" s="61">
        <f t="shared" ref="EB86" si="992">+CW86-DL86</f>
        <v>3.6693233102465683</v>
      </c>
      <c r="EC86" s="61"/>
      <c r="ED86" s="79">
        <f>+'Infla Interanual PondENGHO'!CI87</f>
        <v>3.6693233102465861E-2</v>
      </c>
      <c r="EE86" s="53">
        <f t="shared" ref="EE86" si="993">+ED86*100</f>
        <v>3.6693233102465861</v>
      </c>
    </row>
    <row r="87" spans="1:135" x14ac:dyDescent="0.3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994">100*D$1*(D87-D75)/$I75</f>
        <v>26.784131865059084</v>
      </c>
      <c r="L87" s="61">
        <f t="shared" ref="L87" si="995">100*E$1*(E87-E75)/$I75</f>
        <v>33.213676427618253</v>
      </c>
      <c r="M87" s="61">
        <f t="shared" ref="M87" si="996">100*F$1*(F87-F75)/$I75</f>
        <v>37.703830096424696</v>
      </c>
      <c r="N87" s="61">
        <f t="shared" ref="N87" si="997">100*G$1*(G87-G75)/$I75</f>
        <v>47.002512897320862</v>
      </c>
      <c r="O87" s="61">
        <f t="shared" ref="O87" si="998">100*H$1*(H87-H75)/$I75</f>
        <v>67.20966634498555</v>
      </c>
      <c r="P87" s="61">
        <f t="shared" ref="P87" si="999">+SUM(K87:O87)</f>
        <v>211.91381763140845</v>
      </c>
      <c r="Q87" s="61">
        <f t="shared" ref="Q87" si="1000">100*(I87/I75-1)</f>
        <v>211.91448144857813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1001">+S$1*(S87-S75)/D75</f>
        <v>89.732184578485274</v>
      </c>
      <c r="Z87" s="61">
        <f t="shared" ref="Z87" si="1002">+T$1*(T87-T75)/E75</f>
        <v>72.502962162127915</v>
      </c>
      <c r="AA87" s="61">
        <f t="shared" ref="AA87" si="1003">+U$1*(U87-U75)/F75</f>
        <v>66.341209933715092</v>
      </c>
      <c r="AB87" s="61">
        <f t="shared" ref="AB87" si="1004">+V$1*(V87-V75)/G75</f>
        <v>55.12434645001305</v>
      </c>
      <c r="AC87" s="61">
        <f t="shared" ref="AC87" si="1005">+W$1*(W87-W75)/H75</f>
        <v>41.233211651264206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1006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1007">+H87</f>
        <v>3487.8896484375</v>
      </c>
      <c r="BG87" s="61">
        <f t="shared" ref="BG87" si="1008">+AE$1*(AE87-AE75)/$AQ75</f>
        <v>89.732184578485274</v>
      </c>
      <c r="BH87" s="61">
        <f t="shared" ref="BH87" si="1009">+AF$1*(AF87-AF75)/$AQ75</f>
        <v>3.3302605417909747</v>
      </c>
      <c r="BI87" s="61">
        <f t="shared" ref="BI87" si="1010">+AG$1*(AG87-AG75)/$AQ75</f>
        <v>16.00263113876516</v>
      </c>
      <c r="BJ87" s="61">
        <f t="shared" ref="BJ87" si="1011">+AH$1*(AH87-AH75)/$AQ75</f>
        <v>16.357747241509799</v>
      </c>
      <c r="BK87" s="61">
        <f t="shared" ref="BK87" si="1012">+AI$1*(AI87-AI75)/$AQ75</f>
        <v>9.6407326923931649</v>
      </c>
      <c r="BL87" s="61">
        <f t="shared" ref="BL87" si="1013">+AJ$1*(AJ87-AJ75)/$AQ75</f>
        <v>10.513072332078229</v>
      </c>
      <c r="BM87" s="61">
        <f t="shared" ref="BM87" si="1014">+AK$1*(AK87-AK75)/$AQ75</f>
        <v>20.651574550930853</v>
      </c>
      <c r="BN87" s="61">
        <f t="shared" ref="BN87" si="1015">+AL$1*(AL87-AL75)/$AQ75</f>
        <v>6.8438810800641221</v>
      </c>
      <c r="BO87" s="61">
        <f t="shared" ref="BO87" si="1016">+AM$1*(AM87-AM75)/$AQ75</f>
        <v>15.043713390919484</v>
      </c>
      <c r="BP87" s="61">
        <f t="shared" ref="BP87" si="1017">+AN$1*(AN87-AN75)/$AQ75</f>
        <v>1.884085831523721</v>
      </c>
      <c r="BQ87" s="61">
        <f t="shared" ref="BQ87" si="1018">+AO$1*(AO87-AO75)/$AQ75</f>
        <v>10.101509605073776</v>
      </c>
      <c r="BR87" s="61">
        <f t="shared" ref="BR87" si="1019">+AP$1*(AP87-AP75)/$AQ75</f>
        <v>6.5912184000927843</v>
      </c>
      <c r="BS87" s="61">
        <f t="shared" ref="BS87" si="1020">+SUM(BG87:BR87)</f>
        <v>206.69261138362734</v>
      </c>
      <c r="BT87" s="53">
        <f t="shared" ref="BT87" si="1021">+(D87/D75-1)*100</f>
        <v>216.74684628147159</v>
      </c>
      <c r="BV87" s="61">
        <f t="shared" ref="BV87" si="1022">+AS$1*(AS87-AS75)/$BE75</f>
        <v>41.233211651264206</v>
      </c>
      <c r="BW87" s="61">
        <f t="shared" ref="BW87" si="1023">+AT$1*(AT87-AT75)/$BE75</f>
        <v>2.7532001762681459</v>
      </c>
      <c r="BX87" s="61">
        <f t="shared" ref="BX87" si="1024">+AU$1*(AU87-AU75)/$BE75</f>
        <v>12.831062893661631</v>
      </c>
      <c r="BY87" s="61">
        <f t="shared" ref="BY87" si="1025">+AV$1*(AV87-AV75)/$BE75</f>
        <v>16.497949386066573</v>
      </c>
      <c r="BZ87" s="61">
        <f t="shared" ref="BZ87" si="1026">+AW$1*(AW87-AW75)/$BE75</f>
        <v>16.728638732247862</v>
      </c>
      <c r="CA87" s="61">
        <f t="shared" ref="CA87" si="1027">+AX$1*(AX87-AX75)/$BE75</f>
        <v>19.422262687296726</v>
      </c>
      <c r="CB87" s="61">
        <f t="shared" ref="CB87" si="1028">+AY$1*(AY87-AY75)/$BE75</f>
        <v>30.878378512538717</v>
      </c>
      <c r="CC87" s="61">
        <f t="shared" ref="CC87" si="1029">+AZ$1*(AZ87-AZ75)/$BE75</f>
        <v>6.2394454990047636</v>
      </c>
      <c r="CD87" s="61">
        <f t="shared" ref="CD87" si="1030">+BA$1*(BA87-BA75)/$BE75</f>
        <v>19.707979452812282</v>
      </c>
      <c r="CE87" s="61">
        <f t="shared" ref="CE87" si="1031">+BB$1*(BB87-BB75)/$BE75</f>
        <v>4.7844244440232231</v>
      </c>
      <c r="CF87" s="61">
        <f t="shared" ref="CF87" si="1032">+BC$1*(BC87-BC75)/$BE75</f>
        <v>19.011606219150167</v>
      </c>
      <c r="CG87" s="61">
        <f t="shared" ref="CG87" si="1033">+BD$1*(BD87-BD75)/$BE75</f>
        <v>8.9502106552281493</v>
      </c>
      <c r="CH87" s="61">
        <f t="shared" ref="CH87" si="1034">+SUM(BV87:CG87)</f>
        <v>199.03837030956245</v>
      </c>
      <c r="CI87" s="53">
        <f t="shared" ref="CI87" si="1035">(H87/H75-1)*100</f>
        <v>209.57977216851847</v>
      </c>
      <c r="CK87" s="61">
        <f t="shared" ref="CK87" si="1036">+BG87/$BS87*$BT87</f>
        <v>94.09706465624636</v>
      </c>
      <c r="CL87" s="61">
        <f t="shared" ref="CL87" si="1037">+BH87/$BS87*$BT87</f>
        <v>3.4922557942291124</v>
      </c>
      <c r="CM87" s="61">
        <f t="shared" ref="CM87" si="1038">+BI87/$BS87*$BT87</f>
        <v>16.781053799235</v>
      </c>
      <c r="CN87" s="61">
        <f t="shared" ref="CN87" si="1039">+BJ87/$BS87*$BT87</f>
        <v>17.153443962668604</v>
      </c>
      <c r="CO87" s="61">
        <f t="shared" ref="CO87" si="1040">+BK87/$BS87*$BT87</f>
        <v>10.109690873470777</v>
      </c>
      <c r="CP87" s="61">
        <f t="shared" ref="CP87" si="1041">+BL87/$BS87*$BT87</f>
        <v>11.02446409406317</v>
      </c>
      <c r="CQ87" s="61">
        <f t="shared" ref="CQ87" si="1042">+BM87/$BS87*$BT87</f>
        <v>21.656137704666538</v>
      </c>
      <c r="CR87" s="61">
        <f t="shared" ref="CR87" si="1043">+BN87/$BS87*$BT87</f>
        <v>7.1767908417205915</v>
      </c>
      <c r="CS87" s="61">
        <f t="shared" ref="CS87" si="1044">+BO87/$BS87*$BT87</f>
        <v>15.775491015458853</v>
      </c>
      <c r="CT87" s="61">
        <f t="shared" ref="CT87" si="1045">+BP87/$BS87*$BT87</f>
        <v>1.9757342043950707</v>
      </c>
      <c r="CU87" s="61">
        <f t="shared" ref="CU87" si="1046">+BQ87/$BS87*$BT87</f>
        <v>10.592881549684499</v>
      </c>
      <c r="CV87" s="61">
        <f t="shared" ref="CV87" si="1047">+BR87/$BS87*$BT87</f>
        <v>6.9118377856330238</v>
      </c>
      <c r="CW87" s="61">
        <f t="shared" ref="CW87" si="1048">+SUM(CK87:CV87)</f>
        <v>216.74684628147162</v>
      </c>
      <c r="CX87" s="61"/>
      <c r="CY87" s="61"/>
      <c r="CZ87" s="61">
        <f t="shared" ref="CZ87" si="1049">+BV87/$CH87*$CI87</f>
        <v>43.41699085562238</v>
      </c>
      <c r="DA87" s="61">
        <f t="shared" ref="DA87" si="1050">+BW87/$CH87*$CI87</f>
        <v>2.8990142191135155</v>
      </c>
      <c r="DB87" s="61">
        <f t="shared" ref="DB87" si="1051">+BX87/$CH87*$CI87</f>
        <v>13.510617243052966</v>
      </c>
      <c r="DC87" s="61">
        <f t="shared" ref="DC87" si="1052">+BY87/$CH87*$CI87</f>
        <v>17.371708119404076</v>
      </c>
      <c r="DD87" s="61">
        <f t="shared" ref="DD87" si="1053">+BZ87/$CH87*$CI87</f>
        <v>17.614615155565918</v>
      </c>
      <c r="DE87" s="61">
        <f t="shared" ref="DE87" si="1054">+CA87/$CH87*$CI87</f>
        <v>20.45089789807832</v>
      </c>
      <c r="DF87" s="61">
        <f t="shared" ref="DF87" si="1055">+CB87/$CH87*$CI87</f>
        <v>32.513748597951768</v>
      </c>
      <c r="DG87" s="61">
        <f t="shared" ref="DG87" si="1056">+CC87/$CH87*$CI87</f>
        <v>6.569896870163844</v>
      </c>
      <c r="DH87" s="61">
        <f t="shared" ref="DH87" si="1057">+CD87/$CH87*$CI87</f>
        <v>20.751746696871962</v>
      </c>
      <c r="DI87" s="61">
        <f t="shared" ref="DI87" si="1058">+CE87/$CH87*$CI87</f>
        <v>5.0378154894272855</v>
      </c>
      <c r="DJ87" s="61">
        <f t="shared" ref="DJ87" si="1059">+CF87/$CH87*$CI87</f>
        <v>20.018492383001867</v>
      </c>
      <c r="DK87" s="61">
        <f t="shared" ref="DK87" si="1060">+CG87/$CH87*$CI87</f>
        <v>9.4242286402645608</v>
      </c>
      <c r="DL87" s="61">
        <f t="shared" ref="DL87" si="1061">+SUM(CZ87:DK87)</f>
        <v>209.57977216851845</v>
      </c>
      <c r="DM87" s="61">
        <f t="shared" ref="DM87" si="1062">+(H87/H75-1)*100</f>
        <v>209.57977216851847</v>
      </c>
      <c r="DN87" s="61"/>
      <c r="DO87" s="59">
        <f t="shared" ref="DO87" si="1063">+A87</f>
        <v>45261</v>
      </c>
      <c r="DP87" s="61">
        <f t="shared" ref="DP87" si="1064">+CK87-CZ87</f>
        <v>50.68007380062398</v>
      </c>
      <c r="DQ87" s="61">
        <f t="shared" ref="DQ87" si="1065">+CL87-DA87</f>
        <v>0.59324157511559683</v>
      </c>
      <c r="DR87" s="61">
        <f t="shared" ref="DR87" si="1066">+CM87-DB87</f>
        <v>3.2704365561820339</v>
      </c>
      <c r="DS87" s="61">
        <f t="shared" ref="DS87" si="1067">+CN87-DC87</f>
        <v>-0.21826415673547217</v>
      </c>
      <c r="DT87" s="61">
        <f t="shared" ref="DT87" si="1068">+CO87-DD87</f>
        <v>-7.504924282095141</v>
      </c>
      <c r="DU87" s="61">
        <f t="shared" ref="DU87" si="1069">+CP87-DE87</f>
        <v>-9.4264338040151507</v>
      </c>
      <c r="DV87" s="61">
        <f t="shared" ref="DV87" si="1070">+CQ87-DF87</f>
        <v>-10.85761089328523</v>
      </c>
      <c r="DW87" s="61">
        <f t="shared" ref="DW87" si="1071">+CR87-DG87</f>
        <v>0.6068939715567474</v>
      </c>
      <c r="DX87" s="61">
        <f t="shared" ref="DX87" si="1072">+CS87-DH87</f>
        <v>-4.9762556814131091</v>
      </c>
      <c r="DY87" s="61">
        <f t="shared" ref="DY87" si="1073">+CT87-DI87</f>
        <v>-3.0620812850322148</v>
      </c>
      <c r="DZ87" s="61">
        <f t="shared" ref="DZ87" si="1074">+CU87-DJ87</f>
        <v>-9.4256108333173678</v>
      </c>
      <c r="EA87" s="61">
        <f t="shared" ref="EA87" si="1075">+CV87-DK87</f>
        <v>-2.512390854631537</v>
      </c>
      <c r="EB87" s="61">
        <f t="shared" ref="EB87" si="1076">+CW87-DL87</f>
        <v>7.1670741129531734</v>
      </c>
      <c r="EC87" s="61"/>
      <c r="ED87" s="79">
        <f>+'Infla Interanual PondENGHO'!CI88</f>
        <v>7.1670741129531201E-2</v>
      </c>
      <c r="EE87" s="53">
        <f t="shared" ref="EE87" si="1077">+ED87*100</f>
        <v>7.1670741129531201</v>
      </c>
    </row>
    <row r="88" spans="1:135" x14ac:dyDescent="0.3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1078">100*D$1*(D88-D76)/$I76</f>
        <v>32.001173349812618</v>
      </c>
      <c r="L88" s="61">
        <f t="shared" ref="L88" si="1079">100*E$1*(E88-E76)/$I76</f>
        <v>39.775126920200748</v>
      </c>
      <c r="M88" s="61">
        <f t="shared" ref="M88" si="1080">100*F$1*(F88-F76)/$I76</f>
        <v>45.162690704878671</v>
      </c>
      <c r="N88" s="61">
        <f t="shared" ref="N88" si="1081">100*G$1*(G88-G76)/$I76</f>
        <v>56.465465653114272</v>
      </c>
      <c r="O88" s="61">
        <f t="shared" ref="O88" si="1082">100*H$1*(H88-H76)/$I76</f>
        <v>80.79112651983732</v>
      </c>
      <c r="P88" s="61">
        <f t="shared" ref="P88" si="1083">+SUM(K88:O88)</f>
        <v>254.19558314784362</v>
      </c>
      <c r="Q88" s="61">
        <f t="shared" ref="Q88" si="1084">100*(I88/I76-1)</f>
        <v>254.19626689516912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1085">+S$1*(S88-S76)/D76</f>
        <v>105.9085549845024</v>
      </c>
      <c r="Z88" s="61">
        <f t="shared" ref="Z88" si="1086">+T$1*(T88-T76)/E76</f>
        <v>85.669011276152844</v>
      </c>
      <c r="AA88" s="61">
        <f t="shared" ref="AA88" si="1087">+U$1*(U88-U76)/F76</f>
        <v>78.482978175756287</v>
      </c>
      <c r="AB88" s="61">
        <f t="shared" ref="AB88" si="1088">+V$1*(V88-V76)/G76</f>
        <v>65.321839238434791</v>
      </c>
      <c r="AC88" s="61">
        <f t="shared" ref="AC88" si="1089">+W$1*(W88-W76)/H76</f>
        <v>48.918530438037386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1090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1091">+H88</f>
        <v>4218.544921875</v>
      </c>
      <c r="BG88" s="61">
        <f t="shared" ref="BG88" si="1092">+AE$1*(AE88-AE76)/$AQ76</f>
        <v>105.9085549845024</v>
      </c>
      <c r="BH88" s="61">
        <f t="shared" ref="BH88" si="1093">+AF$1*(AF88-AF76)/$AQ76</f>
        <v>4.0221139519285991</v>
      </c>
      <c r="BI88" s="61">
        <f t="shared" ref="BI88" si="1094">+AG$1*(AG88-AG76)/$AQ76</f>
        <v>17.889012243310667</v>
      </c>
      <c r="BJ88" s="61">
        <f t="shared" ref="BJ88" si="1095">+AH$1*(AH88-AH76)/$AQ76</f>
        <v>18.581732908092434</v>
      </c>
      <c r="BK88" s="61">
        <f t="shared" ref="BK88" si="1096">+AI$1*(AI88-AI76)/$AQ76</f>
        <v>11.756780213308177</v>
      </c>
      <c r="BL88" s="61">
        <f t="shared" ref="BL88" si="1097">+AJ$1*(AJ88-AJ76)/$AQ76</f>
        <v>12.560701189438838</v>
      </c>
      <c r="BM88" s="61">
        <f t="shared" ref="BM88" si="1098">+AK$1*(AK88-AK76)/$AQ76</f>
        <v>26.729459062910919</v>
      </c>
      <c r="BN88" s="61">
        <f t="shared" ref="BN88" si="1099">+AL$1*(AL88-AL76)/$AQ76</f>
        <v>8.5574536634363003</v>
      </c>
      <c r="BO88" s="61">
        <f t="shared" ref="BO88" si="1100">+AM$1*(AM88-AM76)/$AQ76</f>
        <v>18.496691879695597</v>
      </c>
      <c r="BP88" s="61">
        <f t="shared" ref="BP88" si="1101">+AN$1*(AN88-AN76)/$AQ76</f>
        <v>1.7936540005610806</v>
      </c>
      <c r="BQ88" s="61">
        <f t="shared" ref="BQ88" si="1102">+AO$1*(AO88-AO76)/$AQ76</f>
        <v>11.898439143159043</v>
      </c>
      <c r="BR88" s="61">
        <f t="shared" ref="BR88" si="1103">+AP$1*(AP88-AP76)/$AQ76</f>
        <v>10.092104028294536</v>
      </c>
      <c r="BS88" s="61">
        <f t="shared" ref="BS88" si="1104">+SUM(BG88:BR88)</f>
        <v>248.28669726863856</v>
      </c>
      <c r="BT88" s="53">
        <f t="shared" ref="BT88" si="1105">+(D88/D76-1)*100</f>
        <v>258.78296921755293</v>
      </c>
      <c r="BV88" s="61">
        <f t="shared" ref="BV88" si="1106">+AS$1*(AS88-AS76)/$BE76</f>
        <v>48.918530438037386</v>
      </c>
      <c r="BW88" s="61">
        <f t="shared" ref="BW88" si="1107">+AT$1*(AT88-AT76)/$BE76</f>
        <v>3.3380780317593883</v>
      </c>
      <c r="BX88" s="61">
        <f t="shared" ref="BX88" si="1108">+AU$1*(AU88-AU76)/$BE76</f>
        <v>14.194830163538823</v>
      </c>
      <c r="BY88" s="61">
        <f t="shared" ref="BY88" si="1109">+AV$1*(AV88-AV76)/$BE76</f>
        <v>18.097672066164726</v>
      </c>
      <c r="BZ88" s="61">
        <f t="shared" ref="BZ88" si="1110">+AW$1*(AW88-AW76)/$BE76</f>
        <v>20.328377006475201</v>
      </c>
      <c r="CA88" s="61">
        <f t="shared" ref="CA88" si="1111">+AX$1*(AX88-AX76)/$BE76</f>
        <v>23.253718729730757</v>
      </c>
      <c r="CB88" s="61">
        <f t="shared" ref="CB88" si="1112">+AY$1*(AY88-AY76)/$BE76</f>
        <v>39.901893572737059</v>
      </c>
      <c r="CC88" s="61">
        <f t="shared" ref="CC88" si="1113">+AZ$1*(AZ88-AZ76)/$BE76</f>
        <v>7.8054499949707301</v>
      </c>
      <c r="CD88" s="61">
        <f t="shared" ref="CD88" si="1114">+BA$1*(BA88-BA76)/$BE76</f>
        <v>24.237430149902025</v>
      </c>
      <c r="CE88" s="61">
        <f t="shared" ref="CE88" si="1115">+BB$1*(BB88-BB76)/$BE76</f>
        <v>4.4863372462246707</v>
      </c>
      <c r="CF88" s="61">
        <f t="shared" ref="CF88" si="1116">+BC$1*(BC88-BC76)/$BE76</f>
        <v>22.380516264028053</v>
      </c>
      <c r="CG88" s="61">
        <f t="shared" ref="CG88" si="1117">+BD$1*(BD88-BD76)/$BE76</f>
        <v>13.74518571317059</v>
      </c>
      <c r="CH88" s="61">
        <f t="shared" ref="CH88" si="1118">+SUM(BV88:CG88)</f>
        <v>240.68801937673942</v>
      </c>
      <c r="CI88" s="53">
        <f t="shared" ref="CI88" si="1119">(H88/H76-1)*100</f>
        <v>251.98087477610548</v>
      </c>
      <c r="CK88" s="61">
        <f t="shared" ref="CK88" si="1120">+BG88/$BS88*$BT88</f>
        <v>110.38581859573455</v>
      </c>
      <c r="CL88" s="61">
        <f t="shared" ref="CL88" si="1121">+BH88/$BS88*$BT88</f>
        <v>4.1921480387862111</v>
      </c>
      <c r="CM88" s="61">
        <f t="shared" ref="CM88" si="1122">+BI88/$BS88*$BT88</f>
        <v>18.645266764671867</v>
      </c>
      <c r="CN88" s="61">
        <f t="shared" ref="CN88" si="1123">+BJ88/$BS88*$BT88</f>
        <v>19.367272061140184</v>
      </c>
      <c r="CO88" s="61">
        <f t="shared" ref="CO88" si="1124">+BK88/$BS88*$BT88</f>
        <v>12.253795815513319</v>
      </c>
      <c r="CP88" s="61">
        <f t="shared" ref="CP88" si="1125">+BL88/$BS88*$BT88</f>
        <v>13.091702394915243</v>
      </c>
      <c r="CQ88" s="61">
        <f t="shared" ref="CQ88" si="1126">+BM88/$BS88*$BT88</f>
        <v>27.859441758150243</v>
      </c>
      <c r="CR88" s="61">
        <f t="shared" ref="CR88" si="1127">+BN88/$BS88*$BT88</f>
        <v>8.9192183565502337</v>
      </c>
      <c r="CS88" s="61">
        <f t="shared" ref="CS88" si="1128">+BO88/$BS88*$BT88</f>
        <v>19.278635939769426</v>
      </c>
      <c r="CT88" s="61">
        <f t="shared" ref="CT88" si="1129">+BP88/$BS88*$BT88</f>
        <v>1.8694803753900848</v>
      </c>
      <c r="CU88" s="61">
        <f t="shared" ref="CU88" si="1130">+BQ88/$BS88*$BT88</f>
        <v>12.401443349135809</v>
      </c>
      <c r="CV88" s="61">
        <f t="shared" ref="CV88" si="1131">+BR88/$BS88*$BT88</f>
        <v>10.518745767795792</v>
      </c>
      <c r="CW88" s="61">
        <f t="shared" ref="CW88" si="1132">+SUM(CK88:CV88)</f>
        <v>258.78296921755293</v>
      </c>
      <c r="CX88" s="61"/>
      <c r="CY88" s="61"/>
      <c r="CZ88" s="61">
        <f t="shared" ref="CZ88" si="1133">+BV88/$CH88*$CI88</f>
        <v>51.213741857437313</v>
      </c>
      <c r="DA88" s="61">
        <f t="shared" ref="DA88" si="1134">+BW88/$CH88*$CI88</f>
        <v>3.4946975121226984</v>
      </c>
      <c r="DB88" s="61">
        <f t="shared" ref="DB88" si="1135">+BX88/$CH88*$CI88</f>
        <v>14.860838238516964</v>
      </c>
      <c r="DC88" s="61">
        <f t="shared" ref="DC88" si="1136">+BY88/$CH88*$CI88</f>
        <v>18.946797810925812</v>
      </c>
      <c r="DD88" s="61">
        <f t="shared" ref="DD88" si="1137">+BZ88/$CH88*$CI88</f>
        <v>21.282165328105751</v>
      </c>
      <c r="DE88" s="61">
        <f t="shared" ref="DE88" si="1138">+CA88/$CH88*$CI88</f>
        <v>24.344761332484243</v>
      </c>
      <c r="DF88" s="61">
        <f t="shared" ref="DF88" si="1139">+CB88/$CH88*$CI88</f>
        <v>41.774052874411723</v>
      </c>
      <c r="DG88" s="61">
        <f t="shared" ref="DG88" si="1140">+CC88/$CH88*$CI88</f>
        <v>8.1716743643782319</v>
      </c>
      <c r="DH88" s="61">
        <f t="shared" ref="DH88" si="1141">+CD88/$CH88*$CI88</f>
        <v>25.374627566889579</v>
      </c>
      <c r="DI88" s="61">
        <f t="shared" ref="DI88" si="1142">+CE88/$CH88*$CI88</f>
        <v>4.6968319685029059</v>
      </c>
      <c r="DJ88" s="61">
        <f t="shared" ref="DJ88" si="1143">+CF88/$CH88*$CI88</f>
        <v>23.430589028710308</v>
      </c>
      <c r="DK88" s="61">
        <f t="shared" ref="DK88" si="1144">+CG88/$CH88*$CI88</f>
        <v>14.390096893619935</v>
      </c>
      <c r="DL88" s="61">
        <f t="shared" ref="DL88" si="1145">+SUM(CZ88:DK88)</f>
        <v>251.98087477610542</v>
      </c>
      <c r="DM88" s="61">
        <f t="shared" ref="DM88" si="1146">+(H88/H76-1)*100</f>
        <v>251.98087477610548</v>
      </c>
      <c r="DN88" s="61"/>
      <c r="DO88" s="59">
        <f t="shared" ref="DO88" si="1147">+A88</f>
        <v>45292</v>
      </c>
      <c r="DP88" s="61">
        <f t="shared" ref="DP88" si="1148">+CK88-CZ88</f>
        <v>59.172076738297235</v>
      </c>
      <c r="DQ88" s="61">
        <f t="shared" ref="DQ88" si="1149">+CL88-DA88</f>
        <v>0.6974505266635127</v>
      </c>
      <c r="DR88" s="61">
        <f t="shared" ref="DR88" si="1150">+CM88-DB88</f>
        <v>3.7844285261549029</v>
      </c>
      <c r="DS88" s="61">
        <f t="shared" ref="DS88" si="1151">+CN88-DC88</f>
        <v>0.42047425021437235</v>
      </c>
      <c r="DT88" s="61">
        <f t="shared" ref="DT88" si="1152">+CO88-DD88</f>
        <v>-9.0283695125924321</v>
      </c>
      <c r="DU88" s="61">
        <f t="shared" ref="DU88" si="1153">+CP88-DE88</f>
        <v>-11.253058937569</v>
      </c>
      <c r="DV88" s="61">
        <f t="shared" ref="DV88" si="1154">+CQ88-DF88</f>
        <v>-13.914611116261479</v>
      </c>
      <c r="DW88" s="61">
        <f t="shared" ref="DW88" si="1155">+CR88-DG88</f>
        <v>0.74754399217200174</v>
      </c>
      <c r="DX88" s="61">
        <f t="shared" ref="DX88" si="1156">+CS88-DH88</f>
        <v>-6.0959916271201529</v>
      </c>
      <c r="DY88" s="61">
        <f t="shared" ref="DY88" si="1157">+CT88-DI88</f>
        <v>-2.8273515931128212</v>
      </c>
      <c r="DZ88" s="61">
        <f t="shared" ref="DZ88" si="1158">+CU88-DJ88</f>
        <v>-11.0291456795745</v>
      </c>
      <c r="EA88" s="61">
        <f t="shared" ref="EA88" si="1159">+CV88-DK88</f>
        <v>-3.8713511258241429</v>
      </c>
      <c r="EB88" s="61">
        <f t="shared" ref="EB88" si="1160">+CW88-DL88</f>
        <v>6.8020944414475082</v>
      </c>
      <c r="EC88" s="61"/>
      <c r="ED88" s="79">
        <f>+'Infla Interanual PondENGHO'!CI89</f>
        <v>6.8020944414474371E-2</v>
      </c>
      <c r="EE88" s="53">
        <f t="shared" ref="EE88" si="1161">+ED88*100</f>
        <v>6.8020944414474371</v>
      </c>
    </row>
    <row r="89" spans="1:135" x14ac:dyDescent="0.3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1162">100*D$1*(D89-D77)/$I77</f>
        <v>34.289021006914311</v>
      </c>
      <c r="L89" s="61">
        <f t="shared" ref="L89" si="1163">100*E$1*(E89-E77)/$I77</f>
        <v>42.982781153362147</v>
      </c>
      <c r="M89" s="61">
        <f t="shared" ref="M89" si="1164">100*F$1*(F89-F77)/$I77</f>
        <v>48.845933616645688</v>
      </c>
      <c r="N89" s="61">
        <f t="shared" ref="N89" si="1165">100*G$1*(G89-G77)/$I77</f>
        <v>61.397137620564628</v>
      </c>
      <c r="O89" s="61">
        <f t="shared" ref="O89" si="1166">100*H$1*(H89-H77)/$I77</f>
        <v>88.130940118136238</v>
      </c>
      <c r="P89" s="61">
        <f t="shared" ref="P89" si="1167">+SUM(K89:O89)</f>
        <v>275.64581351562299</v>
      </c>
      <c r="Q89" s="61">
        <f t="shared" ref="Q89" si="1168">100*(I89/I77-1)</f>
        <v>275.64628765547411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1169">+S$1*(S89-S77)/D77</f>
        <v>109.6414356303852</v>
      </c>
      <c r="Z89" s="61">
        <f t="shared" ref="Z89" si="1170">+T$1*(T89-T77)/E77</f>
        <v>89.288731574972758</v>
      </c>
      <c r="AA89" s="61">
        <f t="shared" ref="AA89" si="1171">+U$1*(U89-U77)/F77</f>
        <v>82.116414096435747</v>
      </c>
      <c r="AB89" s="61">
        <f t="shared" ref="AB89" si="1172">+V$1*(V89-V77)/G77</f>
        <v>68.568321122464596</v>
      </c>
      <c r="AC89" s="61">
        <f t="shared" ref="AC89" si="1173">+W$1*(W89-W77)/H77</f>
        <v>51.580727994542357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1174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1175">+H89</f>
        <v>4797.74169921875</v>
      </c>
      <c r="BG89" s="61">
        <f t="shared" ref="BG89" si="1176">+AE$1*(AE89-AE77)/$AQ77</f>
        <v>109.6414356303852</v>
      </c>
      <c r="BH89" s="61">
        <f t="shared" ref="BH89" si="1177">+AF$1*(AF89-AF77)/$AQ77</f>
        <v>4.6384539268607616</v>
      </c>
      <c r="BI89" s="61">
        <f t="shared" ref="BI89" si="1178">+AG$1*(AG89-AG77)/$AQ77</f>
        <v>18.603440842287799</v>
      </c>
      <c r="BJ89" s="61">
        <f t="shared" ref="BJ89" si="1179">+AH$1*(AH89-AH77)/$AQ77</f>
        <v>22.348938167610243</v>
      </c>
      <c r="BK89" s="61">
        <f t="shared" ref="BK89" si="1180">+AI$1*(AI89-AI77)/$AQ77</f>
        <v>12.276870339241924</v>
      </c>
      <c r="BL89" s="61">
        <f t="shared" ref="BL89" si="1181">+AJ$1*(AJ89-AJ77)/$AQ77</f>
        <v>13.573175456508444</v>
      </c>
      <c r="BM89" s="61">
        <f t="shared" ref="BM89" si="1182">+AK$1*(AK89-AK77)/$AQ77</f>
        <v>31.21054002382817</v>
      </c>
      <c r="BN89" s="61">
        <f t="shared" ref="BN89" si="1183">+AL$1*(AL89-AL77)/$AQ77</f>
        <v>10.46314309854632</v>
      </c>
      <c r="BO89" s="61">
        <f t="shared" ref="BO89" si="1184">+AM$1*(AM89-AM77)/$AQ77</f>
        <v>18.9856806403041</v>
      </c>
      <c r="BP89" s="61">
        <f t="shared" ref="BP89" si="1185">+AN$1*(AN89-AN77)/$AQ77</f>
        <v>1.9465835859476164</v>
      </c>
      <c r="BQ89" s="61">
        <f t="shared" ref="BQ89" si="1186">+AO$1*(AO89-AO77)/$AQ77</f>
        <v>12.512074344082672</v>
      </c>
      <c r="BR89" s="61">
        <f t="shared" ref="BR89" si="1187">+AP$1*(AP89-AP77)/$AQ77</f>
        <v>11.29937488370348</v>
      </c>
      <c r="BS89" s="61">
        <f t="shared" ref="BS89" si="1188">+SUM(BG89:BR89)</f>
        <v>267.49971093930674</v>
      </c>
      <c r="BT89" s="53">
        <f t="shared" ref="BT89" si="1189">+(D89/D77-1)*100</f>
        <v>275.94640026029975</v>
      </c>
      <c r="BV89" s="61">
        <f t="shared" ref="BV89" si="1190">+AS$1*(AS89-AS77)/$BE77</f>
        <v>51.580727994542357</v>
      </c>
      <c r="BW89" s="61">
        <f t="shared" ref="BW89" si="1191">+AT$1*(AT89-AT77)/$BE77</f>
        <v>3.9117179401301612</v>
      </c>
      <c r="BX89" s="61">
        <f t="shared" ref="BX89" si="1192">+AU$1*(AU89-AU77)/$BE77</f>
        <v>14.814138558891054</v>
      </c>
      <c r="BY89" s="61">
        <f t="shared" ref="BY89" si="1193">+AV$1*(AV89-AV77)/$BE77</f>
        <v>22.019137745134746</v>
      </c>
      <c r="BZ89" s="61">
        <f t="shared" ref="BZ89" si="1194">+AW$1*(AW89-AW77)/$BE77</f>
        <v>21.464598248292646</v>
      </c>
      <c r="CA89" s="61">
        <f t="shared" ref="CA89" si="1195">+AX$1*(AX89-AX77)/$BE77</f>
        <v>25.54798758860985</v>
      </c>
      <c r="CB89" s="61">
        <f t="shared" ref="CB89" si="1196">+AY$1*(AY89-AY77)/$BE77</f>
        <v>48.215435139510724</v>
      </c>
      <c r="CC89" s="61">
        <f t="shared" ref="CC89" si="1197">+AZ$1*(AZ89-AZ77)/$BE77</f>
        <v>9.6965630113550674</v>
      </c>
      <c r="CD89" s="61">
        <f t="shared" ref="CD89" si="1198">+BA$1*(BA89-BA77)/$BE77</f>
        <v>25.156747304389853</v>
      </c>
      <c r="CE89" s="61">
        <f t="shared" ref="CE89" si="1199">+BB$1*(BB89-BB77)/$BE77</f>
        <v>5.0609287498763322</v>
      </c>
      <c r="CF89" s="61">
        <f t="shared" ref="CF89" si="1200">+BC$1*(BC89-BC77)/$BE77</f>
        <v>23.544162131882754</v>
      </c>
      <c r="CG89" s="61">
        <f t="shared" ref="CG89" si="1201">+BD$1*(BD89-BD77)/$BE77</f>
        <v>15.427875838452067</v>
      </c>
      <c r="CH89" s="61">
        <f t="shared" ref="CH89" si="1202">+SUM(BV89:CG89)</f>
        <v>266.44002025106761</v>
      </c>
      <c r="CI89" s="53">
        <f t="shared" ref="CI89" si="1203">(H89/H77-1)*100</f>
        <v>275.63536386303906</v>
      </c>
      <c r="CK89" s="61">
        <f t="shared" ref="CK89" si="1204">+BG89/$BS89*$BT89</f>
        <v>113.10352215087362</v>
      </c>
      <c r="CL89" s="61">
        <f t="shared" ref="CL89" si="1205">+BH89/$BS89*$BT89</f>
        <v>4.7849198019540715</v>
      </c>
      <c r="CM89" s="61">
        <f t="shared" ref="CM89" si="1206">+BI89/$BS89*$BT89</f>
        <v>19.190871327892811</v>
      </c>
      <c r="CN89" s="61">
        <f t="shared" ref="CN89" si="1207">+BJ89/$BS89*$BT89</f>
        <v>23.054638135258873</v>
      </c>
      <c r="CO89" s="61">
        <f t="shared" ref="CO89" si="1208">+BK89/$BS89*$BT89</f>
        <v>12.664530233249133</v>
      </c>
      <c r="CP89" s="61">
        <f t="shared" ref="CP89" si="1209">+BL89/$BS89*$BT89</f>
        <v>14.001768054899951</v>
      </c>
      <c r="CQ89" s="61">
        <f t="shared" ref="CQ89" si="1210">+BM89/$BS89*$BT89</f>
        <v>32.196057855589522</v>
      </c>
      <c r="CR89" s="61">
        <f t="shared" ref="CR89" si="1211">+BN89/$BS89*$BT89</f>
        <v>10.793531938086282</v>
      </c>
      <c r="CS89" s="61">
        <f t="shared" ref="CS89" si="1212">+BO89/$BS89*$BT89</f>
        <v>19.585180899026344</v>
      </c>
      <c r="CT89" s="61">
        <f t="shared" ref="CT89" si="1213">+BP89/$BS89*$BT89</f>
        <v>2.0080497712010823</v>
      </c>
      <c r="CU89" s="61">
        <f t="shared" ref="CU89" si="1214">+BQ89/$BS89*$BT89</f>
        <v>12.907161143894626</v>
      </c>
      <c r="CV89" s="61">
        <f t="shared" ref="CV89" si="1215">+BR89/$BS89*$BT89</f>
        <v>11.656168948373441</v>
      </c>
      <c r="CW89" s="61">
        <f t="shared" ref="CW89" si="1216">+SUM(CK89:CV89)</f>
        <v>275.9464002602997</v>
      </c>
      <c r="CX89" s="61"/>
      <c r="CY89" s="61"/>
      <c r="CZ89" s="61">
        <f t="shared" ref="CZ89" si="1217">+BV89/$CH89*$CI89</f>
        <v>53.360875425917399</v>
      </c>
      <c r="DA89" s="61">
        <f t="shared" ref="DA89" si="1218">+BW89/$CH89*$CI89</f>
        <v>4.0467186451245372</v>
      </c>
      <c r="DB89" s="61">
        <f t="shared" ref="DB89" si="1219">+BX89/$CH89*$CI89</f>
        <v>15.325402198024532</v>
      </c>
      <c r="DC89" s="61">
        <f t="shared" ref="DC89" si="1220">+BY89/$CH89*$CI89</f>
        <v>22.779059386842523</v>
      </c>
      <c r="DD89" s="61">
        <f t="shared" ref="DD89" si="1221">+BZ89/$CH89*$CI89</f>
        <v>22.205381694413031</v>
      </c>
      <c r="DE89" s="61">
        <f t="shared" ref="DE89" si="1222">+CA89/$CH89*$CI89</f>
        <v>26.429696440944724</v>
      </c>
      <c r="DF89" s="61">
        <f t="shared" ref="DF89" si="1223">+CB89/$CH89*$CI89</f>
        <v>49.879440017947324</v>
      </c>
      <c r="DG89" s="61">
        <f t="shared" ref="DG89" si="1224">+CC89/$CH89*$CI89</f>
        <v>10.031209543285682</v>
      </c>
      <c r="DH89" s="61">
        <f t="shared" ref="DH89" si="1225">+CD89/$CH89*$CI89</f>
        <v>26.024953722500101</v>
      </c>
      <c r="DI89" s="61">
        <f t="shared" ref="DI89" si="1226">+CE89/$CH89*$CI89</f>
        <v>5.23559087010499</v>
      </c>
      <c r="DJ89" s="61">
        <f t="shared" ref="DJ89" si="1227">+CF89/$CH89*$CI89</f>
        <v>24.356715218519746</v>
      </c>
      <c r="DK89" s="61">
        <f t="shared" ref="DK89" si="1228">+CG89/$CH89*$CI89</f>
        <v>15.960320699414469</v>
      </c>
      <c r="DL89" s="61">
        <f t="shared" ref="DL89" si="1229">+SUM(CZ89:DK89)</f>
        <v>275.63536386303906</v>
      </c>
      <c r="DM89" s="61">
        <f t="shared" ref="DM89" si="1230">+(H89/H77-1)*100</f>
        <v>275.63536386303906</v>
      </c>
      <c r="DN89" s="61"/>
      <c r="DO89" s="59">
        <f t="shared" ref="DO89" si="1231">+A89</f>
        <v>45323</v>
      </c>
      <c r="DP89" s="61">
        <f t="shared" ref="DP89" si="1232">+CK89-CZ89</f>
        <v>59.742646724956217</v>
      </c>
      <c r="DQ89" s="61">
        <f t="shared" ref="DQ89" si="1233">+CL89-DA89</f>
        <v>0.73820115682953436</v>
      </c>
      <c r="DR89" s="61">
        <f t="shared" ref="DR89" si="1234">+CM89-DB89</f>
        <v>3.8654691298682788</v>
      </c>
      <c r="DS89" s="61">
        <f t="shared" ref="DS89" si="1235">+CN89-DC89</f>
        <v>0.27557874841635055</v>
      </c>
      <c r="DT89" s="61">
        <f t="shared" ref="DT89" si="1236">+CO89-DD89</f>
        <v>-9.5408514611638982</v>
      </c>
      <c r="DU89" s="61">
        <f t="shared" ref="DU89" si="1237">+CP89-DE89</f>
        <v>-12.427928386044773</v>
      </c>
      <c r="DV89" s="61">
        <f t="shared" ref="DV89" si="1238">+CQ89-DF89</f>
        <v>-17.683382162357802</v>
      </c>
      <c r="DW89" s="61">
        <f t="shared" ref="DW89" si="1239">+CR89-DG89</f>
        <v>0.76232239480060038</v>
      </c>
      <c r="DX89" s="61">
        <f t="shared" ref="DX89" si="1240">+CS89-DH89</f>
        <v>-6.4397728234737563</v>
      </c>
      <c r="DY89" s="61">
        <f t="shared" ref="DY89" si="1241">+CT89-DI89</f>
        <v>-3.2275410989039077</v>
      </c>
      <c r="DZ89" s="61">
        <f t="shared" ref="DZ89" si="1242">+CU89-DJ89</f>
        <v>-11.449554074625119</v>
      </c>
      <c r="EA89" s="61">
        <f t="shared" ref="EA89" si="1243">+CV89-DK89</f>
        <v>-4.3041517510410277</v>
      </c>
      <c r="EB89" s="61">
        <f t="shared" ref="EB89" si="1244">+CW89-DL89</f>
        <v>0.31103639726063648</v>
      </c>
      <c r="EC89" s="61"/>
      <c r="ED89" s="79">
        <f>+'Infla Interanual PondENGHO'!CI90</f>
        <v>3.1103639726066667E-3</v>
      </c>
      <c r="EE89" s="53">
        <f t="shared" ref="EE89" si="1245">+ED89*100</f>
        <v>0.31103639726066667</v>
      </c>
    </row>
    <row r="90" spans="1:135" x14ac:dyDescent="0.3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1246">100*D$1*(D90-D78)/$I78</f>
        <v>35.568214961838436</v>
      </c>
      <c r="L90" s="61">
        <f t="shared" ref="L90" si="1247">100*E$1*(E90-E78)/$I78</f>
        <v>44.781321167929171</v>
      </c>
      <c r="M90" s="61">
        <f t="shared" ref="M90" si="1248">100*F$1*(F90-F78)/$I78</f>
        <v>51.000943600218918</v>
      </c>
      <c r="N90" s="61">
        <f t="shared" ref="N90" si="1249">100*G$1*(G90-G78)/$I78</f>
        <v>64.193725971244618</v>
      </c>
      <c r="O90" s="61">
        <f t="shared" ref="O90" si="1250">100*H$1*(H90-H78)/$I78</f>
        <v>92.207428413027117</v>
      </c>
      <c r="P90" s="61">
        <f t="shared" ref="P90" si="1251">+SUM(K90:O90)</f>
        <v>287.75163411425831</v>
      </c>
      <c r="Q90" s="61">
        <f t="shared" ref="Q90" si="1252">100*(I90/I78-1)</f>
        <v>287.75199400327494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1253">+S$1*(S90-S78)/D78</f>
        <v>112.18632701366343</v>
      </c>
      <c r="Z90" s="61">
        <f t="shared" ref="Z90" si="1254">+T$1*(T90-T78)/E78</f>
        <v>91.659942922495034</v>
      </c>
      <c r="AA90" s="61">
        <f t="shared" ref="AA90" si="1255">+U$1*(U90-U78)/F78</f>
        <v>84.451029947872911</v>
      </c>
      <c r="AB90" s="61">
        <f t="shared" ref="AB90" si="1256">+V$1*(V90-V78)/G78</f>
        <v>70.692425311444524</v>
      </c>
      <c r="AC90" s="61">
        <f t="shared" ref="AC90" si="1257">+W$1*(W90-W78)/H78</f>
        <v>53.371159190497323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125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1259">+H90</f>
        <v>5289.4189453125</v>
      </c>
      <c r="BG90" s="61">
        <f t="shared" ref="BG90" si="1260">+AE$1*(AE90-AE78)/$AQ78</f>
        <v>112.18632701366343</v>
      </c>
      <c r="BH90" s="61">
        <f t="shared" ref="BH90" si="1261">+AF$1*(AF90-AF78)/$AQ78</f>
        <v>4.9037718596418935</v>
      </c>
      <c r="BI90" s="61">
        <f t="shared" ref="BI90" si="1262">+AG$1*(AG90-AG78)/$AQ78</f>
        <v>18.732948937683737</v>
      </c>
      <c r="BJ90" s="61">
        <f t="shared" ref="BJ90" si="1263">+AH$1*(AH90-AH78)/$AQ78</f>
        <v>24.161139880332364</v>
      </c>
      <c r="BK90" s="61">
        <f t="shared" ref="BK90" si="1264">+AI$1*(AI90-AI78)/$AQ78</f>
        <v>12.041976900467263</v>
      </c>
      <c r="BL90" s="61">
        <f t="shared" ref="BL90" si="1265">+AJ$1*(AJ90-AJ78)/$AQ78</f>
        <v>14.488756950881486</v>
      </c>
      <c r="BM90" s="61">
        <f t="shared" ref="BM90" si="1266">+AK$1*(AK90-AK78)/$AQ78</f>
        <v>34.035770691136676</v>
      </c>
      <c r="BN90" s="61">
        <f t="shared" ref="BN90" si="1267">+AL$1*(AL90-AL78)/$AQ78</f>
        <v>11.785471807093426</v>
      </c>
      <c r="BO90" s="61">
        <f t="shared" ref="BO90" si="1268">+AM$1*(AM90-AM78)/$AQ78</f>
        <v>19.571972751608968</v>
      </c>
      <c r="BP90" s="61">
        <f t="shared" ref="BP90" si="1269">+AN$1*(AN90-AN78)/$AQ78</f>
        <v>2.5906950592391063</v>
      </c>
      <c r="BQ90" s="61">
        <f t="shared" ref="BQ90" si="1270">+AO$1*(AO90-AO78)/$AQ78</f>
        <v>12.693420968832539</v>
      </c>
      <c r="BR90" s="61">
        <f t="shared" ref="BR90" si="1271">+AP$1*(AP90-AP78)/$AQ78</f>
        <v>11.669605063313121</v>
      </c>
      <c r="BS90" s="61">
        <f t="shared" ref="BS90" si="1272">+SUM(BG90:BR90)</f>
        <v>278.86185788389395</v>
      </c>
      <c r="BT90" s="53">
        <f t="shared" ref="BT90" si="1273">+(D90/D78-1)*100</f>
        <v>285.80917205642027</v>
      </c>
      <c r="BV90" s="61">
        <f t="shared" ref="BV90" si="1274">+AS$1*(AS90-AS78)/$BE78</f>
        <v>53.371159190497323</v>
      </c>
      <c r="BW90" s="61">
        <f t="shared" ref="BW90" si="1275">+AT$1*(AT90-AT78)/$BE78</f>
        <v>4.1494111063081833</v>
      </c>
      <c r="BX90" s="61">
        <f t="shared" ref="BX90" si="1276">+AU$1*(AU90-AU78)/$BE78</f>
        <v>15.027503208518072</v>
      </c>
      <c r="BY90" s="61">
        <f t="shared" ref="BY90" si="1277">+AV$1*(AV90-AV78)/$BE78</f>
        <v>24.179874490291308</v>
      </c>
      <c r="BZ90" s="61">
        <f t="shared" ref="BZ90" si="1278">+AW$1*(AW90-AW78)/$BE78</f>
        <v>21.124511698296342</v>
      </c>
      <c r="CA90" s="61">
        <f t="shared" ref="CA90" si="1279">+AX$1*(AX90-AX78)/$BE78</f>
        <v>27.490135275988486</v>
      </c>
      <c r="CB90" s="61">
        <f t="shared" ref="CB90" si="1280">+AY$1*(AY90-AY78)/$BE78</f>
        <v>52.050572318220397</v>
      </c>
      <c r="CC90" s="61">
        <f t="shared" ref="CC90" si="1281">+AZ$1*(AZ90-AZ78)/$BE78</f>
        <v>10.998423831031161</v>
      </c>
      <c r="CD90" s="61">
        <f t="shared" ref="CD90" si="1282">+BA$1*(BA90-BA78)/$BE78</f>
        <v>26.11772333710713</v>
      </c>
      <c r="CE90" s="61">
        <f t="shared" ref="CE90" si="1283">+BB$1*(BB90-BB78)/$BE78</f>
        <v>6.6315880586565124</v>
      </c>
      <c r="CF90" s="61">
        <f t="shared" ref="CF90" si="1284">+BC$1*(BC90-BC78)/$BE78</f>
        <v>23.965103671711372</v>
      </c>
      <c r="CG90" s="61">
        <f t="shared" ref="CG90" si="1285">+BD$1*(BD90-BD78)/$BE78</f>
        <v>16.011102919974231</v>
      </c>
      <c r="CH90" s="61">
        <f t="shared" ref="CH90" si="1286">+SUM(BV90:CG90)</f>
        <v>281.11710910660048</v>
      </c>
      <c r="CI90" s="53">
        <f t="shared" ref="CI90" si="1287">(H90/H78-1)*100</f>
        <v>288.80421956231424</v>
      </c>
      <c r="CK90" s="61">
        <f t="shared" ref="CK90" si="1288">+BG90/$BS90*$BT90</f>
        <v>114.98123652742778</v>
      </c>
      <c r="CL90" s="61">
        <f t="shared" ref="CL90" si="1289">+BH90/$BS90*$BT90</f>
        <v>5.0259400327934554</v>
      </c>
      <c r="CM90" s="61">
        <f t="shared" ref="CM90" si="1290">+BI90/$BS90*$BT90</f>
        <v>19.199644823006885</v>
      </c>
      <c r="CN90" s="61">
        <f t="shared" ref="CN90" si="1291">+BJ90/$BS90*$BT90</f>
        <v>24.763068845407648</v>
      </c>
      <c r="CO90" s="61">
        <f t="shared" ref="CO90" si="1292">+BK90/$BS90*$BT90</f>
        <v>12.341979910633979</v>
      </c>
      <c r="CP90" s="61">
        <f t="shared" ref="CP90" si="1293">+BL90/$BS90*$BT90</f>
        <v>14.849716844324705</v>
      </c>
      <c r="CQ90" s="61">
        <f t="shared" ref="CQ90" si="1294">+BM90/$BS90*$BT90</f>
        <v>34.883707350132326</v>
      </c>
      <c r="CR90" s="61">
        <f t="shared" ref="CR90" si="1295">+BN90/$BS90*$BT90</f>
        <v>12.07908447946334</v>
      </c>
      <c r="CS90" s="61">
        <f t="shared" ref="CS90" si="1296">+BO90/$BS90*$BT90</f>
        <v>20.059571323580634</v>
      </c>
      <c r="CT90" s="61">
        <f t="shared" ref="CT90" si="1297">+BP90/$BS90*$BT90</f>
        <v>2.6552373119456041</v>
      </c>
      <c r="CU90" s="61">
        <f t="shared" ref="CU90" si="1298">+BQ90/$BS90*$BT90</f>
        <v>13.009653472136485</v>
      </c>
      <c r="CV90" s="61">
        <f t="shared" ref="CV90" si="1299">+BR90/$BS90*$BT90</f>
        <v>11.960331135567488</v>
      </c>
      <c r="CW90" s="61">
        <f t="shared" ref="CW90" si="1300">+SUM(CK90:CV90)</f>
        <v>285.80917205642038</v>
      </c>
      <c r="CX90" s="61"/>
      <c r="CY90" s="61"/>
      <c r="CZ90" s="61">
        <f t="shared" ref="CZ90" si="1301">+BV90/$CH90*$CI90</f>
        <v>54.830586534320993</v>
      </c>
      <c r="DA90" s="61">
        <f t="shared" ref="DA90" si="1302">+BW90/$CH90*$CI90</f>
        <v>4.2628762084562739</v>
      </c>
      <c r="DB90" s="61">
        <f t="shared" ref="DB90" si="1303">+BX90/$CH90*$CI90</f>
        <v>15.438428311599104</v>
      </c>
      <c r="DC90" s="61">
        <f t="shared" ref="DC90" si="1304">+BY90/$CH90*$CI90</f>
        <v>24.841069984947882</v>
      </c>
      <c r="DD90" s="61">
        <f t="shared" ref="DD90" si="1305">+BZ90/$CH90*$CI90</f>
        <v>21.702158698380725</v>
      </c>
      <c r="DE90" s="61">
        <f t="shared" ref="DE90" si="1306">+CA90/$CH90*$CI90</f>
        <v>28.241849417403138</v>
      </c>
      <c r="DF90" s="61">
        <f t="shared" ref="DF90" si="1307">+CB90/$CH90*$CI90</f>
        <v>53.473888387330767</v>
      </c>
      <c r="DG90" s="61">
        <f t="shared" ref="DG90" si="1308">+CC90/$CH90*$CI90</f>
        <v>11.299174287296813</v>
      </c>
      <c r="DH90" s="61">
        <f t="shared" ref="DH90" si="1309">+CD90/$CH90*$CI90</f>
        <v>26.831909054163514</v>
      </c>
      <c r="DI90" s="61">
        <f t="shared" ref="DI90" si="1310">+CE90/$CH90*$CI90</f>
        <v>6.8129279638145235</v>
      </c>
      <c r="DJ90" s="61">
        <f t="shared" ref="DJ90" si="1311">+CF90/$CH90*$CI90</f>
        <v>24.620426286519635</v>
      </c>
      <c r="DK90" s="61">
        <f t="shared" ref="DK90" si="1312">+CG90/$CH90*$CI90</f>
        <v>16.448924428080915</v>
      </c>
      <c r="DL90" s="61">
        <f t="shared" ref="DL90" si="1313">+SUM(CZ90:DK90)</f>
        <v>288.8042195623143</v>
      </c>
      <c r="DM90" s="61">
        <f t="shared" ref="DM90" si="1314">+(H90/H78-1)*100</f>
        <v>288.80421956231424</v>
      </c>
      <c r="DN90" s="61"/>
      <c r="DO90" s="59">
        <f t="shared" ref="DO90" si="1315">+A90</f>
        <v>45352</v>
      </c>
      <c r="DP90" s="61">
        <f t="shared" ref="DP90" si="1316">+CK90-CZ90</f>
        <v>60.150649993106789</v>
      </c>
      <c r="DQ90" s="61">
        <f t="shared" ref="DQ90" si="1317">+CL90-DA90</f>
        <v>0.76306382433718145</v>
      </c>
      <c r="DR90" s="61">
        <f t="shared" ref="DR90" si="1318">+CM90-DB90</f>
        <v>3.7612165114077811</v>
      </c>
      <c r="DS90" s="61">
        <f t="shared" ref="DS90" si="1319">+CN90-DC90</f>
        <v>-7.8001139540234021E-2</v>
      </c>
      <c r="DT90" s="61">
        <f t="shared" ref="DT90" si="1320">+CO90-DD90</f>
        <v>-9.3601787877467455</v>
      </c>
      <c r="DU90" s="61">
        <f t="shared" ref="DU90" si="1321">+CP90-DE90</f>
        <v>-13.392132573078433</v>
      </c>
      <c r="DV90" s="61">
        <f t="shared" ref="DV90" si="1322">+CQ90-DF90</f>
        <v>-18.590181037198441</v>
      </c>
      <c r="DW90" s="61">
        <f t="shared" ref="DW90" si="1323">+CR90-DG90</f>
        <v>0.77991019216652724</v>
      </c>
      <c r="DX90" s="61">
        <f t="shared" ref="DX90" si="1324">+CS90-DH90</f>
        <v>-6.7723377305828798</v>
      </c>
      <c r="DY90" s="61">
        <f t="shared" ref="DY90" si="1325">+CT90-DI90</f>
        <v>-4.1576906518689194</v>
      </c>
      <c r="DZ90" s="61">
        <f t="shared" ref="DZ90" si="1326">+CU90-DJ90</f>
        <v>-11.61077281438315</v>
      </c>
      <c r="EA90" s="61">
        <f t="shared" ref="EA90" si="1327">+CV90-DK90</f>
        <v>-4.4885932925134266</v>
      </c>
      <c r="EB90" s="61">
        <f t="shared" ref="EB90" si="1328">+CW90-DL90</f>
        <v>-2.9950475058939219</v>
      </c>
      <c r="EC90" s="61"/>
      <c r="ED90" s="79">
        <f>+'Infla Interanual PondENGHO'!CI91</f>
        <v>-2.9950475058939663E-2</v>
      </c>
      <c r="EE90" s="53">
        <f t="shared" ref="EE90" si="1329">+ED90*100</f>
        <v>-2.9950475058939663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3"/>
  <sheetViews>
    <sheetView topLeftCell="A35" zoomScaleNormal="100" workbookViewId="0">
      <selection activeCell="C80" sqref="C80"/>
    </sheetView>
  </sheetViews>
  <sheetFormatPr baseColWidth="10" defaultColWidth="11.5546875" defaultRowHeight="14.4" x14ac:dyDescent="0.3"/>
  <cols>
    <col min="2" max="3" width="14.44140625" customWidth="1"/>
    <col min="4" max="5" width="1.88671875" customWidth="1"/>
    <col min="6" max="6" width="11.5546875" customWidth="1"/>
    <col min="7" max="7" width="26" customWidth="1"/>
    <col min="11" max="11" width="2" customWidth="1"/>
    <col min="15" max="15" width="42" customWidth="1"/>
    <col min="16" max="16" width="14.5546875" bestFit="1" customWidth="1"/>
    <col min="22" max="22" width="14.5546875" bestFit="1" customWidth="1"/>
  </cols>
  <sheetData>
    <row r="1" spans="2:26" x14ac:dyDescent="0.3">
      <c r="T1" s="87" t="s">
        <v>181</v>
      </c>
    </row>
    <row r="2" spans="2:26" ht="33.6" customHeight="1" x14ac:dyDescent="0.3">
      <c r="B2" s="113" t="s">
        <v>163</v>
      </c>
      <c r="C2" s="113"/>
      <c r="G2" s="85" t="s">
        <v>155</v>
      </c>
      <c r="L2" s="85" t="s">
        <v>162</v>
      </c>
    </row>
    <row r="3" spans="2:26" x14ac:dyDescent="0.3">
      <c r="T3" s="114" t="s">
        <v>173</v>
      </c>
      <c r="U3" s="114"/>
      <c r="V3" s="114"/>
      <c r="W3" s="114"/>
    </row>
    <row r="4" spans="2:26" s="90" customFormat="1" ht="31.35" customHeight="1" x14ac:dyDescent="0.3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3">
      <c r="B5" s="84">
        <f>+'Incidencia Interanual'!A15</f>
        <v>43070</v>
      </c>
      <c r="C5" s="72">
        <f>+'Infla Interanual PondENGHO'!CI16</f>
        <v>-8.9321136474609375E-3</v>
      </c>
      <c r="D5" s="72"/>
      <c r="F5" s="84">
        <f>+M5</f>
        <v>45352</v>
      </c>
      <c r="G5" t="s">
        <v>159</v>
      </c>
      <c r="H5">
        <v>1</v>
      </c>
      <c r="I5" s="20">
        <f>+VLOOKUP($F5,'Infla Mensual PondENGHO'!$BL:$BQ,H5+1,FALSE)*100</f>
        <v>9.6326392901241462</v>
      </c>
      <c r="J5" s="20">
        <f>+VLOOKUP($F5,'Infla Interanual PondENGHO'!$BL:$BQ,$H5+1,FALSE)*100</f>
        <v>285.80917205642027</v>
      </c>
      <c r="L5" s="53">
        <v>2</v>
      </c>
      <c r="M5" s="59">
        <f>+MAX('Incidencia Interanual'!DO:DO)</f>
        <v>45352</v>
      </c>
      <c r="N5" s="61">
        <f>+VLOOKUP($M5,'Incidencia Interanual'!$DO:$EB,$L5,FALSE)</f>
        <v>60.150649993106789</v>
      </c>
      <c r="O5" s="53" t="str">
        <f>+VLOOKUP("Division",'Incidencia Interanual'!$DO:$EB,$L5,FALSE)</f>
        <v>Alimentos y bebidas no alcohólicas</v>
      </c>
      <c r="P5" s="88">
        <f>+N5</f>
        <v>60.150649993106789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3">
      <c r="B6" s="84">
        <f>+'Incidencia Interanual'!A16</f>
        <v>43101</v>
      </c>
      <c r="C6" s="72">
        <f>+'Infla Interanual PondENGHO'!CI17</f>
        <v>-7.212585655155257E-3</v>
      </c>
      <c r="D6" s="72"/>
      <c r="F6" s="84">
        <f>+M6</f>
        <v>45352</v>
      </c>
      <c r="H6">
        <f>+H5+1</f>
        <v>2</v>
      </c>
      <c r="I6" s="20">
        <f>+VLOOKUP($F6,'Infla Mensual PondENGHO'!$BL:$BQ,H6+1,FALSE)*100</f>
        <v>9.9701804542405839</v>
      </c>
      <c r="J6" s="20">
        <f>+VLOOKUP($F6,'Infla Interanual PondENGHO'!$BL:$BQ,$H6+1,FALSE)*100</f>
        <v>286.5273555240878</v>
      </c>
      <c r="L6" s="53">
        <f t="shared" ref="L6:L17" si="0">+L5+1</f>
        <v>3</v>
      </c>
      <c r="M6" s="59">
        <f>+MAX('Incidencia Interanual'!DO:DO)</f>
        <v>45352</v>
      </c>
      <c r="N6" s="61">
        <f>+VLOOKUP(M6,'Incidencia Interanual'!DO:EB,L6,FALSE)</f>
        <v>0.76306382433718145</v>
      </c>
      <c r="O6" s="53" t="str">
        <f>+VLOOKUP("Division",'Incidencia Interanual'!$DO:$EB,$L6,FALSE)</f>
        <v>Bebidas alcohólicas y tabaco</v>
      </c>
      <c r="P6" s="88">
        <f t="shared" ref="P6:P16" si="1">+N6</f>
        <v>0.76306382433718145</v>
      </c>
      <c r="T6" s="84">
        <f>+DATE(Y6,Z6,1)</f>
        <v>44986</v>
      </c>
      <c r="U6" s="36" t="s">
        <v>174</v>
      </c>
      <c r="V6" s="107">
        <f>100*VLOOKUP($T6,'Infla Mensual PondENGHO'!$A$3:'Infla Mensual PondENGHO'!$A$3:$BQ$1000000,COLUMN($BM$1),FALSE)</f>
        <v>6.8300058095319249</v>
      </c>
      <c r="Y6">
        <f>+YEAR(M6)-1</f>
        <v>2023</v>
      </c>
      <c r="Z6">
        <f>+MONTH(M6)</f>
        <v>3</v>
      </c>
    </row>
    <row r="7" spans="2:26" x14ac:dyDescent="0.3">
      <c r="B7" s="84">
        <f>+'Incidencia Interanual'!A17</f>
        <v>43132</v>
      </c>
      <c r="C7" s="72">
        <f>+'Infla Interanual PondENGHO'!CI18</f>
        <v>-7.6877452703993931E-3</v>
      </c>
      <c r="D7" s="72"/>
      <c r="F7" s="84">
        <f>+M7</f>
        <v>45352</v>
      </c>
      <c r="H7">
        <f t="shared" ref="H7:H8" si="2">+H6+1</f>
        <v>3</v>
      </c>
      <c r="I7" s="20">
        <f>+VLOOKUP($F7,'Infla Mensual PondENGHO'!$BL:$BQ,H7+1,FALSE)*100</f>
        <v>10.147699883538275</v>
      </c>
      <c r="J7" s="20">
        <f>+VLOOKUP($F7,'Infla Interanual PondENGHO'!$BL:$BQ,$H7+1,FALSE)*100</f>
        <v>287.31547260792593</v>
      </c>
      <c r="L7" s="53">
        <f t="shared" si="0"/>
        <v>4</v>
      </c>
      <c r="M7" s="59">
        <f>+MAX('Incidencia Interanual'!DO:DO)</f>
        <v>45352</v>
      </c>
      <c r="N7" s="61">
        <f>+VLOOKUP(M7,'Incidencia Interanual'!DO:EB,L7,FALSE)</f>
        <v>3.7612165114077811</v>
      </c>
      <c r="O7" s="53" t="str">
        <f>+VLOOKUP("Division",'Incidencia Interanual'!$DO:$EB,$L7,FALSE)</f>
        <v>Prendas de vestir y calzado</v>
      </c>
      <c r="P7" s="88">
        <f t="shared" si="1"/>
        <v>3.7612165114077811</v>
      </c>
      <c r="T7" s="84">
        <f t="shared" ref="T7:T18" si="3">+DATE(Y7,Z7,1)</f>
        <v>45017</v>
      </c>
      <c r="U7" s="36" t="s">
        <v>174</v>
      </c>
      <c r="V7" s="107">
        <f>100*VLOOKUP($T7,'Infla Mensual PondENGHO'!$A$3:'Infla Mensual PondENGHO'!$A$3:$BQ$1000000,COLUMN($BM$1),FALSE)</f>
        <v>8.4626924945660154</v>
      </c>
      <c r="Y7">
        <f>+IF(Z6=12,Y6+1,Y6)</f>
        <v>2023</v>
      </c>
      <c r="Z7">
        <f>+IF(Z6=12,1,Z6+1)</f>
        <v>4</v>
      </c>
    </row>
    <row r="8" spans="2:26" x14ac:dyDescent="0.3">
      <c r="B8" s="84">
        <f>+'Incidencia Interanual'!A18</f>
        <v>43160</v>
      </c>
      <c r="C8" s="72">
        <f>+'Infla Interanual PondENGHO'!CI19</f>
        <v>-1.1756754590538154E-2</v>
      </c>
      <c r="D8" s="72"/>
      <c r="F8" s="84">
        <f>+M8</f>
        <v>45352</v>
      </c>
      <c r="H8">
        <f t="shared" si="2"/>
        <v>4</v>
      </c>
      <c r="I8" s="20">
        <f>+VLOOKUP($F8,'Infla Mensual PondENGHO'!$BL:$BQ,H8+1,FALSE)*100</f>
        <v>10.230300925508583</v>
      </c>
      <c r="J8" s="20">
        <f>+VLOOKUP($F8,'Infla Interanual PondENGHO'!$BL:$BQ,$H8+1,FALSE)*100</f>
        <v>288.5383290594209</v>
      </c>
      <c r="L8" s="53">
        <f t="shared" si="0"/>
        <v>5</v>
      </c>
      <c r="M8" s="59">
        <f>+MAX('Incidencia Interanual'!DO:DO)</f>
        <v>45352</v>
      </c>
      <c r="N8" s="61">
        <f>+VLOOKUP(M8,'Incidencia Interanual'!DO:EB,L8,FALSE)</f>
        <v>-7.8001139540234021E-2</v>
      </c>
      <c r="O8" s="53" t="str">
        <f>+VLOOKUP("Division",'Incidencia Interanual'!$DO:$EB,$L8,FALSE)</f>
        <v>Vivienda, agua, electricidad, gas y otros combustibles</v>
      </c>
      <c r="P8" s="88">
        <f t="shared" si="1"/>
        <v>-7.8001139540234021E-2</v>
      </c>
      <c r="T8" s="84">
        <f t="shared" si="3"/>
        <v>45047</v>
      </c>
      <c r="U8" s="36" t="s">
        <v>174</v>
      </c>
      <c r="V8" s="107">
        <f>100*VLOOKUP($T8,'Infla Mensual PondENGHO'!$A$3:'Infla Mensual PondENGHO'!$A$3:$BQ$1000000,COLUMN($BM$1),FALSE)</f>
        <v>7.9491641317577688</v>
      </c>
      <c r="Y8">
        <f t="shared" ref="Y8:Y18" si="4">+IF(Z7=12,Y7+1,Y7)</f>
        <v>2023</v>
      </c>
      <c r="Z8">
        <f t="shared" ref="Z8:Z18" si="5">+IF(Z7=12,1,Z7+1)</f>
        <v>5</v>
      </c>
    </row>
    <row r="9" spans="2:26" x14ac:dyDescent="0.3">
      <c r="B9" s="84">
        <f>+'Incidencia Interanual'!A19</f>
        <v>43191</v>
      </c>
      <c r="C9" s="72">
        <f>+'Infla Interanual PondENGHO'!CI20</f>
        <v>-1.4857779980031571E-2</v>
      </c>
      <c r="D9" s="72"/>
      <c r="F9" s="84">
        <f>+M6</f>
        <v>45352</v>
      </c>
      <c r="G9" t="s">
        <v>160</v>
      </c>
      <c r="H9">
        <v>5</v>
      </c>
      <c r="I9" s="20">
        <f>+VLOOKUP($F9,'Infla Mensual PondENGHO'!$BL:$BQ,H9+1,FALSE)*100</f>
        <v>10.248097478315966</v>
      </c>
      <c r="J9" s="20">
        <f>+VLOOKUP($F9,'Infla Interanual PondENGHO'!$BL:$BQ,$H9+1,FALSE)*100</f>
        <v>288.80421956231424</v>
      </c>
      <c r="L9" s="53">
        <f t="shared" si="0"/>
        <v>6</v>
      </c>
      <c r="M9" s="59">
        <f>+MAX('Incidencia Interanual'!DO:DO)</f>
        <v>45352</v>
      </c>
      <c r="N9" s="61">
        <f>+VLOOKUP(M9,'Incidencia Interanual'!DO:EB,L9,FALSE)</f>
        <v>-9.3601787877467455</v>
      </c>
      <c r="O9" s="53" t="str">
        <f>+VLOOKUP("Division",'Incidencia Interanual'!$DO:$EB,$L9,FALSE)</f>
        <v>Equipamiento y mantenimiento del hogar</v>
      </c>
      <c r="P9" s="88">
        <f t="shared" si="1"/>
        <v>-9.3601787877467455</v>
      </c>
      <c r="T9" s="84">
        <f t="shared" si="3"/>
        <v>45078</v>
      </c>
      <c r="U9" s="36" t="s">
        <v>174</v>
      </c>
      <c r="V9" s="107">
        <f>100*VLOOKUP($T9,'Infla Mensual PondENGHO'!$A$3:'Infla Mensual PondENGHO'!$A$3:$BQ$1000000,COLUMN($BM$1),FALSE)</f>
        <v>5.9845706584237268</v>
      </c>
      <c r="Y9">
        <f t="shared" si="4"/>
        <v>2023</v>
      </c>
      <c r="Z9">
        <f t="shared" si="5"/>
        <v>6</v>
      </c>
    </row>
    <row r="10" spans="2:26" x14ac:dyDescent="0.3">
      <c r="B10" s="84">
        <f>+'Incidencia Interanual'!A20</f>
        <v>43221</v>
      </c>
      <c r="C10" s="72">
        <f>+'Infla Interanual PondENGHO'!CI21</f>
        <v>-1.1921308354215787E-2</v>
      </c>
      <c r="D10" s="72"/>
      <c r="E10" s="72"/>
      <c r="G10" s="87"/>
      <c r="I10" s="20"/>
      <c r="L10" s="53">
        <f t="shared" si="0"/>
        <v>7</v>
      </c>
      <c r="M10" s="59">
        <f>+MAX('Incidencia Interanual'!DO:DO)</f>
        <v>45352</v>
      </c>
      <c r="N10" s="61">
        <f>+VLOOKUP(M10,'Incidencia Interanual'!DO:EB,L10,FALSE)</f>
        <v>-13.392132573078433</v>
      </c>
      <c r="O10" s="53" t="str">
        <f>+VLOOKUP("Division",'Incidencia Interanual'!$DO:$EB,$L10,FALSE)</f>
        <v>Salud</v>
      </c>
      <c r="P10" s="88">
        <f t="shared" si="1"/>
        <v>-13.392132573078433</v>
      </c>
      <c r="T10" s="84">
        <f t="shared" si="3"/>
        <v>45108</v>
      </c>
      <c r="U10" s="36" t="s">
        <v>174</v>
      </c>
      <c r="V10" s="107">
        <f>100*VLOOKUP($T10,'Infla Mensual PondENGHO'!$A$3:'Infla Mensual PondENGHO'!$A$3:$BQ$1000000,COLUMN($BM$1),FALSE)</f>
        <v>6.3891094311341989</v>
      </c>
      <c r="Y10">
        <f t="shared" si="4"/>
        <v>2023</v>
      </c>
      <c r="Z10">
        <f t="shared" si="5"/>
        <v>7</v>
      </c>
    </row>
    <row r="11" spans="2:26" x14ac:dyDescent="0.3">
      <c r="B11" s="84">
        <f>+'Incidencia Interanual'!A21</f>
        <v>43252</v>
      </c>
      <c r="C11" s="72">
        <f>+'Infla Interanual PondENGHO'!CI22</f>
        <v>-9.6538061817146303E-3</v>
      </c>
      <c r="D11" s="72"/>
      <c r="E11" s="72"/>
      <c r="G11" t="s">
        <v>164</v>
      </c>
      <c r="I11" s="20">
        <f>+I5-I9</f>
        <v>-0.61545818819181974</v>
      </c>
      <c r="J11" s="20">
        <f t="shared" ref="J11" si="6">+J5-J9</f>
        <v>-2.9950475058939787</v>
      </c>
      <c r="L11" s="53">
        <f t="shared" si="0"/>
        <v>8</v>
      </c>
      <c r="M11" s="59">
        <f>+MAX('Incidencia Interanual'!DO:DO)</f>
        <v>45352</v>
      </c>
      <c r="N11" s="61">
        <f>+VLOOKUP(M11,'Incidencia Interanual'!DO:EB,L11,FALSE)</f>
        <v>-18.590181037198441</v>
      </c>
      <c r="O11" s="53" t="str">
        <f>+VLOOKUP("Division",'Incidencia Interanual'!$DO:$EB,$L11,FALSE)</f>
        <v>Transporte</v>
      </c>
      <c r="P11" s="88">
        <f t="shared" si="1"/>
        <v>-18.590181037198441</v>
      </c>
      <c r="T11" s="84">
        <f t="shared" si="3"/>
        <v>45139</v>
      </c>
      <c r="U11" s="36" t="s">
        <v>174</v>
      </c>
      <c r="V11" s="107">
        <f>100*VLOOKUP($T11,'Infla Mensual PondENGHO'!$A$3:'Infla Mensual PondENGHO'!$A$3:$BQ$1000000,COLUMN($BM$1),FALSE)</f>
        <v>12.89094683492722</v>
      </c>
      <c r="Y11">
        <f t="shared" si="4"/>
        <v>2023</v>
      </c>
      <c r="Z11">
        <f t="shared" si="5"/>
        <v>8</v>
      </c>
    </row>
    <row r="12" spans="2:26" x14ac:dyDescent="0.3">
      <c r="B12" s="84">
        <f>+'Incidencia Interanual'!A22</f>
        <v>43282</v>
      </c>
      <c r="C12" s="72">
        <f>+'Infla Interanual PondENGHO'!CI23</f>
        <v>-3.1160854456453446E-3</v>
      </c>
      <c r="D12" s="72"/>
      <c r="E12" s="72"/>
      <c r="L12" s="53">
        <f t="shared" si="0"/>
        <v>9</v>
      </c>
      <c r="M12" s="59">
        <f>+MAX('Incidencia Interanual'!DO:DO)</f>
        <v>45352</v>
      </c>
      <c r="N12" s="61">
        <f>+VLOOKUP(M12,'Incidencia Interanual'!DO:EB,L12,FALSE)</f>
        <v>0.77991019216652724</v>
      </c>
      <c r="O12" s="53" t="str">
        <f>+VLOOKUP("Division",'Incidencia Interanual'!$DO:$EB,$L12,FALSE)</f>
        <v>Comunicación</v>
      </c>
      <c r="P12" s="88">
        <f t="shared" si="1"/>
        <v>0.77991019216652724</v>
      </c>
      <c r="T12" s="84">
        <f t="shared" si="3"/>
        <v>45170</v>
      </c>
      <c r="U12" s="36" t="s">
        <v>174</v>
      </c>
      <c r="V12" s="107">
        <f>100*VLOOKUP($T12,'Infla Mensual PondENGHO'!$A$3:'Infla Mensual PondENGHO'!$A$3:$BQ$1000000,COLUMN($BM$1),FALSE)</f>
        <v>12.568217146119265</v>
      </c>
      <c r="Y12">
        <f t="shared" si="4"/>
        <v>2023</v>
      </c>
      <c r="Z12">
        <f t="shared" si="5"/>
        <v>9</v>
      </c>
    </row>
    <row r="13" spans="2:26" x14ac:dyDescent="0.3">
      <c r="B13" s="84">
        <f>+'Incidencia Interanual'!A23</f>
        <v>43313</v>
      </c>
      <c r="C13" s="72">
        <f>+'Infla Interanual PondENGHO'!CI24</f>
        <v>-2.6045246422052859E-3</v>
      </c>
      <c r="D13" s="72"/>
      <c r="E13" s="72"/>
      <c r="L13" s="53">
        <f t="shared" si="0"/>
        <v>10</v>
      </c>
      <c r="M13" s="59">
        <f>+MAX('Incidencia Interanual'!DO:DO)</f>
        <v>45352</v>
      </c>
      <c r="N13" s="61">
        <f>+VLOOKUP(M13,'Incidencia Interanual'!DO:EB,L13,FALSE)</f>
        <v>-6.7723377305828798</v>
      </c>
      <c r="O13" s="53" t="str">
        <f>+VLOOKUP("Division",'Incidencia Interanual'!$DO:$EB,$L13,FALSE)</f>
        <v>Recreación y cultura</v>
      </c>
      <c r="P13" s="88">
        <f t="shared" si="1"/>
        <v>-6.7723377305828798</v>
      </c>
      <c r="T13" s="84">
        <f t="shared" si="3"/>
        <v>45200</v>
      </c>
      <c r="U13" s="36" t="s">
        <v>174</v>
      </c>
      <c r="V13" s="107">
        <f>100*VLOOKUP($T13,'Infla Mensual PondENGHO'!$A$3:'Infla Mensual PondENGHO'!$A$3:$BQ$1000000,COLUMN($BM$1),FALSE)</f>
        <v>7.7262043891683119</v>
      </c>
      <c r="Y13">
        <f t="shared" si="4"/>
        <v>2023</v>
      </c>
      <c r="Z13">
        <f t="shared" si="5"/>
        <v>10</v>
      </c>
    </row>
    <row r="14" spans="2:26" x14ac:dyDescent="0.3">
      <c r="B14" s="84">
        <f>+'Incidencia Interanual'!A24</f>
        <v>43344</v>
      </c>
      <c r="C14" s="72">
        <f>+'Infla Interanual PondENGHO'!CI25</f>
        <v>-1.6828020499446428E-3</v>
      </c>
      <c r="D14" s="72"/>
      <c r="E14" s="72"/>
      <c r="L14" s="53">
        <f t="shared" si="0"/>
        <v>11</v>
      </c>
      <c r="M14" s="59">
        <f>+MAX('Incidencia Interanual'!DO:DO)</f>
        <v>45352</v>
      </c>
      <c r="N14" s="61">
        <f>+VLOOKUP(M14,'Incidencia Interanual'!DO:EB,L14,FALSE)</f>
        <v>-4.1576906518689194</v>
      </c>
      <c r="O14" s="53" t="str">
        <f>+VLOOKUP("Division",'Incidencia Interanual'!$DO:$EB,$L14,FALSE)</f>
        <v>Educación</v>
      </c>
      <c r="P14" s="88">
        <f t="shared" si="1"/>
        <v>-4.1576906518689194</v>
      </c>
      <c r="T14" s="84">
        <f t="shared" si="3"/>
        <v>45231</v>
      </c>
      <c r="U14" s="36" t="s">
        <v>174</v>
      </c>
      <c r="V14" s="107">
        <f>100*VLOOKUP($T14,'Infla Mensual PondENGHO'!$A$3:'Infla Mensual PondENGHO'!$A$3:$BQ$1000000,COLUMN($BM$1),FALSE)</f>
        <v>13.638238283029501</v>
      </c>
      <c r="Y14">
        <f t="shared" si="4"/>
        <v>2023</v>
      </c>
      <c r="Z14">
        <f t="shared" si="5"/>
        <v>11</v>
      </c>
    </row>
    <row r="15" spans="2:26" x14ac:dyDescent="0.3">
      <c r="B15" s="84">
        <f>+'Incidencia Interanual'!A25</f>
        <v>43374</v>
      </c>
      <c r="C15" s="72">
        <f>+'Infla Interanual PondENGHO'!CI26</f>
        <v>-2.1144233163254977E-3</v>
      </c>
      <c r="D15" s="72"/>
      <c r="E15" s="72"/>
      <c r="L15" s="53">
        <f t="shared" si="0"/>
        <v>12</v>
      </c>
      <c r="M15" s="59">
        <f>+MAX('Incidencia Interanual'!DO:DO)</f>
        <v>45352</v>
      </c>
      <c r="N15" s="61">
        <f>+VLOOKUP(M15,'Incidencia Interanual'!DO:EB,L15,FALSE)</f>
        <v>-11.61077281438315</v>
      </c>
      <c r="O15" s="53" t="str">
        <f>+VLOOKUP("Division",'Incidencia Interanual'!$DO:$EB,$L15,FALSE)</f>
        <v>Restaurantes y hoteles</v>
      </c>
      <c r="P15" s="88">
        <f t="shared" si="1"/>
        <v>-11.61077281438315</v>
      </c>
      <c r="T15" s="84">
        <f t="shared" si="3"/>
        <v>45261</v>
      </c>
      <c r="U15" s="36" t="s">
        <v>174</v>
      </c>
      <c r="V15" s="107">
        <f>100*VLOOKUP($T15,'Infla Mensual PondENGHO'!$A$3:'Infla Mensual PondENGHO'!$A$3:$BQ$1000000,COLUMN($BM$1),FALSE)</f>
        <v>26.265326067140226</v>
      </c>
      <c r="Y15">
        <f t="shared" si="4"/>
        <v>2023</v>
      </c>
      <c r="Z15">
        <f t="shared" si="5"/>
        <v>12</v>
      </c>
    </row>
    <row r="16" spans="2:26" x14ac:dyDescent="0.3">
      <c r="B16" s="84">
        <f>+'Incidencia Interanual'!A26</f>
        <v>43405</v>
      </c>
      <c r="C16" s="72">
        <f>+'Infla Interanual PondENGHO'!CI27</f>
        <v>-1.035916798549863E-3</v>
      </c>
      <c r="D16" s="72"/>
      <c r="E16" s="72"/>
      <c r="L16" s="53">
        <f t="shared" si="0"/>
        <v>13</v>
      </c>
      <c r="M16" s="59">
        <f>+MAX('Incidencia Interanual'!DO:DO)</f>
        <v>45352</v>
      </c>
      <c r="N16" s="61">
        <f>+VLOOKUP(M16,'Incidencia Interanual'!DO:EB,L16,FALSE)</f>
        <v>-4.4885932925134266</v>
      </c>
      <c r="O16" s="53" t="str">
        <f>+VLOOKUP("Division",'Incidencia Interanual'!$DO:$EB,$L16,FALSE)</f>
        <v>Bienes y servicios varios</v>
      </c>
      <c r="P16" s="88">
        <f t="shared" si="1"/>
        <v>-4.4885932925134266</v>
      </c>
      <c r="T16" s="84">
        <f t="shared" si="3"/>
        <v>45292</v>
      </c>
      <c r="U16" s="36" t="s">
        <v>174</v>
      </c>
      <c r="V16" s="107">
        <f>100*VLOOKUP($T16,'Infla Mensual PondENGHO'!$A$3:'Infla Mensual PondENGHO'!$A$3:$BQ$1000000,COLUMN($BM$1),FALSE)</f>
        <v>20.604826075433856</v>
      </c>
      <c r="Y16">
        <f t="shared" si="4"/>
        <v>2024</v>
      </c>
      <c r="Z16">
        <f t="shared" si="5"/>
        <v>1</v>
      </c>
    </row>
    <row r="17" spans="2:26" x14ac:dyDescent="0.3">
      <c r="B17" s="84">
        <f>+'Incidencia Interanual'!A27</f>
        <v>43435</v>
      </c>
      <c r="C17" s="72">
        <f>+'Infla Interanual PondENGHO'!CI28</f>
        <v>1.0263988978664873E-3</v>
      </c>
      <c r="D17" s="72"/>
      <c r="E17" s="72"/>
      <c r="L17" s="53">
        <f t="shared" si="0"/>
        <v>14</v>
      </c>
      <c r="M17" s="59">
        <f>+MAX('Incidencia Interanual'!DO:DO)</f>
        <v>45352</v>
      </c>
      <c r="N17" s="61">
        <f>+VLOOKUP(M17,'Incidencia Interanual'!DO:EB,L17,FALSE)</f>
        <v>-2.9950475058939219</v>
      </c>
      <c r="O17" s="53" t="str">
        <f>+VLOOKUP("Division",'Incidencia Interanual'!$DO:$EB,$L17,FALSE)</f>
        <v>Nivel general</v>
      </c>
      <c r="P17" s="88">
        <f>+MAX(P5:P16)+99999</f>
        <v>100059.15064999311</v>
      </c>
      <c r="T17" s="84">
        <f t="shared" si="3"/>
        <v>45323</v>
      </c>
      <c r="U17" s="36" t="s">
        <v>174</v>
      </c>
      <c r="V17" s="107">
        <f>100*VLOOKUP($T17,'Infla Mensual PondENGHO'!$A$3:'Infla Mensual PondENGHO'!$A$3:$BQ$1000000,COLUMN($BM$1),FALSE)</f>
        <v>12.518426483712307</v>
      </c>
      <c r="Y17">
        <f t="shared" si="4"/>
        <v>2024</v>
      </c>
      <c r="Z17">
        <f t="shared" si="5"/>
        <v>2</v>
      </c>
    </row>
    <row r="18" spans="2:26" x14ac:dyDescent="0.3">
      <c r="B18" s="84">
        <f>+'Incidencia Interanual'!A28</f>
        <v>43466</v>
      </c>
      <c r="C18" s="72">
        <f>+'Infla Interanual PondENGHO'!CI29</f>
        <v>3.927024523159961E-3</v>
      </c>
      <c r="D18" s="72"/>
      <c r="E18" s="72"/>
      <c r="T18" s="84">
        <f t="shared" si="3"/>
        <v>45352</v>
      </c>
      <c r="U18" s="36" t="s">
        <v>174</v>
      </c>
      <c r="V18" s="107">
        <f>100*VLOOKUP($T18,'Infla Mensual PondENGHO'!$A$3:'Infla Mensual PondENGHO'!$A$3:$BQ$1000000,COLUMN($BM$1),FALSE)</f>
        <v>9.6326392901241462</v>
      </c>
      <c r="Y18">
        <f t="shared" si="4"/>
        <v>2024</v>
      </c>
      <c r="Z18">
        <f t="shared" si="5"/>
        <v>3</v>
      </c>
    </row>
    <row r="19" spans="2:26" x14ac:dyDescent="0.3">
      <c r="B19" s="84">
        <f>+'Incidencia Interanual'!A29</f>
        <v>43497</v>
      </c>
      <c r="C19" s="72">
        <f>+'Infla Interanual PondENGHO'!CI30</f>
        <v>1.5892342760018163E-2</v>
      </c>
      <c r="D19" s="72"/>
      <c r="E19" s="72"/>
      <c r="T19" s="84">
        <f>+T6</f>
        <v>44986</v>
      </c>
      <c r="U19" s="36" t="s">
        <v>177</v>
      </c>
      <c r="V19" s="107">
        <f>100*VLOOKUP($T19,'Infla Mensual PondENGHO'!$A$3:'Infla Mensual PondENGHO'!$A$3:$BQ$1000000,COLUMN($BN$1),FALSE)</f>
        <v>6.7712097341239508</v>
      </c>
    </row>
    <row r="20" spans="2:26" x14ac:dyDescent="0.3">
      <c r="B20" s="84">
        <f>+'Incidencia Interanual'!A30</f>
        <v>43525</v>
      </c>
      <c r="C20" s="72">
        <f>+'Infla Interanual PondENGHO'!CI31</f>
        <v>2.2082264119081429E-2</v>
      </c>
      <c r="D20" s="72"/>
      <c r="E20" s="72"/>
      <c r="T20" s="84">
        <f t="shared" ref="T20:T70" si="7">+T7</f>
        <v>45017</v>
      </c>
      <c r="U20" s="36" t="s">
        <v>177</v>
      </c>
      <c r="V20" s="107">
        <f>100*VLOOKUP($T20,'Infla Mensual PondENGHO'!$A$3:'Infla Mensual PondENGHO'!$A$3:$BQ$1000000,COLUMN($BN$1),FALSE)</f>
        <v>8.3161536291670224</v>
      </c>
    </row>
    <row r="21" spans="2:26" x14ac:dyDescent="0.3">
      <c r="B21" s="84">
        <f>+'Incidencia Interanual'!A31</f>
        <v>43556</v>
      </c>
      <c r="C21" s="72">
        <f>+'Infla Interanual PondENGHO'!CI32</f>
        <v>2.110588441051453E-2</v>
      </c>
      <c r="D21" s="72"/>
      <c r="E21" s="72"/>
      <c r="T21" s="84">
        <f t="shared" si="7"/>
        <v>45047</v>
      </c>
      <c r="U21" s="36" t="s">
        <v>177</v>
      </c>
      <c r="V21" s="107">
        <f>100*VLOOKUP($T21,'Infla Mensual PondENGHO'!$A$3:'Infla Mensual PondENGHO'!$A$3:$BQ$1000000,COLUMN($BN$1),FALSE)</f>
        <v>8.0630545065518042</v>
      </c>
    </row>
    <row r="22" spans="2:26" x14ac:dyDescent="0.3">
      <c r="B22" s="84">
        <f>+'Incidencia Interanual'!A32</f>
        <v>43586</v>
      </c>
      <c r="C22" s="72">
        <f>+'Infla Interanual PondENGHO'!CI33</f>
        <v>1.4584173256683375E-2</v>
      </c>
      <c r="D22" s="72"/>
      <c r="E22" s="72"/>
      <c r="T22" s="84">
        <f t="shared" si="7"/>
        <v>45078</v>
      </c>
      <c r="U22" s="36" t="s">
        <v>177</v>
      </c>
      <c r="V22" s="107">
        <f>100*VLOOKUP($T22,'Infla Mensual PondENGHO'!$A$3:'Infla Mensual PondENGHO'!$A$3:$BQ$1000000,COLUMN($BN$1),FALSE)</f>
        <v>6.023676984981341</v>
      </c>
    </row>
    <row r="23" spans="2:26" x14ac:dyDescent="0.3">
      <c r="B23" s="84">
        <f>+'Incidencia Interanual'!A33</f>
        <v>43617</v>
      </c>
      <c r="C23" s="72">
        <f>+'Infla Interanual PondENGHO'!CI34</f>
        <v>1.4283404936190403E-2</v>
      </c>
      <c r="D23" s="72"/>
      <c r="E23" s="72"/>
      <c r="T23" s="84">
        <f t="shared" si="7"/>
        <v>45108</v>
      </c>
      <c r="U23" s="36" t="s">
        <v>177</v>
      </c>
      <c r="V23" s="107">
        <f>100*VLOOKUP($T23,'Infla Mensual PondENGHO'!$A$3:'Infla Mensual PondENGHO'!$A$3:$BQ$1000000,COLUMN($BN$1),FALSE)</f>
        <v>6.4445883803521342</v>
      </c>
    </row>
    <row r="24" spans="2:26" x14ac:dyDescent="0.3">
      <c r="B24" s="84">
        <f>+'Incidencia Interanual'!A34</f>
        <v>43647</v>
      </c>
      <c r="C24" s="72">
        <f>+'Infla Interanual PondENGHO'!CI35</f>
        <v>9.1599398926831554E-3</v>
      </c>
      <c r="D24" s="72"/>
      <c r="E24" s="72"/>
      <c r="T24" s="84">
        <f t="shared" si="7"/>
        <v>45139</v>
      </c>
      <c r="U24" s="36" t="s">
        <v>177</v>
      </c>
      <c r="V24" s="107">
        <f>100*VLOOKUP($T24,'Infla Mensual PondENGHO'!$A$3:'Infla Mensual PondENGHO'!$A$3:$BQ$1000000,COLUMN($BN$1),FALSE)</f>
        <v>12.474611267048985</v>
      </c>
    </row>
    <row r="25" spans="2:26" x14ac:dyDescent="0.3">
      <c r="B25" s="84">
        <f>+'Incidencia Interanual'!A35</f>
        <v>43678</v>
      </c>
      <c r="C25" s="72">
        <f>+'Infla Interanual PondENGHO'!CI36</f>
        <v>9.6260435104469355E-3</v>
      </c>
      <c r="D25" s="72"/>
      <c r="E25" s="72"/>
      <c r="T25" s="84">
        <f t="shared" si="7"/>
        <v>45170</v>
      </c>
      <c r="U25" s="36" t="s">
        <v>177</v>
      </c>
      <c r="V25" s="107">
        <f>100*VLOOKUP($T25,'Infla Mensual PondENGHO'!$A$3:'Infla Mensual PondENGHO'!$A$3:$BQ$1000000,COLUMN($BN$1),FALSE)</f>
        <v>12.342066294499077</v>
      </c>
    </row>
    <row r="26" spans="2:26" x14ac:dyDescent="0.3">
      <c r="B26" s="84">
        <f>+'Incidencia Interanual'!A36</f>
        <v>43709</v>
      </c>
      <c r="C26" s="72">
        <f>+'Infla Interanual PondENGHO'!CI37</f>
        <v>9.0741846999253806E-3</v>
      </c>
      <c r="D26" s="72"/>
      <c r="E26" s="72"/>
      <c r="T26" s="84">
        <f t="shared" si="7"/>
        <v>45200</v>
      </c>
      <c r="U26" s="36" t="s">
        <v>177</v>
      </c>
      <c r="V26" s="107">
        <f>100*VLOOKUP($T26,'Infla Mensual PondENGHO'!$A$3:'Infla Mensual PondENGHO'!$A$3:$BQ$1000000,COLUMN($BN$1),FALSE)</f>
        <v>7.8880217077648584</v>
      </c>
    </row>
    <row r="27" spans="2:26" x14ac:dyDescent="0.3">
      <c r="B27" s="84">
        <f>+'Incidencia Interanual'!A37</f>
        <v>43739</v>
      </c>
      <c r="C27" s="72">
        <f>+'Infla Interanual PondENGHO'!CI38</f>
        <v>1.6109881903270118E-3</v>
      </c>
      <c r="D27" s="72"/>
      <c r="E27" s="72"/>
      <c r="T27" s="84">
        <f t="shared" si="7"/>
        <v>45231</v>
      </c>
      <c r="U27" s="36" t="s">
        <v>177</v>
      </c>
      <c r="V27" s="107">
        <f>100*VLOOKUP($T27,'Infla Mensual PondENGHO'!$A$3:'Infla Mensual PondENGHO'!$A$3:$BQ$1000000,COLUMN($BN$1),FALSE)</f>
        <v>13.436359526075204</v>
      </c>
    </row>
    <row r="28" spans="2:26" x14ac:dyDescent="0.3">
      <c r="B28" s="84">
        <f>+'Incidencia Interanual'!A38</f>
        <v>43770</v>
      </c>
      <c r="C28" s="72">
        <f>+'Infla Interanual PondENGHO'!CI39</f>
        <v>4.5694198517278739E-3</v>
      </c>
      <c r="D28" s="72"/>
      <c r="E28" s="72"/>
      <c r="T28" s="84">
        <f t="shared" si="7"/>
        <v>45261</v>
      </c>
      <c r="U28" s="36" t="s">
        <v>177</v>
      </c>
      <c r="V28" s="107">
        <f>100*VLOOKUP($T28,'Infla Mensual PondENGHO'!$A$3:'Infla Mensual PondENGHO'!$A$3:$BQ$1000000,COLUMN($BN$1),FALSE)</f>
        <v>25.994678680994877</v>
      </c>
    </row>
    <row r="29" spans="2:26" x14ac:dyDescent="0.3">
      <c r="B29" s="84">
        <f>+'Incidencia Interanual'!A39</f>
        <v>43800</v>
      </c>
      <c r="C29" s="72">
        <f>+'Infla Interanual PondENGHO'!CI40</f>
        <v>5.190534844908834E-3</v>
      </c>
      <c r="D29" s="72"/>
      <c r="E29" s="72"/>
      <c r="T29" s="84">
        <f t="shared" si="7"/>
        <v>45292</v>
      </c>
      <c r="U29" s="36" t="s">
        <v>177</v>
      </c>
      <c r="V29" s="107">
        <f>100*VLOOKUP($T29,'Infla Mensual PondENGHO'!$A$3:'Infla Mensual PondENGHO'!$A$3:$BQ$1000000,COLUMN($BN$1),FALSE)</f>
        <v>20.723249806440712</v>
      </c>
    </row>
    <row r="30" spans="2:26" x14ac:dyDescent="0.3">
      <c r="B30" s="84">
        <f>+'Incidencia Interanual'!A40</f>
        <v>43831</v>
      </c>
      <c r="C30" s="72">
        <f>+'Infla Interanual PondENGHO'!CI41</f>
        <v>1.5887527552117087E-2</v>
      </c>
      <c r="D30" s="72"/>
      <c r="E30" s="72"/>
      <c r="T30" s="84">
        <f t="shared" si="7"/>
        <v>45323</v>
      </c>
      <c r="U30" s="36" t="s">
        <v>177</v>
      </c>
      <c r="V30" s="107">
        <f>100*VLOOKUP($T30,'Infla Mensual PondENGHO'!$A$3:'Infla Mensual PondENGHO'!$A$3:$BQ$1000000,COLUMN($BN$1),FALSE)</f>
        <v>13.120897105759477</v>
      </c>
    </row>
    <row r="31" spans="2:26" x14ac:dyDescent="0.3">
      <c r="B31" s="84">
        <f>+'Incidencia Interanual'!A41</f>
        <v>43862</v>
      </c>
      <c r="C31" s="72">
        <f>+'Infla Interanual PondENGHO'!CI42</f>
        <v>9.4632962117022768E-3</v>
      </c>
      <c r="D31" s="72"/>
      <c r="E31" s="72"/>
      <c r="T31" s="84">
        <f t="shared" si="7"/>
        <v>45352</v>
      </c>
      <c r="U31" s="36" t="s">
        <v>177</v>
      </c>
      <c r="V31" s="107">
        <f>100*VLOOKUP($T31,'Infla Mensual PondENGHO'!$A$3:'Infla Mensual PondENGHO'!$A$3:$BQ$1000000,COLUMN($BN$1),FALSE)</f>
        <v>9.9701804542405839</v>
      </c>
    </row>
    <row r="32" spans="2:26" x14ac:dyDescent="0.3">
      <c r="B32" s="84">
        <f>+'Incidencia Interanual'!A42</f>
        <v>43891</v>
      </c>
      <c r="C32" s="72">
        <f>+'Infla Interanual PondENGHO'!CI43</f>
        <v>7.5754570457704506E-3</v>
      </c>
      <c r="D32" s="72"/>
      <c r="E32" s="72"/>
      <c r="T32" s="84">
        <f t="shared" si="7"/>
        <v>44986</v>
      </c>
      <c r="U32" s="36" t="s">
        <v>178</v>
      </c>
      <c r="V32" s="107">
        <f>100*VLOOKUP($T32,'Infla Mensual PondENGHO'!$A$3:'Infla Mensual PondENGHO'!$A$3:$BQ$1000000,COLUMN($BO$1),FALSE)</f>
        <v>6.7675102596923553</v>
      </c>
    </row>
    <row r="33" spans="2:22" x14ac:dyDescent="0.3">
      <c r="B33" s="84">
        <f>+'Incidencia Interanual'!A43</f>
        <v>43922</v>
      </c>
      <c r="C33" s="72">
        <f>+'Infla Interanual PondENGHO'!CI44</f>
        <v>1.8862637570884244E-2</v>
      </c>
      <c r="D33" s="72"/>
      <c r="E33" s="72"/>
      <c r="T33" s="84">
        <f t="shared" si="7"/>
        <v>45017</v>
      </c>
      <c r="U33" s="36" t="s">
        <v>178</v>
      </c>
      <c r="V33" s="107">
        <f>100*VLOOKUP($T33,'Infla Mensual PondENGHO'!$A$3:'Infla Mensual PondENGHO'!$A$3:$BQ$1000000,COLUMN($BO$1),FALSE)</f>
        <v>8.2980448983265944</v>
      </c>
    </row>
    <row r="34" spans="2:22" x14ac:dyDescent="0.3">
      <c r="B34" s="84">
        <f>+'Incidencia Interanual'!A44</f>
        <v>43952</v>
      </c>
      <c r="C34" s="72">
        <f>+'Infla Interanual PondENGHO'!CI45</f>
        <v>1.9751288265320133E-2</v>
      </c>
      <c r="D34" s="72"/>
      <c r="E34" s="72"/>
      <c r="T34" s="84">
        <f t="shared" si="7"/>
        <v>45047</v>
      </c>
      <c r="U34" s="36" t="s">
        <v>178</v>
      </c>
      <c r="V34" s="107">
        <f>100*VLOOKUP($T34,'Infla Mensual PondENGHO'!$A$3:'Infla Mensual PondENGHO'!$A$3:$BQ$1000000,COLUMN($BO$1),FALSE)</f>
        <v>8.1139369619260151</v>
      </c>
    </row>
    <row r="35" spans="2:22" x14ac:dyDescent="0.3">
      <c r="B35" s="84">
        <f>+'Incidencia Interanual'!A45</f>
        <v>43983</v>
      </c>
      <c r="C35" s="72">
        <f>+'Infla Interanual PondENGHO'!CI46</f>
        <v>1.7690034060516613E-2</v>
      </c>
      <c r="D35" s="72"/>
      <c r="E35" s="72"/>
      <c r="T35" s="84">
        <f t="shared" si="7"/>
        <v>45078</v>
      </c>
      <c r="U35" s="36" t="s">
        <v>178</v>
      </c>
      <c r="V35" s="107">
        <f>100*VLOOKUP($T35,'Infla Mensual PondENGHO'!$A$3:'Infla Mensual PondENGHO'!$A$3:$BQ$1000000,COLUMN($BO$1),FALSE)</f>
        <v>6.0790308378942726</v>
      </c>
    </row>
    <row r="36" spans="2:22" x14ac:dyDescent="0.3">
      <c r="B36" s="84">
        <f>+'Incidencia Interanual'!A46</f>
        <v>44013</v>
      </c>
      <c r="C36" s="72">
        <f>+'Infla Interanual PondENGHO'!CI47</f>
        <v>1.8810304677916001E-2</v>
      </c>
      <c r="D36" s="72"/>
      <c r="E36" s="72"/>
      <c r="T36" s="84">
        <f t="shared" si="7"/>
        <v>45108</v>
      </c>
      <c r="U36" s="36" t="s">
        <v>178</v>
      </c>
      <c r="V36" s="107">
        <f>100*VLOOKUP($T36,'Infla Mensual PondENGHO'!$A$3:'Infla Mensual PondENGHO'!$A$3:$BQ$1000000,COLUMN($BO$1),FALSE)</f>
        <v>6.5193770656134742</v>
      </c>
    </row>
    <row r="37" spans="2:22" x14ac:dyDescent="0.3">
      <c r="B37" s="84">
        <f>+'Incidencia Interanual'!A47</f>
        <v>44044</v>
      </c>
      <c r="C37" s="72">
        <f>+'Infla Interanual PondENGHO'!CI48</f>
        <v>1.8059813891087684E-2</v>
      </c>
      <c r="D37" s="72"/>
      <c r="E37" s="72"/>
      <c r="T37" s="84">
        <f t="shared" si="7"/>
        <v>45139</v>
      </c>
      <c r="U37" s="36" t="s">
        <v>178</v>
      </c>
      <c r="V37" s="107">
        <f>100*VLOOKUP($T37,'Infla Mensual PondENGHO'!$A$3:'Infla Mensual PondENGHO'!$A$3:$BQ$1000000,COLUMN($BO$1),FALSE)</f>
        <v>12.371162284175963</v>
      </c>
    </row>
    <row r="38" spans="2:22" x14ac:dyDescent="0.3">
      <c r="B38" s="84">
        <f>+'Incidencia Interanual'!A48</f>
        <v>44075</v>
      </c>
      <c r="C38" s="72">
        <f>+'Infla Interanual PondENGHO'!CI49</f>
        <v>1.9945753642093278E-2</v>
      </c>
      <c r="D38" s="72"/>
      <c r="E38" s="72"/>
      <c r="T38" s="84">
        <f t="shared" si="7"/>
        <v>45170</v>
      </c>
      <c r="U38" s="36" t="s">
        <v>178</v>
      </c>
      <c r="V38" s="107">
        <f>100*VLOOKUP($T38,'Infla Mensual PondENGHO'!$A$3:'Infla Mensual PondENGHO'!$A$3:$BQ$1000000,COLUMN($BO$1),FALSE)</f>
        <v>12.279969217713438</v>
      </c>
    </row>
    <row r="39" spans="2:22" x14ac:dyDescent="0.3">
      <c r="B39" s="84">
        <f>+'Incidencia Interanual'!A49</f>
        <v>44105</v>
      </c>
      <c r="C39" s="72">
        <f>+'Infla Interanual PondENGHO'!CI50</f>
        <v>2.999155648881846E-2</v>
      </c>
      <c r="D39" s="72"/>
      <c r="E39" s="72"/>
      <c r="T39" s="84">
        <f t="shared" si="7"/>
        <v>45200</v>
      </c>
      <c r="U39" s="36" t="s">
        <v>178</v>
      </c>
      <c r="V39" s="107">
        <f>100*VLOOKUP($T39,'Infla Mensual PondENGHO'!$A$3:'Infla Mensual PondENGHO'!$A$3:$BQ$1000000,COLUMN($BO$1),FALSE)</f>
        <v>7.9280172047813346</v>
      </c>
    </row>
    <row r="40" spans="2:22" x14ac:dyDescent="0.3">
      <c r="B40" s="84">
        <f>+'Incidencia Interanual'!A50</f>
        <v>44136</v>
      </c>
      <c r="C40" s="72">
        <f>+'Infla Interanual PondENGHO'!CI51</f>
        <v>2.5727291335414515E-2</v>
      </c>
      <c r="D40" s="72"/>
      <c r="E40" s="72"/>
      <c r="T40" s="84">
        <f t="shared" si="7"/>
        <v>45231</v>
      </c>
      <c r="U40" s="36" t="s">
        <v>178</v>
      </c>
      <c r="V40" s="107">
        <f>100*VLOOKUP($T40,'Infla Mensual PondENGHO'!$A$3:'Infla Mensual PondENGHO'!$A$3:$BQ$1000000,COLUMN($BO$1),FALSE)</f>
        <v>13.453232257809788</v>
      </c>
    </row>
    <row r="41" spans="2:22" x14ac:dyDescent="0.3">
      <c r="B41" s="84">
        <f>+'Incidencia Interanual'!A51</f>
        <v>44166</v>
      </c>
      <c r="C41" s="72">
        <f>+'Infla Interanual PondENGHO'!CI52</f>
        <v>3.5164243943699214E-2</v>
      </c>
      <c r="D41" s="72"/>
      <c r="E41" s="72"/>
      <c r="T41" s="84">
        <f t="shared" si="7"/>
        <v>45261</v>
      </c>
      <c r="U41" s="36" t="s">
        <v>178</v>
      </c>
      <c r="V41" s="107">
        <f>100*VLOOKUP($T41,'Infla Mensual PondENGHO'!$A$3:'Infla Mensual PondENGHO'!$A$3:$BQ$1000000,COLUMN($BO$1),FALSE)</f>
        <v>25.953009172006535</v>
      </c>
    </row>
    <row r="42" spans="2:22" x14ac:dyDescent="0.3">
      <c r="B42" s="84">
        <f>+'Incidencia Interanual'!A52</f>
        <v>44197</v>
      </c>
      <c r="C42" s="72">
        <f>+'Infla Interanual PondENGHO'!CI53</f>
        <v>3.0643838184001293E-2</v>
      </c>
      <c r="D42" s="72"/>
      <c r="E42" s="72"/>
      <c r="T42" s="84">
        <f t="shared" si="7"/>
        <v>45292</v>
      </c>
      <c r="U42" s="36" t="s">
        <v>178</v>
      </c>
      <c r="V42" s="107">
        <f>100*VLOOKUP($T42,'Infla Mensual PondENGHO'!$A$3:'Infla Mensual PondENGHO'!$A$3:$BQ$1000000,COLUMN($BO$1),FALSE)</f>
        <v>20.71447880824855</v>
      </c>
    </row>
    <row r="43" spans="2:22" x14ac:dyDescent="0.3">
      <c r="B43" s="84">
        <f>+'Incidencia Interanual'!A53</f>
        <v>44228</v>
      </c>
      <c r="C43" s="72">
        <f>+'Infla Interanual PondENGHO'!CI54</f>
        <v>2.6792169543740529E-2</v>
      </c>
      <c r="D43" s="86"/>
      <c r="E43" s="72"/>
      <c r="T43" s="84">
        <f t="shared" si="7"/>
        <v>45323</v>
      </c>
      <c r="U43" s="36" t="s">
        <v>178</v>
      </c>
      <c r="V43" s="107">
        <f>100*VLOOKUP($T43,'Infla Mensual PondENGHO'!$A$3:'Infla Mensual PondENGHO'!$A$3:$BQ$1000000,COLUMN($BO$1),FALSE)</f>
        <v>13.149545264643425</v>
      </c>
    </row>
    <row r="44" spans="2:22" x14ac:dyDescent="0.3">
      <c r="B44" s="84">
        <f>+'Incidencia Interanual'!A54</f>
        <v>44256</v>
      </c>
      <c r="C44" s="72">
        <f>+'Infla Interanual PondENGHO'!CI55</f>
        <v>2.0400067356447726E-2</v>
      </c>
      <c r="D44" s="72"/>
      <c r="E44" s="72"/>
      <c r="T44" s="84">
        <f t="shared" si="7"/>
        <v>45352</v>
      </c>
      <c r="U44" s="36" t="s">
        <v>178</v>
      </c>
      <c r="V44" s="107">
        <f>100*VLOOKUP($T44,'Infla Mensual PondENGHO'!$A$3:'Infla Mensual PondENGHO'!$A$3:$BQ$1000000,COLUMN($BO$1),FALSE)</f>
        <v>10.147699883538275</v>
      </c>
    </row>
    <row r="45" spans="2:22" x14ac:dyDescent="0.3">
      <c r="B45" s="84">
        <f>+'Incidencia Interanual'!A55</f>
        <v>44287</v>
      </c>
      <c r="C45" s="72">
        <f>+'Infla Interanual PondENGHO'!CI56</f>
        <v>1.215670875670849E-2</v>
      </c>
      <c r="D45" s="72"/>
      <c r="E45" s="72"/>
      <c r="T45" s="84">
        <f t="shared" si="7"/>
        <v>44986</v>
      </c>
      <c r="U45" s="36" t="s">
        <v>179</v>
      </c>
      <c r="V45" s="107">
        <f>100*VLOOKUP($T45,'Infla Mensual PondENGHO'!$A$3:'Infla Mensual PondENGHO'!$A$3:$BQ$1000000,COLUMN($BP$1),FALSE)</f>
        <v>6.650912814982779</v>
      </c>
    </row>
    <row r="46" spans="2:22" x14ac:dyDescent="0.3">
      <c r="B46" s="84">
        <f>+'Incidencia Interanual'!A56</f>
        <v>44317</v>
      </c>
      <c r="C46" s="72">
        <f>+'Infla Interanual PondENGHO'!CI57</f>
        <v>9.789011782105117E-3</v>
      </c>
      <c r="D46" s="72"/>
      <c r="E46" s="72"/>
      <c r="T46" s="84">
        <f t="shared" si="7"/>
        <v>45017</v>
      </c>
      <c r="U46" s="36" t="s">
        <v>179</v>
      </c>
      <c r="V46" s="107">
        <f>100*VLOOKUP($T46,'Infla Mensual PondENGHO'!$A$3:'Infla Mensual PondENGHO'!$A$3:$BQ$1000000,COLUMN($BP$1),FALSE)</f>
        <v>8.2212489007530429</v>
      </c>
    </row>
    <row r="47" spans="2:22" x14ac:dyDescent="0.3">
      <c r="B47" s="84">
        <f>+'Incidencia Interanual'!A57</f>
        <v>44348</v>
      </c>
      <c r="C47" s="72">
        <f>+'Infla Interanual PondENGHO'!CI58</f>
        <v>1.3004399419525692E-2</v>
      </c>
      <c r="D47" s="72"/>
      <c r="E47" s="72"/>
      <c r="T47" s="84">
        <f t="shared" si="7"/>
        <v>45047</v>
      </c>
      <c r="U47" s="36" t="s">
        <v>179</v>
      </c>
      <c r="V47" s="107">
        <f>100*VLOOKUP($T47,'Infla Mensual PondENGHO'!$A$3:'Infla Mensual PondENGHO'!$A$3:$BQ$1000000,COLUMN($BP$1),FALSE)</f>
        <v>8.1953315143775018</v>
      </c>
    </row>
    <row r="48" spans="2:22" x14ac:dyDescent="0.3">
      <c r="B48" s="84">
        <f>+'Incidencia Interanual'!A58</f>
        <v>44378</v>
      </c>
      <c r="C48" s="72">
        <f>+'Infla Interanual PondENGHO'!CI59</f>
        <v>1.3846188693547257E-2</v>
      </c>
      <c r="D48" s="72"/>
      <c r="E48" s="72"/>
      <c r="T48" s="84">
        <f t="shared" si="7"/>
        <v>45078</v>
      </c>
      <c r="U48" s="36" t="s">
        <v>179</v>
      </c>
      <c r="V48" s="107">
        <f>100*VLOOKUP($T48,'Infla Mensual PondENGHO'!$A$3:'Infla Mensual PondENGHO'!$A$3:$BQ$1000000,COLUMN($BP$1),FALSE)</f>
        <v>6.187181818174925</v>
      </c>
    </row>
    <row r="49" spans="2:22" x14ac:dyDescent="0.3">
      <c r="B49" s="84">
        <f>+'Incidencia Interanual'!A59</f>
        <v>44409</v>
      </c>
      <c r="C49" s="72">
        <f>+'Infla Interanual PondENGHO'!CI60</f>
        <v>6.5785995167297884E-3</v>
      </c>
      <c r="D49" s="72"/>
      <c r="E49" s="72"/>
      <c r="T49" s="84">
        <f t="shared" si="7"/>
        <v>45108</v>
      </c>
      <c r="U49" s="36" t="s">
        <v>179</v>
      </c>
      <c r="V49" s="107">
        <f>100*VLOOKUP($T49,'Infla Mensual PondENGHO'!$A$3:'Infla Mensual PondENGHO'!$A$3:$BQ$1000000,COLUMN($BP$1),FALSE)</f>
        <v>6.5380178266551514</v>
      </c>
    </row>
    <row r="50" spans="2:22" x14ac:dyDescent="0.3">
      <c r="B50" s="84">
        <f>+'Incidencia Interanual'!A60</f>
        <v>44440</v>
      </c>
      <c r="C50" s="72">
        <f>+'Infla Interanual PondENGHO'!CI61</f>
        <v>-8.7212103675127217E-4</v>
      </c>
      <c r="D50" s="72"/>
      <c r="E50" s="72"/>
      <c r="T50" s="84">
        <f t="shared" si="7"/>
        <v>45139</v>
      </c>
      <c r="U50" s="36" t="s">
        <v>179</v>
      </c>
      <c r="V50" s="107">
        <f>100*VLOOKUP($T50,'Infla Mensual PondENGHO'!$A$3:'Infla Mensual PondENGHO'!$A$3:$BQ$1000000,COLUMN($BP$1),FALSE)</f>
        <v>12.20725901165174</v>
      </c>
    </row>
    <row r="51" spans="2:22" x14ac:dyDescent="0.3">
      <c r="B51" s="84">
        <f>+'Incidencia Interanual'!A61</f>
        <v>44470</v>
      </c>
      <c r="C51" s="72">
        <f>+'Infla Interanual PondENGHO'!CI62</f>
        <v>-8.1657834257253814E-3</v>
      </c>
      <c r="D51" s="72"/>
      <c r="E51" s="72"/>
      <c r="T51" s="84">
        <f t="shared" si="7"/>
        <v>45170</v>
      </c>
      <c r="U51" s="36" t="s">
        <v>179</v>
      </c>
      <c r="V51" s="107">
        <f>100*VLOOKUP($T51,'Infla Mensual PondENGHO'!$A$3:'Infla Mensual PondENGHO'!$A$3:$BQ$1000000,COLUMN($BP$1),FALSE)</f>
        <v>12.14203858363414</v>
      </c>
    </row>
    <row r="52" spans="2:22" x14ac:dyDescent="0.3">
      <c r="B52" s="84">
        <f>+'Incidencia Interanual'!A62</f>
        <v>44501</v>
      </c>
      <c r="C52" s="72">
        <f>+'Infla Interanual PondENGHO'!CI63</f>
        <v>-7.1835786214966557E-3</v>
      </c>
      <c r="D52" s="72"/>
      <c r="E52" s="72"/>
      <c r="T52" s="84">
        <f t="shared" si="7"/>
        <v>45200</v>
      </c>
      <c r="U52" s="36" t="s">
        <v>179</v>
      </c>
      <c r="V52" s="107">
        <f>100*VLOOKUP($T52,'Infla Mensual PondENGHO'!$A$3:'Infla Mensual PondENGHO'!$A$3:$BQ$1000000,COLUMN($BP$1),FALSE)</f>
        <v>7.9688309718787265</v>
      </c>
    </row>
    <row r="53" spans="2:22" x14ac:dyDescent="0.3">
      <c r="B53" s="84">
        <f>+'Incidencia Interanual'!A63</f>
        <v>44531</v>
      </c>
      <c r="C53" s="72">
        <f>+'Infla Interanual PondENGHO'!CI64</f>
        <v>-8.4062830421631762E-3</v>
      </c>
      <c r="D53" s="72"/>
      <c r="E53" s="72"/>
      <c r="T53" s="84">
        <f t="shared" si="7"/>
        <v>45231</v>
      </c>
      <c r="U53" s="36" t="s">
        <v>179</v>
      </c>
      <c r="V53" s="107">
        <f>100*VLOOKUP($T53,'Infla Mensual PondENGHO'!$A$3:'Infla Mensual PondENGHO'!$A$3:$BQ$1000000,COLUMN($BP$1),FALSE)</f>
        <v>13.289864939109863</v>
      </c>
    </row>
    <row r="54" spans="2:22" x14ac:dyDescent="0.3">
      <c r="B54" s="84">
        <f>+'Incidencia Interanual'!A64</f>
        <v>44562</v>
      </c>
      <c r="C54" s="72">
        <f>+'Infla Interanual PondENGHO'!CI65</f>
        <v>-1.4041668471227231E-2</v>
      </c>
      <c r="D54" s="72"/>
      <c r="E54" s="72"/>
      <c r="T54" s="84">
        <f t="shared" si="7"/>
        <v>45261</v>
      </c>
      <c r="U54" s="36" t="s">
        <v>179</v>
      </c>
      <c r="V54" s="107">
        <f>100*VLOOKUP($T54,'Infla Mensual PondENGHO'!$A$3:'Infla Mensual PondENGHO'!$A$3:$BQ$1000000,COLUMN($BP$1),FALSE)</f>
        <v>25.934546829884432</v>
      </c>
    </row>
    <row r="55" spans="2:22" x14ac:dyDescent="0.3">
      <c r="B55" s="84">
        <f>+'Incidencia Interanual'!A65</f>
        <v>44593</v>
      </c>
      <c r="C55" s="72">
        <f>+'Infla Interanual PondENGHO'!CI66</f>
        <v>-2.8384336391047427E-3</v>
      </c>
      <c r="D55" s="72"/>
      <c r="E55" s="72"/>
      <c r="T55" s="84">
        <f t="shared" si="7"/>
        <v>45292</v>
      </c>
      <c r="U55" s="36" t="s">
        <v>179</v>
      </c>
      <c r="V55" s="107">
        <f>100*VLOOKUP($T55,'Infla Mensual PondENGHO'!$A$3:'Infla Mensual PondENGHO'!$A$3:$BQ$1000000,COLUMN($BP$1),FALSE)</f>
        <v>20.922035535083761</v>
      </c>
    </row>
    <row r="56" spans="2:22" x14ac:dyDescent="0.3">
      <c r="B56" s="84">
        <f>+'Incidencia Interanual'!A66</f>
        <v>44621</v>
      </c>
      <c r="C56" s="72">
        <f>+'Infla Interanual PondENGHO'!CI67</f>
        <v>7.5376830240767578E-3</v>
      </c>
      <c r="D56" s="72"/>
      <c r="E56" s="72"/>
      <c r="T56" s="84">
        <f t="shared" si="7"/>
        <v>45323</v>
      </c>
      <c r="U56" s="36" t="s">
        <v>179</v>
      </c>
      <c r="V56" s="107">
        <f>100*VLOOKUP($T56,'Infla Mensual PondENGHO'!$A$3:'Infla Mensual PondENGHO'!$A$3:$BQ$1000000,COLUMN($BP$1),FALSE)</f>
        <v>13.528764885807099</v>
      </c>
    </row>
    <row r="57" spans="2:22" x14ac:dyDescent="0.3">
      <c r="B57" s="84">
        <f>+'Incidencia Interanual'!A67</f>
        <v>44652</v>
      </c>
      <c r="C57" s="72">
        <f>+'Infla Interanual PondENGHO'!CI68</f>
        <v>8.1611793105382802E-3</v>
      </c>
      <c r="D57" s="72"/>
      <c r="E57" s="72"/>
      <c r="T57" s="84">
        <f t="shared" si="7"/>
        <v>45352</v>
      </c>
      <c r="U57" s="36" t="s">
        <v>179</v>
      </c>
      <c r="V57" s="107">
        <f>100*VLOOKUP($T57,'Infla Mensual PondENGHO'!$A$3:'Infla Mensual PondENGHO'!$A$3:$BQ$1000000,COLUMN($BP$1),FALSE)</f>
        <v>10.230300925508583</v>
      </c>
    </row>
    <row r="58" spans="2:22" x14ac:dyDescent="0.3">
      <c r="B58" s="84">
        <f>+'Incidencia Interanual'!A68</f>
        <v>44682</v>
      </c>
      <c r="C58" s="72">
        <f>+'Infla Interanual PondENGHO'!CI69</f>
        <v>1.1090898094266333E-2</v>
      </c>
      <c r="D58" s="72"/>
      <c r="E58" s="72"/>
      <c r="T58" s="84">
        <f t="shared" si="7"/>
        <v>44986</v>
      </c>
      <c r="U58" s="36" t="s">
        <v>180</v>
      </c>
      <c r="V58" s="107">
        <f>100*VLOOKUP($T58,'Infla Mensual PondENGHO'!$A$3:'Infla Mensual PondENGHO'!$A$3:$BQ$1000000,COLUMN($BQ$1),FALSE)</f>
        <v>6.5139783156022979</v>
      </c>
    </row>
    <row r="59" spans="2:22" x14ac:dyDescent="0.3">
      <c r="B59" s="84">
        <f>+'Incidencia Interanual'!A69</f>
        <v>44713</v>
      </c>
      <c r="C59" s="72">
        <f>+'Infla Interanual PondENGHO'!CI70</f>
        <v>4.7099923414259948E-3</v>
      </c>
      <c r="D59" s="72"/>
      <c r="E59" s="72"/>
      <c r="T59" s="84">
        <f t="shared" si="7"/>
        <v>45017</v>
      </c>
      <c r="U59" s="36" t="s">
        <v>180</v>
      </c>
      <c r="V59" s="107">
        <f>100*VLOOKUP($T59,'Infla Mensual PondENGHO'!$A$3:'Infla Mensual PondENGHO'!$A$3:$BQ$1000000,COLUMN($BQ$1),FALSE)</f>
        <v>8.134691914865444</v>
      </c>
    </row>
    <row r="60" spans="2:22" x14ac:dyDescent="0.3">
      <c r="B60" s="84">
        <f>+'Incidencia Interanual'!A70</f>
        <v>44743</v>
      </c>
      <c r="C60" s="72">
        <f>+'Infla Interanual PondENGHO'!CI71</f>
        <v>-2.6535755824990126E-3</v>
      </c>
      <c r="D60" s="72"/>
      <c r="E60" s="72"/>
      <c r="T60" s="84">
        <f t="shared" si="7"/>
        <v>45047</v>
      </c>
      <c r="U60" s="36" t="s">
        <v>180</v>
      </c>
      <c r="V60" s="107">
        <f>100*VLOOKUP($T60,'Infla Mensual PondENGHO'!$A$3:'Infla Mensual PondENGHO'!$A$3:$BQ$1000000,COLUMN($BQ$1),FALSE)</f>
        <v>8.3774816000369068</v>
      </c>
    </row>
    <row r="61" spans="2:22" x14ac:dyDescent="0.3">
      <c r="B61" s="84">
        <f>+'Incidencia Interanual'!A71</f>
        <v>44774</v>
      </c>
      <c r="C61" s="72">
        <f>+'Infla Interanual PondENGHO'!CI72</f>
        <v>9.9137221289506972E-3</v>
      </c>
      <c r="D61" s="72"/>
      <c r="E61" s="72"/>
      <c r="T61" s="84">
        <f t="shared" si="7"/>
        <v>45078</v>
      </c>
      <c r="U61" s="36" t="s">
        <v>180</v>
      </c>
      <c r="V61" s="107">
        <f>100*VLOOKUP($T61,'Infla Mensual PondENGHO'!$A$3:'Infla Mensual PondENGHO'!$A$3:$BQ$1000000,COLUMN($BQ$1),FALSE)</f>
        <v>6.3704105356792606</v>
      </c>
    </row>
    <row r="62" spans="2:22" x14ac:dyDescent="0.3">
      <c r="B62" s="84">
        <f>+'Incidencia Interanual'!A72</f>
        <v>44805</v>
      </c>
      <c r="C62" s="72">
        <f>+'Infla Interanual PondENGHO'!CI73</f>
        <v>2.416096217894137E-2</v>
      </c>
      <c r="D62" s="72"/>
      <c r="E62" s="72"/>
      <c r="T62" s="84">
        <f t="shared" si="7"/>
        <v>45108</v>
      </c>
      <c r="U62" s="36" t="s">
        <v>180</v>
      </c>
      <c r="V62" s="107">
        <f>100*VLOOKUP($T62,'Infla Mensual PondENGHO'!$A$3:'Infla Mensual PondENGHO'!$A$3:$BQ$1000000,COLUMN($BQ$1),FALSE)</f>
        <v>6.6206996727169454</v>
      </c>
    </row>
    <row r="63" spans="2:22" x14ac:dyDescent="0.3">
      <c r="B63" s="84">
        <f>+'Incidencia Interanual'!A73</f>
        <v>44835</v>
      </c>
      <c r="C63" s="72">
        <f>+'Infla Interanual PondENGHO'!CI74</f>
        <v>2.5086046689099195E-2</v>
      </c>
      <c r="D63" s="72"/>
      <c r="E63" s="72"/>
      <c r="T63" s="84">
        <f t="shared" si="7"/>
        <v>45139</v>
      </c>
      <c r="U63" s="36" t="s">
        <v>180</v>
      </c>
      <c r="V63" s="107">
        <f>100*VLOOKUP($T63,'Infla Mensual PondENGHO'!$A$3:'Infla Mensual PondENGHO'!$A$3:$BQ$1000000,COLUMN($BQ$1),FALSE)</f>
        <v>12.078610800266155</v>
      </c>
    </row>
    <row r="64" spans="2:22" x14ac:dyDescent="0.3">
      <c r="B64" s="84">
        <f>+'Incidencia Interanual'!A74</f>
        <v>44866</v>
      </c>
      <c r="C64" s="72">
        <f>+'Infla Interanual PondENGHO'!CI75</f>
        <v>1.8614135249890307E-2</v>
      </c>
      <c r="D64" s="72"/>
      <c r="E64" s="72"/>
      <c r="T64" s="84">
        <f t="shared" si="7"/>
        <v>45170</v>
      </c>
      <c r="U64" s="36" t="s">
        <v>180</v>
      </c>
      <c r="V64" s="107">
        <f>100*VLOOKUP($T64,'Infla Mensual PondENGHO'!$A$3:'Infla Mensual PondENGHO'!$A$3:$BQ$1000000,COLUMN($BQ$1),FALSE)</f>
        <v>11.95116540416581</v>
      </c>
    </row>
    <row r="65" spans="2:22" x14ac:dyDescent="0.3">
      <c r="B65" s="84">
        <f>+'Incidencia Interanual'!A75</f>
        <v>44896</v>
      </c>
      <c r="C65" s="72">
        <f>+'Infla Interanual PondENGHO'!CI76</f>
        <v>4.6512633154254246E-3</v>
      </c>
      <c r="D65" s="72"/>
      <c r="E65" s="72"/>
      <c r="T65" s="84">
        <f t="shared" si="7"/>
        <v>45200</v>
      </c>
      <c r="U65" s="36" t="s">
        <v>180</v>
      </c>
      <c r="V65" s="107">
        <f>100*VLOOKUP($T65,'Infla Mensual PondENGHO'!$A$3:'Infla Mensual PondENGHO'!$A$3:$BQ$1000000,COLUMN($BQ$1),FALSE)</f>
        <v>8.0848382783769388</v>
      </c>
    </row>
    <row r="66" spans="2:22" x14ac:dyDescent="0.3">
      <c r="B66" s="84">
        <f>+'Incidencia Interanual'!A76</f>
        <v>44927</v>
      </c>
      <c r="C66" s="72">
        <f>+'Infla Interanual PondENGHO'!CI77</f>
        <v>5.8369448752118025E-3</v>
      </c>
      <c r="D66" s="72"/>
      <c r="E66" s="72"/>
      <c r="T66" s="84">
        <f t="shared" si="7"/>
        <v>45231</v>
      </c>
      <c r="U66" s="36" t="s">
        <v>180</v>
      </c>
      <c r="V66" s="107">
        <f>100*VLOOKUP($T66,'Infla Mensual PondENGHO'!$A$3:'Infla Mensual PondENGHO'!$A$3:$BQ$1000000,COLUMN($BQ$1),FALSE)</f>
        <v>13.136529116970564</v>
      </c>
    </row>
    <row r="67" spans="2:22" x14ac:dyDescent="0.3">
      <c r="B67" s="84">
        <f>+'Incidencia Interanual'!A77</f>
        <v>44958</v>
      </c>
      <c r="C67" s="72">
        <f>+'Infla Interanual PondENGHO'!CI78</f>
        <v>1.09973691137637E-2</v>
      </c>
      <c r="D67" s="72"/>
      <c r="E67" s="72"/>
      <c r="T67" s="84">
        <f t="shared" si="7"/>
        <v>45261</v>
      </c>
      <c r="U67" s="36" t="s">
        <v>180</v>
      </c>
      <c r="V67" s="107">
        <f>100*VLOOKUP($T67,'Infla Mensual PondENGHO'!$A$3:'Infla Mensual PondENGHO'!$A$3:$BQ$1000000,COLUMN($BQ$1),FALSE)</f>
        <v>25.718817409963201</v>
      </c>
    </row>
    <row r="68" spans="2:22" x14ac:dyDescent="0.3">
      <c r="B68" s="84">
        <f>+'Incidencia Interanual'!A78</f>
        <v>44986</v>
      </c>
      <c r="C68" s="72">
        <f>+'Infla Interanual PondENGHO'!CI79</f>
        <v>8.3487242829725083E-3</v>
      </c>
      <c r="D68" s="72"/>
      <c r="E68" s="72"/>
      <c r="T68" s="84">
        <f t="shared" si="7"/>
        <v>45292</v>
      </c>
      <c r="U68" s="36" t="s">
        <v>180</v>
      </c>
      <c r="V68" s="107">
        <f>100*VLOOKUP($T68,'Infla Mensual PondENGHO'!$A$3:'Infla Mensual PondENGHO'!$A$3:$BQ$1000000,COLUMN($BQ$1),FALSE)</f>
        <v>20.948348344816981</v>
      </c>
    </row>
    <row r="69" spans="2:22" x14ac:dyDescent="0.3">
      <c r="B69" s="84">
        <f>+'Incidencia Interanual'!A79</f>
        <v>45017</v>
      </c>
      <c r="C69" s="72">
        <f>+'Infla Interanual PondENGHO'!CI80</f>
        <v>1.3686251563507223E-2</v>
      </c>
      <c r="D69" s="72"/>
      <c r="E69" s="72"/>
      <c r="T69" s="84">
        <f t="shared" si="7"/>
        <v>45323</v>
      </c>
      <c r="U69" s="36" t="s">
        <v>180</v>
      </c>
      <c r="V69" s="107">
        <f>100*VLOOKUP($T69,'Infla Mensual PondENGHO'!$A$3:'Infla Mensual PondENGHO'!$A$3:$BQ$1000000,COLUMN($BQ$1),FALSE)</f>
        <v>13.729776215973466</v>
      </c>
    </row>
    <row r="70" spans="2:22" x14ac:dyDescent="0.3">
      <c r="B70" s="84">
        <f>+'Incidencia Interanual'!A80</f>
        <v>45047</v>
      </c>
      <c r="C70" s="72">
        <f>+'Infla Interanual PondENGHO'!CI81</f>
        <v>4.0428462200288173E-3</v>
      </c>
      <c r="D70" s="72"/>
      <c r="E70" s="72"/>
      <c r="T70" s="84">
        <f t="shared" si="7"/>
        <v>45352</v>
      </c>
      <c r="U70" s="36" t="s">
        <v>180</v>
      </c>
      <c r="V70" s="107">
        <f>100*VLOOKUP($T70,'Infla Mensual PondENGHO'!$A$3:'Infla Mensual PondENGHO'!$A$3:$BQ$1000000,COLUMN($BQ$1),FALSE)</f>
        <v>10.248097478315966</v>
      </c>
    </row>
    <row r="71" spans="2:22" x14ac:dyDescent="0.3">
      <c r="B71" s="84">
        <f>+'Incidencia Interanual'!A81</f>
        <v>45078</v>
      </c>
      <c r="C71" s="72">
        <f>+'Infla Interanual PondENGHO'!CI82</f>
        <v>3.0972746796376072E-4</v>
      </c>
      <c r="D71" s="72"/>
      <c r="E71" s="72"/>
    </row>
    <row r="72" spans="2:22" x14ac:dyDescent="0.3">
      <c r="B72" s="84">
        <f>+'Incidencia Interanual'!A82</f>
        <v>45108</v>
      </c>
      <c r="C72" s="72">
        <f>+'Infla Interanual PondENGHO'!CI83</f>
        <v>2.6691069772630804E-3</v>
      </c>
      <c r="D72" s="72"/>
      <c r="E72" s="72"/>
    </row>
    <row r="73" spans="2:22" x14ac:dyDescent="0.3">
      <c r="B73" s="84">
        <f>+'Incidencia Interanual'!A83</f>
        <v>45139</v>
      </c>
      <c r="C73" s="72">
        <f>+'Infla Interanual PondENGHO'!CI84</f>
        <v>1.3563439116099474E-2</v>
      </c>
      <c r="D73" s="72"/>
      <c r="E73" s="72"/>
    </row>
    <row r="74" spans="2:22" x14ac:dyDescent="0.3">
      <c r="B74" s="84">
        <f>+'Incidencia Interanual'!A84</f>
        <v>45170</v>
      </c>
      <c r="C74" s="72">
        <f>+'Infla Interanual PondENGHO'!CI85</f>
        <v>1.9411628943109882E-2</v>
      </c>
      <c r="D74" s="72"/>
      <c r="E74" s="72"/>
    </row>
    <row r="75" spans="2:22" x14ac:dyDescent="0.3">
      <c r="B75" s="84">
        <f>+'Incidencia Interanual'!A85</f>
        <v>45200</v>
      </c>
      <c r="C75" s="72">
        <f>+'Infla Interanual PondENGHO'!CI86</f>
        <v>1.6318726243351289E-2</v>
      </c>
      <c r="D75" s="72"/>
      <c r="E75" s="72"/>
    </row>
    <row r="76" spans="2:22" x14ac:dyDescent="0.3">
      <c r="B76" s="84">
        <f>+'Incidencia Interanual'!A86</f>
        <v>45231</v>
      </c>
      <c r="C76" s="72">
        <f>+'Infla Interanual PondENGHO'!CI87</f>
        <v>3.6693233102465861E-2</v>
      </c>
      <c r="D76" s="72"/>
      <c r="E76" s="72"/>
    </row>
    <row r="77" spans="2:22" x14ac:dyDescent="0.3">
      <c r="B77" s="84">
        <f>+'Incidencia Interanual'!A87</f>
        <v>45261</v>
      </c>
      <c r="C77" s="72">
        <f>+'Infla Interanual PondENGHO'!CI88</f>
        <v>7.1670741129531201E-2</v>
      </c>
      <c r="D77" s="72"/>
      <c r="E77" s="72"/>
    </row>
    <row r="78" spans="2:22" x14ac:dyDescent="0.3">
      <c r="B78" s="84">
        <f>+'Incidencia Interanual'!A88</f>
        <v>45292</v>
      </c>
      <c r="C78" s="72">
        <f>+'Infla Interanual PondENGHO'!CI89</f>
        <v>6.8020944414474371E-2</v>
      </c>
      <c r="D78" s="72"/>
      <c r="E78" s="72"/>
    </row>
    <row r="79" spans="2:22" x14ac:dyDescent="0.3">
      <c r="B79" s="84">
        <f>+'Incidencia Interanual'!A89</f>
        <v>45323</v>
      </c>
      <c r="C79" s="72">
        <f>+'Infla Interanual PondENGHO'!CI90</f>
        <v>3.1103639726066667E-3</v>
      </c>
      <c r="D79" s="72"/>
      <c r="E79" s="72"/>
    </row>
    <row r="80" spans="2:22" x14ac:dyDescent="0.3">
      <c r="B80" s="84">
        <f>+'Incidencia Interanual'!A90</f>
        <v>45352</v>
      </c>
      <c r="C80" s="72">
        <f>+'Infla Interanual PondENGHO'!CI91</f>
        <v>-2.9950475058939663E-2</v>
      </c>
      <c r="D80" s="72"/>
      <c r="E80" s="72"/>
    </row>
    <row r="81" spans="2:5" x14ac:dyDescent="0.3">
      <c r="B81" s="84"/>
      <c r="C81" s="72"/>
      <c r="D81" s="72"/>
      <c r="E81" s="72"/>
    </row>
    <row r="82" spans="2:5" x14ac:dyDescent="0.3">
      <c r="B82" s="84"/>
      <c r="C82" s="72"/>
      <c r="D82" s="72"/>
      <c r="E82" s="72"/>
    </row>
    <row r="83" spans="2:5" x14ac:dyDescent="0.3">
      <c r="B83" s="84"/>
      <c r="C83" s="72"/>
      <c r="D83" s="72"/>
      <c r="E83" s="72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N26" sqref="N26"/>
    </sheetView>
  </sheetViews>
  <sheetFormatPr baseColWidth="10" defaultColWidth="11.5546875" defaultRowHeight="20.100000000000001" customHeight="1" x14ac:dyDescent="0.3"/>
  <cols>
    <col min="7" max="7" width="36.44140625" customWidth="1"/>
    <col min="10" max="10" width="11.5546875" customWidth="1"/>
  </cols>
  <sheetData>
    <row r="4" spans="5:12" ht="20.100000000000001" customHeight="1" x14ac:dyDescent="0.3">
      <c r="G4" s="114" t="s">
        <v>166</v>
      </c>
      <c r="H4" s="114"/>
      <c r="I4" s="114"/>
      <c r="J4" s="114"/>
    </row>
    <row r="5" spans="5:12" ht="20.100000000000001" customHeight="1" thickBot="1" x14ac:dyDescent="0.35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3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3">
      <c r="E7" s="92"/>
      <c r="F7" s="115">
        <f>+'Para R'!F5</f>
        <v>45352</v>
      </c>
      <c r="G7" s="93" t="str">
        <f>+'Para R'!G5</f>
        <v>20% con menores ingresos</v>
      </c>
      <c r="H7" s="93">
        <f>+'[4]Para R'!H5</f>
        <v>1</v>
      </c>
      <c r="I7" s="94">
        <f>+'Para R'!I5</f>
        <v>9.6326392901241462</v>
      </c>
      <c r="J7" s="94">
        <f>+'Para R'!J5</f>
        <v>285.80917205642027</v>
      </c>
      <c r="K7" s="92"/>
      <c r="L7" s="92"/>
    </row>
    <row r="8" spans="5:12" ht="20.100000000000001" customHeight="1" x14ac:dyDescent="0.3">
      <c r="E8" s="92"/>
      <c r="F8" s="116"/>
      <c r="G8" s="98"/>
      <c r="H8" s="98">
        <f>+'Para R'!H6</f>
        <v>2</v>
      </c>
      <c r="I8" s="99">
        <f>+'Para R'!I6</f>
        <v>9.9701804542405839</v>
      </c>
      <c r="J8" s="99">
        <f>+'Para R'!J6</f>
        <v>286.5273555240878</v>
      </c>
      <c r="K8" s="92"/>
      <c r="L8" s="92"/>
    </row>
    <row r="9" spans="5:12" ht="20.100000000000001" customHeight="1" x14ac:dyDescent="0.3">
      <c r="E9" s="92"/>
      <c r="F9" s="116"/>
      <c r="G9" s="98"/>
      <c r="H9" s="98">
        <f>+'Para R'!H7</f>
        <v>3</v>
      </c>
      <c r="I9" s="99">
        <f>+'Para R'!I7</f>
        <v>10.147699883538275</v>
      </c>
      <c r="J9" s="99">
        <f>+'Para R'!J7</f>
        <v>287.31547260792593</v>
      </c>
      <c r="K9" s="92"/>
      <c r="L9" s="92"/>
    </row>
    <row r="10" spans="5:12" ht="20.100000000000001" customHeight="1" x14ac:dyDescent="0.3">
      <c r="E10" s="92"/>
      <c r="F10" s="116"/>
      <c r="G10" s="98"/>
      <c r="H10" s="98">
        <f>+'Para R'!H8</f>
        <v>4</v>
      </c>
      <c r="I10" s="99">
        <f>+'Para R'!I8</f>
        <v>10.230300925508583</v>
      </c>
      <c r="J10" s="99">
        <f>+'Para R'!J8</f>
        <v>288.5383290594209</v>
      </c>
      <c r="K10" s="92"/>
      <c r="L10" s="92"/>
    </row>
    <row r="11" spans="5:12" ht="20.100000000000001" customHeight="1" x14ac:dyDescent="0.3">
      <c r="E11" s="92"/>
      <c r="F11" s="117"/>
      <c r="G11" s="95" t="str">
        <f>+'Para R'!G9</f>
        <v>20% con mayores ingresos</v>
      </c>
      <c r="H11" s="95">
        <f>+'Para R'!H9</f>
        <v>5</v>
      </c>
      <c r="I11" s="96">
        <f>+'Para R'!I9</f>
        <v>10.248097478315966</v>
      </c>
      <c r="J11" s="96">
        <f>+'Para R'!J9</f>
        <v>288.80421956231424</v>
      </c>
      <c r="K11" s="92"/>
      <c r="L11" s="92"/>
    </row>
    <row r="12" spans="5:12" ht="20.100000000000001" customHeight="1" thickBot="1" x14ac:dyDescent="0.35">
      <c r="E12" s="92"/>
      <c r="F12" s="100"/>
      <c r="G12" s="101" t="str">
        <f>+'Para R'!G11</f>
        <v>Diferencia Q1-Q5</v>
      </c>
      <c r="H12" s="101"/>
      <c r="I12" s="102">
        <f>+'Para R'!I11</f>
        <v>-0.61545818819181974</v>
      </c>
      <c r="J12" s="102">
        <f>+'Para R'!J11</f>
        <v>-2.9950475058939787</v>
      </c>
      <c r="K12" s="92"/>
      <c r="L12" s="92"/>
    </row>
    <row r="13" spans="5:12" ht="20.100000000000001" customHeight="1" x14ac:dyDescent="0.3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3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3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3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3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23" zoomScaleNormal="85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N36" sqref="M36:N36"/>
    </sheetView>
  </sheetViews>
  <sheetFormatPr baseColWidth="10" defaultColWidth="11.5546875" defaultRowHeight="14.4" x14ac:dyDescent="0.3"/>
  <cols>
    <col min="1" max="2" width="15" customWidth="1"/>
  </cols>
  <sheetData>
    <row r="1" spans="1:15" ht="48.6" thickBot="1" x14ac:dyDescent="0.35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3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3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3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3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3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3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3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3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3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3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" thickBot="1" x14ac:dyDescent="0.35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 t="s">
        <v>182</v>
      </c>
      <c r="O36" s="51">
        <v>100</v>
      </c>
    </row>
    <row r="37" spans="1:16" ht="15" thickBot="1" x14ac:dyDescent="0.35"/>
    <row r="38" spans="1:16" ht="15" thickBot="1" x14ac:dyDescent="0.35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" thickBot="1" x14ac:dyDescent="0.35"/>
    <row r="40" spans="1:16" ht="15" thickBot="1" x14ac:dyDescent="0.35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 t="e">
        <f t="shared" si="0"/>
        <v>#VALUE!</v>
      </c>
    </row>
    <row r="43" spans="1:16" x14ac:dyDescent="0.3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3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3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3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3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3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2024-04-15T20:19:52Z</dcterms:modified>
</cp:coreProperties>
</file>