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7149B9DB-1220-4324-8729-A65CCA278B62}" xr6:coauthVersionLast="47" xr6:coauthVersionMax="47" xr10:uidLastSave="{00000000-0000-0000-0000-000000000000}"/>
  <bookViews>
    <workbookView xWindow="-120" yWindow="-120" windowWidth="38640" windowHeight="21120" tabRatio="733" firstSheet="4" activeTab="14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  <definedName name="_xlnm._FilterDatabase" localSheetId="2" hidden="1">'Incidencia Mensual'!$DB$83:$DC$95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4" i="9" l="1"/>
  <c r="CF93" i="3" l="1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B91" i="1"/>
  <c r="CA91" i="1"/>
  <c r="BZ91" i="1"/>
  <c r="BY91" i="1"/>
  <c r="BX91" i="1"/>
  <c r="BW91" i="1"/>
  <c r="BV91" i="1"/>
  <c r="BU91" i="1"/>
  <c r="BV93" i="2" s="1"/>
  <c r="BT91" i="1"/>
  <c r="BS91" i="1"/>
  <c r="BR91" i="1"/>
  <c r="BQ91" i="1"/>
  <c r="BP91" i="1"/>
  <c r="H92" i="10" s="1"/>
  <c r="BO91" i="1"/>
  <c r="BN91" i="1"/>
  <c r="F92" i="10" s="1"/>
  <c r="BM91" i="1"/>
  <c r="E92" i="10" s="1"/>
  <c r="BL91" i="1"/>
  <c r="D92" i="10" s="1"/>
  <c r="BK91" i="1"/>
  <c r="BD92" i="10" s="1"/>
  <c r="BJ91" i="1"/>
  <c r="BI91" i="1"/>
  <c r="BB92" i="9" s="1"/>
  <c r="BH91" i="1"/>
  <c r="BG91" i="1"/>
  <c r="AZ92" i="9" s="1"/>
  <c r="BF91" i="1"/>
  <c r="AY92" i="10" s="1"/>
  <c r="BE91" i="1"/>
  <c r="BD91" i="1"/>
  <c r="AW92" i="10" s="1"/>
  <c r="BC91" i="1"/>
  <c r="BB91" i="1"/>
  <c r="AU92" i="10" s="1"/>
  <c r="BA91" i="1"/>
  <c r="AT92" i="10" s="1"/>
  <c r="AZ91" i="1"/>
  <c r="W92" i="10" s="1"/>
  <c r="AY91" i="1"/>
  <c r="AX91" i="1"/>
  <c r="AW91" i="1"/>
  <c r="AV91" i="1"/>
  <c r="AU91" i="1"/>
  <c r="AT91" i="1"/>
  <c r="AS91" i="1"/>
  <c r="AR91" i="1"/>
  <c r="AQ91" i="1"/>
  <c r="AP91" i="1"/>
  <c r="AP93" i="2" s="1"/>
  <c r="AO91" i="1"/>
  <c r="AO93" i="2" s="1"/>
  <c r="AN91" i="1"/>
  <c r="AN93" i="2" s="1"/>
  <c r="AM91" i="1"/>
  <c r="AL91" i="1"/>
  <c r="AK91" i="1"/>
  <c r="AJ91" i="1"/>
  <c r="AI91" i="1"/>
  <c r="AH91" i="1"/>
  <c r="AG91" i="1"/>
  <c r="AF91" i="1"/>
  <c r="AE91" i="1"/>
  <c r="AD91" i="1"/>
  <c r="AC91" i="1"/>
  <c r="AB91" i="1"/>
  <c r="U92" i="9" s="1"/>
  <c r="AA91" i="1"/>
  <c r="Z91" i="1"/>
  <c r="Z93" i="2" s="1"/>
  <c r="Y91" i="1"/>
  <c r="X91" i="1"/>
  <c r="X93" i="2" s="1"/>
  <c r="W91" i="1"/>
  <c r="V91" i="1"/>
  <c r="U91" i="1"/>
  <c r="T91" i="1"/>
  <c r="S91" i="1"/>
  <c r="R91" i="1"/>
  <c r="Q91" i="1"/>
  <c r="P91" i="1"/>
  <c r="T92" i="10" s="1"/>
  <c r="O91" i="1"/>
  <c r="AP92" i="9" s="1"/>
  <c r="N91" i="1"/>
  <c r="AO92" i="10" s="1"/>
  <c r="M91" i="1"/>
  <c r="L91" i="1"/>
  <c r="AM92" i="10" s="1"/>
  <c r="K91" i="1"/>
  <c r="AL92" i="10" s="1"/>
  <c r="J91" i="1"/>
  <c r="AK92" i="10" s="1"/>
  <c r="I91" i="1"/>
  <c r="I93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I91" i="10" s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R92" i="2" s="1"/>
  <c r="BP90" i="1"/>
  <c r="H91" i="10" s="1"/>
  <c r="BO90" i="1"/>
  <c r="G91" i="10" s="1"/>
  <c r="BN90" i="1"/>
  <c r="F91" i="10" s="1"/>
  <c r="BM90" i="1"/>
  <c r="E91" i="10" s="1"/>
  <c r="BL90" i="1"/>
  <c r="D91" i="10" s="1"/>
  <c r="BK90" i="1"/>
  <c r="BD91" i="10" s="1"/>
  <c r="BJ90" i="1"/>
  <c r="BI90" i="1"/>
  <c r="BH90" i="1"/>
  <c r="BH92" i="2" s="1"/>
  <c r="BG90" i="1"/>
  <c r="BF90" i="1"/>
  <c r="BE90" i="1"/>
  <c r="BD90" i="1"/>
  <c r="BC90" i="1"/>
  <c r="BB90" i="1"/>
  <c r="BA90" i="1"/>
  <c r="BA92" i="2" s="1"/>
  <c r="AZ90" i="1"/>
  <c r="AS91" i="9" s="1"/>
  <c r="AY90" i="1"/>
  <c r="AX90" i="1"/>
  <c r="AW90" i="1"/>
  <c r="AV90" i="1"/>
  <c r="AU90" i="1"/>
  <c r="AT90" i="1"/>
  <c r="AS90" i="1"/>
  <c r="AR90" i="1"/>
  <c r="AR92" i="2" s="1"/>
  <c r="AQ90" i="1"/>
  <c r="AP90" i="1"/>
  <c r="AO90" i="1"/>
  <c r="AN90" i="1"/>
  <c r="AM90" i="1"/>
  <c r="AL90" i="1"/>
  <c r="AK90" i="1"/>
  <c r="AK92" i="2" s="1"/>
  <c r="AJ90" i="1"/>
  <c r="AI90" i="1"/>
  <c r="AH90" i="1"/>
  <c r="AG90" i="1"/>
  <c r="AF90" i="1"/>
  <c r="AE90" i="1"/>
  <c r="AD90" i="1"/>
  <c r="AC90" i="1"/>
  <c r="AB90" i="1"/>
  <c r="AB92" i="2" s="1"/>
  <c r="AA90" i="1"/>
  <c r="Z90" i="1"/>
  <c r="Y90" i="1"/>
  <c r="X90" i="1"/>
  <c r="W90" i="1"/>
  <c r="V90" i="1"/>
  <c r="U90" i="1"/>
  <c r="U92" i="2" s="1"/>
  <c r="T90" i="1"/>
  <c r="S90" i="1"/>
  <c r="R90" i="1"/>
  <c r="Q90" i="1"/>
  <c r="P90" i="1"/>
  <c r="T91" i="9" s="1"/>
  <c r="O90" i="1"/>
  <c r="N90" i="1"/>
  <c r="AO91" i="10" s="1"/>
  <c r="M90" i="1"/>
  <c r="L90" i="1"/>
  <c r="L92" i="2" s="1"/>
  <c r="DA92" i="2" s="1"/>
  <c r="K90" i="1"/>
  <c r="AL91" i="10" s="1"/>
  <c r="J90" i="1"/>
  <c r="AK91" i="10" s="1"/>
  <c r="I90" i="1"/>
  <c r="AJ91" i="10" s="1"/>
  <c r="H90" i="1"/>
  <c r="AI91" i="10" s="1"/>
  <c r="G90" i="1"/>
  <c r="AH91" i="10" s="1"/>
  <c r="F90" i="1"/>
  <c r="AG91" i="10" s="1"/>
  <c r="E90" i="1"/>
  <c r="AF91" i="10" s="1"/>
  <c r="D90" i="1"/>
  <c r="S91" i="9" s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CC89" i="1"/>
  <c r="CD92" i="2" s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I89" i="1"/>
  <c r="BH89" i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U90" i="9" s="1"/>
  <c r="AA89" i="1"/>
  <c r="Z89" i="1"/>
  <c r="Y89" i="1"/>
  <c r="X89" i="1"/>
  <c r="W89" i="1"/>
  <c r="V89" i="1"/>
  <c r="U89" i="1"/>
  <c r="T89" i="1"/>
  <c r="S89" i="1"/>
  <c r="R89" i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I89" i="9" s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G89" i="10" s="1"/>
  <c r="BN88" i="1"/>
  <c r="F89" i="9" s="1"/>
  <c r="BM88" i="1"/>
  <c r="E89" i="9" s="1"/>
  <c r="BL88" i="1"/>
  <c r="D89" i="9" s="1"/>
  <c r="BK88" i="1"/>
  <c r="BD89" i="10" s="1"/>
  <c r="BJ88" i="1"/>
  <c r="BI88" i="1"/>
  <c r="BH88" i="1"/>
  <c r="BA89" i="9" s="1"/>
  <c r="BG88" i="1"/>
  <c r="AZ89" i="9" s="1"/>
  <c r="BF88" i="1"/>
  <c r="AY89" i="9" s="1"/>
  <c r="BE88" i="1"/>
  <c r="BD88" i="1"/>
  <c r="AW89" i="9" s="1"/>
  <c r="BC88" i="1"/>
  <c r="BB88" i="1"/>
  <c r="AU89" i="9" s="1"/>
  <c r="BA88" i="1"/>
  <c r="AT89" i="10" s="1"/>
  <c r="AZ88" i="1"/>
  <c r="AS89" i="10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V89" i="10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U89" i="10" s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H88" i="1"/>
  <c r="AI89" i="10" s="1"/>
  <c r="G88" i="1"/>
  <c r="F88" i="1"/>
  <c r="AG89" i="9" s="1"/>
  <c r="E88" i="1"/>
  <c r="D88" i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B88" i="10" s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U88" i="9" s="1"/>
  <c r="AA87" i="1"/>
  <c r="Z87" i="1"/>
  <c r="Y87" i="1"/>
  <c r="X87" i="1"/>
  <c r="W87" i="1"/>
  <c r="V87" i="1"/>
  <c r="U87" i="1"/>
  <c r="T87" i="1"/>
  <c r="S87" i="1"/>
  <c r="R87" i="1"/>
  <c r="Q87" i="1"/>
  <c r="P87" i="1"/>
  <c r="T88" i="9" s="1"/>
  <c r="O87" i="1"/>
  <c r="N87" i="1"/>
  <c r="AO88" i="9" s="1"/>
  <c r="M87" i="1"/>
  <c r="AN88" i="9" s="1"/>
  <c r="L87" i="1"/>
  <c r="K87" i="1"/>
  <c r="AL88" i="10" s="1"/>
  <c r="J87" i="1"/>
  <c r="AK88" i="10" s="1"/>
  <c r="I87" i="1"/>
  <c r="AJ88" i="10" s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BW93" i="2" l="1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C92" i="10"/>
  <c r="V93" i="2"/>
  <c r="AL93" i="2"/>
  <c r="BS93" i="2"/>
  <c r="E92" i="9"/>
  <c r="V92" i="2"/>
  <c r="G92" i="9"/>
  <c r="G92" i="10"/>
  <c r="BU93" i="2"/>
  <c r="I92" i="9"/>
  <c r="V92" i="10"/>
  <c r="CC92" i="2"/>
  <c r="V92" i="9"/>
  <c r="AJ92" i="9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CX93" i="2" s="1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0" i="9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AS92" i="10"/>
  <c r="T92" i="2"/>
  <c r="AJ92" i="2"/>
  <c r="E93" i="2"/>
  <c r="BA93" i="2"/>
  <c r="AX92" i="9"/>
  <c r="U92" i="10"/>
  <c r="V91" i="9"/>
  <c r="F93" i="2"/>
  <c r="BB93" i="2"/>
  <c r="AG92" i="9"/>
  <c r="G93" i="2"/>
  <c r="W93" i="2"/>
  <c r="AM93" i="2"/>
  <c r="BC93" i="2"/>
  <c r="BT93" i="2"/>
  <c r="AH92" i="9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I92" i="9"/>
  <c r="BA92" i="9"/>
  <c r="AE92" i="10"/>
  <c r="AO92" i="2"/>
  <c r="BE92" i="2"/>
  <c r="BV92" i="2"/>
  <c r="AV91" i="9"/>
  <c r="J93" i="2"/>
  <c r="BF93" i="2"/>
  <c r="H92" i="9"/>
  <c r="AK92" i="9"/>
  <c r="BC92" i="9"/>
  <c r="BF92" i="2"/>
  <c r="BX93" i="2"/>
  <c r="AL92" i="9"/>
  <c r="AZ92" i="10"/>
  <c r="AP92" i="2"/>
  <c r="K93" i="2"/>
  <c r="AQ93" i="2"/>
  <c r="BG93" i="2"/>
  <c r="AP90" i="2"/>
  <c r="U89" i="9"/>
  <c r="AA90" i="9" s="1"/>
  <c r="AR91" i="2"/>
  <c r="AA92" i="2"/>
  <c r="AQ92" i="2"/>
  <c r="BG92" i="2"/>
  <c r="BX92" i="2"/>
  <c r="L93" i="2"/>
  <c r="AB93" i="2"/>
  <c r="AR93" i="2"/>
  <c r="BH93" i="2"/>
  <c r="BY93" i="2"/>
  <c r="AM92" i="9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N93" i="2"/>
  <c r="AD93" i="2"/>
  <c r="AT93" i="2"/>
  <c r="BJ93" i="2"/>
  <c r="CA93" i="2"/>
  <c r="AO92" i="9"/>
  <c r="BC92" i="10"/>
  <c r="AW91" i="9"/>
  <c r="AT91" i="2"/>
  <c r="N92" i="2"/>
  <c r="AD92" i="2"/>
  <c r="AT92" i="2"/>
  <c r="BJ92" i="2"/>
  <c r="CA92" i="2"/>
  <c r="AN91" i="10"/>
  <c r="O93" i="2"/>
  <c r="DD93" i="2" s="1"/>
  <c r="BK93" i="2"/>
  <c r="BE92" i="10"/>
  <c r="AQ92" i="9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A92" i="9" s="1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S91" i="10"/>
  <c r="T90" i="2"/>
  <c r="BQ90" i="2"/>
  <c r="B89" i="9"/>
  <c r="D92" i="2"/>
  <c r="AZ92" i="2"/>
  <c r="BQ92" i="2"/>
  <c r="B91" i="9"/>
  <c r="AG91" i="9"/>
  <c r="AY91" i="9"/>
  <c r="V91" i="10"/>
  <c r="AT91" i="10"/>
  <c r="AJ90" i="2"/>
  <c r="E92" i="2"/>
  <c r="CT92" i="2" s="1"/>
  <c r="C91" i="9"/>
  <c r="AH91" i="9"/>
  <c r="AZ91" i="9"/>
  <c r="W91" i="10"/>
  <c r="AU91" i="10"/>
  <c r="F92" i="2"/>
  <c r="CU92" i="2" s="1"/>
  <c r="D91" i="9"/>
  <c r="BT92" i="9" s="1"/>
  <c r="AI91" i="9"/>
  <c r="BA91" i="9"/>
  <c r="AV91" i="10"/>
  <c r="D90" i="2"/>
  <c r="AL90" i="2"/>
  <c r="AL89" i="9"/>
  <c r="G92" i="2"/>
  <c r="CV92" i="2" s="1"/>
  <c r="E91" i="9"/>
  <c r="AJ91" i="9"/>
  <c r="BB91" i="9"/>
  <c r="AE91" i="10"/>
  <c r="AW91" i="10"/>
  <c r="V90" i="2"/>
  <c r="AM89" i="9"/>
  <c r="H92" i="2"/>
  <c r="F91" i="9"/>
  <c r="AK91" i="9"/>
  <c r="BC91" i="9"/>
  <c r="AX91" i="10"/>
  <c r="P92" i="2"/>
  <c r="AT89" i="9"/>
  <c r="I92" i="2"/>
  <c r="CX92" i="2" s="1"/>
  <c r="G91" i="9"/>
  <c r="AL91" i="9"/>
  <c r="BD91" i="9"/>
  <c r="AY91" i="10"/>
  <c r="AA91" i="2"/>
  <c r="AQ91" i="2"/>
  <c r="J92" i="2"/>
  <c r="H91" i="9"/>
  <c r="AM91" i="9"/>
  <c r="AZ91" i="10"/>
  <c r="BH91" i="2"/>
  <c r="K92" i="2"/>
  <c r="CZ92" i="2" s="1"/>
  <c r="I91" i="9"/>
  <c r="Q91" i="9" s="1"/>
  <c r="AN91" i="9"/>
  <c r="BA91" i="10"/>
  <c r="BD89" i="9"/>
  <c r="AO91" i="9"/>
  <c r="BB91" i="10"/>
  <c r="CA91" i="2"/>
  <c r="AP91" i="9"/>
  <c r="BC91" i="10"/>
  <c r="AU91" i="2"/>
  <c r="AQ91" i="9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BE90" i="10" s="1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BE89" i="10" s="1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AG89" i="10"/>
  <c r="N90" i="2"/>
  <c r="AD90" i="2"/>
  <c r="AT90" i="2"/>
  <c r="BJ90" i="2"/>
  <c r="CA90" i="2"/>
  <c r="BC89" i="10"/>
  <c r="BO91" i="2"/>
  <c r="AS90" i="9"/>
  <c r="U90" i="10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F91" i="2"/>
  <c r="D90" i="9"/>
  <c r="BT91" i="9" s="1"/>
  <c r="AE90" i="9"/>
  <c r="AW90" i="9"/>
  <c r="AW90" i="10"/>
  <c r="D88" i="9"/>
  <c r="AQ88" i="9" s="1"/>
  <c r="S90" i="2"/>
  <c r="AI90" i="2"/>
  <c r="AY90" i="2"/>
  <c r="BP90" i="2"/>
  <c r="T89" i="10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AO88" i="10"/>
  <c r="U88" i="10"/>
  <c r="AP88" i="10"/>
  <c r="E88" i="9"/>
  <c r="AG88" i="9"/>
  <c r="AY88" i="9"/>
  <c r="V88" i="10"/>
  <c r="AS88" i="10"/>
  <c r="F88" i="9"/>
  <c r="AH88" i="9"/>
  <c r="AZ88" i="9"/>
  <c r="G88" i="9"/>
  <c r="AI88" i="9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BE88" i="10"/>
  <c r="DA93" i="2" l="1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O92" i="9"/>
  <c r="CI92" i="9"/>
  <c r="CX92" i="9" s="1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CO90" i="9" s="1"/>
  <c r="BV90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CX91" i="9" s="1"/>
  <c r="AA91" i="9"/>
  <c r="AB91" i="9"/>
  <c r="BZ90" i="9"/>
  <c r="AC91" i="9"/>
  <c r="DA91" i="2"/>
  <c r="Y90" i="9"/>
  <c r="K91" i="9"/>
  <c r="CE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CR90" i="9" s="1"/>
  <c r="Z90" i="9"/>
  <c r="BH90" i="9"/>
  <c r="AC89" i="9"/>
  <c r="CI89" i="9"/>
  <c r="Y89" i="9"/>
  <c r="BI90" i="9"/>
  <c r="CM90" i="9" s="1"/>
  <c r="BO90" i="9"/>
  <c r="BL89" i="9"/>
  <c r="BQ90" i="9"/>
  <c r="CU90" i="9" s="1"/>
  <c r="BH89" i="9"/>
  <c r="CE90" i="9"/>
  <c r="BL90" i="9"/>
  <c r="CP90" i="9" s="1"/>
  <c r="BJ90" i="9"/>
  <c r="AA89" i="9"/>
  <c r="BM90" i="9"/>
  <c r="BM89" i="9"/>
  <c r="BQ89" i="9"/>
  <c r="BP89" i="9"/>
  <c r="AQ89" i="10"/>
  <c r="BG90" i="9"/>
  <c r="AQ90" i="9"/>
  <c r="BG91" i="9" s="1"/>
  <c r="BT90" i="9"/>
  <c r="CX90" i="9" s="1"/>
  <c r="K90" i="9"/>
  <c r="BP90" i="9"/>
  <c r="B79" i="12"/>
  <c r="DO89" i="10"/>
  <c r="BE88" i="9"/>
  <c r="CB89" i="9" s="1"/>
  <c r="CL90" i="9" l="1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2" i="9"/>
  <c r="CH90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N91" i="9" s="1"/>
  <c r="CT90" i="9"/>
  <c r="P91" i="9"/>
  <c r="CX89" i="9"/>
  <c r="BR91" i="9"/>
  <c r="CG91" i="9"/>
  <c r="CE89" i="9"/>
  <c r="CT89" i="9" s="1"/>
  <c r="BI91" i="9"/>
  <c r="BP91" i="9"/>
  <c r="CT91" i="9" s="1"/>
  <c r="CB91" i="9"/>
  <c r="BV91" i="9"/>
  <c r="BX91" i="9"/>
  <c r="BY89" i="9"/>
  <c r="CN89" i="9" s="1"/>
  <c r="BZ89" i="9"/>
  <c r="CO89" i="9" s="1"/>
  <c r="CC89" i="9"/>
  <c r="CR89" i="9" s="1"/>
  <c r="BW89" i="9"/>
  <c r="CL89" i="9" s="1"/>
  <c r="BV89" i="9"/>
  <c r="CD89" i="9"/>
  <c r="CS89" i="9" s="1"/>
  <c r="CG89" i="9"/>
  <c r="CV89" i="9" s="1"/>
  <c r="BX89" i="9"/>
  <c r="CM89" i="9" s="1"/>
  <c r="CQ89" i="9"/>
  <c r="CF89" i="9"/>
  <c r="CA89" i="9"/>
  <c r="BS89" i="9"/>
  <c r="CP89" i="9"/>
  <c r="CU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V86" i="10" s="1"/>
  <c r="AM85" i="1"/>
  <c r="AL85" i="1"/>
  <c r="AK85" i="1"/>
  <c r="AJ85" i="1"/>
  <c r="AI85" i="1"/>
  <c r="AH85" i="1"/>
  <c r="AG85" i="1"/>
  <c r="AF85" i="1"/>
  <c r="AE85" i="1"/>
  <c r="AD85" i="1"/>
  <c r="AC85" i="1"/>
  <c r="AB85" i="1"/>
  <c r="U86" i="9" s="1"/>
  <c r="AA85" i="1"/>
  <c r="Z85" i="1"/>
  <c r="Y85" i="1"/>
  <c r="X85" i="1"/>
  <c r="W85" i="1"/>
  <c r="V85" i="1"/>
  <c r="U85" i="1"/>
  <c r="T85" i="1"/>
  <c r="S85" i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AK86" i="10" s="1"/>
  <c r="I85" i="1"/>
  <c r="AJ86" i="10" s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CL91" i="9" l="1"/>
  <c r="CR91" i="9"/>
  <c r="CS91" i="9"/>
  <c r="CH92" i="9"/>
  <c r="CP91" i="9"/>
  <c r="CO91" i="9"/>
  <c r="CW90" i="9"/>
  <c r="CW92" i="9"/>
  <c r="DC83" i="9" s="1"/>
  <c r="CK92" i="9"/>
  <c r="CV91" i="9"/>
  <c r="CH91" i="9"/>
  <c r="CQ91" i="9"/>
  <c r="S88" i="2"/>
  <c r="CM91" i="9"/>
  <c r="BS91" i="9"/>
  <c r="CW91" i="9" s="1"/>
  <c r="CK91" i="9"/>
  <c r="CH89" i="9"/>
  <c r="CW89" i="9" s="1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H86" i="9"/>
  <c r="BE86" i="9" s="1"/>
  <c r="CG87" i="9" s="1"/>
  <c r="AE87" i="10"/>
  <c r="S87" i="10"/>
  <c r="W87" i="9"/>
  <c r="W87" i="10"/>
  <c r="AS87" i="10"/>
  <c r="BE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B87" i="9" s="1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I85" i="9" s="1"/>
  <c r="CC84" i="1"/>
  <c r="CD87" i="2" s="1"/>
  <c r="CB84" i="1"/>
  <c r="CC87" i="2" s="1"/>
  <c r="CA84" i="1"/>
  <c r="CB87" i="2" s="1"/>
  <c r="BZ84" i="1"/>
  <c r="CA87" i="2" s="1"/>
  <c r="BY84" i="1"/>
  <c r="BZ87" i="2" s="1"/>
  <c r="BX84" i="1"/>
  <c r="BY87" i="2" s="1"/>
  <c r="BW84" i="1"/>
  <c r="BX87" i="2" s="1"/>
  <c r="BV84" i="1"/>
  <c r="BU84" i="1"/>
  <c r="BV87" i="2" s="1"/>
  <c r="BT84" i="1"/>
  <c r="BU87" i="2" s="1"/>
  <c r="BS84" i="1"/>
  <c r="BT87" i="2" s="1"/>
  <c r="BR84" i="1"/>
  <c r="BS87" i="2" s="1"/>
  <c r="BQ84" i="1"/>
  <c r="BR87" i="2" s="1"/>
  <c r="BP84" i="1"/>
  <c r="BQ87" i="2" s="1"/>
  <c r="BO84" i="1"/>
  <c r="G85" i="10" s="1"/>
  <c r="BN84" i="1"/>
  <c r="F85" i="10" s="1"/>
  <c r="BM84" i="1"/>
  <c r="E85" i="10" s="1"/>
  <c r="BL84" i="1"/>
  <c r="D85" i="10" s="1"/>
  <c r="BK84" i="1"/>
  <c r="BK87" i="2" s="1"/>
  <c r="BJ84" i="1"/>
  <c r="BJ87" i="2" s="1"/>
  <c r="BI84" i="1"/>
  <c r="BH84" i="1"/>
  <c r="BH87" i="2" s="1"/>
  <c r="BG84" i="1"/>
  <c r="BF84" i="1"/>
  <c r="AY85" i="10" s="1"/>
  <c r="BE84" i="1"/>
  <c r="BE87" i="2" s="1"/>
  <c r="BD84" i="1"/>
  <c r="AW85" i="9" s="1"/>
  <c r="BC84" i="1"/>
  <c r="AV85" i="9" s="1"/>
  <c r="BB84" i="1"/>
  <c r="AU85" i="9" s="1"/>
  <c r="BA84" i="1"/>
  <c r="BA87" i="2" s="1"/>
  <c r="AZ84" i="1"/>
  <c r="W85" i="10" s="1"/>
  <c r="AY84" i="1"/>
  <c r="AY87" i="2" s="1"/>
  <c r="AX84" i="1"/>
  <c r="AX87" i="2" s="1"/>
  <c r="AW84" i="1"/>
  <c r="AV84" i="1"/>
  <c r="AV87" i="2" s="1"/>
  <c r="AU84" i="1"/>
  <c r="AU87" i="2" s="1"/>
  <c r="AT84" i="1"/>
  <c r="AT87" i="2" s="1"/>
  <c r="AS84" i="1"/>
  <c r="AR84" i="1"/>
  <c r="AR87" i="2" s="1"/>
  <c r="AQ84" i="1"/>
  <c r="AQ87" i="2" s="1"/>
  <c r="AP84" i="1"/>
  <c r="AO84" i="1"/>
  <c r="AO87" i="2" s="1"/>
  <c r="AN84" i="1"/>
  <c r="V85" i="9" s="1"/>
  <c r="AM84" i="1"/>
  <c r="AM87" i="2" s="1"/>
  <c r="AL84" i="1"/>
  <c r="AL87" i="2" s="1"/>
  <c r="AK84" i="1"/>
  <c r="AK87" i="2" s="1"/>
  <c r="AJ84" i="1"/>
  <c r="AJ87" i="2" s="1"/>
  <c r="AI84" i="1"/>
  <c r="AI87" i="2" s="1"/>
  <c r="AH84" i="1"/>
  <c r="AH87" i="2" s="1"/>
  <c r="AG84" i="1"/>
  <c r="AG87" i="2" s="1"/>
  <c r="AF84" i="1"/>
  <c r="AF87" i="2" s="1"/>
  <c r="AE84" i="1"/>
  <c r="AE87" i="2" s="1"/>
  <c r="AD84" i="1"/>
  <c r="AD87" i="2" s="1"/>
  <c r="AC84" i="1"/>
  <c r="AB84" i="1"/>
  <c r="U85" i="9" s="1"/>
  <c r="AA84" i="1"/>
  <c r="AA87" i="2" s="1"/>
  <c r="Z84" i="1"/>
  <c r="Y84" i="1"/>
  <c r="Y87" i="2" s="1"/>
  <c r="X84" i="1"/>
  <c r="X87" i="2" s="1"/>
  <c r="W84" i="1"/>
  <c r="W87" i="2" s="1"/>
  <c r="V84" i="1"/>
  <c r="V87" i="2" s="1"/>
  <c r="U84" i="1"/>
  <c r="U87" i="2" s="1"/>
  <c r="T84" i="1"/>
  <c r="T87" i="2" s="1"/>
  <c r="S84" i="1"/>
  <c r="S87" i="2" s="1"/>
  <c r="R84" i="1"/>
  <c r="R87" i="2" s="1"/>
  <c r="Q84" i="1"/>
  <c r="P84" i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G84" i="10" s="1"/>
  <c r="BN83" i="1"/>
  <c r="BM83" i="1"/>
  <c r="BL83" i="1"/>
  <c r="D84" i="9" s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U84" i="9" s="1"/>
  <c r="AA83" i="1"/>
  <c r="Z83" i="1"/>
  <c r="Y83" i="1"/>
  <c r="X83" i="1"/>
  <c r="W83" i="1"/>
  <c r="V83" i="1"/>
  <c r="U83" i="1"/>
  <c r="T83" i="1"/>
  <c r="S83" i="1"/>
  <c r="R83" i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T83" i="10" s="1"/>
  <c r="O82" i="1"/>
  <c r="AP83" i="10" s="1"/>
  <c r="N82" i="1"/>
  <c r="AO83" i="9" s="1"/>
  <c r="M82" i="1"/>
  <c r="L82" i="1"/>
  <c r="K82" i="1"/>
  <c r="J82" i="1"/>
  <c r="I82" i="1"/>
  <c r="H82" i="1"/>
  <c r="G82" i="1"/>
  <c r="F82" i="1"/>
  <c r="E82" i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Z88" i="9" l="1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CA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8" i="9" s="1"/>
  <c r="Q87" i="9"/>
  <c r="AS85" i="2"/>
  <c r="AW86" i="2"/>
  <c r="K87" i="9"/>
  <c r="BT87" i="9"/>
  <c r="O87" i="2"/>
  <c r="Q86" i="2"/>
  <c r="Y87" i="9"/>
  <c r="BD87" i="2"/>
  <c r="M87" i="2"/>
  <c r="BX87" i="9"/>
  <c r="BV87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E85" i="10" s="1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A86" i="9" s="1"/>
  <c r="AH85" i="9"/>
  <c r="AY85" i="9"/>
  <c r="S85" i="10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BE83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BG83" i="9" s="1"/>
  <c r="AW83" i="9"/>
  <c r="D83" i="10"/>
  <c r="AQ83" i="10" s="1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BE82" i="10"/>
  <c r="BO88" i="9" l="1"/>
  <c r="AC86" i="9"/>
  <c r="BG88" i="9"/>
  <c r="BQ88" i="9"/>
  <c r="CE88" i="9"/>
  <c r="CD88" i="9"/>
  <c r="CS88" i="9" s="1"/>
  <c r="BP88" i="9"/>
  <c r="BX88" i="9"/>
  <c r="BY88" i="9"/>
  <c r="BL88" i="9"/>
  <c r="CP88" i="9" s="1"/>
  <c r="CK88" i="9"/>
  <c r="CT88" i="9"/>
  <c r="CB88" i="9"/>
  <c r="CQ88" i="9" s="1"/>
  <c r="BZ88" i="9"/>
  <c r="CX88" i="9"/>
  <c r="BR88" i="9"/>
  <c r="CV88" i="9" s="1"/>
  <c r="P88" i="9"/>
  <c r="BJ88" i="9"/>
  <c r="CQ87" i="9"/>
  <c r="CC88" i="9"/>
  <c r="BW88" i="9"/>
  <c r="BN88" i="9"/>
  <c r="CG88" i="9"/>
  <c r="CF88" i="9"/>
  <c r="CU88" i="9" s="1"/>
  <c r="BH88" i="9"/>
  <c r="BI88" i="9"/>
  <c r="CM88" i="9" s="1"/>
  <c r="BK88" i="9"/>
  <c r="BT86" i="9"/>
  <c r="BK87" i="9"/>
  <c r="CO87" i="9" s="1"/>
  <c r="P87" i="9"/>
  <c r="AB86" i="9"/>
  <c r="CH87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6" i="9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4" i="9"/>
  <c r="Y83" i="9"/>
  <c r="BZ86" i="9"/>
  <c r="BN85" i="9"/>
  <c r="BW86" i="9"/>
  <c r="O86" i="9"/>
  <c r="CI86" i="9"/>
  <c r="CX86" i="9" s="1"/>
  <c r="CF84" i="9"/>
  <c r="BO85" i="9"/>
  <c r="BM85" i="9"/>
  <c r="Y85" i="9"/>
  <c r="Y86" i="9"/>
  <c r="M86" i="9"/>
  <c r="BP85" i="9"/>
  <c r="M85" i="9"/>
  <c r="BQ85" i="9"/>
  <c r="BV83" i="9"/>
  <c r="CK83" i="9" s="1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BH84" i="9"/>
  <c r="BE83" i="10"/>
  <c r="CF83" i="9"/>
  <c r="CU83" i="9" s="1"/>
  <c r="CC83" i="9"/>
  <c r="BY83" i="9"/>
  <c r="BM83" i="9"/>
  <c r="BZ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E83" i="2" s="1"/>
  <c r="CC80" i="1"/>
  <c r="CD83" i="2" s="1"/>
  <c r="CB80" i="1"/>
  <c r="CC83" i="2" s="1"/>
  <c r="CA80" i="1"/>
  <c r="CB83" i="2" s="1"/>
  <c r="BZ80" i="1"/>
  <c r="CA83" i="2" s="1"/>
  <c r="BY80" i="1"/>
  <c r="BZ83" i="2" s="1"/>
  <c r="BX80" i="1"/>
  <c r="BY83" i="2" s="1"/>
  <c r="BW80" i="1"/>
  <c r="BX83" i="2" s="1"/>
  <c r="BV80" i="1"/>
  <c r="BW83" i="2" s="1"/>
  <c r="BU80" i="1"/>
  <c r="BV83" i="2" s="1"/>
  <c r="BT80" i="1"/>
  <c r="BU83" i="2" s="1"/>
  <c r="BS80" i="1"/>
  <c r="BT83" i="2" s="1"/>
  <c r="BR80" i="1"/>
  <c r="BS83" i="2" s="1"/>
  <c r="BQ80" i="1"/>
  <c r="BR83" i="2" s="1"/>
  <c r="BP80" i="1"/>
  <c r="BQ83" i="2" s="1"/>
  <c r="BO80" i="1"/>
  <c r="BP83" i="2" s="1"/>
  <c r="BN80" i="1"/>
  <c r="BO83" i="2" s="1"/>
  <c r="BM80" i="1"/>
  <c r="BN83" i="2" s="1"/>
  <c r="BL80" i="1"/>
  <c r="BM83" i="2" s="1"/>
  <c r="BK80" i="1"/>
  <c r="BJ80" i="1"/>
  <c r="BI80" i="1"/>
  <c r="BH80" i="1"/>
  <c r="BG80" i="1"/>
  <c r="BG83" i="2" s="1"/>
  <c r="BF80" i="1"/>
  <c r="BE80" i="1"/>
  <c r="BD80" i="1"/>
  <c r="BD83" i="2" s="1"/>
  <c r="BC80" i="1"/>
  <c r="BB80" i="1"/>
  <c r="BA80" i="1"/>
  <c r="BA83" i="2" s="1"/>
  <c r="AZ80" i="1"/>
  <c r="AZ83" i="2" s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K83" i="2" s="1"/>
  <c r="AJ80" i="1"/>
  <c r="AJ83" i="2" s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U81" i="10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3" i="2" s="1"/>
  <c r="T80" i="1"/>
  <c r="T83" i="2" s="1"/>
  <c r="S80" i="1"/>
  <c r="S83" i="2" s="1"/>
  <c r="R80" i="1"/>
  <c r="R83" i="2" s="1"/>
  <c r="Q80" i="1"/>
  <c r="Q83" i="2" s="1"/>
  <c r="P80" i="1"/>
  <c r="O80" i="1"/>
  <c r="N80" i="1"/>
  <c r="M80" i="1"/>
  <c r="L80" i="1"/>
  <c r="K80" i="1"/>
  <c r="K83" i="2" s="1"/>
  <c r="J80" i="1"/>
  <c r="J83" i="2" s="1"/>
  <c r="I80" i="1"/>
  <c r="I83" i="2" s="1"/>
  <c r="H80" i="1"/>
  <c r="H83" i="2" s="1"/>
  <c r="G80" i="1"/>
  <c r="G83" i="2" s="1"/>
  <c r="F80" i="1"/>
  <c r="E80" i="1"/>
  <c r="D80" i="1"/>
  <c r="D83" i="2" s="1"/>
  <c r="C80" i="1"/>
  <c r="C81" i="9" s="1"/>
  <c r="B80" i="1"/>
  <c r="B81" i="9" s="1"/>
  <c r="A80" i="1"/>
  <c r="A81" i="9" s="1"/>
  <c r="CN83" i="9" l="1"/>
  <c r="CO88" i="9"/>
  <c r="P86" i="9"/>
  <c r="CH88" i="9"/>
  <c r="CN88" i="9"/>
  <c r="CL88" i="9"/>
  <c r="BS88" i="9"/>
  <c r="CO84" i="9"/>
  <c r="CQ83" i="9"/>
  <c r="CP84" i="9"/>
  <c r="CR88" i="9"/>
  <c r="CH86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I83" i="2"/>
  <c r="CK83" i="2" s="1"/>
  <c r="CP85" i="9"/>
  <c r="CE85" i="9"/>
  <c r="CT85" i="9" s="1"/>
  <c r="CP83" i="9"/>
  <c r="P85" i="9"/>
  <c r="BS85" i="9"/>
  <c r="CN84" i="9"/>
  <c r="CO85" i="9"/>
  <c r="BY85" i="9"/>
  <c r="CN85" i="9" s="1"/>
  <c r="CC85" i="9"/>
  <c r="CR85" i="9" s="1"/>
  <c r="BV85" i="9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BT82" i="9" s="1"/>
  <c r="F81" i="9"/>
  <c r="E81" i="9"/>
  <c r="D81" i="10"/>
  <c r="AQ81" i="10" s="1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BE81" i="10" s="1"/>
  <c r="AI81" i="10"/>
  <c r="AS81" i="9"/>
  <c r="I81" i="10"/>
  <c r="AJ81" i="10"/>
  <c r="V81" i="9"/>
  <c r="AT81" i="9"/>
  <c r="AK81" i="10"/>
  <c r="W81" i="9"/>
  <c r="AL81" i="10"/>
  <c r="AT81" i="10"/>
  <c r="AE81" i="9"/>
  <c r="AW81" i="9"/>
  <c r="S81" i="10"/>
  <c r="A81" i="10"/>
  <c r="CW88" i="9" l="1"/>
  <c r="AA82" i="9"/>
  <c r="AQ81" i="9"/>
  <c r="BI82" i="9" s="1"/>
  <c r="BS86" i="9"/>
  <c r="CW86" i="9" s="1"/>
  <c r="CH85" i="9"/>
  <c r="CW85" i="9" s="1"/>
  <c r="CW84" i="9"/>
  <c r="CK85" i="9"/>
  <c r="K82" i="9"/>
  <c r="CW83" i="9"/>
  <c r="BP82" i="9"/>
  <c r="M82" i="9"/>
  <c r="BM82" i="9"/>
  <c r="BV82" i="9"/>
  <c r="CF82" i="9"/>
  <c r="BL82" i="9"/>
  <c r="BZ82" i="9"/>
  <c r="N82" i="9"/>
  <c r="CB82" i="9"/>
  <c r="BR82" i="9"/>
  <c r="CE82" i="9"/>
  <c r="CG82" i="9"/>
  <c r="BX82" i="9"/>
  <c r="BJ82" i="9"/>
  <c r="BQ82" i="9"/>
  <c r="CD82" i="9"/>
  <c r="BO82" i="9"/>
  <c r="CS82" i="9" s="1"/>
  <c r="CI82" i="9"/>
  <c r="CX82" i="9" s="1"/>
  <c r="O82" i="9"/>
  <c r="BH82" i="9"/>
  <c r="CA82" i="9"/>
  <c r="BN82" i="9"/>
  <c r="AC82" i="9"/>
  <c r="BW82" i="9"/>
  <c r="BY82" i="9"/>
  <c r="CC82" i="9"/>
  <c r="AB82" i="9"/>
  <c r="L82" i="9"/>
  <c r="B71" i="12"/>
  <c r="DO81" i="10"/>
  <c r="BK82" i="9" l="1"/>
  <c r="BG82" i="9"/>
  <c r="CO82" i="9"/>
  <c r="CT82" i="9"/>
  <c r="CQ82" i="9"/>
  <c r="P82" i="9"/>
  <c r="CM82" i="9"/>
  <c r="CN82" i="9"/>
  <c r="CH82" i="9"/>
  <c r="CU82" i="9"/>
  <c r="CL82" i="9"/>
  <c r="CV82" i="9"/>
  <c r="CR82" i="9"/>
  <c r="CK82" i="9"/>
  <c r="BS82" i="9"/>
  <c r="CW82" i="9" s="1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M82" i="2" l="1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M92" i="10" s="1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Q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L91" i="10" s="1"/>
  <c r="V79" i="10"/>
  <c r="F79" i="9"/>
  <c r="AG79" i="9"/>
  <c r="AU79" i="9"/>
  <c r="F79" i="10"/>
  <c r="M91" i="10" s="1"/>
  <c r="W79" i="10"/>
  <c r="G79" i="9"/>
  <c r="AH79" i="9"/>
  <c r="AV79" i="9"/>
  <c r="H79" i="9"/>
  <c r="AI79" i="9"/>
  <c r="AW79" i="9"/>
  <c r="H79" i="10"/>
  <c r="B7" i="3"/>
  <c r="A6" i="3"/>
  <c r="A5" i="3"/>
  <c r="H3" i="15"/>
  <c r="AC92" i="10" l="1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BN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BR92" i="10" l="1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BS91" i="10" l="1"/>
  <c r="CS91" i="10" s="1"/>
  <c r="CR91" i="10"/>
  <c r="CT91" i="10"/>
  <c r="CN91" i="10"/>
  <c r="CP91" i="10"/>
  <c r="CV91" i="10"/>
  <c r="CK91" i="10"/>
  <c r="CH92" i="10"/>
  <c r="DI92" i="10" s="1"/>
  <c r="BS92" i="10"/>
  <c r="CP92" i="10" s="1"/>
  <c r="CQ91" i="10"/>
  <c r="CL91" i="10"/>
  <c r="CH91" i="10"/>
  <c r="DD91" i="10" s="1"/>
  <c r="CM91" i="10"/>
  <c r="CU91" i="10"/>
  <c r="CO91" i="10"/>
  <c r="CH81" i="9"/>
  <c r="CW81" i="9" s="1"/>
  <c r="CH80" i="9"/>
  <c r="CW80" i="9" s="1"/>
  <c r="CP80" i="9"/>
  <c r="B9" i="2"/>
  <c r="A8" i="2"/>
  <c r="B10" i="3"/>
  <c r="A9" i="3"/>
  <c r="DB91" i="10" l="1"/>
  <c r="DR91" i="10" s="1"/>
  <c r="DC91" i="10"/>
  <c r="DS91" i="10" s="1"/>
  <c r="DF92" i="10"/>
  <c r="DA91" i="10"/>
  <c r="DQ91" i="10" s="1"/>
  <c r="DK91" i="10"/>
  <c r="EA91" i="10" s="1"/>
  <c r="DC92" i="10"/>
  <c r="CW91" i="10"/>
  <c r="DF91" i="10"/>
  <c r="DV91" i="10" s="1"/>
  <c r="CV92" i="10"/>
  <c r="CO92" i="10"/>
  <c r="DT92" i="10" s="1"/>
  <c r="CK92" i="10"/>
  <c r="CU92" i="10"/>
  <c r="DZ92" i="10" s="1"/>
  <c r="CN92" i="10"/>
  <c r="DS92" i="10" s="1"/>
  <c r="CQ92" i="10"/>
  <c r="DV92" i="10" s="1"/>
  <c r="CT92" i="10"/>
  <c r="DY92" i="10" s="1"/>
  <c r="CR92" i="10"/>
  <c r="DW92" i="10" s="1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W91" i="10" s="1"/>
  <c r="DT91" i="10"/>
  <c r="DH91" i="10"/>
  <c r="DX91" i="10" s="1"/>
  <c r="DE91" i="10"/>
  <c r="DU91" i="10" s="1"/>
  <c r="DI91" i="10"/>
  <c r="DY91" i="10" s="1"/>
  <c r="DJ91" i="10"/>
  <c r="DZ91" i="10" s="1"/>
  <c r="B10" i="2"/>
  <c r="A9" i="2"/>
  <c r="A10" i="3"/>
  <c r="B11" i="3"/>
  <c r="EA92" i="10" l="1"/>
  <c r="DR92" i="10"/>
  <c r="DP92" i="10"/>
  <c r="CW92" i="10"/>
  <c r="DX92" i="10"/>
  <c r="DL92" i="10"/>
  <c r="DQ92" i="10"/>
  <c r="DL91" i="10"/>
  <c r="EB91" i="10" s="1"/>
  <c r="B11" i="2"/>
  <c r="A10" i="2"/>
  <c r="A11" i="3"/>
  <c r="B12" i="3"/>
  <c r="EB92" i="10" l="1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ED89" i="10"/>
  <c r="EE89" i="10" s="1"/>
  <c r="C79" i="12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CI80" i="2"/>
  <c r="CK80" i="2" s="1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A90" i="10" s="1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AC90" i="10" s="1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N78" i="9" l="1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EA89" i="10" s="1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DT89" i="10" s="1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L84" i="10" s="1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O69" i="10"/>
  <c r="BE69" i="10"/>
  <c r="M70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Q73" i="10"/>
  <c r="Z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Z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Y89" i="10" l="1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EB89" i="10" s="1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BK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BJ88" i="10"/>
  <c r="Q76" i="10"/>
  <c r="Q88" i="10"/>
  <c r="Z76" i="10"/>
  <c r="Z88" i="10"/>
  <c r="DM69" i="10"/>
  <c r="Y88" i="10"/>
  <c r="AC87" i="10"/>
  <c r="BR87" i="10"/>
  <c r="BN87" i="10"/>
  <c r="AB75" i="10"/>
  <c r="AB87" i="10"/>
  <c r="Q75" i="10"/>
  <c r="Q87" i="10"/>
  <c r="BJ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BQ87" i="10"/>
  <c r="BI87" i="10"/>
  <c r="BH87" i="10"/>
  <c r="Z87" i="10"/>
  <c r="N86" i="10"/>
  <c r="BN86" i="10"/>
  <c r="BG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BK86" i="10"/>
  <c r="Y84" i="10"/>
  <c r="CE73" i="10"/>
  <c r="CI86" i="3"/>
  <c r="C75" i="12" s="1"/>
  <c r="L74" i="10"/>
  <c r="BE73" i="10"/>
  <c r="BV85" i="10" s="1"/>
  <c r="Z73" i="10"/>
  <c r="N83" i="10"/>
  <c r="CI71" i="10"/>
  <c r="Q71" i="10"/>
  <c r="BL86" i="10"/>
  <c r="DM73" i="10"/>
  <c r="L83" i="10"/>
  <c r="AC83" i="10"/>
  <c r="BQ83" i="10"/>
  <c r="CI73" i="10"/>
  <c r="M86" i="10"/>
  <c r="BH86" i="10"/>
  <c r="BJ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BI86" i="10"/>
  <c r="BR86" i="10"/>
  <c r="BO86" i="10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P73" i="10" l="1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S86" i="10"/>
  <c r="CP86" i="10" s="1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BS87" i="10" l="1"/>
  <c r="CL87" i="10" s="1"/>
  <c r="BS88" i="10"/>
  <c r="CV88" i="10" s="1"/>
  <c r="CH85" i="10"/>
  <c r="DC85" i="10" s="1"/>
  <c r="CR88" i="10"/>
  <c r="CM88" i="10"/>
  <c r="CL88" i="10"/>
  <c r="CT87" i="10"/>
  <c r="CO88" i="10"/>
  <c r="CQ87" i="10"/>
  <c r="CV87" i="10"/>
  <c r="CS87" i="10"/>
  <c r="CU87" i="10"/>
  <c r="CN88" i="10"/>
  <c r="CP87" i="10"/>
  <c r="CU88" i="10"/>
  <c r="CK87" i="10"/>
  <c r="CR87" i="10"/>
  <c r="CO87" i="10"/>
  <c r="CM87" i="10"/>
  <c r="CS88" i="10"/>
  <c r="CN87" i="10"/>
  <c r="CQ88" i="10"/>
  <c r="CV86" i="10"/>
  <c r="CK88" i="10"/>
  <c r="CH88" i="10"/>
  <c r="DE88" i="10" s="1"/>
  <c r="DK82" i="10"/>
  <c r="DF85" i="10"/>
  <c r="DB83" i="10"/>
  <c r="CH87" i="10"/>
  <c r="DD87" i="10" s="1"/>
  <c r="DT87" i="10" s="1"/>
  <c r="CM86" i="10"/>
  <c r="CP84" i="10"/>
  <c r="DA83" i="10"/>
  <c r="CR84" i="10"/>
  <c r="CU84" i="10"/>
  <c r="CQ84" i="10"/>
  <c r="CT39" i="9"/>
  <c r="DI83" i="10"/>
  <c r="DY83" i="10" s="1"/>
  <c r="CL85" i="10"/>
  <c r="CU86" i="10"/>
  <c r="CR86" i="10"/>
  <c r="CT86" i="10"/>
  <c r="CK86" i="10"/>
  <c r="CQ86" i="10"/>
  <c r="CO86" i="10"/>
  <c r="CH86" i="10"/>
  <c r="DK86" i="10" s="1"/>
  <c r="CS86" i="10"/>
  <c r="CL86" i="10"/>
  <c r="CN86" i="10"/>
  <c r="DH83" i="10"/>
  <c r="DE85" i="10"/>
  <c r="CH80" i="10"/>
  <c r="DK80" i="10" s="1"/>
  <c r="DD85" i="10"/>
  <c r="DI85" i="10"/>
  <c r="DA85" i="10"/>
  <c r="DK85" i="10"/>
  <c r="DB85" i="10"/>
  <c r="CM85" i="10"/>
  <c r="DB81" i="10"/>
  <c r="CS85" i="10"/>
  <c r="CU85" i="10"/>
  <c r="DK81" i="10"/>
  <c r="DE81" i="10"/>
  <c r="DF81" i="10"/>
  <c r="CQ85" i="10"/>
  <c r="DI81" i="10"/>
  <c r="DJ81" i="10"/>
  <c r="DC81" i="10"/>
  <c r="CR85" i="10"/>
  <c r="CN85" i="10"/>
  <c r="DS85" i="10" s="1"/>
  <c r="CP85" i="10"/>
  <c r="DG85" i="10"/>
  <c r="CZ85" i="10"/>
  <c r="DH85" i="10"/>
  <c r="CT85" i="10"/>
  <c r="CV85" i="10"/>
  <c r="CO85" i="10"/>
  <c r="DJ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DD81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D80" i="10"/>
  <c r="DI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EA85" i="10" l="1"/>
  <c r="CP88" i="10"/>
  <c r="DU88" i="10" s="1"/>
  <c r="CT88" i="10"/>
  <c r="DB88" i="10"/>
  <c r="DR88" i="10" s="1"/>
  <c r="CW87" i="10"/>
  <c r="DA88" i="10"/>
  <c r="DQ88" i="10" s="1"/>
  <c r="DK88" i="10"/>
  <c r="EA88" i="10" s="1"/>
  <c r="DV85" i="10"/>
  <c r="DZ84" i="10"/>
  <c r="DD88" i="10"/>
  <c r="DT88" i="10" s="1"/>
  <c r="CZ80" i="10"/>
  <c r="DP80" i="10" s="1"/>
  <c r="DJ88" i="10"/>
  <c r="DZ88" i="10" s="1"/>
  <c r="DB86" i="10"/>
  <c r="DR86" i="10" s="1"/>
  <c r="CZ86" i="10"/>
  <c r="DP86" i="10" s="1"/>
  <c r="DF88" i="10"/>
  <c r="DV88" i="10" s="1"/>
  <c r="DV84" i="10"/>
  <c r="EA86" i="10"/>
  <c r="DQ83" i="10"/>
  <c r="DW84" i="10"/>
  <c r="CZ88" i="10"/>
  <c r="DH88" i="10"/>
  <c r="DX88" i="10" s="1"/>
  <c r="DG88" i="10"/>
  <c r="DW88" i="10" s="1"/>
  <c r="DC88" i="10"/>
  <c r="DS88" i="10" s="1"/>
  <c r="DI88" i="10"/>
  <c r="DY88" i="10" s="1"/>
  <c r="DP88" i="10"/>
  <c r="CW88" i="10"/>
  <c r="CZ87" i="10"/>
  <c r="DP87" i="10" s="1"/>
  <c r="DF87" i="10"/>
  <c r="DV87" i="10" s="1"/>
  <c r="DC87" i="10"/>
  <c r="DS87" i="10" s="1"/>
  <c r="DG87" i="10"/>
  <c r="DW87" i="10" s="1"/>
  <c r="DJ87" i="10"/>
  <c r="DZ87" i="10" s="1"/>
  <c r="DA87" i="10"/>
  <c r="DQ87" i="10" s="1"/>
  <c r="DX83" i="10"/>
  <c r="DH87" i="10"/>
  <c r="DX87" i="10" s="1"/>
  <c r="DE87" i="10"/>
  <c r="DU87" i="10" s="1"/>
  <c r="DU84" i="10"/>
  <c r="DI86" i="10"/>
  <c r="DY86" i="10" s="1"/>
  <c r="DR85" i="10"/>
  <c r="DQ85" i="10"/>
  <c r="DK87" i="10"/>
  <c r="EA87" i="10" s="1"/>
  <c r="DB87" i="10"/>
  <c r="DR87" i="10" s="1"/>
  <c r="DI87" i="10"/>
  <c r="DY87" i="10" s="1"/>
  <c r="DR83" i="10"/>
  <c r="DR84" i="10"/>
  <c r="DH80" i="10"/>
  <c r="DT85" i="10"/>
  <c r="DG80" i="10"/>
  <c r="DY85" i="10"/>
  <c r="DF80" i="10"/>
  <c r="DE80" i="10"/>
  <c r="DB80" i="10"/>
  <c r="DJ80" i="10"/>
  <c r="CK82" i="10"/>
  <c r="DP82" i="10" s="1"/>
  <c r="CU82" i="10"/>
  <c r="DZ82" i="10" s="1"/>
  <c r="DA80" i="10"/>
  <c r="DU85" i="10"/>
  <c r="DG86" i="10"/>
  <c r="DW86" i="10" s="1"/>
  <c r="DC86" i="10"/>
  <c r="DS86" i="10" s="1"/>
  <c r="DH86" i="10"/>
  <c r="DX86" i="10" s="1"/>
  <c r="DA86" i="10"/>
  <c r="DQ86" i="10" s="1"/>
  <c r="DF86" i="10"/>
  <c r="DV86" i="10" s="1"/>
  <c r="DD86" i="10"/>
  <c r="DT86" i="10" s="1"/>
  <c r="DJ86" i="10"/>
  <c r="DZ86" i="10" s="1"/>
  <c r="EA84" i="10"/>
  <c r="CW86" i="10"/>
  <c r="DE86" i="10"/>
  <c r="DU86" i="10" s="1"/>
  <c r="DL81" i="10"/>
  <c r="DZ85" i="10"/>
  <c r="DW85" i="10"/>
  <c r="DQ84" i="10"/>
  <c r="DS83" i="10"/>
  <c r="DL84" i="10"/>
  <c r="DX85" i="10"/>
  <c r="DL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CR80" i="10"/>
  <c r="CS80" i="10"/>
  <c r="CO80" i="10"/>
  <c r="DT80" i="10" s="1"/>
  <c r="CM80" i="10"/>
  <c r="CP80" i="10"/>
  <c r="CU80" i="10"/>
  <c r="CV80" i="10"/>
  <c r="EA80" i="10" s="1"/>
  <c r="CT80" i="10"/>
  <c r="DY80" i="10" s="1"/>
  <c r="CN80" i="10"/>
  <c r="DS80" i="10" s="1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V80" i="10" l="1"/>
  <c r="DU80" i="10"/>
  <c r="DW80" i="10"/>
  <c r="DX80" i="10"/>
  <c r="DL88" i="10"/>
  <c r="EB88" i="10" s="1"/>
  <c r="DR80" i="10"/>
  <c r="DL80" i="10"/>
  <c r="DL87" i="10"/>
  <c r="EB87" i="10" s="1"/>
  <c r="DQ80" i="10"/>
  <c r="EB85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0" i="10" l="1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Y11" i="12"/>
  <c r="T11" i="12" s="1"/>
  <c r="B25" i="2"/>
  <c r="A24" i="2"/>
  <c r="T34" i="12"/>
  <c r="B26" i="3"/>
  <c r="A25" i="3"/>
  <c r="BL25" i="3" s="1"/>
  <c r="O17" i="12"/>
  <c r="N17" i="12"/>
  <c r="B14" i="15" l="1"/>
  <c r="C13" i="15"/>
  <c r="D13" i="15" s="1"/>
  <c r="T36" i="12"/>
  <c r="BL24" i="2"/>
  <c r="B26" i="2"/>
  <c r="A25" i="2"/>
  <c r="T24" i="12"/>
  <c r="Z12" i="12"/>
  <c r="Y12" i="12"/>
  <c r="T47" i="12"/>
  <c r="T46" i="12"/>
  <c r="T35" i="12"/>
  <c r="A26" i="3"/>
  <c r="BL26" i="3" s="1"/>
  <c r="B27" i="3"/>
  <c r="CN77" i="3"/>
  <c r="CP77" i="3" s="1"/>
  <c r="T12" i="12" l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N82" i="3" l="1"/>
  <c r="CP82" i="3" s="1"/>
  <c r="CF91" i="1" l="1"/>
  <c r="CF90" i="1" l="1"/>
  <c r="CF89" i="1"/>
  <c r="CF88" i="1" l="1"/>
  <c r="CF87" i="1" l="1"/>
  <c r="CF86" i="1"/>
  <c r="CF77" i="1"/>
  <c r="CF76" i="1"/>
  <c r="CF82" i="1"/>
  <c r="CF79" i="1"/>
  <c r="CF85" i="1"/>
  <c r="CF84" i="1"/>
  <c r="CF83" i="1"/>
  <c r="CF81" i="1"/>
  <c r="CF80" i="1"/>
  <c r="CF78" i="1"/>
  <c r="CG85" i="2" l="1"/>
  <c r="CG79" i="2"/>
  <c r="CG82" i="2"/>
  <c r="CG81" i="2"/>
  <c r="CG83" i="2"/>
  <c r="CG84" i="2"/>
  <c r="CG80" i="2"/>
  <c r="CF75" i="1"/>
  <c r="CG78" i="2" l="1"/>
  <c r="CF2" i="1" l="1"/>
  <c r="CF12" i="1"/>
  <c r="CF9" i="1"/>
  <c r="CF13" i="1"/>
  <c r="CF8" i="1"/>
  <c r="CF11" i="1"/>
  <c r="CF6" i="1"/>
  <c r="CF17" i="1"/>
  <c r="CF4" i="1"/>
  <c r="CF16" i="1"/>
  <c r="CF7" i="1"/>
  <c r="CF3" i="1"/>
  <c r="CG10" i="2" l="1"/>
  <c r="CG8" i="1"/>
  <c r="CG12" i="1"/>
  <c r="CG14" i="2"/>
  <c r="CG6" i="1"/>
  <c r="CG5" i="2"/>
  <c r="CG3" i="1"/>
  <c r="CG9" i="2"/>
  <c r="CG7" i="1"/>
  <c r="CG16" i="1"/>
  <c r="CG15" i="2"/>
  <c r="CG13" i="1"/>
  <c r="CG6" i="2"/>
  <c r="CG4" i="1"/>
  <c r="CG11" i="1"/>
  <c r="CG91" i="1"/>
  <c r="CG2" i="1"/>
  <c r="CG89" i="1"/>
  <c r="CG90" i="1"/>
  <c r="CG88" i="1"/>
  <c r="CG83" i="1"/>
  <c r="CG82" i="1"/>
  <c r="CG77" i="1"/>
  <c r="CG78" i="1"/>
  <c r="CG80" i="1"/>
  <c r="CG79" i="1"/>
  <c r="CG76" i="1"/>
  <c r="CG86" i="1"/>
  <c r="CG84" i="1"/>
  <c r="CG87" i="1"/>
  <c r="CG81" i="1"/>
  <c r="CG85" i="1"/>
  <c r="CG75" i="1"/>
  <c r="CG9" i="1"/>
  <c r="CG11" i="2"/>
  <c r="CG17" i="1"/>
  <c r="CG19" i="2"/>
  <c r="CF14" i="1" l="1"/>
  <c r="CG16" i="2" l="1"/>
  <c r="CG14" i="1"/>
  <c r="CF5" i="1"/>
  <c r="CF15" i="1"/>
  <c r="CF19" i="1"/>
  <c r="CF10" i="1"/>
  <c r="CF26" i="1"/>
  <c r="CF20" i="1"/>
  <c r="CF25" i="1"/>
  <c r="CF22" i="1"/>
  <c r="CF21" i="1"/>
  <c r="CF23" i="1"/>
  <c r="CF24" i="1"/>
  <c r="CF18" i="1"/>
  <c r="CF27" i="1"/>
  <c r="CG26" i="1" l="1"/>
  <c r="CG28" i="2"/>
  <c r="CG29" i="2"/>
  <c r="CG27" i="1"/>
  <c r="CG21" i="1"/>
  <c r="CG23" i="2"/>
  <c r="CG22" i="1"/>
  <c r="CG24" i="2"/>
  <c r="CG12" i="2"/>
  <c r="CG10" i="1"/>
  <c r="CG13" i="2"/>
  <c r="CG17" i="2"/>
  <c r="CG15" i="1"/>
  <c r="CG18" i="2"/>
  <c r="CG18" i="1"/>
  <c r="CG20" i="2"/>
  <c r="CG24" i="1"/>
  <c r="CG26" i="2"/>
  <c r="CG19" i="1"/>
  <c r="CG21" i="2"/>
  <c r="CG5" i="1"/>
  <c r="CG7" i="2"/>
  <c r="CG8" i="2"/>
  <c r="CG22" i="2"/>
  <c r="CG20" i="1"/>
  <c r="CG25" i="1"/>
  <c r="CG27" i="2"/>
  <c r="CG25" i="2"/>
  <c r="CG23" i="1"/>
  <c r="CF28" i="1"/>
  <c r="CG30" i="2" l="1"/>
  <c r="CG28" i="1"/>
  <c r="CF29" i="1"/>
  <c r="CG31" i="2" l="1"/>
  <c r="CG29" i="1"/>
  <c r="CF30" i="1"/>
  <c r="CG30" i="1" l="1"/>
  <c r="CG32" i="2"/>
  <c r="CF31" i="1"/>
  <c r="CG33" i="2" l="1"/>
  <c r="CG31" i="1"/>
  <c r="CF32" i="1"/>
  <c r="CG32" i="1" l="1"/>
  <c r="CG34" i="2"/>
  <c r="CF33" i="1"/>
  <c r="CG33" i="1" l="1"/>
  <c r="CG35" i="2"/>
  <c r="CF34" i="1"/>
  <c r="CG34" i="1" l="1"/>
  <c r="CG36" i="2"/>
  <c r="CF35" i="1"/>
  <c r="CG37" i="2" l="1"/>
  <c r="CG35" i="1"/>
  <c r="CF36" i="1"/>
  <c r="CG38" i="2" l="1"/>
  <c r="CG36" i="1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9" i="2" l="1"/>
  <c r="CG57" i="1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<sst xmlns="http://schemas.openxmlformats.org/spreadsheetml/2006/main" count="806" uniqueCount="182">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</sst>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7.9491641317577688E-2</c:v>
                </c:pt>
                <c:pt idx="1">
                  <c:v>5.9845706584237268E-2</c:v>
                </c:pt>
                <c:pt idx="2">
                  <c:v>6.3891094311341989E-2</c:v>
                </c:pt>
                <c:pt idx="3">
                  <c:v>0.12890946834927219</c:v>
                </c:pt>
                <c:pt idx="4">
                  <c:v>0.12568217146119265</c:v>
                </c:pt>
                <c:pt idx="5">
                  <c:v>7.7262043891683119E-2</c:v>
                </c:pt>
                <c:pt idx="6">
                  <c:v>0.13638238283029502</c:v>
                </c:pt>
                <c:pt idx="7">
                  <c:v>0.26265326067140227</c:v>
                </c:pt>
                <c:pt idx="8">
                  <c:v>0.20604826075433857</c:v>
                </c:pt>
                <c:pt idx="9">
                  <c:v>0.12518426483712308</c:v>
                </c:pt>
                <c:pt idx="10">
                  <c:v>9.6326392901241453E-2</c:v>
                </c:pt>
                <c:pt idx="11">
                  <c:v>8.3682037427066591E-2</c:v>
                </c:pt>
                <c:pt idx="12">
                  <c:v>4.754241981505114E-2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8.0630545065518033E-2</c:v>
                </c:pt>
                <c:pt idx="1">
                  <c:v>6.023676984981341E-2</c:v>
                </c:pt>
                <c:pt idx="2">
                  <c:v>6.4445883803521342E-2</c:v>
                </c:pt>
                <c:pt idx="3">
                  <c:v>0.12474611267048985</c:v>
                </c:pt>
                <c:pt idx="4">
                  <c:v>0.12342066294499077</c:v>
                </c:pt>
                <c:pt idx="5">
                  <c:v>7.8880217077648584E-2</c:v>
                </c:pt>
                <c:pt idx="6">
                  <c:v>0.13436359526075203</c:v>
                </c:pt>
                <c:pt idx="7">
                  <c:v>0.25994678680994876</c:v>
                </c:pt>
                <c:pt idx="8">
                  <c:v>0.20723249806440713</c:v>
                </c:pt>
                <c:pt idx="9">
                  <c:v>0.13120897105759477</c:v>
                </c:pt>
                <c:pt idx="10">
                  <c:v>9.9701804542405847E-2</c:v>
                </c:pt>
                <c:pt idx="11">
                  <c:v>8.6302897757939423E-2</c:v>
                </c:pt>
                <c:pt idx="12">
                  <c:v>4.7368963567090638E-2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8.113936961926016E-2</c:v>
                </c:pt>
                <c:pt idx="1">
                  <c:v>6.0790308378942726E-2</c:v>
                </c:pt>
                <c:pt idx="2">
                  <c:v>6.5193770656134742E-2</c:v>
                </c:pt>
                <c:pt idx="3">
                  <c:v>0.12371162284175963</c:v>
                </c:pt>
                <c:pt idx="4">
                  <c:v>0.12279969217713438</c:v>
                </c:pt>
                <c:pt idx="5">
                  <c:v>7.9280172047813346E-2</c:v>
                </c:pt>
                <c:pt idx="6">
                  <c:v>0.13453232257809788</c:v>
                </c:pt>
                <c:pt idx="7">
                  <c:v>0.25953009172006536</c:v>
                </c:pt>
                <c:pt idx="8">
                  <c:v>0.20714478808248549</c:v>
                </c:pt>
                <c:pt idx="9">
                  <c:v>0.13149545264643425</c:v>
                </c:pt>
                <c:pt idx="10">
                  <c:v>0.10147699883538275</c:v>
                </c:pt>
                <c:pt idx="11">
                  <c:v>8.7554218460784927E-2</c:v>
                </c:pt>
                <c:pt idx="12">
                  <c:v>4.659466729061057E-2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8.1953315143775018E-2</c:v>
                </c:pt>
                <c:pt idx="1">
                  <c:v>6.187181818174925E-2</c:v>
                </c:pt>
                <c:pt idx="2">
                  <c:v>6.5380178266551514E-2</c:v>
                </c:pt>
                <c:pt idx="3">
                  <c:v>0.12207259011651739</c:v>
                </c:pt>
                <c:pt idx="4">
                  <c:v>0.1214203858363414</c:v>
                </c:pt>
                <c:pt idx="5">
                  <c:v>7.9688309718787265E-2</c:v>
                </c:pt>
                <c:pt idx="6">
                  <c:v>0.13289864939109863</c:v>
                </c:pt>
                <c:pt idx="7">
                  <c:v>0.25934546829884431</c:v>
                </c:pt>
                <c:pt idx="8">
                  <c:v>0.20922035535083761</c:v>
                </c:pt>
                <c:pt idx="9">
                  <c:v>0.13528764885807099</c:v>
                </c:pt>
                <c:pt idx="10">
                  <c:v>0.10230300925508584</c:v>
                </c:pt>
                <c:pt idx="11">
                  <c:v>8.7423906678047114E-2</c:v>
                </c:pt>
                <c:pt idx="12">
                  <c:v>4.5583013541945716E-2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8.3774816000369068E-2</c:v>
                </c:pt>
                <c:pt idx="1">
                  <c:v>6.3704105356792606E-2</c:v>
                </c:pt>
                <c:pt idx="2">
                  <c:v>6.6206996727169454E-2</c:v>
                </c:pt>
                <c:pt idx="3">
                  <c:v>0.12078610800266154</c:v>
                </c:pt>
                <c:pt idx="4">
                  <c:v>0.11951165404165809</c:v>
                </c:pt>
                <c:pt idx="5">
                  <c:v>8.0848382783769379E-2</c:v>
                </c:pt>
                <c:pt idx="6">
                  <c:v>0.13136529116970563</c:v>
                </c:pt>
                <c:pt idx="7">
                  <c:v>0.25718817409963202</c:v>
                </c:pt>
                <c:pt idx="8">
                  <c:v>0.2094834834481698</c:v>
                </c:pt>
                <c:pt idx="9">
                  <c:v>0.13729776215973466</c:v>
                </c:pt>
                <c:pt idx="10">
                  <c:v>0.10248097478315965</c:v>
                </c:pt>
                <c:pt idx="11">
                  <c:v>8.9843557441199096E-2</c:v>
                </c:pt>
                <c:pt idx="12">
                  <c:v>4.443933968723135E-2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  <c:pt idx="75" formatCode="0.0%">
                  <c:v>2.8652735552408779</c:v>
                </c:pt>
                <c:pt idx="76" formatCode="0.0%">
                  <c:v>2.8764835373129829</c:v>
                </c:pt>
                <c:pt idx="77" formatCode="0.0%">
                  <c:v>2.7571661871858577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  <c:pt idx="75" formatCode="0.0%">
                  <c:v>2.8731547260792594</c:v>
                </c:pt>
                <c:pt idx="76" formatCode="0.0%">
                  <c:v>2.8895122853357367</c:v>
                </c:pt>
                <c:pt idx="77" formatCode="0.0%">
                  <c:v>2.7652340952372052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  <c:pt idx="75" formatCode="0.0%">
                  <c:v>2.8853832905942092</c:v>
                </c:pt>
                <c:pt idx="76" formatCode="0.0%">
                  <c:v>2.9040934379478975</c:v>
                </c:pt>
                <c:pt idx="77" formatCode="0.0%">
                  <c:v>2.7728557460507952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Mensual'!$DB$83:$DB$95</c:f>
              <c:strCache>
                <c:ptCount val="13"/>
                <c:pt idx="0">
                  <c:v>Nivel general</c:v>
                </c:pt>
                <c:pt idx="1">
                  <c:v>Restaurantes y hoteles</c:v>
                </c:pt>
                <c:pt idx="2">
                  <c:v>Transporte</c:v>
                </c:pt>
                <c:pt idx="3">
                  <c:v>Educación</c:v>
                </c:pt>
                <c:pt idx="4">
                  <c:v>Recreación y cultura</c:v>
                </c:pt>
                <c:pt idx="5">
                  <c:v>Equipamiento y mantenimiento del hogar</c:v>
                </c:pt>
                <c:pt idx="6">
                  <c:v>Bienes y servicios varios</c:v>
                </c:pt>
                <c:pt idx="7">
                  <c:v>Salud</c:v>
                </c:pt>
                <c:pt idx="8">
                  <c:v>Bebidas alcohólicas y tabaco</c:v>
                </c:pt>
                <c:pt idx="9">
                  <c:v>Vivienda, agua, electricidad, gas y otros combustibles</c:v>
                </c:pt>
                <c:pt idx="10">
                  <c:v>Comunicación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Mensual'!$DC$83:$DC$95</c:f>
              <c:numCache>
                <c:formatCode>General</c:formatCode>
                <c:ptCount val="13"/>
                <c:pt idx="0" formatCode="0.00">
                  <c:v>0.27638612047534039</c:v>
                </c:pt>
                <c:pt idx="1">
                  <c:v>-0.23667270451520828</c:v>
                </c:pt>
                <c:pt idx="2">
                  <c:v>-0.18532976947912938</c:v>
                </c:pt>
                <c:pt idx="3">
                  <c:v>-0.15670962583083081</c:v>
                </c:pt>
                <c:pt idx="4">
                  <c:v>-0.13778319147025925</c:v>
                </c:pt>
                <c:pt idx="5">
                  <c:v>-9.9411420862217104E-2</c:v>
                </c:pt>
                <c:pt idx="6">
                  <c:v>-7.0011797866197684E-2</c:v>
                </c:pt>
                <c:pt idx="7">
                  <c:v>-6.6392384109891928E-3</c:v>
                </c:pt>
                <c:pt idx="8">
                  <c:v>1.4137304013218929E-2</c:v>
                </c:pt>
                <c:pt idx="9">
                  <c:v>1.6121834500895549E-2</c:v>
                </c:pt>
                <c:pt idx="10">
                  <c:v>2.518535459511656E-2</c:v>
                </c:pt>
                <c:pt idx="11">
                  <c:v>5.8235881328736805E-2</c:v>
                </c:pt>
                <c:pt idx="12">
                  <c:v>1.0552634944722046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  <c:pt idx="87" formatCode="0.00%">
                  <c:v>9.9701804542405847E-2</c:v>
                </c:pt>
                <c:pt idx="88" formatCode="0.00%">
                  <c:v>8.6302897757939423E-2</c:v>
                </c:pt>
                <c:pt idx="89" formatCode="0.00%">
                  <c:v>4.7368963567090638E-2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  <c:pt idx="87" formatCode="0.00%">
                  <c:v>0.10147699883538275</c:v>
                </c:pt>
                <c:pt idx="88" formatCode="0.00%">
                  <c:v>8.7554218460784927E-2</c:v>
                </c:pt>
                <c:pt idx="89" formatCode="0.00%">
                  <c:v>4.659466729061057E-2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  <c:pt idx="87" formatCode="0.00%">
                  <c:v>0.10230300925508584</c:v>
                </c:pt>
                <c:pt idx="88" formatCode="0.00%">
                  <c:v>8.7423906678047114E-2</c:v>
                </c:pt>
                <c:pt idx="89" formatCode="0.00%">
                  <c:v>4.5583013541945716E-2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5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5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5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211388</xdr:colOff>
      <xdr:row>90</xdr:row>
      <xdr:rowOff>38272</xdr:rowOff>
    </xdr:from>
    <xdr:to>
      <xdr:col>68</xdr:col>
      <xdr:colOff>504165</xdr:colOff>
      <xdr:row>109</xdr:row>
      <xdr:rowOff>131403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92391</xdr:colOff>
      <xdr:row>94</xdr:row>
      <xdr:rowOff>47455</xdr:rowOff>
    </xdr:from>
    <xdr:to>
      <xdr:col>81</xdr:col>
      <xdr:colOff>345411</xdr:colOff>
      <xdr:row>113</xdr:row>
      <xdr:rowOff>145877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104</xdr:col>
      <xdr:colOff>331304</xdr:colOff>
      <xdr:row>98</xdr:row>
      <xdr:rowOff>15736</xdr:rowOff>
    </xdr:from>
    <xdr:to>
      <xdr:col>108</xdr:col>
      <xdr:colOff>8282</xdr:colOff>
      <xdr:row>115</xdr:row>
      <xdr:rowOff>16565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89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6068.88623046875</v>
          </cell>
          <cell r="E89">
            <v>4256.66357421875</v>
          </cell>
          <cell r="F89">
            <v>4887.2900390625</v>
          </cell>
          <cell r="G89">
            <v>3452.883056640625</v>
          </cell>
          <cell r="H89">
            <v>5460.46728515625</v>
          </cell>
          <cell r="I89">
            <v>6320.4921875</v>
          </cell>
          <cell r="J89">
            <v>6009.2216796875</v>
          </cell>
          <cell r="K89">
            <v>4288.8642578125</v>
          </cell>
          <cell r="L89">
            <v>4838.189453125</v>
          </cell>
          <cell r="M89">
            <v>3283.803955078125</v>
          </cell>
          <cell r="N89">
            <v>5551.6181640625</v>
          </cell>
          <cell r="O89">
            <v>5672.21435546875</v>
          </cell>
          <cell r="P89">
            <v>6088.67041015625</v>
          </cell>
          <cell r="Q89">
            <v>4234.58447265625</v>
          </cell>
          <cell r="R89">
            <v>4950.92578125</v>
          </cell>
          <cell r="S89">
            <v>3380.279541015625</v>
          </cell>
          <cell r="T89">
            <v>5464.896484375</v>
          </cell>
          <cell r="U89">
            <v>6277.4033203125</v>
          </cell>
          <cell r="V89">
            <v>5977.5263671875</v>
          </cell>
          <cell r="W89">
            <v>4285.2138671875</v>
          </cell>
          <cell r="X89">
            <v>4856.10595703125</v>
          </cell>
          <cell r="Y89">
            <v>3399.201171875</v>
          </cell>
          <cell r="Z89">
            <v>5538.61083984375</v>
          </cell>
          <cell r="AA89">
            <v>5616.76513671875</v>
          </cell>
          <cell r="AB89">
            <v>6100.50732421875</v>
          </cell>
          <cell r="AC89">
            <v>4238.22021484375</v>
          </cell>
          <cell r="AD89">
            <v>4983.44970703125</v>
          </cell>
          <cell r="AE89">
            <v>3319.620361328125</v>
          </cell>
          <cell r="AF89">
            <v>5458.6064453125</v>
          </cell>
          <cell r="AG89">
            <v>6280.02783203125</v>
          </cell>
          <cell r="AH89">
            <v>5977.77294921875</v>
          </cell>
          <cell r="AI89">
            <v>4289.5322265625</v>
          </cell>
          <cell r="AJ89">
            <v>4863.53271484375</v>
          </cell>
          <cell r="AK89">
            <v>3435.784423828125</v>
          </cell>
          <cell r="AL89">
            <v>5510.37158203125</v>
          </cell>
          <cell r="AM89">
            <v>5587.45751953125</v>
          </cell>
          <cell r="AN89">
            <v>6106.0703125</v>
          </cell>
          <cell r="AO89">
            <v>4232.80615234375</v>
          </cell>
          <cell r="AP89">
            <v>5014.1875</v>
          </cell>
          <cell r="AQ89">
            <v>3306.634033203125</v>
          </cell>
          <cell r="AR89">
            <v>5460.38427734375</v>
          </cell>
          <cell r="AS89">
            <v>6177.1044921875</v>
          </cell>
          <cell r="AT89">
            <v>5944.65380859375</v>
          </cell>
          <cell r="AU89">
            <v>4264.78369140625</v>
          </cell>
          <cell r="AV89">
            <v>4884.408203125</v>
          </cell>
          <cell r="AW89">
            <v>3393.11572265625</v>
          </cell>
          <cell r="AX89">
            <v>5494.220703125</v>
          </cell>
          <cell r="AY89">
            <v>5587.24658203125</v>
          </cell>
          <cell r="AZ89">
            <v>6114.74853515625</v>
          </cell>
          <cell r="BA89">
            <v>4216.73291015625</v>
          </cell>
          <cell r="BB89">
            <v>5057.85400390625</v>
          </cell>
          <cell r="BC89">
            <v>3276.818603515625</v>
          </cell>
          <cell r="BD89">
            <v>5471.697265625</v>
          </cell>
          <cell r="BE89">
            <v>6094.08203125</v>
          </cell>
          <cell r="BF89">
            <v>5913.5830078125</v>
          </cell>
          <cell r="BG89">
            <v>4261.46875</v>
          </cell>
          <cell r="BH89">
            <v>4912.912109375</v>
          </cell>
          <cell r="BI89">
            <v>3515.834716796875</v>
          </cell>
          <cell r="BJ89">
            <v>5467.197265625</v>
          </cell>
          <cell r="BK89">
            <v>5554.2392578125</v>
          </cell>
          <cell r="BL89">
            <v>5413.57568359375</v>
          </cell>
          <cell r="BM89">
            <v>5359.275390625</v>
          </cell>
          <cell r="BN89">
            <v>5357.44482421875</v>
          </cell>
          <cell r="BO89">
            <v>5343.73193359375</v>
          </cell>
          <cell r="BP89">
            <v>5289.4189453125</v>
          </cell>
          <cell r="BQ89">
            <v>6096.9775390625</v>
          </cell>
          <cell r="BR89">
            <v>4232.3427734375</v>
          </cell>
          <cell r="BS89">
            <v>4992.87939453125</v>
          </cell>
          <cell r="BT89">
            <v>3327.6630859375</v>
          </cell>
          <cell r="BU89">
            <v>5465.396484375</v>
          </cell>
          <cell r="BV89">
            <v>6182.9765625</v>
          </cell>
          <cell r="BW89">
            <v>5949.1611328125</v>
          </cell>
          <cell r="BX89">
            <v>4274.884765625</v>
          </cell>
          <cell r="BY89">
            <v>4882.7119140625</v>
          </cell>
          <cell r="BZ89">
            <v>3443.30322265625</v>
          </cell>
          <cell r="CA89">
            <v>5495.884765625</v>
          </cell>
          <cell r="CB89">
            <v>5587.4951171875</v>
          </cell>
          <cell r="CC89">
            <v>5339.55322265625</v>
          </cell>
          <cell r="CD89">
            <v>5339.55322265625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6449.14111328125</v>
          </cell>
          <cell r="E90">
            <v>4534.94775390625</v>
          </cell>
          <cell r="F90">
            <v>5245.91748046875</v>
          </cell>
          <cell r="G90">
            <v>4582.21337890625</v>
          </cell>
          <cell r="H90">
            <v>5817.0244140625</v>
          </cell>
          <cell r="I90">
            <v>6887.236328125</v>
          </cell>
          <cell r="J90">
            <v>6376.724609375</v>
          </cell>
          <cell r="K90">
            <v>4931.7890625</v>
          </cell>
          <cell r="L90">
            <v>5206.50439453125</v>
          </cell>
          <cell r="M90">
            <v>3611.7607421875</v>
          </cell>
          <cell r="N90">
            <v>5940.75732421875</v>
          </cell>
          <cell r="O90">
            <v>5999.8837890625</v>
          </cell>
          <cell r="P90">
            <v>6468.6103515625</v>
          </cell>
          <cell r="Q90">
            <v>4512.04833984375</v>
          </cell>
          <cell r="R90">
            <v>5311.45947265625</v>
          </cell>
          <cell r="S90">
            <v>4546.189453125</v>
          </cell>
          <cell r="T90">
            <v>5827.49853515625</v>
          </cell>
          <cell r="U90">
            <v>6846.6884765625</v>
          </cell>
          <cell r="V90">
            <v>6343.19091796875</v>
          </cell>
          <cell r="W90">
            <v>4919.9912109375</v>
          </cell>
          <cell r="X90">
            <v>5218.08935546875</v>
          </cell>
          <cell r="Y90">
            <v>3735.1513671875</v>
          </cell>
          <cell r="Z90">
            <v>5934.5908203125</v>
          </cell>
          <cell r="AA90">
            <v>5942.298828125</v>
          </cell>
          <cell r="AB90">
            <v>6480.56201171875</v>
          </cell>
          <cell r="AC90">
            <v>4516.083984375</v>
          </cell>
          <cell r="AD90">
            <v>5343.62548828125</v>
          </cell>
          <cell r="AE90">
            <v>4495.45068359375</v>
          </cell>
          <cell r="AF90">
            <v>5824.82666015625</v>
          </cell>
          <cell r="AG90">
            <v>6851.89501953125</v>
          </cell>
          <cell r="AH90">
            <v>6358.85546875</v>
          </cell>
          <cell r="AI90">
            <v>4922.52783203125</v>
          </cell>
          <cell r="AJ90">
            <v>5220.66259765625</v>
          </cell>
          <cell r="AK90">
            <v>3772.78271484375</v>
          </cell>
          <cell r="AL90">
            <v>5912.287109375</v>
          </cell>
          <cell r="AM90">
            <v>5911.93017578125</v>
          </cell>
          <cell r="AN90">
            <v>6484.08056640625</v>
          </cell>
          <cell r="AO90">
            <v>4511.17529296875</v>
          </cell>
          <cell r="AP90">
            <v>5374.60009765625</v>
          </cell>
          <cell r="AQ90">
            <v>4494.91650390625</v>
          </cell>
          <cell r="AR90">
            <v>5828.4765625</v>
          </cell>
          <cell r="AS90">
            <v>6744.923828125</v>
          </cell>
          <cell r="AT90">
            <v>6310.5576171875</v>
          </cell>
          <cell r="AU90">
            <v>4892.34716796875</v>
          </cell>
          <cell r="AV90">
            <v>5240.5302734375</v>
          </cell>
          <cell r="AW90">
            <v>3731.017822265625</v>
          </cell>
          <cell r="AX90">
            <v>5898.49462890625</v>
          </cell>
          <cell r="AY90">
            <v>5914.45654296875</v>
          </cell>
          <cell r="AZ90">
            <v>6490.5615234375</v>
          </cell>
          <cell r="BA90">
            <v>4494.7880859375</v>
          </cell>
          <cell r="BB90">
            <v>5418.77783203125</v>
          </cell>
          <cell r="BC90">
            <v>4498.494140625</v>
          </cell>
          <cell r="BD90">
            <v>5846.4287109375</v>
          </cell>
          <cell r="BE90">
            <v>6659.86376953125</v>
          </cell>
          <cell r="BF90">
            <v>6273.80712890625</v>
          </cell>
          <cell r="BG90">
            <v>4885.89404296875</v>
          </cell>
          <cell r="BH90">
            <v>5268.546875</v>
          </cell>
          <cell r="BI90">
            <v>3865.990478515625</v>
          </cell>
          <cell r="BJ90">
            <v>5876.2802734375</v>
          </cell>
          <cell r="BK90">
            <v>5873.94580078125</v>
          </cell>
          <cell r="BL90">
            <v>5866.5947265625</v>
          </cell>
          <cell r="BM90">
            <v>5821.79638671875</v>
          </cell>
          <cell r="BN90">
            <v>5826.51171875</v>
          </cell>
          <cell r="BO90">
            <v>5810.90185546875</v>
          </cell>
          <cell r="BP90">
            <v>5764.63916015625</v>
          </cell>
          <cell r="BQ90">
            <v>6475.66015625</v>
          </cell>
          <cell r="BR90">
            <v>4510.3486328125</v>
          </cell>
          <cell r="BS90">
            <v>5353.16650390625</v>
          </cell>
          <cell r="BT90">
            <v>4514.40087890625</v>
          </cell>
          <cell r="BU90">
            <v>5834.24072265625</v>
          </cell>
          <cell r="BV90">
            <v>6750.7275390625</v>
          </cell>
          <cell r="BW90">
            <v>6315.59619140625</v>
          </cell>
          <cell r="BX90">
            <v>4905.59033203125</v>
          </cell>
          <cell r="BY90">
            <v>5240.923828125</v>
          </cell>
          <cell r="BZ90">
            <v>3785.04541015625</v>
          </cell>
          <cell r="CA90">
            <v>5899.50537109375</v>
          </cell>
          <cell r="CB90">
            <v>5911.275390625</v>
          </cell>
          <cell r="CC90">
            <v>5807.208984375</v>
          </cell>
          <cell r="CD90">
            <v>5807.208984375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6802.9306640625</v>
          </cell>
          <cell r="E91">
            <v>4855.79736328125</v>
          </cell>
          <cell r="F91">
            <v>5475.15869140625</v>
          </cell>
          <cell r="G91">
            <v>4703.73193359375</v>
          </cell>
          <cell r="H91">
            <v>6022.24560546875</v>
          </cell>
          <cell r="I91">
            <v>6945.54931640625</v>
          </cell>
          <cell r="J91">
            <v>6656.1025390625</v>
          </cell>
          <cell r="K91">
            <v>5358.34814453125</v>
          </cell>
          <cell r="L91">
            <v>5427.7685546875</v>
          </cell>
          <cell r="M91">
            <v>3928.773681640625</v>
          </cell>
          <cell r="N91">
            <v>6260.990234375</v>
          </cell>
          <cell r="O91">
            <v>6255.44775390625</v>
          </cell>
          <cell r="P91">
            <v>6830.14111328125</v>
          </cell>
          <cell r="Q91">
            <v>4839.67236328125</v>
          </cell>
          <cell r="R91">
            <v>5549.0087890625</v>
          </cell>
          <cell r="S91">
            <v>4661.7900390625</v>
          </cell>
          <cell r="T91">
            <v>6031.58056640625</v>
          </cell>
          <cell r="U91">
            <v>6899.193359375</v>
          </cell>
          <cell r="V91">
            <v>6617.537109375</v>
          </cell>
          <cell r="W91">
            <v>5346.07470703125</v>
          </cell>
          <cell r="X91">
            <v>5446.6962890625</v>
          </cell>
          <cell r="Y91">
            <v>4081.9375</v>
          </cell>
          <cell r="Z91">
            <v>6258.73779296875</v>
          </cell>
          <cell r="AA91">
            <v>6201.23681640625</v>
          </cell>
          <cell r="AB91">
            <v>6846.88818359375</v>
          </cell>
          <cell r="AC91">
            <v>4843.64013671875</v>
          </cell>
          <cell r="AD91">
            <v>5585.8193359375</v>
          </cell>
          <cell r="AE91">
            <v>4610.189453125</v>
          </cell>
          <cell r="AF91">
            <v>6026.298828125</v>
          </cell>
          <cell r="AG91">
            <v>6903.970703125</v>
          </cell>
          <cell r="AH91">
            <v>6621.26806640625</v>
          </cell>
          <cell r="AI91">
            <v>5349.80712890625</v>
          </cell>
          <cell r="AJ91">
            <v>5451.76611328125</v>
          </cell>
          <cell r="AK91">
            <v>4124.251953125</v>
          </cell>
          <cell r="AL91">
            <v>6243.2255859375</v>
          </cell>
          <cell r="AM91">
            <v>6172.177734375</v>
          </cell>
          <cell r="AN91">
            <v>6852.8994140625</v>
          </cell>
          <cell r="AO91">
            <v>4841.95703125</v>
          </cell>
          <cell r="AP91">
            <v>5617.640625</v>
          </cell>
          <cell r="AQ91">
            <v>4608.73876953125</v>
          </cell>
          <cell r="AR91">
            <v>6029.37939453125</v>
          </cell>
          <cell r="AS91">
            <v>6787.9658203125</v>
          </cell>
          <cell r="AT91">
            <v>6569.51416015625</v>
          </cell>
          <cell r="AU91">
            <v>5319.5849609375</v>
          </cell>
          <cell r="AV91">
            <v>5480.8896484375</v>
          </cell>
          <cell r="AW91">
            <v>4077.22802734375</v>
          </cell>
          <cell r="AX91">
            <v>6230.90283203125</v>
          </cell>
          <cell r="AY91">
            <v>6177.0498046875</v>
          </cell>
          <cell r="AZ91">
            <v>6866.5029296875</v>
          </cell>
          <cell r="BA91">
            <v>4831.43212890625</v>
          </cell>
          <cell r="BB91">
            <v>5664.12255859375</v>
          </cell>
          <cell r="BC91">
            <v>4608.04541015625</v>
          </cell>
          <cell r="BD91">
            <v>6047.09765625</v>
          </cell>
          <cell r="BE91">
            <v>6694.64208984375</v>
          </cell>
          <cell r="BF91">
            <v>6524.3935546875</v>
          </cell>
          <cell r="BG91">
            <v>5315.50244140625</v>
          </cell>
          <cell r="BH91">
            <v>5521.861328125</v>
          </cell>
          <cell r="BI91">
            <v>4242.40771484375</v>
          </cell>
          <cell r="BJ91">
            <v>6212.65576171875</v>
          </cell>
          <cell r="BK91">
            <v>6138.51904296875</v>
          </cell>
          <cell r="BL91">
            <v>6145.5068359375</v>
          </cell>
          <cell r="BM91">
            <v>6097.56884765625</v>
          </cell>
          <cell r="BN91">
            <v>6097.99609375</v>
          </cell>
          <cell r="BO91">
            <v>6075.7802734375</v>
          </cell>
          <cell r="BP91">
            <v>6020.81591796875</v>
          </cell>
          <cell r="BQ91">
            <v>6841.5263671875</v>
          </cell>
          <cell r="BR91">
            <v>4840.451171875</v>
          </cell>
          <cell r="BS91">
            <v>5593.88427734375</v>
          </cell>
          <cell r="BT91">
            <v>4628.1484375</v>
          </cell>
          <cell r="BU91">
            <v>6035.92041015625</v>
          </cell>
          <cell r="BV91">
            <v>6794.169921875</v>
          </cell>
          <cell r="BW91">
            <v>6576.076171875</v>
          </cell>
          <cell r="BX91">
            <v>5333.25146484375</v>
          </cell>
          <cell r="BY91">
            <v>5480.90673828125</v>
          </cell>
          <cell r="BZ91">
            <v>4142.4267578125</v>
          </cell>
          <cell r="CA91">
            <v>6231.298828125</v>
          </cell>
          <cell r="CB91">
            <v>6173.01025390625</v>
          </cell>
          <cell r="CC91">
            <v>6073.849609375</v>
          </cell>
          <cell r="CD91">
            <v>6073.849609375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  <row r="93">
          <cell r="DC93">
            <v>5348.4590887969116</v>
          </cell>
        </row>
        <row r="94">
          <cell r="DC94">
            <v>5816.0856302618622</v>
          </cell>
        </row>
        <row r="95">
          <cell r="DC95">
            <v>6082.0488110356901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3"/>
      <sheetData sheetId="4"/>
      <sheetData sheetId="7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  <row r="92">
          <cell r="CD92">
            <v>2.8940737030933903</v>
          </cell>
        </row>
        <row r="93">
          <cell r="CD93">
            <v>2.7655576501133581</v>
          </cell>
        </row>
      </sheetData>
      <sheetData sheetId="8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1"/>
  <sheetViews>
    <sheetView zoomScale="71" workbookViewId="0">
      <pane xSplit="3" ySplit="1" topLeftCell="D57" activePane="bottomRight" state="frozen"/>
      <selection pane="topRight" activeCell="D1" sqref="D1"/>
      <selection pane="bottomLeft" activeCell="A2" sqref="A2"/>
      <selection pane="bottomRight" activeCell="A92" sqref="A92"/>
    </sheetView>
  </sheetViews>
  <sheetFormatPr baseColWidth="10" defaultColWidth="14.42578125" defaultRowHeight="15" x14ac:dyDescent="0.25"/>
  <cols>
    <col min="1" max="3" width="14.425781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2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2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2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2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 ca="1">+[2]IPCse!DC88</f>
        <v>2482.7474298108309</v>
      </c>
      <c r="CG84">
        <f t="shared" ref="CG84:CG87" ca="1" si="9">+CF84/$CF$2*100</f>
        <v>2480.7343642442011</v>
      </c>
    </row>
    <row r="85" spans="1:85" x14ac:dyDescent="0.25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 ca="1">+[2]IPCse!DC89</f>
        <v>2814.6281591226093</v>
      </c>
      <c r="CG85">
        <f t="shared" ca="1" si="9"/>
        <v>2812.3459974488264</v>
      </c>
    </row>
    <row r="86" spans="1:85" x14ac:dyDescent="0.25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 ca="1">+[2]IPCse!DC90</f>
        <v>3545.9090318328622</v>
      </c>
      <c r="CG86">
        <f t="shared" ca="1" si="9"/>
        <v>3543.0339317366233</v>
      </c>
    </row>
    <row r="87" spans="1:85" x14ac:dyDescent="0.25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 ca="1">+[2]IPCse!DC91</f>
        <v>4281.2561920291255</v>
      </c>
      <c r="CG87">
        <f t="shared" ca="1" si="9"/>
        <v>4277.7848564761762</v>
      </c>
    </row>
    <row r="88" spans="1:85" x14ac:dyDescent="0.25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 ca="1">+[2]IPCse!DC92</f>
        <v>4854.9778502149802</v>
      </c>
      <c r="CG88">
        <f t="shared" ref="CG88" ca="1" si="10">+CF88/$CF$2*100</f>
        <v>4851.0413286745015</v>
      </c>
    </row>
    <row r="89" spans="1:85" x14ac:dyDescent="0.25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6068.88623046875</v>
      </c>
      <c r="E89">
        <f>+[1]Sheet1!E89</f>
        <v>4256.66357421875</v>
      </c>
      <c r="F89">
        <f>+[1]Sheet1!F89</f>
        <v>4887.2900390625</v>
      </c>
      <c r="G89">
        <f>+[1]Sheet1!G89</f>
        <v>3452.883056640625</v>
      </c>
      <c r="H89">
        <f>+[1]Sheet1!H89</f>
        <v>5460.46728515625</v>
      </c>
      <c r="I89">
        <f>+[1]Sheet1!I89</f>
        <v>6320.4921875</v>
      </c>
      <c r="J89">
        <f>+[1]Sheet1!J89</f>
        <v>6009.2216796875</v>
      </c>
      <c r="K89">
        <f>+[1]Sheet1!K89</f>
        <v>4288.8642578125</v>
      </c>
      <c r="L89">
        <f>+[1]Sheet1!L89</f>
        <v>4838.189453125</v>
      </c>
      <c r="M89">
        <f>+[1]Sheet1!M89</f>
        <v>3283.803955078125</v>
      </c>
      <c r="N89">
        <f>+[1]Sheet1!N89</f>
        <v>5551.6181640625</v>
      </c>
      <c r="O89">
        <f>+[1]Sheet1!O89</f>
        <v>5672.21435546875</v>
      </c>
      <c r="P89">
        <f>+[1]Sheet1!P89</f>
        <v>6088.67041015625</v>
      </c>
      <c r="Q89">
        <f>+[1]Sheet1!Q89</f>
        <v>4234.58447265625</v>
      </c>
      <c r="R89">
        <f>+[1]Sheet1!R89</f>
        <v>4950.92578125</v>
      </c>
      <c r="S89">
        <f>+[1]Sheet1!S89</f>
        <v>3380.279541015625</v>
      </c>
      <c r="T89">
        <f>+[1]Sheet1!T89</f>
        <v>5464.896484375</v>
      </c>
      <c r="U89">
        <f>+[1]Sheet1!U89</f>
        <v>6277.4033203125</v>
      </c>
      <c r="V89">
        <f>+[1]Sheet1!V89</f>
        <v>5977.5263671875</v>
      </c>
      <c r="W89">
        <f>+[1]Sheet1!W89</f>
        <v>4285.2138671875</v>
      </c>
      <c r="X89">
        <f>+[1]Sheet1!X89</f>
        <v>4856.10595703125</v>
      </c>
      <c r="Y89">
        <f>+[1]Sheet1!Y89</f>
        <v>3399.201171875</v>
      </c>
      <c r="Z89">
        <f>+[1]Sheet1!Z89</f>
        <v>5538.61083984375</v>
      </c>
      <c r="AA89">
        <f>+[1]Sheet1!AA89</f>
        <v>5616.76513671875</v>
      </c>
      <c r="AB89">
        <f>+[1]Sheet1!AB89</f>
        <v>6100.50732421875</v>
      </c>
      <c r="AC89">
        <f>+[1]Sheet1!AC89</f>
        <v>4238.22021484375</v>
      </c>
      <c r="AD89">
        <f>+[1]Sheet1!AD89</f>
        <v>4983.44970703125</v>
      </c>
      <c r="AE89">
        <f>+[1]Sheet1!AE89</f>
        <v>3319.620361328125</v>
      </c>
      <c r="AF89">
        <f>+[1]Sheet1!AF89</f>
        <v>5458.6064453125</v>
      </c>
      <c r="AG89">
        <f>+[1]Sheet1!AG89</f>
        <v>6280.02783203125</v>
      </c>
      <c r="AH89">
        <f>+[1]Sheet1!AH89</f>
        <v>5977.77294921875</v>
      </c>
      <c r="AI89">
        <f>+[1]Sheet1!AI89</f>
        <v>4289.5322265625</v>
      </c>
      <c r="AJ89">
        <f>+[1]Sheet1!AJ89</f>
        <v>4863.53271484375</v>
      </c>
      <c r="AK89">
        <f>+[1]Sheet1!AK89</f>
        <v>3435.784423828125</v>
      </c>
      <c r="AL89">
        <f>+[1]Sheet1!AL89</f>
        <v>5510.37158203125</v>
      </c>
      <c r="AM89">
        <f>+[1]Sheet1!AM89</f>
        <v>5587.45751953125</v>
      </c>
      <c r="AN89">
        <f>+[1]Sheet1!AN89</f>
        <v>6106.0703125</v>
      </c>
      <c r="AO89">
        <f>+[1]Sheet1!AO89</f>
        <v>4232.80615234375</v>
      </c>
      <c r="AP89">
        <f>+[1]Sheet1!AP89</f>
        <v>5014.1875</v>
      </c>
      <c r="AQ89">
        <f>+[1]Sheet1!AQ89</f>
        <v>3306.634033203125</v>
      </c>
      <c r="AR89">
        <f>+[1]Sheet1!AR89</f>
        <v>5460.38427734375</v>
      </c>
      <c r="AS89">
        <f>+[1]Sheet1!AS89</f>
        <v>6177.1044921875</v>
      </c>
      <c r="AT89">
        <f>+[1]Sheet1!AT89</f>
        <v>5944.65380859375</v>
      </c>
      <c r="AU89">
        <f>+[1]Sheet1!AU89</f>
        <v>4264.78369140625</v>
      </c>
      <c r="AV89">
        <f>+[1]Sheet1!AV89</f>
        <v>4884.408203125</v>
      </c>
      <c r="AW89">
        <f>+[1]Sheet1!AW89</f>
        <v>3393.11572265625</v>
      </c>
      <c r="AX89">
        <f>+[1]Sheet1!AX89</f>
        <v>5494.220703125</v>
      </c>
      <c r="AY89">
        <f>+[1]Sheet1!AY89</f>
        <v>5587.24658203125</v>
      </c>
      <c r="AZ89">
        <f>+[1]Sheet1!AZ89</f>
        <v>6114.74853515625</v>
      </c>
      <c r="BA89">
        <f>+[1]Sheet1!BA89</f>
        <v>4216.73291015625</v>
      </c>
      <c r="BB89">
        <f>+[1]Sheet1!BB89</f>
        <v>5057.85400390625</v>
      </c>
      <c r="BC89">
        <f>+[1]Sheet1!BC89</f>
        <v>3276.818603515625</v>
      </c>
      <c r="BD89">
        <f>+[1]Sheet1!BD89</f>
        <v>5471.697265625</v>
      </c>
      <c r="BE89">
        <f>+[1]Sheet1!BE89</f>
        <v>6094.08203125</v>
      </c>
      <c r="BF89">
        <f>+[1]Sheet1!BF89</f>
        <v>5913.5830078125</v>
      </c>
      <c r="BG89">
        <f>+[1]Sheet1!BG89</f>
        <v>4261.46875</v>
      </c>
      <c r="BH89">
        <f>+[1]Sheet1!BH89</f>
        <v>4912.912109375</v>
      </c>
      <c r="BI89">
        <f>+[1]Sheet1!BI89</f>
        <v>3515.834716796875</v>
      </c>
      <c r="BJ89">
        <f>+[1]Sheet1!BJ89</f>
        <v>5467.197265625</v>
      </c>
      <c r="BK89">
        <f>+[1]Sheet1!BK89</f>
        <v>5554.2392578125</v>
      </c>
      <c r="BL89">
        <f>+[1]Sheet1!BL89</f>
        <v>5413.57568359375</v>
      </c>
      <c r="BM89">
        <f>+[1]Sheet1!BM89</f>
        <v>5359.275390625</v>
      </c>
      <c r="BN89">
        <f>+[1]Sheet1!BN89</f>
        <v>5357.44482421875</v>
      </c>
      <c r="BO89">
        <f>+[1]Sheet1!BO89</f>
        <v>5343.73193359375</v>
      </c>
      <c r="BP89">
        <f>+[1]Sheet1!BP89</f>
        <v>5289.4189453125</v>
      </c>
      <c r="BQ89">
        <f>+[1]Sheet1!BQ89</f>
        <v>6096.9775390625</v>
      </c>
      <c r="BR89">
        <f>+[1]Sheet1!BR89</f>
        <v>4232.3427734375</v>
      </c>
      <c r="BS89">
        <f>+[1]Sheet1!BS89</f>
        <v>4992.87939453125</v>
      </c>
      <c r="BT89">
        <f>+[1]Sheet1!BT89</f>
        <v>3327.6630859375</v>
      </c>
      <c r="BU89">
        <f>+[1]Sheet1!BU89</f>
        <v>5465.396484375</v>
      </c>
      <c r="BV89">
        <f>+[1]Sheet1!BV89</f>
        <v>6182.9765625</v>
      </c>
      <c r="BW89">
        <f>+[1]Sheet1!BW89</f>
        <v>5949.1611328125</v>
      </c>
      <c r="BX89">
        <f>+[1]Sheet1!BX89</f>
        <v>4274.884765625</v>
      </c>
      <c r="BY89">
        <f>+[1]Sheet1!BY89</f>
        <v>4882.7119140625</v>
      </c>
      <c r="BZ89">
        <f>+[1]Sheet1!BZ89</f>
        <v>3443.30322265625</v>
      </c>
      <c r="CA89">
        <f>+[1]Sheet1!CA89</f>
        <v>5495.884765625</v>
      </c>
      <c r="CB89">
        <f>+[1]Sheet1!CB89</f>
        <v>5587.4951171875</v>
      </c>
      <c r="CC89">
        <f>+[1]Sheet1!CC89</f>
        <v>5339.55322265625</v>
      </c>
      <c r="CD89">
        <f>+[1]Sheet1!CD89</f>
        <v>5339.55322265625</v>
      </c>
      <c r="CF89">
        <f ca="1">+[2]IPCse!DC93</f>
        <v>5348.4590887969116</v>
      </c>
      <c r="CG89">
        <f t="shared" ref="CG89" ca="1" si="11">+CF89/$CF$2*100</f>
        <v>5344.1224419447553</v>
      </c>
    </row>
    <row r="90" spans="1:85" x14ac:dyDescent="0.25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6449.14111328125</v>
      </c>
      <c r="E90">
        <f>+[1]Sheet1!E90</f>
        <v>4534.94775390625</v>
      </c>
      <c r="F90">
        <f>+[1]Sheet1!F90</f>
        <v>5245.91748046875</v>
      </c>
      <c r="G90">
        <f>+[1]Sheet1!G90</f>
        <v>4582.21337890625</v>
      </c>
      <c r="H90">
        <f>+[1]Sheet1!H90</f>
        <v>5817.0244140625</v>
      </c>
      <c r="I90">
        <f>+[1]Sheet1!I90</f>
        <v>6887.236328125</v>
      </c>
      <c r="J90">
        <f>+[1]Sheet1!J90</f>
        <v>6376.724609375</v>
      </c>
      <c r="K90">
        <f>+[1]Sheet1!K90</f>
        <v>4931.7890625</v>
      </c>
      <c r="L90">
        <f>+[1]Sheet1!L90</f>
        <v>5206.50439453125</v>
      </c>
      <c r="M90">
        <f>+[1]Sheet1!M90</f>
        <v>3611.7607421875</v>
      </c>
      <c r="N90">
        <f>+[1]Sheet1!N90</f>
        <v>5940.75732421875</v>
      </c>
      <c r="O90">
        <f>+[1]Sheet1!O90</f>
        <v>5999.8837890625</v>
      </c>
      <c r="P90">
        <f>+[1]Sheet1!P90</f>
        <v>6468.6103515625</v>
      </c>
      <c r="Q90">
        <f>+[1]Sheet1!Q90</f>
        <v>4512.04833984375</v>
      </c>
      <c r="R90">
        <f>+[1]Sheet1!R90</f>
        <v>5311.45947265625</v>
      </c>
      <c r="S90">
        <f>+[1]Sheet1!S90</f>
        <v>4546.189453125</v>
      </c>
      <c r="T90">
        <f>+[1]Sheet1!T90</f>
        <v>5827.49853515625</v>
      </c>
      <c r="U90">
        <f>+[1]Sheet1!U90</f>
        <v>6846.6884765625</v>
      </c>
      <c r="V90">
        <f>+[1]Sheet1!V90</f>
        <v>6343.19091796875</v>
      </c>
      <c r="W90">
        <f>+[1]Sheet1!W90</f>
        <v>4919.9912109375</v>
      </c>
      <c r="X90">
        <f>+[1]Sheet1!X90</f>
        <v>5218.08935546875</v>
      </c>
      <c r="Y90">
        <f>+[1]Sheet1!Y90</f>
        <v>3735.1513671875</v>
      </c>
      <c r="Z90">
        <f>+[1]Sheet1!Z90</f>
        <v>5934.5908203125</v>
      </c>
      <c r="AA90">
        <f>+[1]Sheet1!AA90</f>
        <v>5942.298828125</v>
      </c>
      <c r="AB90">
        <f>+[1]Sheet1!AB90</f>
        <v>6480.56201171875</v>
      </c>
      <c r="AC90">
        <f>+[1]Sheet1!AC90</f>
        <v>4516.083984375</v>
      </c>
      <c r="AD90">
        <f>+[1]Sheet1!AD90</f>
        <v>5343.62548828125</v>
      </c>
      <c r="AE90">
        <f>+[1]Sheet1!AE90</f>
        <v>4495.45068359375</v>
      </c>
      <c r="AF90">
        <f>+[1]Sheet1!AF90</f>
        <v>5824.82666015625</v>
      </c>
      <c r="AG90">
        <f>+[1]Sheet1!AG90</f>
        <v>6851.89501953125</v>
      </c>
      <c r="AH90">
        <f>+[1]Sheet1!AH90</f>
        <v>6358.85546875</v>
      </c>
      <c r="AI90">
        <f>+[1]Sheet1!AI90</f>
        <v>4922.52783203125</v>
      </c>
      <c r="AJ90">
        <f>+[1]Sheet1!AJ90</f>
        <v>5220.66259765625</v>
      </c>
      <c r="AK90">
        <f>+[1]Sheet1!AK90</f>
        <v>3772.78271484375</v>
      </c>
      <c r="AL90">
        <f>+[1]Sheet1!AL90</f>
        <v>5912.287109375</v>
      </c>
      <c r="AM90">
        <f>+[1]Sheet1!AM90</f>
        <v>5911.93017578125</v>
      </c>
      <c r="AN90">
        <f>+[1]Sheet1!AN90</f>
        <v>6484.08056640625</v>
      </c>
      <c r="AO90">
        <f>+[1]Sheet1!AO90</f>
        <v>4511.17529296875</v>
      </c>
      <c r="AP90">
        <f>+[1]Sheet1!AP90</f>
        <v>5374.60009765625</v>
      </c>
      <c r="AQ90">
        <f>+[1]Sheet1!AQ90</f>
        <v>4494.91650390625</v>
      </c>
      <c r="AR90">
        <f>+[1]Sheet1!AR90</f>
        <v>5828.4765625</v>
      </c>
      <c r="AS90">
        <f>+[1]Sheet1!AS90</f>
        <v>6744.923828125</v>
      </c>
      <c r="AT90">
        <f>+[1]Sheet1!AT90</f>
        <v>6310.5576171875</v>
      </c>
      <c r="AU90">
        <f>+[1]Sheet1!AU90</f>
        <v>4892.34716796875</v>
      </c>
      <c r="AV90">
        <f>+[1]Sheet1!AV90</f>
        <v>5240.5302734375</v>
      </c>
      <c r="AW90">
        <f>+[1]Sheet1!AW90</f>
        <v>3731.017822265625</v>
      </c>
      <c r="AX90">
        <f>+[1]Sheet1!AX90</f>
        <v>5898.49462890625</v>
      </c>
      <c r="AY90">
        <f>+[1]Sheet1!AY90</f>
        <v>5914.45654296875</v>
      </c>
      <c r="AZ90">
        <f>+[1]Sheet1!AZ90</f>
        <v>6490.5615234375</v>
      </c>
      <c r="BA90">
        <f>+[1]Sheet1!BA90</f>
        <v>4494.7880859375</v>
      </c>
      <c r="BB90">
        <f>+[1]Sheet1!BB90</f>
        <v>5418.77783203125</v>
      </c>
      <c r="BC90">
        <f>+[1]Sheet1!BC90</f>
        <v>4498.494140625</v>
      </c>
      <c r="BD90">
        <f>+[1]Sheet1!BD90</f>
        <v>5846.4287109375</v>
      </c>
      <c r="BE90">
        <f>+[1]Sheet1!BE90</f>
        <v>6659.86376953125</v>
      </c>
      <c r="BF90">
        <f>+[1]Sheet1!BF90</f>
        <v>6273.80712890625</v>
      </c>
      <c r="BG90">
        <f>+[1]Sheet1!BG90</f>
        <v>4885.89404296875</v>
      </c>
      <c r="BH90">
        <f>+[1]Sheet1!BH90</f>
        <v>5268.546875</v>
      </c>
      <c r="BI90">
        <f>+[1]Sheet1!BI90</f>
        <v>3865.990478515625</v>
      </c>
      <c r="BJ90">
        <f>+[1]Sheet1!BJ90</f>
        <v>5876.2802734375</v>
      </c>
      <c r="BK90">
        <f>+[1]Sheet1!BK90</f>
        <v>5873.94580078125</v>
      </c>
      <c r="BL90">
        <f>+[1]Sheet1!BL90</f>
        <v>5866.5947265625</v>
      </c>
      <c r="BM90">
        <f>+[1]Sheet1!BM90</f>
        <v>5821.79638671875</v>
      </c>
      <c r="BN90">
        <f>+[1]Sheet1!BN90</f>
        <v>5826.51171875</v>
      </c>
      <c r="BO90">
        <f>+[1]Sheet1!BO90</f>
        <v>5810.90185546875</v>
      </c>
      <c r="BP90">
        <f>+[1]Sheet1!BP90</f>
        <v>5764.63916015625</v>
      </c>
      <c r="BQ90">
        <f>+[1]Sheet1!BQ90</f>
        <v>6475.66015625</v>
      </c>
      <c r="BR90">
        <f>+[1]Sheet1!BR90</f>
        <v>4510.3486328125</v>
      </c>
      <c r="BS90">
        <f>+[1]Sheet1!BS90</f>
        <v>5353.16650390625</v>
      </c>
      <c r="BT90">
        <f>+[1]Sheet1!BT90</f>
        <v>4514.40087890625</v>
      </c>
      <c r="BU90">
        <f>+[1]Sheet1!BU90</f>
        <v>5834.24072265625</v>
      </c>
      <c r="BV90">
        <f>+[1]Sheet1!BV90</f>
        <v>6750.7275390625</v>
      </c>
      <c r="BW90">
        <f>+[1]Sheet1!BW90</f>
        <v>6315.59619140625</v>
      </c>
      <c r="BX90">
        <f>+[1]Sheet1!BX90</f>
        <v>4905.59033203125</v>
      </c>
      <c r="BY90">
        <f>+[1]Sheet1!BY90</f>
        <v>5240.923828125</v>
      </c>
      <c r="BZ90">
        <f>+[1]Sheet1!BZ90</f>
        <v>3785.04541015625</v>
      </c>
      <c r="CA90">
        <f>+[1]Sheet1!CA90</f>
        <v>5899.50537109375</v>
      </c>
      <c r="CB90">
        <f>+[1]Sheet1!CB90</f>
        <v>5911.275390625</v>
      </c>
      <c r="CC90">
        <f>+[1]Sheet1!CC90</f>
        <v>5807.208984375</v>
      </c>
      <c r="CD90">
        <f>+[1]Sheet1!CD90</f>
        <v>5807.208984375</v>
      </c>
      <c r="CF90">
        <f ca="1">+[2]IPCse!DC94</f>
        <v>5816.0856302618622</v>
      </c>
      <c r="CG90">
        <f t="shared" ref="CG90" ca="1" si="12">+CF90/$CF$2*100</f>
        <v>5811.3698216482799</v>
      </c>
    </row>
    <row r="91" spans="1:85" x14ac:dyDescent="0.25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6802.9306640625</v>
      </c>
      <c r="E91">
        <f>+[1]Sheet1!E91</f>
        <v>4855.79736328125</v>
      </c>
      <c r="F91">
        <f>+[1]Sheet1!F91</f>
        <v>5475.15869140625</v>
      </c>
      <c r="G91">
        <f>+[1]Sheet1!G91</f>
        <v>4703.73193359375</v>
      </c>
      <c r="H91">
        <f>+[1]Sheet1!H91</f>
        <v>6022.24560546875</v>
      </c>
      <c r="I91">
        <f>+[1]Sheet1!I91</f>
        <v>6945.54931640625</v>
      </c>
      <c r="J91">
        <f>+[1]Sheet1!J91</f>
        <v>6656.1025390625</v>
      </c>
      <c r="K91">
        <f>+[1]Sheet1!K91</f>
        <v>5358.34814453125</v>
      </c>
      <c r="L91">
        <f>+[1]Sheet1!L91</f>
        <v>5427.7685546875</v>
      </c>
      <c r="M91">
        <f>+[1]Sheet1!M91</f>
        <v>3928.773681640625</v>
      </c>
      <c r="N91">
        <f>+[1]Sheet1!N91</f>
        <v>6260.990234375</v>
      </c>
      <c r="O91">
        <f>+[1]Sheet1!O91</f>
        <v>6255.44775390625</v>
      </c>
      <c r="P91">
        <f>+[1]Sheet1!P91</f>
        <v>6830.14111328125</v>
      </c>
      <c r="Q91">
        <f>+[1]Sheet1!Q91</f>
        <v>4839.67236328125</v>
      </c>
      <c r="R91">
        <f>+[1]Sheet1!R91</f>
        <v>5549.0087890625</v>
      </c>
      <c r="S91">
        <f>+[1]Sheet1!S91</f>
        <v>4661.7900390625</v>
      </c>
      <c r="T91">
        <f>+[1]Sheet1!T91</f>
        <v>6031.58056640625</v>
      </c>
      <c r="U91">
        <f>+[1]Sheet1!U91</f>
        <v>6899.193359375</v>
      </c>
      <c r="V91">
        <f>+[1]Sheet1!V91</f>
        <v>6617.537109375</v>
      </c>
      <c r="W91">
        <f>+[1]Sheet1!W91</f>
        <v>5346.07470703125</v>
      </c>
      <c r="X91">
        <f>+[1]Sheet1!X91</f>
        <v>5446.6962890625</v>
      </c>
      <c r="Y91">
        <f>+[1]Sheet1!Y91</f>
        <v>4081.9375</v>
      </c>
      <c r="Z91">
        <f>+[1]Sheet1!Z91</f>
        <v>6258.73779296875</v>
      </c>
      <c r="AA91">
        <f>+[1]Sheet1!AA91</f>
        <v>6201.23681640625</v>
      </c>
      <c r="AB91">
        <f>+[1]Sheet1!AB91</f>
        <v>6846.88818359375</v>
      </c>
      <c r="AC91">
        <f>+[1]Sheet1!AC91</f>
        <v>4843.64013671875</v>
      </c>
      <c r="AD91">
        <f>+[1]Sheet1!AD91</f>
        <v>5585.8193359375</v>
      </c>
      <c r="AE91">
        <f>+[1]Sheet1!AE91</f>
        <v>4610.189453125</v>
      </c>
      <c r="AF91">
        <f>+[1]Sheet1!AF91</f>
        <v>6026.298828125</v>
      </c>
      <c r="AG91">
        <f>+[1]Sheet1!AG91</f>
        <v>6903.970703125</v>
      </c>
      <c r="AH91">
        <f>+[1]Sheet1!AH91</f>
        <v>6621.26806640625</v>
      </c>
      <c r="AI91">
        <f>+[1]Sheet1!AI91</f>
        <v>5349.80712890625</v>
      </c>
      <c r="AJ91">
        <f>+[1]Sheet1!AJ91</f>
        <v>5451.76611328125</v>
      </c>
      <c r="AK91">
        <f>+[1]Sheet1!AK91</f>
        <v>4124.251953125</v>
      </c>
      <c r="AL91">
        <f>+[1]Sheet1!AL91</f>
        <v>6243.2255859375</v>
      </c>
      <c r="AM91">
        <f>+[1]Sheet1!AM91</f>
        <v>6172.177734375</v>
      </c>
      <c r="AN91">
        <f>+[1]Sheet1!AN91</f>
        <v>6852.8994140625</v>
      </c>
      <c r="AO91">
        <f>+[1]Sheet1!AO91</f>
        <v>4841.95703125</v>
      </c>
      <c r="AP91">
        <f>+[1]Sheet1!AP91</f>
        <v>5617.640625</v>
      </c>
      <c r="AQ91">
        <f>+[1]Sheet1!AQ91</f>
        <v>4608.73876953125</v>
      </c>
      <c r="AR91">
        <f>+[1]Sheet1!AR91</f>
        <v>6029.37939453125</v>
      </c>
      <c r="AS91">
        <f>+[1]Sheet1!AS91</f>
        <v>6787.9658203125</v>
      </c>
      <c r="AT91">
        <f>+[1]Sheet1!AT91</f>
        <v>6569.51416015625</v>
      </c>
      <c r="AU91">
        <f>+[1]Sheet1!AU91</f>
        <v>5319.5849609375</v>
      </c>
      <c r="AV91">
        <f>+[1]Sheet1!AV91</f>
        <v>5480.8896484375</v>
      </c>
      <c r="AW91">
        <f>+[1]Sheet1!AW91</f>
        <v>4077.22802734375</v>
      </c>
      <c r="AX91">
        <f>+[1]Sheet1!AX91</f>
        <v>6230.90283203125</v>
      </c>
      <c r="AY91">
        <f>+[1]Sheet1!AY91</f>
        <v>6177.0498046875</v>
      </c>
      <c r="AZ91">
        <f>+[1]Sheet1!AZ91</f>
        <v>6866.5029296875</v>
      </c>
      <c r="BA91">
        <f>+[1]Sheet1!BA91</f>
        <v>4831.43212890625</v>
      </c>
      <c r="BB91">
        <f>+[1]Sheet1!BB91</f>
        <v>5664.12255859375</v>
      </c>
      <c r="BC91">
        <f>+[1]Sheet1!BC91</f>
        <v>4608.04541015625</v>
      </c>
      <c r="BD91">
        <f>+[1]Sheet1!BD91</f>
        <v>6047.09765625</v>
      </c>
      <c r="BE91">
        <f>+[1]Sheet1!BE91</f>
        <v>6694.64208984375</v>
      </c>
      <c r="BF91">
        <f>+[1]Sheet1!BF91</f>
        <v>6524.3935546875</v>
      </c>
      <c r="BG91">
        <f>+[1]Sheet1!BG91</f>
        <v>5315.50244140625</v>
      </c>
      <c r="BH91">
        <f>+[1]Sheet1!BH91</f>
        <v>5521.861328125</v>
      </c>
      <c r="BI91">
        <f>+[1]Sheet1!BI91</f>
        <v>4242.40771484375</v>
      </c>
      <c r="BJ91">
        <f>+[1]Sheet1!BJ91</f>
        <v>6212.65576171875</v>
      </c>
      <c r="BK91">
        <f>+[1]Sheet1!BK91</f>
        <v>6138.51904296875</v>
      </c>
      <c r="BL91">
        <f>+[1]Sheet1!BL91</f>
        <v>6145.5068359375</v>
      </c>
      <c r="BM91">
        <f>+[1]Sheet1!BM91</f>
        <v>6097.56884765625</v>
      </c>
      <c r="BN91">
        <f>+[1]Sheet1!BN91</f>
        <v>6097.99609375</v>
      </c>
      <c r="BO91">
        <f>+[1]Sheet1!BO91</f>
        <v>6075.7802734375</v>
      </c>
      <c r="BP91">
        <f>+[1]Sheet1!BP91</f>
        <v>6020.81591796875</v>
      </c>
      <c r="BQ91">
        <f>+[1]Sheet1!BQ91</f>
        <v>6841.5263671875</v>
      </c>
      <c r="BR91">
        <f>+[1]Sheet1!BR91</f>
        <v>4840.451171875</v>
      </c>
      <c r="BS91">
        <f>+[1]Sheet1!BS91</f>
        <v>5593.88427734375</v>
      </c>
      <c r="BT91">
        <f>+[1]Sheet1!BT91</f>
        <v>4628.1484375</v>
      </c>
      <c r="BU91">
        <f>+[1]Sheet1!BU91</f>
        <v>6035.92041015625</v>
      </c>
      <c r="BV91">
        <f>+[1]Sheet1!BV91</f>
        <v>6794.169921875</v>
      </c>
      <c r="BW91">
        <f>+[1]Sheet1!BW91</f>
        <v>6576.076171875</v>
      </c>
      <c r="BX91">
        <f>+[1]Sheet1!BX91</f>
        <v>5333.25146484375</v>
      </c>
      <c r="BY91">
        <f>+[1]Sheet1!BY91</f>
        <v>5480.90673828125</v>
      </c>
      <c r="BZ91">
        <f>+[1]Sheet1!BZ91</f>
        <v>4142.4267578125</v>
      </c>
      <c r="CA91">
        <f>+[1]Sheet1!CA91</f>
        <v>6231.298828125</v>
      </c>
      <c r="CB91">
        <f>+[1]Sheet1!CB91</f>
        <v>6173.01025390625</v>
      </c>
      <c r="CC91">
        <f>+[1]Sheet1!CC91</f>
        <v>6073.849609375</v>
      </c>
      <c r="CD91">
        <f>+[1]Sheet1!CD91</f>
        <v>6073.849609375</v>
      </c>
      <c r="CF91">
        <f ca="1">+[2]IPCse!DC95</f>
        <v>6082.0488110356901</v>
      </c>
      <c r="CG91">
        <f t="shared" ref="CG91" ca="1" si="13">+CF91/$CF$2*100</f>
        <v>6077.1173536957094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93"/>
  <sheetViews>
    <sheetView zoomScale="104" zoomScaleNormal="130" workbookViewId="0">
      <pane xSplit="3" ySplit="3" topLeftCell="BN91" activePane="bottomRight" state="frozen"/>
      <selection pane="topRight" activeCell="D1" sqref="D1"/>
      <selection pane="bottomLeft" activeCell="A4" sqref="A4"/>
      <selection pane="bottomRight" activeCell="BP97" sqref="BP97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  <col min="97" max="108" width="11.7109375" bestFit="1" customWidth="1"/>
    <col min="109" max="109" width="13.28515625" bestFit="1" customWidth="1"/>
  </cols>
  <sheetData>
    <row r="1" spans="1:108" s="18" customFormat="1" ht="33.75" customHeight="1" x14ac:dyDescent="0.25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60" x14ac:dyDescent="0.25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25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25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25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25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25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25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25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25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25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25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25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25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25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25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25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25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25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25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25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25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25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25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25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25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25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25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25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25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25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25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25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25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25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25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25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25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25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25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3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4"/>
        <v>7.9994453962575207E-3</v>
      </c>
      <c r="CJ41" s="3">
        <f>+'[3]Infla Mensual PondENGHO'!CF41</f>
        <v>8.8692952819378057E-3</v>
      </c>
      <c r="CK41" s="3">
        <f t="shared" si="5"/>
        <v>-8.6984988568028498E-4</v>
      </c>
    </row>
    <row r="42" spans="1:89" x14ac:dyDescent="0.25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3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4"/>
        <v>7.3434770524882786E-4</v>
      </c>
      <c r="CJ42" s="3">
        <f>+'[3]Infla Mensual PondENGHO'!CF42</f>
        <v>2.4058277310143872E-3</v>
      </c>
      <c r="CK42" s="3">
        <f t="shared" si="5"/>
        <v>-1.6714800257655593E-3</v>
      </c>
    </row>
    <row r="43" spans="1:89" x14ac:dyDescent="0.25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3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4"/>
        <v>2.3590873813901236E-3</v>
      </c>
      <c r="CJ43" s="3">
        <f>+'[3]Infla Mensual PondENGHO'!CF43</f>
        <v>1.9959717074713446E-3</v>
      </c>
      <c r="CK43" s="3">
        <f t="shared" si="5"/>
        <v>3.6311567391877908E-4</v>
      </c>
    </row>
    <row r="44" spans="1:89" x14ac:dyDescent="0.25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3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4"/>
        <v>6.3239336479106179E-3</v>
      </c>
      <c r="CJ44" s="3">
        <f>+'[3]Infla Mensual PondENGHO'!CF44</f>
        <v>6.5913621520785615E-3</v>
      </c>
      <c r="CK44" s="3">
        <f t="shared" si="5"/>
        <v>-2.6742850416794361E-4</v>
      </c>
    </row>
    <row r="45" spans="1:89" x14ac:dyDescent="0.25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3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4"/>
        <v>7.168812466840091E-4</v>
      </c>
      <c r="CJ45" s="3">
        <f>+'[3]Infla Mensual PondENGHO'!CF45</f>
        <v>-7.2550420345507405E-4</v>
      </c>
      <c r="CK45" s="3">
        <f t="shared" si="5"/>
        <v>1.4423854501390831E-3</v>
      </c>
    </row>
    <row r="46" spans="1:89" x14ac:dyDescent="0.25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3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4"/>
        <v>5.9387475004779589E-5</v>
      </c>
      <c r="CJ46" s="3">
        <f>+'[3]Infla Mensual PondENGHO'!CF46</f>
        <v>-1.1021277390634854E-3</v>
      </c>
      <c r="CK46" s="3">
        <f t="shared" si="5"/>
        <v>1.161515214068265E-3</v>
      </c>
    </row>
    <row r="47" spans="1:89" x14ac:dyDescent="0.25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3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4"/>
        <v>6.8453498096898713E-4</v>
      </c>
      <c r="CJ47" s="3">
        <f>+'[3]Infla Mensual PondENGHO'!CF47</f>
        <v>-1.3326215943694208E-3</v>
      </c>
      <c r="CK47" s="3">
        <f t="shared" si="5"/>
        <v>2.017156575338408E-3</v>
      </c>
    </row>
    <row r="48" spans="1:89" x14ac:dyDescent="0.25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3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4"/>
        <v>1.1313003898094642E-4</v>
      </c>
      <c r="CJ48" s="3">
        <f>+'[3]Infla Mensual PondENGHO'!CF48</f>
        <v>5.0847187372893288E-4</v>
      </c>
      <c r="CK48" s="3">
        <f t="shared" si="5"/>
        <v>-3.9534183474798645E-4</v>
      </c>
    </row>
    <row r="49" spans="1:89" x14ac:dyDescent="0.25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3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4"/>
        <v>7.0674913451962418E-4</v>
      </c>
      <c r="CJ49" s="3">
        <f>+'[3]Infla Mensual PondENGHO'!CF49</f>
        <v>2.0285742667407458E-3</v>
      </c>
      <c r="CK49" s="3">
        <f t="shared" si="5"/>
        <v>-1.3218251322211216E-3</v>
      </c>
    </row>
    <row r="50" spans="1:89" x14ac:dyDescent="0.25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3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4"/>
        <v>2.8500863288458689E-3</v>
      </c>
      <c r="CJ50" s="3">
        <f>+'[3]Infla Mensual PondENGHO'!CF50</f>
        <v>3.8684829427830802E-3</v>
      </c>
      <c r="CK50" s="3">
        <f t="shared" si="5"/>
        <v>-1.0183966139372114E-3</v>
      </c>
    </row>
    <row r="51" spans="1:89" x14ac:dyDescent="0.25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3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4"/>
        <v>1.6510768125899133E-4</v>
      </c>
      <c r="CJ51" s="3">
        <f>+'[3]Infla Mensual PondENGHO'!CF51</f>
        <v>-5.8708053908040903E-4</v>
      </c>
      <c r="CK51" s="3">
        <f t="shared" si="5"/>
        <v>7.5218822033940036E-4</v>
      </c>
    </row>
    <row r="52" spans="1:89" x14ac:dyDescent="0.25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3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4"/>
        <v>3.7173130941419164E-3</v>
      </c>
      <c r="CJ52" s="3">
        <f>+'[3]Infla Mensual PondENGHO'!CF52</f>
        <v>3.9134648453058585E-3</v>
      </c>
      <c r="CK52" s="3">
        <f t="shared" si="5"/>
        <v>-1.9615175116394212E-4</v>
      </c>
    </row>
    <row r="53" spans="1:89" x14ac:dyDescent="0.25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3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4"/>
        <v>4.2841234422947849E-3</v>
      </c>
      <c r="CJ53" s="3">
        <f>+'[3]Infla Mensual PondENGHO'!CF53</f>
        <v>5.1146100156098662E-3</v>
      </c>
      <c r="CK53" s="3">
        <f t="shared" si="5"/>
        <v>-8.3048657331508124E-4</v>
      </c>
    </row>
    <row r="54" spans="1:89" x14ac:dyDescent="0.25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3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4"/>
        <v>-2.433260049443664E-3</v>
      </c>
      <c r="CJ54" s="3">
        <f>+'[3]Infla Mensual PondENGHO'!CF54</f>
        <v>-6.8465933442629634E-4</v>
      </c>
      <c r="CK54" s="3">
        <f t="shared" si="5"/>
        <v>-1.7486007150173677E-3</v>
      </c>
    </row>
    <row r="55" spans="1:89" x14ac:dyDescent="0.25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3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4"/>
        <v>-2.5139128913242992E-3</v>
      </c>
      <c r="CJ55" s="3">
        <f>+'[3]Infla Mensual PondENGHO'!CF55</f>
        <v>-2.8710223853818384E-3</v>
      </c>
      <c r="CK55" s="3">
        <f t="shared" si="5"/>
        <v>3.5710949405753922E-4</v>
      </c>
    </row>
    <row r="56" spans="1:89" x14ac:dyDescent="0.25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3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4"/>
        <v>2.6492591646398722E-4</v>
      </c>
      <c r="CJ56" s="3">
        <f>+'[3]Infla Mensual PondENGHO'!CF56</f>
        <v>4.7855755839454339E-4</v>
      </c>
      <c r="CK56" s="3">
        <f t="shared" si="5"/>
        <v>-2.1363164193055617E-4</v>
      </c>
    </row>
    <row r="57" spans="1:89" x14ac:dyDescent="0.25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3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4"/>
        <v>-1.066680055193725E-3</v>
      </c>
      <c r="CJ57" s="3">
        <f>+'[3]Infla Mensual PondENGHO'!CF57</f>
        <v>-2.5151485643584159E-3</v>
      </c>
      <c r="CK57" s="3">
        <f t="shared" si="5"/>
        <v>1.4484685091646909E-3</v>
      </c>
    </row>
    <row r="58" spans="1:89" x14ac:dyDescent="0.25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3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4"/>
        <v>2.2074605376816159E-3</v>
      </c>
      <c r="CJ58" s="3">
        <f>+'[3]Infla Mensual PondENGHO'!CF58</f>
        <v>1.0579668497299188E-3</v>
      </c>
      <c r="CK58" s="3">
        <f t="shared" si="5"/>
        <v>1.149493687951697E-3</v>
      </c>
    </row>
    <row r="59" spans="1:89" x14ac:dyDescent="0.25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3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4"/>
        <v>1.1756117079095851E-3</v>
      </c>
      <c r="CJ59" s="3">
        <f>+'[3]Infla Mensual PondENGHO'!CF59</f>
        <v>-9.4073097847213738E-4</v>
      </c>
      <c r="CK59" s="3">
        <f t="shared" si="5"/>
        <v>2.1163426863817225E-3</v>
      </c>
    </row>
    <row r="60" spans="1:89" x14ac:dyDescent="0.25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3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4"/>
        <v>-4.774270153943494E-3</v>
      </c>
      <c r="CJ60" s="3">
        <f>+'[3]Infla Mensual PondENGHO'!CF60</f>
        <v>-4.4070334053947224E-3</v>
      </c>
      <c r="CK60" s="3">
        <f t="shared" si="5"/>
        <v>-3.6723674854877153E-4</v>
      </c>
    </row>
    <row r="61" spans="1:89" x14ac:dyDescent="0.25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3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4"/>
        <v>-4.3513634651608513E-3</v>
      </c>
      <c r="CJ61" s="3">
        <f>+'[3]Infla Mensual PondENGHO'!CF61</f>
        <v>-2.8113793323834013E-3</v>
      </c>
      <c r="CK61" s="3">
        <f t="shared" si="5"/>
        <v>-1.5399841327774499E-3</v>
      </c>
    </row>
    <row r="62" spans="1:89" x14ac:dyDescent="0.25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3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4"/>
        <v>-2.111936160066108E-3</v>
      </c>
      <c r="CJ62" s="3">
        <f>+'[3]Infla Mensual PondENGHO'!CF62</f>
        <v>-1.150239604375658E-3</v>
      </c>
      <c r="CK62" s="3">
        <f t="shared" si="5"/>
        <v>-9.6169655569044998E-4</v>
      </c>
    </row>
    <row r="63" spans="1:89" x14ac:dyDescent="0.25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3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4"/>
        <v>8.016083293966858E-4</v>
      </c>
      <c r="CJ63" s="3">
        <f>+'[3]Infla Mensual PondENGHO'!CF63</f>
        <v>8.1701957739710451E-5</v>
      </c>
      <c r="CK63" s="3">
        <f t="shared" si="5"/>
        <v>7.1990637165697535E-4</v>
      </c>
    </row>
    <row r="64" spans="1:89" x14ac:dyDescent="0.25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3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4"/>
        <v>2.8554732166865548E-3</v>
      </c>
      <c r="CJ64" s="3">
        <f>+'[3]Infla Mensual PondENGHO'!CF64</f>
        <v>3.0493725413136552E-3</v>
      </c>
      <c r="CK64" s="3">
        <f t="shared" si="5"/>
        <v>-1.9389932462710036E-4</v>
      </c>
    </row>
    <row r="65" spans="1:89" x14ac:dyDescent="0.25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3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4"/>
        <v>3.7140346335373664E-4</v>
      </c>
      <c r="CJ65" s="3">
        <f>+'[3]Infla Mensual PondENGHO'!CF65</f>
        <v>1.2726055621228305E-3</v>
      </c>
      <c r="CK65" s="3">
        <f t="shared" si="5"/>
        <v>-9.0120209876909385E-4</v>
      </c>
    </row>
    <row r="66" spans="1:89" x14ac:dyDescent="0.25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3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4"/>
        <v>5.3707629244563737E-3</v>
      </c>
      <c r="CJ66" s="3">
        <f>+'[3]Infla Mensual PondENGHO'!CF66</f>
        <v>7.0297027410868296E-3</v>
      </c>
      <c r="CK66" s="3">
        <f t="shared" si="5"/>
        <v>-1.6589398166304559E-3</v>
      </c>
    </row>
    <row r="67" spans="1:89" x14ac:dyDescent="0.25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3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4"/>
        <v>4.5513318138987735E-3</v>
      </c>
      <c r="CJ67" s="3">
        <f>+'[3]Infla Mensual PondENGHO'!CF67</f>
        <v>4.0699539043194122E-3</v>
      </c>
      <c r="CK67" s="3">
        <f t="shared" si="5"/>
        <v>4.8137790957936133E-4</v>
      </c>
    </row>
    <row r="68" spans="1:89" x14ac:dyDescent="0.25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3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4"/>
        <v>5.9449938162559057E-4</v>
      </c>
      <c r="CJ68" s="3">
        <f>+'[3]Infla Mensual PondENGHO'!CF68</f>
        <v>8.4045856767178684E-4</v>
      </c>
      <c r="CK68" s="3">
        <f t="shared" si="5"/>
        <v>-2.4595918604619627E-4</v>
      </c>
    </row>
    <row r="69" spans="1:89" x14ac:dyDescent="0.25">
      <c r="A69" s="2">
        <f t="shared" si="6"/>
        <v>44682</v>
      </c>
      <c r="B69" s="1">
        <f t="shared" ref="B69:B93" si="7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8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4"/>
        <v>7.4255025875635816E-4</v>
      </c>
      <c r="CJ69" s="3">
        <f>+'[3]Infla Mensual PondENGHO'!CF69</f>
        <v>-6.7376786250705756E-4</v>
      </c>
      <c r="CK69" s="3">
        <f t="shared" si="5"/>
        <v>1.4163181212634157E-3</v>
      </c>
    </row>
    <row r="70" spans="1:89" x14ac:dyDescent="0.25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8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9">+BM70-BQ70</f>
        <v>-1.9941473132891741E-3</v>
      </c>
      <c r="CJ70" s="3">
        <f>+'[3]Infla Mensual PondENGHO'!CF70</f>
        <v>-3.1989797772777884E-3</v>
      </c>
      <c r="CK70" s="3">
        <f t="shared" ref="CK70:CK77" si="10">+CI70-CJ70</f>
        <v>1.2048324639886143E-3</v>
      </c>
    </row>
    <row r="71" spans="1:89" x14ac:dyDescent="0.25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8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9"/>
        <v>-3.5300991930213854E-3</v>
      </c>
      <c r="CJ71" s="3">
        <f>+'[3]Infla Mensual PondENGHO'!CF71</f>
        <v>-5.7708841857484483E-3</v>
      </c>
      <c r="CK71" s="3">
        <f t="shared" si="10"/>
        <v>2.2407849927270629E-3</v>
      </c>
    </row>
    <row r="72" spans="1:89" x14ac:dyDescent="0.25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8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9"/>
        <v>2.6027433828417212E-3</v>
      </c>
      <c r="CJ72" s="3">
        <f>+'[3]Infla Mensual PondENGHO'!CF72</f>
        <v>3.1129333373869361E-3</v>
      </c>
      <c r="CK72" s="3">
        <f t="shared" si="10"/>
        <v>-5.1018995454521487E-4</v>
      </c>
    </row>
    <row r="73" spans="1:89" x14ac:dyDescent="0.25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8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9"/>
        <v>3.5963231081199698E-3</v>
      </c>
      <c r="CJ73" s="3">
        <f>+'[3]Infla Mensual PondENGHO'!CF73</f>
        <v>5.1552271347201639E-3</v>
      </c>
      <c r="CK73" s="3">
        <f t="shared" si="10"/>
        <v>-1.5589040266001941E-3</v>
      </c>
    </row>
    <row r="74" spans="1:89" x14ac:dyDescent="0.25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8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9"/>
        <v>-2.0233585988442826E-3</v>
      </c>
      <c r="CJ74" s="3">
        <f>+'[3]Infla Mensual PondENGHO'!CF74</f>
        <v>-9.6204822901646558E-4</v>
      </c>
      <c r="CK74" s="3">
        <f t="shared" si="10"/>
        <v>-1.061310369827817E-3</v>
      </c>
    </row>
    <row r="75" spans="1:89" x14ac:dyDescent="0.25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8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9"/>
        <v>-3.0348555260748533E-3</v>
      </c>
      <c r="CJ75" s="3">
        <f>+'[3]Infla Mensual PondENGHO'!CF75</f>
        <v>-3.8386138637007683E-3</v>
      </c>
      <c r="CK75" s="3">
        <f t="shared" si="10"/>
        <v>8.0375833762591498E-4</v>
      </c>
    </row>
    <row r="76" spans="1:89" x14ac:dyDescent="0.25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8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9"/>
        <v>-4.7695588071889894E-3</v>
      </c>
      <c r="CJ76" s="3">
        <f>+'[3]Infla Mensual PondENGHO'!CF76</f>
        <v>-4.3542198801691523E-3</v>
      </c>
      <c r="CK76" s="3">
        <f t="shared" si="10"/>
        <v>-4.153389270198371E-4</v>
      </c>
    </row>
    <row r="77" spans="1:89" x14ac:dyDescent="0.25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9"/>
        <v>9.5991905348014051E-4</v>
      </c>
      <c r="CJ77" s="3">
        <f>+'[3]Infla Mensual PondENGHO'!CF77</f>
        <v>1.834794013072516E-3</v>
      </c>
      <c r="CK77" s="3">
        <f t="shared" si="10"/>
        <v>-8.7487495959237549E-4</v>
      </c>
    </row>
    <row r="78" spans="1:89" x14ac:dyDescent="0.25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1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2">+BM78-BQ78</f>
        <v>8.1352687694602466E-3</v>
      </c>
      <c r="CJ78" s="3">
        <f>+'[3]Infla Mensual PondENGHO'!CF78</f>
        <v>9.6856376194003335E-3</v>
      </c>
      <c r="CK78" s="3">
        <f t="shared" ref="CK78" si="13">+CI78-CJ78</f>
        <v>-1.5503688499400869E-3</v>
      </c>
    </row>
    <row r="79" spans="1:89" x14ac:dyDescent="0.25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4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5">+BM79-BQ79</f>
        <v>3.1602749392962703E-3</v>
      </c>
      <c r="CJ79" s="3">
        <f>+'[3]Infla Mensual PondENGHO'!CF79</f>
        <v>2.5673684903553262E-3</v>
      </c>
      <c r="CK79" s="3">
        <f t="shared" ref="CK79" si="16">+CI79-CJ79</f>
        <v>5.9290644894094413E-4</v>
      </c>
    </row>
    <row r="80" spans="1:89" x14ac:dyDescent="0.25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9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20">+BM80-BQ80</f>
        <v>3.2800057970057139E-3</v>
      </c>
      <c r="CJ80" s="3">
        <f>+'[3]Infla Mensual PondENGHO'!CF80</f>
        <v>3.6589351495972533E-3</v>
      </c>
      <c r="CK80" s="3">
        <f t="shared" ref="CK80:CK83" si="21">+CI80-CJ80</f>
        <v>-3.7892935259153937E-4</v>
      </c>
    </row>
    <row r="81" spans="1:109" x14ac:dyDescent="0.25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4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20"/>
        <v>-4.2831746827913797E-3</v>
      </c>
      <c r="CJ81" s="3">
        <f>+'[3]Infla Mensual PondENGHO'!CF81</f>
        <v>-5.6679767016569738E-3</v>
      </c>
      <c r="CK81" s="3">
        <f t="shared" si="21"/>
        <v>1.3848020188655941E-3</v>
      </c>
    </row>
    <row r="82" spans="1:109" x14ac:dyDescent="0.25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7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20"/>
        <v>-3.8583987725553381E-3</v>
      </c>
      <c r="CJ82" s="3">
        <f>+'[3]Infla Mensual PondENGHO'!CF82</f>
        <v>-5.1553407475140034E-3</v>
      </c>
      <c r="CK82" s="3">
        <f t="shared" si="21"/>
        <v>1.2969419749586653E-3</v>
      </c>
    </row>
    <row r="83" spans="1:109" x14ac:dyDescent="0.25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30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20"/>
        <v>-2.3159024158274644E-3</v>
      </c>
      <c r="CJ83" s="3">
        <f>+'[3]Infla Mensual PondENGHO'!CF83</f>
        <v>-4.528273788579007E-3</v>
      </c>
      <c r="CK83" s="3">
        <f t="shared" si="21"/>
        <v>2.2123713727515426E-3</v>
      </c>
    </row>
    <row r="84" spans="1:109" x14ac:dyDescent="0.25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3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4">+BM84-BQ84</f>
        <v>8.123360346610653E-3</v>
      </c>
      <c r="CJ84" s="3">
        <f>+'[3]Infla Mensual PondENGHO'!CF84</f>
        <v>8.6321623586669283E-3</v>
      </c>
      <c r="CK84" s="3">
        <f t="shared" ref="CK84" si="35">+CI84-CJ84</f>
        <v>-5.0880201205627529E-4</v>
      </c>
    </row>
    <row r="85" spans="1:109" x14ac:dyDescent="0.25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8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9">+BM85-BQ85</f>
        <v>6.1705174195345602E-3</v>
      </c>
      <c r="CJ85" s="3">
        <f>+'[3]Infla Mensual PondENGHO'!CF85</f>
        <v>7.7413872548892648E-3</v>
      </c>
      <c r="CK85" s="3">
        <f t="shared" ref="CK85" si="40">+CI85-CJ85</f>
        <v>-1.5708698353547046E-3</v>
      </c>
    </row>
    <row r="86" spans="1:109" x14ac:dyDescent="0.25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3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109" x14ac:dyDescent="0.25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6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109" x14ac:dyDescent="0.25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9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109" x14ac:dyDescent="0.25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2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109" x14ac:dyDescent="0.25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5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  <row r="91" spans="1:109" x14ac:dyDescent="0.25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8.9754843981661336E-2</v>
      </c>
      <c r="E91" s="3">
        <f>+'Indice PondENGHO'!E89/'Indice PondENGHO'!E88-1</f>
        <v>0.11422872611518287</v>
      </c>
      <c r="F91" s="3">
        <f>+'Indice PondENGHO'!F89/'Indice PondENGHO'!F88-1</f>
        <v>6.9751668779984399E-2</v>
      </c>
      <c r="G91" s="3">
        <f>+'Indice PondENGHO'!G89/'Indice PondENGHO'!G88-1</f>
        <v>0.12508336891892147</v>
      </c>
      <c r="H91" s="3">
        <f>+'Indice PondENGHO'!H89/'Indice PondENGHO'!H88-1</f>
        <v>5.0892320495630861E-2</v>
      </c>
      <c r="I91" s="3">
        <f>+'Indice PondENGHO'!I89/'Indice PondENGHO'!I88-1</f>
        <v>0.11999635907702944</v>
      </c>
      <c r="J91" s="3">
        <f>+'Indice PondENGHO'!J89/'Indice PondENGHO'!J88-1</f>
        <v>0.13639760008923574</v>
      </c>
      <c r="K91" s="3">
        <f>+'Indice PondENGHO'!K89/'Indice PondENGHO'!K88-1</f>
        <v>0.15509300019949412</v>
      </c>
      <c r="L91" s="3">
        <f>+'Indice PondENGHO'!L89/'Indice PondENGHO'!L88-1</f>
        <v>8.7343708111238927E-2</v>
      </c>
      <c r="M91" s="3">
        <f>+'Indice PondENGHO'!M89/'Indice PondENGHO'!M88-1</f>
        <v>0.29800296783755398</v>
      </c>
      <c r="N91" s="3">
        <f>+'Indice PondENGHO'!N89/'Indice PondENGHO'!N88-1</f>
        <v>8.2664514868395322E-2</v>
      </c>
      <c r="O91" s="11">
        <f>+'Indice PondENGHO'!O89/'Indice PondENGHO'!O88-1</f>
        <v>9.4398880192442913E-2</v>
      </c>
      <c r="P91" s="3">
        <f>+'Indice PondENGHO'!P89/'Indice PondENGHO'!P88-1</f>
        <v>9.2498350247892214E-2</v>
      </c>
      <c r="Q91" s="3">
        <f>+'Indice PondENGHO'!Q89/'Indice PondENGHO'!Q88-1</f>
        <v>0.1149097272475883</v>
      </c>
      <c r="R91" s="3">
        <f>+'Indice PondENGHO'!R89/'Indice PondENGHO'!R88-1</f>
        <v>7.0597708300205397E-2</v>
      </c>
      <c r="S91" s="3">
        <f>+'Indice PondENGHO'!S89/'Indice PondENGHO'!S88-1</f>
        <v>0.12726550190808239</v>
      </c>
      <c r="T91" s="3">
        <f>+'Indice PondENGHO'!T89/'Indice PondENGHO'!T88-1</f>
        <v>5.1247738810664467E-2</v>
      </c>
      <c r="U91" s="3">
        <f>+'Indice PondENGHO'!U89/'Indice PondENGHO'!U88-1</f>
        <v>0.12116958436014658</v>
      </c>
      <c r="V91" s="3">
        <f>+'Indice PondENGHO'!V89/'Indice PondENGHO'!V88-1</f>
        <v>0.13185490443609105</v>
      </c>
      <c r="W91" s="3">
        <f>+'Indice PondENGHO'!W89/'Indice PondENGHO'!W88-1</f>
        <v>0.15716734622084316</v>
      </c>
      <c r="X91" s="3">
        <f>+'Indice PondENGHO'!X89/'Indice PondENGHO'!X88-1</f>
        <v>8.8503392589735608E-2</v>
      </c>
      <c r="Y91" s="3">
        <f>+'Indice PondENGHO'!Y89/'Indice PondENGHO'!Y88-1</f>
        <v>0.28822189448206048</v>
      </c>
      <c r="Z91" s="3">
        <f>+'Indice PondENGHO'!Z89/'Indice PondENGHO'!Z88-1</f>
        <v>8.2110287134630422E-2</v>
      </c>
      <c r="AA91" s="3">
        <f>+'Indice PondENGHO'!AA89/'Indice PondENGHO'!AA88-1</f>
        <v>9.5473859498722113E-2</v>
      </c>
      <c r="AB91" s="10">
        <f>+'Indice PondENGHO'!AB89/'Indice PondENGHO'!AB88-1</f>
        <v>9.4327441109070653E-2</v>
      </c>
      <c r="AC91" s="3">
        <f>+'Indice PondENGHO'!AC89/'Indice PondENGHO'!AC88-1</f>
        <v>0.11467557015898611</v>
      </c>
      <c r="AD91" s="3">
        <f>+'Indice PondENGHO'!AD89/'Indice PondENGHO'!AD88-1</f>
        <v>7.1564011694479568E-2</v>
      </c>
      <c r="AE91" s="3">
        <f>+'Indice PondENGHO'!AE89/'Indice PondENGHO'!AE88-1</f>
        <v>0.13150345500890781</v>
      </c>
      <c r="AF91" s="3">
        <f>+'Indice PondENGHO'!AF89/'Indice PondENGHO'!AF88-1</f>
        <v>5.1618970374933681E-2</v>
      </c>
      <c r="AG91" s="3">
        <f>+'Indice PondENGHO'!AG89/'Indice PondENGHO'!AG88-1</f>
        <v>0.12228772404638688</v>
      </c>
      <c r="AH91" s="3">
        <f>+'Indice PondENGHO'!AH89/'Indice PondENGHO'!AH88-1</f>
        <v>0.12991825626156217</v>
      </c>
      <c r="AI91" s="3">
        <f>+'Indice PondENGHO'!AI89/'Indice PondENGHO'!AI88-1</f>
        <v>0.15854144474105958</v>
      </c>
      <c r="AJ91" s="3">
        <f>+'Indice PondENGHO'!AJ89/'Indice PondENGHO'!AJ88-1</f>
        <v>8.9270388425110259E-2</v>
      </c>
      <c r="AK91" s="3">
        <f>+'Indice PondENGHO'!AK89/'Indice PondENGHO'!AK88-1</f>
        <v>0.29037168882589892</v>
      </c>
      <c r="AL91" s="3">
        <f>+'Indice PondENGHO'!AL89/'Indice PondENGHO'!AL88-1</f>
        <v>8.2684432097852145E-2</v>
      </c>
      <c r="AM91" s="11">
        <f>+'Indice PondENGHO'!AM89/'Indice PondENGHO'!AM88-1</f>
        <v>9.6350462310798024E-2</v>
      </c>
      <c r="AN91" s="3">
        <f>+'Indice PondENGHO'!AN89/'Indice PondENGHO'!AN88-1</f>
        <v>9.5630613305203394E-2</v>
      </c>
      <c r="AO91" s="3">
        <f>+'Indice PondENGHO'!AO89/'Indice PondENGHO'!AO88-1</f>
        <v>0.11421956602979955</v>
      </c>
      <c r="AP91" s="3">
        <f>+'Indice PondENGHO'!AP89/'Indice PondENGHO'!AP88-1</f>
        <v>7.1809039719028744E-2</v>
      </c>
      <c r="AQ91" s="3">
        <f>+'Indice PondENGHO'!AQ89/'Indice PondENGHO'!AQ88-1</f>
        <v>0.13234103364114658</v>
      </c>
      <c r="AR91" s="3">
        <f>+'Indice PondENGHO'!AR89/'Indice PondENGHO'!AR88-1</f>
        <v>5.1446656617488928E-2</v>
      </c>
      <c r="AS91" s="3">
        <f>+'Indice PondENGHO'!AS89/'Indice PondENGHO'!AS88-1</f>
        <v>0.12302306879501779</v>
      </c>
      <c r="AT91" s="3">
        <f>+'Indice PondENGHO'!AT89/'Indice PondENGHO'!AT88-1</f>
        <v>0.12757932481670875</v>
      </c>
      <c r="AU91" s="3">
        <f>+'Indice PondENGHO'!AU89/'Indice PondENGHO'!AU88-1</f>
        <v>0.15814887164288027</v>
      </c>
      <c r="AV91" s="3">
        <f>+'Indice PondENGHO'!AV89/'Indice PondENGHO'!AV88-1</f>
        <v>8.9630164180852123E-2</v>
      </c>
      <c r="AW91" s="3">
        <f>+'Indice PondENGHO'!AW89/'Indice PondENGHO'!AW88-1</f>
        <v>0.29043969668329872</v>
      </c>
      <c r="AX91" s="3">
        <f>+'Indice PondENGHO'!AX89/'Indice PondENGHO'!AX88-1</f>
        <v>8.2686628659005557E-2</v>
      </c>
      <c r="AY91" s="3">
        <f>+'Indice PondENGHO'!AY89/'Indice PondENGHO'!AY88-1</f>
        <v>9.6283129645537091E-2</v>
      </c>
      <c r="AZ91" s="10">
        <f>+'Indice PondENGHO'!AZ89/'Indice PondENGHO'!AZ88-1</f>
        <v>9.7833272654319181E-2</v>
      </c>
      <c r="BA91" s="3">
        <f>+'Indice PondENGHO'!BA89/'Indice PondENGHO'!BA88-1</f>
        <v>0.11410837242049721</v>
      </c>
      <c r="BB91" s="3">
        <f>+'Indice PondENGHO'!BB89/'Indice PondENGHO'!BB88-1</f>
        <v>7.2209926348278719E-2</v>
      </c>
      <c r="BC91" s="3">
        <f>+'Indice PondENGHO'!BC89/'Indice PondENGHO'!BC88-1</f>
        <v>0.13449869123766134</v>
      </c>
      <c r="BD91" s="3">
        <f>+'Indice PondENGHO'!BD89/'Indice PondENGHO'!BD88-1</f>
        <v>5.0883964439986329E-2</v>
      </c>
      <c r="BE91" s="3">
        <f>+'Indice PondENGHO'!BE89/'Indice PondENGHO'!BE88-1</f>
        <v>0.12415214678393371</v>
      </c>
      <c r="BF91" s="3">
        <f>+'Indice PondENGHO'!BF89/'Indice PondENGHO'!BF88-1</f>
        <v>0.12556441939187279</v>
      </c>
      <c r="BG91" s="3">
        <f>+'Indice PondENGHO'!BG89/'Indice PondENGHO'!BG88-1</f>
        <v>0.15859328593769817</v>
      </c>
      <c r="BH91" s="3">
        <f>+'Indice PondENGHO'!BH89/'Indice PondENGHO'!BH88-1</f>
        <v>9.0517097023580684E-2</v>
      </c>
      <c r="BI91" s="3">
        <f>+'Indice PondENGHO'!BI89/'Indice PondENGHO'!BI88-1</f>
        <v>0.27881981562294267</v>
      </c>
      <c r="BJ91" s="3">
        <f>+'Indice PondENGHO'!BJ89/'Indice PondENGHO'!BJ88-1</f>
        <v>8.2387369050725079E-2</v>
      </c>
      <c r="BK91" s="11">
        <f>+'Indice PondENGHO'!BK89/'Indice PondENGHO'!BK88-1</f>
        <v>9.6000892595962783E-2</v>
      </c>
      <c r="BL91" s="2">
        <f t="shared" ref="BL91" si="58">+A91</f>
        <v>45352</v>
      </c>
      <c r="BM91" s="72">
        <f>+'Indice PondENGHO'!BL89/'Indice PondENGHO'!BL88-1</f>
        <v>9.6326392901241453E-2</v>
      </c>
      <c r="BN91" s="72">
        <f>+'Indice PondENGHO'!BM89/'Indice PondENGHO'!BM88-1</f>
        <v>9.9701804542405847E-2</v>
      </c>
      <c r="BO91" s="72">
        <f>+'Indice PondENGHO'!BN89/'Indice PondENGHO'!BN88-1</f>
        <v>0.10147699883538275</v>
      </c>
      <c r="BP91" s="72">
        <f>+'Indice PondENGHO'!BO89/'Indice PondENGHO'!BO88-1</f>
        <v>0.10230300925508584</v>
      </c>
      <c r="BQ91" s="72">
        <f>+'Indice PondENGHO'!BP89/'Indice PondENGHO'!BP88-1</f>
        <v>0.10248097478315965</v>
      </c>
      <c r="BR91" s="10">
        <f>+'Indice PondENGHO'!BQ89/'Indice PondENGHO'!BQ88-1</f>
        <v>9.4226567445046205E-2</v>
      </c>
      <c r="BS91" s="3">
        <f>+'Indice PondENGHO'!BR89/'Indice PondENGHO'!BR88-1</f>
        <v>0.11439422998361493</v>
      </c>
      <c r="BT91" s="3">
        <f>+'Indice PondENGHO'!BS89/'Indice PondENGHO'!BS88-1</f>
        <v>7.1400565718340303E-2</v>
      </c>
      <c r="BU91" s="3">
        <f>+'Indice PondENGHO'!BT89/'Indice PondENGHO'!BT88-1</f>
        <v>0.1311994195822761</v>
      </c>
      <c r="BV91" s="3">
        <f>+'Indice PondENGHO'!BU89/'Indice PondENGHO'!BU88-1</f>
        <v>5.1164028582534327E-2</v>
      </c>
      <c r="BW91" s="3">
        <f>+'Indice PondENGHO'!BV89/'Indice PondENGHO'!BV88-1</f>
        <v>0.12289705143592911</v>
      </c>
      <c r="BX91" s="3">
        <f>+'Indice PondENGHO'!BW89/'Indice PondENGHO'!BW88-1</f>
        <v>0.12861500257331149</v>
      </c>
      <c r="BY91" s="3">
        <f>+'Indice PondENGHO'!BX89/'Indice PondENGHO'!BX88-1</f>
        <v>0.15783367964891637</v>
      </c>
      <c r="BZ91" s="3">
        <f>+'Indice PondENGHO'!BY89/'Indice PondENGHO'!BY88-1</f>
        <v>8.9505244387052985E-2</v>
      </c>
      <c r="CA91" s="3">
        <f>+'Indice PondENGHO'!BZ89/'Indice PondENGHO'!BZ88-1</f>
        <v>0.28585224018550703</v>
      </c>
      <c r="CB91" s="3">
        <f>+'Indice PondENGHO'!CA89/'Indice PondENGHO'!CA88-1</f>
        <v>8.2491051268998694E-2</v>
      </c>
      <c r="CC91" s="11">
        <f>+'Indice PondENGHO'!CB89/'Indice PondENGHO'!CB88-1</f>
        <v>9.5889138427854625E-2</v>
      </c>
      <c r="CD91" s="10">
        <f>+'Indice PondENGHO'!CC89/'Indice PondENGHO'!CC88-1</f>
        <v>0.10106418165969888</v>
      </c>
      <c r="CE91" s="11">
        <f>+'Indice PondENGHO'!CD89/'Indice PondENGHO'!CD88-1</f>
        <v>0.10106418165969888</v>
      </c>
      <c r="CS91" s="3">
        <f>+D91-AZ91</f>
        <v>-8.0784286726578447E-3</v>
      </c>
      <c r="CT91" s="3">
        <f t="shared" ref="CT91:DC91" si="59">+E91-BA91</f>
        <v>1.2035369468565982E-4</v>
      </c>
      <c r="CU91" s="3">
        <f t="shared" si="59"/>
        <v>-2.4582575682943197E-3</v>
      </c>
      <c r="CV91" s="3">
        <f t="shared" si="59"/>
        <v>-9.4153223187398716E-3</v>
      </c>
      <c r="CW91" s="3">
        <f t="shared" si="59"/>
        <v>8.3560556445316791E-6</v>
      </c>
      <c r="CX91" s="3">
        <f t="shared" si="59"/>
        <v>-4.1557877069042792E-3</v>
      </c>
      <c r="CY91" s="3">
        <f t="shared" si="59"/>
        <v>1.0833180697362943E-2</v>
      </c>
      <c r="CZ91" s="3">
        <f t="shared" si="59"/>
        <v>-3.5002857382040453E-3</v>
      </c>
      <c r="DA91" s="3">
        <f t="shared" si="59"/>
        <v>-3.1733889123417569E-3</v>
      </c>
      <c r="DB91" s="3">
        <f t="shared" si="59"/>
        <v>1.918315221461131E-2</v>
      </c>
      <c r="DC91" s="3">
        <f t="shared" si="59"/>
        <v>2.7714581767024349E-4</v>
      </c>
      <c r="DD91" s="3">
        <f t="shared" ref="DD91" si="60">+O91-BK91</f>
        <v>-1.6020124035198702E-3</v>
      </c>
      <c r="DE91" s="3"/>
    </row>
    <row r="92" spans="1:109" x14ac:dyDescent="0.25">
      <c r="A92" s="2">
        <f t="shared" ref="A92" si="61">+DATE(C92,B92,1)</f>
        <v>45383</v>
      </c>
      <c r="B92" s="1">
        <f t="shared" si="7"/>
        <v>4</v>
      </c>
      <c r="C92" s="1">
        <f t="shared" ref="C92" si="62">+IF(B92=1,C91+1,C91)</f>
        <v>2024</v>
      </c>
      <c r="D92" s="10">
        <f>+'Indice PondENGHO'!D90/'Indice PondENGHO'!D89-1</f>
        <v>6.2656452662341211E-2</v>
      </c>
      <c r="E92" s="3">
        <f>+'Indice PondENGHO'!E90/'Indice PondENGHO'!E89-1</f>
        <v>6.5376127296735032E-2</v>
      </c>
      <c r="F92" s="3">
        <f>+'Indice PondENGHO'!F90/'Indice PondENGHO'!F89-1</f>
        <v>7.3379610896807668E-2</v>
      </c>
      <c r="G92" s="3">
        <f>+'Indice PondENGHO'!G90/'Indice PondENGHO'!G89-1</f>
        <v>0.32706880127135607</v>
      </c>
      <c r="H92" s="3">
        <f>+'Indice PondENGHO'!H90/'Indice PondENGHO'!H89-1</f>
        <v>6.5297915047584976E-2</v>
      </c>
      <c r="I92" s="3">
        <f>+'Indice PondENGHO'!I90/'Indice PondENGHO'!I89-1</f>
        <v>8.9667722672903016E-2</v>
      </c>
      <c r="J92" s="3">
        <f>+'Indice PondENGHO'!J90/'Indice PondENGHO'!J89-1</f>
        <v>6.1156494014814156E-2</v>
      </c>
      <c r="K92" s="3">
        <f>+'Indice PondENGHO'!K90/'Indice PondENGHO'!K89-1</f>
        <v>0.14990560811440057</v>
      </c>
      <c r="L92" s="3">
        <f>+'Indice PondENGHO'!L90/'Indice PondENGHO'!L89-1</f>
        <v>7.6126605825316496E-2</v>
      </c>
      <c r="M92" s="3">
        <f>+'Indice PondENGHO'!M90/'Indice PondENGHO'!M89-1</f>
        <v>9.9871000703990687E-2</v>
      </c>
      <c r="N92" s="3">
        <f>+'Indice PondENGHO'!N90/'Indice PondENGHO'!N89-1</f>
        <v>7.009472709691722E-2</v>
      </c>
      <c r="O92" s="11">
        <f>+'Indice PondENGHO'!O90/'Indice PondENGHO'!O89-1</f>
        <v>5.7767463120965035E-2</v>
      </c>
      <c r="P92" s="3">
        <f>+'Indice PondENGHO'!P90/'Indice PondENGHO'!P89-1</f>
        <v>6.2401134535462477E-2</v>
      </c>
      <c r="Q92" s="3">
        <f>+'Indice PondENGHO'!Q90/'Indice PondENGHO'!Q89-1</f>
        <v>6.5523280732537659E-2</v>
      </c>
      <c r="R92" s="3">
        <f>+'Indice PondENGHO'!R90/'Indice PondENGHO'!R89-1</f>
        <v>7.2821469627287305E-2</v>
      </c>
      <c r="S92" s="3">
        <f>+'Indice PondENGHO'!S90/'Indice PondENGHO'!S89-1</f>
        <v>0.34491523495689069</v>
      </c>
      <c r="T92" s="3">
        <f>+'Indice PondENGHO'!T90/'Indice PondENGHO'!T89-1</f>
        <v>6.6351128849006846E-2</v>
      </c>
      <c r="U92" s="3">
        <f>+'Indice PondENGHO'!U90/'Indice PondENGHO'!U89-1</f>
        <v>9.068800062724991E-2</v>
      </c>
      <c r="V92" s="3">
        <f>+'Indice PondENGHO'!V90/'Indice PondENGHO'!V89-1</f>
        <v>6.1173222553813522E-2</v>
      </c>
      <c r="W92" s="3">
        <f>+'Indice PondENGHO'!W90/'Indice PondENGHO'!W89-1</f>
        <v>0.14813201007552546</v>
      </c>
      <c r="X92" s="3">
        <f>+'Indice PondENGHO'!X90/'Indice PondENGHO'!X89-1</f>
        <v>7.4541906960118309E-2</v>
      </c>
      <c r="Y92" s="3">
        <f>+'Indice PondENGHO'!Y90/'Indice PondENGHO'!Y89-1</f>
        <v>9.8832101522014382E-2</v>
      </c>
      <c r="Z92" s="3">
        <f>+'Indice PondENGHO'!Z90/'Indice PondENGHO'!Z89-1</f>
        <v>7.1494458072436373E-2</v>
      </c>
      <c r="AA92" s="3">
        <f>+'Indice PondENGHO'!AA90/'Indice PondENGHO'!AA89-1</f>
        <v>5.7957504628086243E-2</v>
      </c>
      <c r="AB92" s="10">
        <f>+'Indice PondENGHO'!AB90/'Indice PondENGHO'!AB89-1</f>
        <v>6.2298865865007436E-2</v>
      </c>
      <c r="AC92" s="3">
        <f>+'Indice PondENGHO'!AC90/'Indice PondENGHO'!AC89-1</f>
        <v>6.5561428015956436E-2</v>
      </c>
      <c r="AD92" s="3">
        <f>+'Indice PondENGHO'!AD90/'Indice PondENGHO'!AD89-1</f>
        <v>7.2274388711462301E-2</v>
      </c>
      <c r="AE92" s="3">
        <f>+'Indice PondENGHO'!AE90/'Indice PondENGHO'!AE89-1</f>
        <v>0.3542062628496454</v>
      </c>
      <c r="AF92" s="3">
        <f>+'Indice PondENGHO'!AF90/'Indice PondENGHO'!AF89-1</f>
        <v>6.7090422896898261E-2</v>
      </c>
      <c r="AG92" s="3">
        <f>+'Indice PondENGHO'!AG90/'Indice PondENGHO'!AG89-1</f>
        <v>9.1061250490514389E-2</v>
      </c>
      <c r="AH92" s="3">
        <f>+'Indice PondENGHO'!AH90/'Indice PondENGHO'!AH89-1</f>
        <v>6.3749915356195341E-2</v>
      </c>
      <c r="AI92" s="3">
        <f>+'Indice PondENGHO'!AI90/'Indice PondENGHO'!AI89-1</f>
        <v>0.1475675136671053</v>
      </c>
      <c r="AJ92" s="3">
        <f>+'Indice PondENGHO'!AJ90/'Indice PondENGHO'!AJ89-1</f>
        <v>7.3430138903460396E-2</v>
      </c>
      <c r="AK92" s="3">
        <f>+'Indice PondENGHO'!AK90/'Indice PondENGHO'!AK89-1</f>
        <v>9.8084818325168355E-2</v>
      </c>
      <c r="AL92" s="3">
        <f>+'Indice PondENGHO'!AL90/'Indice PondENGHO'!AL89-1</f>
        <v>7.2938008147101163E-2</v>
      </c>
      <c r="AM92" s="11">
        <f>+'Indice PondENGHO'!AM90/'Indice PondENGHO'!AM89-1</f>
        <v>5.8071610408811036E-2</v>
      </c>
      <c r="AN92" s="3">
        <f>+'Indice PondENGHO'!AN90/'Indice PondENGHO'!AN89-1</f>
        <v>6.1907288085498946E-2</v>
      </c>
      <c r="AO92" s="3">
        <f>+'Indice PondENGHO'!AO90/'Indice PondENGHO'!AO89-1</f>
        <v>6.576467964895194E-2</v>
      </c>
      <c r="AP92" s="3">
        <f>+'Indice PondENGHO'!AP90/'Indice PondENGHO'!AP89-1</f>
        <v>7.187856410560034E-2</v>
      </c>
      <c r="AQ92" s="3">
        <f>+'Indice PondENGHO'!AQ90/'Indice PondENGHO'!AQ89-1</f>
        <v>0.35936316470802177</v>
      </c>
      <c r="AR92" s="3">
        <f>+'Indice PondENGHO'!AR90/'Indice PondENGHO'!AR89-1</f>
        <v>6.7411424995039271E-2</v>
      </c>
      <c r="AS92" s="3">
        <f>+'Indice PondENGHO'!AS90/'Indice PondENGHO'!AS89-1</f>
        <v>9.1923220119661364E-2</v>
      </c>
      <c r="AT92" s="3">
        <f>+'Indice PondENGHO'!AT90/'Indice PondENGHO'!AT89-1</f>
        <v>6.1551743865183584E-2</v>
      </c>
      <c r="AU92" s="3">
        <f>+'Indice PondENGHO'!AU90/'Indice PondENGHO'!AU89-1</f>
        <v>0.14715013045727776</v>
      </c>
      <c r="AV92" s="3">
        <f>+'Indice PondENGHO'!AV90/'Indice PondENGHO'!AV89-1</f>
        <v>7.2909973020816699E-2</v>
      </c>
      <c r="AW92" s="3">
        <f>+'Indice PondENGHO'!AW90/'Indice PondENGHO'!AW89-1</f>
        <v>9.9584608138520325E-2</v>
      </c>
      <c r="AX92" s="3">
        <f>+'Indice PondENGHO'!AX90/'Indice PondENGHO'!AX89-1</f>
        <v>7.3581668379522291E-2</v>
      </c>
      <c r="AY92" s="3">
        <f>+'Indice PondENGHO'!AY90/'Indice PondENGHO'!AY89-1</f>
        <v>5.8563722959680486E-2</v>
      </c>
      <c r="AZ92" s="10">
        <f>+'Indice PondENGHO'!AZ90/'Indice PondENGHO'!AZ89-1</f>
        <v>6.1460088852475891E-2</v>
      </c>
      <c r="BA92" s="3">
        <f>+'Indice PondENGHO'!BA90/'Indice PondENGHO'!BA89-1</f>
        <v>6.5940902994244155E-2</v>
      </c>
      <c r="BB92" s="3">
        <f>+'Indice PondENGHO'!BB90/'Indice PondENGHO'!BB89-1</f>
        <v>7.1359083881475049E-2</v>
      </c>
      <c r="BC92" s="3">
        <f>+'Indice PondENGHO'!BC90/'Indice PondENGHO'!BC89-1</f>
        <v>0.37282366982373283</v>
      </c>
      <c r="BD92" s="3">
        <f>+'Indice PondENGHO'!BD90/'Indice PondENGHO'!BD89-1</f>
        <v>6.8485412682950608E-2</v>
      </c>
      <c r="BE92" s="3">
        <f>+'Indice PondENGHO'!BE90/'Indice PondENGHO'!BE89-1</f>
        <v>9.2841175320575564E-2</v>
      </c>
      <c r="BF92" s="3">
        <f>+'Indice PondENGHO'!BF90/'Indice PondENGHO'!BF89-1</f>
        <v>6.0914697674464779E-2</v>
      </c>
      <c r="BG92" s="3">
        <f>+'Indice PondENGHO'!BG90/'Indice PondENGHO'!BG89-1</f>
        <v>0.14652818772136955</v>
      </c>
      <c r="BH92" s="3">
        <f>+'Indice PondENGHO'!BH90/'Indice PondENGHO'!BH89-1</f>
        <v>7.2387772813269802E-2</v>
      </c>
      <c r="BI92" s="3">
        <f>+'Indice PondENGHO'!BI90/'Indice PondENGHO'!BI89-1</f>
        <v>9.9593920057129859E-2</v>
      </c>
      <c r="BJ92" s="3">
        <f>+'Indice PondENGHO'!BJ90/'Indice PondENGHO'!BJ89-1</f>
        <v>7.4824994953924362E-2</v>
      </c>
      <c r="BK92" s="11">
        <f>+'Indice PondENGHO'!BK90/'Indice PondENGHO'!BK89-1</f>
        <v>5.7560815825327571E-2</v>
      </c>
      <c r="BL92" s="2">
        <f t="shared" ref="BL92" si="63">+A92</f>
        <v>45383</v>
      </c>
      <c r="BM92" s="72">
        <f>+'Indice PondENGHO'!BL90/'Indice PondENGHO'!BL89-1</f>
        <v>8.3682037427066591E-2</v>
      </c>
      <c r="BN92" s="72">
        <f>+'Indice PondENGHO'!BM90/'Indice PondENGHO'!BM89-1</f>
        <v>8.6302897757939423E-2</v>
      </c>
      <c r="BO92" s="72">
        <f>+'Indice PondENGHO'!BN90/'Indice PondENGHO'!BN89-1</f>
        <v>8.7554218460784927E-2</v>
      </c>
      <c r="BP92" s="72">
        <f>+'Indice PondENGHO'!BO90/'Indice PondENGHO'!BO89-1</f>
        <v>8.7423906678047114E-2</v>
      </c>
      <c r="BQ92" s="72">
        <f>+'Indice PondENGHO'!BP90/'Indice PondENGHO'!BP89-1</f>
        <v>8.9843557441199096E-2</v>
      </c>
      <c r="BR92" s="10">
        <f>+'Indice PondENGHO'!BQ90/'Indice PondENGHO'!BQ89-1</f>
        <v>6.2109892116435139E-2</v>
      </c>
      <c r="BS92" s="3">
        <f>+'Indice PondENGHO'!BR90/'Indice PondENGHO'!BR89-1</f>
        <v>6.5686045355254574E-2</v>
      </c>
      <c r="BT92" s="3">
        <f>+'Indice PondENGHO'!BS90/'Indice PondENGHO'!BS89-1</f>
        <v>7.2160186719035568E-2</v>
      </c>
      <c r="BU92" s="3">
        <f>+'Indice PondENGHO'!BT90/'Indice PondENGHO'!BT89-1</f>
        <v>0.3566279885676622</v>
      </c>
      <c r="BV92" s="3">
        <f>+'Indice PondENGHO'!BU90/'Indice PondENGHO'!BU89-1</f>
        <v>6.7487187679015959E-2</v>
      </c>
      <c r="BW92" s="3">
        <f>+'Indice PondENGHO'!BV90/'Indice PondENGHO'!BV89-1</f>
        <v>9.1824863125946843E-2</v>
      </c>
      <c r="BX92" s="3">
        <f>+'Indice PondENGHO'!BW90/'Indice PondENGHO'!BW89-1</f>
        <v>6.1594408087668695E-2</v>
      </c>
      <c r="BY92" s="3">
        <f>+'Indice PondENGHO'!BX90/'Indice PondENGHO'!BX89-1</f>
        <v>0.14753744275818836</v>
      </c>
      <c r="BZ92" s="3">
        <f>+'Indice PondENGHO'!BY90/'Indice PondENGHO'!BY89-1</f>
        <v>7.3363311284212473E-2</v>
      </c>
      <c r="CA92" s="3">
        <f>+'Indice PondENGHO'!BZ90/'Indice PondENGHO'!BZ89-1</f>
        <v>9.9248356999582343E-2</v>
      </c>
      <c r="CB92" s="3">
        <f>+'Indice PondENGHO'!CA90/'Indice PondENGHO'!CA89-1</f>
        <v>7.3440514618004382E-2</v>
      </c>
      <c r="CC92" s="11">
        <f>+'Indice PondENGHO'!CB90/'Indice PondENGHO'!CB89-1</f>
        <v>5.7947303155850838E-2</v>
      </c>
      <c r="CD92" s="10">
        <f>+'Indice PondENGHO'!CC90/'Indice PondENGHO'!CC89-1</f>
        <v>8.7583313100886517E-2</v>
      </c>
      <c r="CE92" s="11">
        <f>+'Indice PondENGHO'!CD90/'Indice PondENGHO'!CD89-1</f>
        <v>8.7583313100886517E-2</v>
      </c>
      <c r="CS92" s="3">
        <f>+D92-AZ92</f>
        <v>1.1963638098653195E-3</v>
      </c>
      <c r="CT92" s="3">
        <f t="shared" ref="CT92" si="64">+E92-BA92</f>
        <v>-5.6477569750912338E-4</v>
      </c>
      <c r="CU92" s="3">
        <f t="shared" ref="CU92" si="65">+F92-BB92</f>
        <v>2.0205270153326182E-3</v>
      </c>
      <c r="CV92" s="3">
        <f t="shared" ref="CV92" si="66">+G92-BC92</f>
        <v>-4.575486855237676E-2</v>
      </c>
      <c r="CW92" s="3">
        <f t="shared" ref="CW92" si="67">+H92-BD92</f>
        <v>-3.1874976353656326E-3</v>
      </c>
      <c r="CX92" s="3">
        <f t="shared" ref="CX92" si="68">+I92-BE92</f>
        <v>-3.1734526476725478E-3</v>
      </c>
      <c r="CY92" s="3">
        <f t="shared" ref="CY92" si="69">+J92-BF92</f>
        <v>2.4179634034937614E-4</v>
      </c>
      <c r="CZ92" s="3">
        <f t="shared" ref="CZ92" si="70">+K92-BG92</f>
        <v>3.3774203930310165E-3</v>
      </c>
      <c r="DA92" s="3">
        <f t="shared" ref="DA92" si="71">+L92-BH92</f>
        <v>3.7388330120466939E-3</v>
      </c>
      <c r="DB92" s="3">
        <f t="shared" ref="DB92" si="72">+M92-BI92</f>
        <v>2.7708064686082778E-4</v>
      </c>
      <c r="DC92" s="3">
        <f t="shared" ref="DC92" si="73">+N92-BJ92</f>
        <v>-4.7302678570071421E-3</v>
      </c>
      <c r="DD92" s="3">
        <f t="shared" ref="DD92" si="74">+O92-BK92</f>
        <v>2.066472956374632E-4</v>
      </c>
      <c r="DE92" s="3"/>
    </row>
    <row r="93" spans="1:109" x14ac:dyDescent="0.25">
      <c r="A93" s="2">
        <f t="shared" ref="A93" si="75">+DATE(C93,B93,1)</f>
        <v>45413</v>
      </c>
      <c r="B93" s="1">
        <f t="shared" si="7"/>
        <v>5</v>
      </c>
      <c r="C93" s="1">
        <f t="shared" ref="C93" si="76">+IF(B93=1,C92+1,C92)</f>
        <v>2024</v>
      </c>
      <c r="D93" s="10">
        <f>+'Indice PondENGHO'!D91/'Indice PondENGHO'!D90-1</f>
        <v>5.4858398128808439E-2</v>
      </c>
      <c r="E93" s="3">
        <f>+'Indice PondENGHO'!E91/'Indice PondENGHO'!E90-1</f>
        <v>7.0750453320797657E-2</v>
      </c>
      <c r="F93" s="3">
        <f>+'Indice PondENGHO'!F91/'Indice PondENGHO'!F90-1</f>
        <v>4.3698973876542313E-2</v>
      </c>
      <c r="G93" s="3">
        <f>+'Indice PondENGHO'!G91/'Indice PondENGHO'!G90-1</f>
        <v>2.6519619371480729E-2</v>
      </c>
      <c r="H93" s="3">
        <f>+'Indice PondENGHO'!H91/'Indice PondENGHO'!H90-1</f>
        <v>3.5279410364882358E-2</v>
      </c>
      <c r="I93" s="3">
        <f>+'Indice PondENGHO'!I91/'Indice PondENGHO'!I90-1</f>
        <v>8.4668197086719132E-3</v>
      </c>
      <c r="J93" s="3">
        <f>+'Indice PondENGHO'!J91/'Indice PondENGHO'!J90-1</f>
        <v>4.3812136606426577E-2</v>
      </c>
      <c r="K93" s="3">
        <f>+'Indice PondENGHO'!K91/'Indice PondENGHO'!K90-1</f>
        <v>8.6491753119509962E-2</v>
      </c>
      <c r="L93" s="3">
        <f>+'Indice PondENGHO'!L91/'Indice PondENGHO'!L90-1</f>
        <v>4.2497642062620633E-2</v>
      </c>
      <c r="M93" s="3">
        <f>+'Indice PondENGHO'!M91/'Indice PondENGHO'!M90-1</f>
        <v>8.7772408551382242E-2</v>
      </c>
      <c r="N93" s="3">
        <f>+'Indice PondENGHO'!N91/'Indice PondENGHO'!N90-1</f>
        <v>5.3904391760079662E-2</v>
      </c>
      <c r="O93" s="11">
        <f>+'Indice PondENGHO'!O91/'Indice PondENGHO'!O90-1</f>
        <v>4.2594819137935724E-2</v>
      </c>
      <c r="P93" s="3">
        <f>+'Indice PondENGHO'!P91/'Indice PondENGHO'!P90-1</f>
        <v>5.5890019968728222E-2</v>
      </c>
      <c r="Q93" s="3">
        <f>+'Indice PondENGHO'!Q91/'Indice PondENGHO'!Q90-1</f>
        <v>7.2610929396391466E-2</v>
      </c>
      <c r="R93" s="3">
        <f>+'Indice PondENGHO'!R91/'Indice PondENGHO'!R90-1</f>
        <v>4.4723925246755503E-2</v>
      </c>
      <c r="S93" s="3">
        <f>+'Indice PondENGHO'!S91/'Indice PondENGHO'!S90-1</f>
        <v>2.5428017712292528E-2</v>
      </c>
      <c r="T93" s="3">
        <f>+'Indice PondENGHO'!T91/'Indice PondENGHO'!T90-1</f>
        <v>3.5020520386030096E-2</v>
      </c>
      <c r="U93" s="3">
        <f>+'Indice PondENGHO'!U91/'Indice PondENGHO'!U90-1</f>
        <v>7.6686536845125275E-3</v>
      </c>
      <c r="V93" s="3">
        <f>+'Indice PondENGHO'!V91/'Indice PondENGHO'!V90-1</f>
        <v>4.3250501987744494E-2</v>
      </c>
      <c r="W93" s="3">
        <f>+'Indice PondENGHO'!W91/'Indice PondENGHO'!W90-1</f>
        <v>8.6602491310662444E-2</v>
      </c>
      <c r="X93" s="3">
        <f>+'Indice PondENGHO'!X91/'Indice PondENGHO'!X90-1</f>
        <v>4.3810467399175712E-2</v>
      </c>
      <c r="Y93" s="3">
        <f>+'Indice PondENGHO'!Y91/'Indice PondENGHO'!Y90-1</f>
        <v>9.2843930197566094E-2</v>
      </c>
      <c r="Z93" s="3">
        <f>+'Indice PondENGHO'!Z91/'Indice PondENGHO'!Z90-1</f>
        <v>5.461993631419082E-2</v>
      </c>
      <c r="AA93" s="3">
        <f>+'Indice PondENGHO'!AA91/'Indice PondENGHO'!AA90-1</f>
        <v>4.3575389890473382E-2</v>
      </c>
      <c r="AB93" s="10">
        <f>+'Indice PondENGHO'!AB91/'Indice PondENGHO'!AB90-1</f>
        <v>5.6526914056616473E-2</v>
      </c>
      <c r="AC93" s="3">
        <f>+'Indice PondENGHO'!AC91/'Indice PondENGHO'!AC90-1</f>
        <v>7.2531014364889401E-2</v>
      </c>
      <c r="AD93" s="3">
        <f>+'Indice PondENGHO'!AD91/'Indice PondENGHO'!AD90-1</f>
        <v>4.5323881358712237E-2</v>
      </c>
      <c r="AE93" s="3">
        <f>+'Indice PondENGHO'!AE91/'Indice PondENGHO'!AE90-1</f>
        <v>2.5523307362705916E-2</v>
      </c>
      <c r="AF93" s="3">
        <f>+'Indice PondENGHO'!AF91/'Indice PondENGHO'!AF90-1</f>
        <v>3.4588525929344138E-2</v>
      </c>
      <c r="AG93" s="3">
        <f>+'Indice PondENGHO'!AG91/'Indice PondENGHO'!AG90-1</f>
        <v>7.6001870205699706E-3</v>
      </c>
      <c r="AH93" s="3">
        <f>+'Indice PondENGHO'!AH91/'Indice PondENGHO'!AH90-1</f>
        <v>4.126726876335729E-2</v>
      </c>
      <c r="AI93" s="3">
        <f>+'Indice PondENGHO'!AI91/'Indice PondENGHO'!AI90-1</f>
        <v>8.6800788427169984E-2</v>
      </c>
      <c r="AJ93" s="3">
        <f>+'Indice PondENGHO'!AJ91/'Indice PondENGHO'!AJ90-1</f>
        <v>4.4267085126081795E-2</v>
      </c>
      <c r="AK93" s="3">
        <f>+'Indice PondENGHO'!AK91/'Indice PondENGHO'!AK90-1</f>
        <v>9.315915196982294E-2</v>
      </c>
      <c r="AL93" s="3">
        <f>+'Indice PondENGHO'!AL91/'Indice PondENGHO'!AL90-1</f>
        <v>5.5974696499048182E-2</v>
      </c>
      <c r="AM93" s="11">
        <f>+'Indice PondENGHO'!AM91/'Indice PondENGHO'!AM90-1</f>
        <v>4.4020742947857849E-2</v>
      </c>
      <c r="AN93" s="3">
        <f>+'Indice PondENGHO'!AN91/'Indice PondENGHO'!AN90-1</f>
        <v>5.6880670108740539E-2</v>
      </c>
      <c r="AO93" s="3">
        <f>+'Indice PondENGHO'!AO91/'Indice PondENGHO'!AO90-1</f>
        <v>7.3324957865595675E-2</v>
      </c>
      <c r="AP93" s="3">
        <f>+'Indice PondENGHO'!AP91/'Indice PondENGHO'!AP90-1</f>
        <v>4.5220206699608134E-2</v>
      </c>
      <c r="AQ93" s="3">
        <f>+'Indice PondENGHO'!AQ91/'Indice PondENGHO'!AQ90-1</f>
        <v>2.5322442703014536E-2</v>
      </c>
      <c r="AR93" s="3">
        <f>+'Indice PondENGHO'!AR91/'Indice PondENGHO'!AR90-1</f>
        <v>3.4469184164494182E-2</v>
      </c>
      <c r="AS93" s="3">
        <f>+'Indice PondENGHO'!AS91/'Indice PondENGHO'!AS90-1</f>
        <v>6.3813904032574698E-3</v>
      </c>
      <c r="AT93" s="3">
        <f>+'Indice PondENGHO'!AT91/'Indice PondENGHO'!AT90-1</f>
        <v>4.103544546736293E-2</v>
      </c>
      <c r="AU93" s="3">
        <f>+'Indice PondENGHO'!AU91/'Indice PondENGHO'!AU90-1</f>
        <v>8.7327775053652745E-2</v>
      </c>
      <c r="AV93" s="3">
        <f>+'Indice PondENGHO'!AV91/'Indice PondENGHO'!AV90-1</f>
        <v>4.586546827489979E-2</v>
      </c>
      <c r="AW93" s="3">
        <f>+'Indice PondENGHO'!AW91/'Indice PondENGHO'!AW90-1</f>
        <v>9.2792428653662107E-2</v>
      </c>
      <c r="AX93" s="3">
        <f>+'Indice PondENGHO'!AX91/'Indice PondENGHO'!AX90-1</f>
        <v>5.6354752193211288E-2</v>
      </c>
      <c r="AY93" s="3">
        <f>+'Indice PondENGHO'!AY91/'Indice PondENGHO'!AY90-1</f>
        <v>4.4398544449688604E-2</v>
      </c>
      <c r="AZ93" s="10">
        <f>+'Indice PondENGHO'!AZ91/'Indice PondENGHO'!AZ90-1</f>
        <v>5.7921245317908321E-2</v>
      </c>
      <c r="BA93" s="3">
        <f>+'Indice PondENGHO'!BA91/'Indice PondENGHO'!BA90-1</f>
        <v>7.4896532724642251E-2</v>
      </c>
      <c r="BB93" s="3">
        <f>+'Indice PondENGHO'!BB91/'Indice PondENGHO'!BB90-1</f>
        <v>4.5276764275558268E-2</v>
      </c>
      <c r="BC93" s="3">
        <f>+'Indice PondENGHO'!BC91/'Indice PondENGHO'!BC90-1</f>
        <v>2.4352875897272863E-2</v>
      </c>
      <c r="BD93" s="3">
        <f>+'Indice PondENGHO'!BD91/'Indice PondENGHO'!BD90-1</f>
        <v>3.4323337414016164E-2</v>
      </c>
      <c r="BE93" s="3">
        <f>+'Indice PondENGHO'!BE91/'Indice PondENGHO'!BE90-1</f>
        <v>5.2220768346058488E-3</v>
      </c>
      <c r="BF93" s="3">
        <f>+'Indice PondENGHO'!BF91/'Indice PondENGHO'!BF90-1</f>
        <v>3.9941684631439545E-2</v>
      </c>
      <c r="BG93" s="3">
        <f>+'Indice PondENGHO'!BG91/'Indice PondENGHO'!BG90-1</f>
        <v>8.7928308444540582E-2</v>
      </c>
      <c r="BH93" s="3">
        <f>+'Indice PondENGHO'!BH91/'Indice PondENGHO'!BH90-1</f>
        <v>4.8080516152757991E-2</v>
      </c>
      <c r="BI93" s="3">
        <f>+'Indice PondENGHO'!BI91/'Indice PondENGHO'!BI90-1</f>
        <v>9.736631231245374E-2</v>
      </c>
      <c r="BJ93" s="3">
        <f>+'Indice PondENGHO'!BJ91/'Indice PondENGHO'!BJ90-1</f>
        <v>5.7242927945721833E-2</v>
      </c>
      <c r="BK93" s="11">
        <f>+'Indice PondENGHO'!BK91/'Indice PondENGHO'!BK90-1</f>
        <v>4.5041825573588268E-2</v>
      </c>
      <c r="BL93" s="2">
        <f t="shared" ref="BL93" si="77">+A93</f>
        <v>45413</v>
      </c>
      <c r="BM93" s="72">
        <f>+'Indice PondENGHO'!BL91/'Indice PondENGHO'!BL90-1</f>
        <v>4.754241981505114E-2</v>
      </c>
      <c r="BN93" s="72">
        <f>+'Indice PondENGHO'!BM91/'Indice PondENGHO'!BM90-1</f>
        <v>4.7368963567090638E-2</v>
      </c>
      <c r="BO93" s="72">
        <f>+'Indice PondENGHO'!BN91/'Indice PondENGHO'!BN90-1</f>
        <v>4.659466729061057E-2</v>
      </c>
      <c r="BP93" s="72">
        <f>+'Indice PondENGHO'!BO91/'Indice PondENGHO'!BO90-1</f>
        <v>4.5583013541945716E-2</v>
      </c>
      <c r="BQ93" s="72">
        <f>+'Indice PondENGHO'!BP91/'Indice PondENGHO'!BP90-1</f>
        <v>4.443933968723135E-2</v>
      </c>
      <c r="BR93" s="10">
        <f>+'Indice PondENGHO'!BQ91/'Indice PondENGHO'!BQ90-1</f>
        <v>5.6498673820055689E-2</v>
      </c>
      <c r="BS93" s="3">
        <f>+'Indice PondENGHO'!BR91/'Indice PondENGHO'!BR90-1</f>
        <v>7.318781006439834E-2</v>
      </c>
      <c r="BT93" s="3">
        <f>+'Indice PondENGHO'!BS91/'Indice PondENGHO'!BS90-1</f>
        <v>4.4967361516187854E-2</v>
      </c>
      <c r="BU93" s="3">
        <f>+'Indice PondENGHO'!BT91/'Indice PondENGHO'!BT90-1</f>
        <v>2.5196601198010704E-2</v>
      </c>
      <c r="BV93" s="3">
        <f>+'Indice PondENGHO'!BU91/'Indice PondENGHO'!BU90-1</f>
        <v>3.4568283532904642E-2</v>
      </c>
      <c r="BW93" s="3">
        <f>+'Indice PondENGHO'!BV91/'Indice PondENGHO'!BV90-1</f>
        <v>6.4352149544066872E-3</v>
      </c>
      <c r="BX93" s="3">
        <f>+'Indice PondENGHO'!BW91/'Indice PondENGHO'!BW90-1</f>
        <v>4.1243925763206679E-2</v>
      </c>
      <c r="BY93" s="3">
        <f>+'Indice PondENGHO'!BX91/'Indice PondENGHO'!BX90-1</f>
        <v>8.7178321846418605E-2</v>
      </c>
      <c r="BZ93" s="3">
        <f>+'Indice PondENGHO'!BY91/'Indice PondENGHO'!BY90-1</f>
        <v>4.5790192345174008E-2</v>
      </c>
      <c r="CA93" s="3">
        <f>+'Indice PondENGHO'!BZ91/'Indice PondENGHO'!BZ90-1</f>
        <v>9.4419302526015603E-2</v>
      </c>
      <c r="CB93" s="3">
        <f>+'Indice PondENGHO'!CA91/'Indice PondENGHO'!CA90-1</f>
        <v>5.6240894136136088E-2</v>
      </c>
      <c r="CC93" s="11">
        <f>+'Indice PondENGHO'!CB91/'Indice PondENGHO'!CB90-1</f>
        <v>4.427722377751997E-2</v>
      </c>
      <c r="CD93" s="10">
        <f>+'Indice PondENGHO'!CC91/'Indice PondENGHO'!CC90-1</f>
        <v>4.5915451935246265E-2</v>
      </c>
      <c r="CE93" s="11">
        <f>+'Indice PondENGHO'!CD91/'Indice PondENGHO'!CD90-1</f>
        <v>4.5915451935246265E-2</v>
      </c>
      <c r="CS93" s="3">
        <f>+D93-AZ93</f>
        <v>-3.0628471890998821E-3</v>
      </c>
      <c r="CT93" s="3">
        <f t="shared" ref="CT93" si="78">+E93-BA93</f>
        <v>-4.1460794038445936E-3</v>
      </c>
      <c r="CU93" s="3">
        <f t="shared" ref="CU93" si="79">+F93-BB93</f>
        <v>-1.5777903990159547E-3</v>
      </c>
      <c r="CV93" s="3">
        <f t="shared" ref="CV93" si="80">+G93-BC93</f>
        <v>2.1667434742078662E-3</v>
      </c>
      <c r="CW93" s="3">
        <f t="shared" ref="CW93" si="81">+H93-BD93</f>
        <v>9.5607295086619359E-4</v>
      </c>
      <c r="CX93" s="3">
        <f t="shared" ref="CX93" si="82">+I93-BE93</f>
        <v>3.2447428740660644E-3</v>
      </c>
      <c r="CY93" s="3">
        <f t="shared" ref="CY93" si="83">+J93-BF93</f>
        <v>3.8704519749870325E-3</v>
      </c>
      <c r="CZ93" s="3">
        <f t="shared" ref="CZ93" si="84">+K93-BG93</f>
        <v>-1.4365553250306196E-3</v>
      </c>
      <c r="DA93" s="3">
        <f t="shared" ref="DA93" si="85">+L93-BH93</f>
        <v>-5.5828740901373575E-3</v>
      </c>
      <c r="DB93" s="3">
        <f t="shared" ref="DB93" si="86">+M93-BI93</f>
        <v>-9.5939037610714983E-3</v>
      </c>
      <c r="DC93" s="3">
        <f t="shared" ref="DC93" si="87">+N93-BJ93</f>
        <v>-3.3385361856421714E-3</v>
      </c>
      <c r="DD93" s="3">
        <f t="shared" ref="DD93" si="88">+O93-BK93</f>
        <v>-2.4470064356525434E-3</v>
      </c>
      <c r="DE93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95"/>
  <sheetViews>
    <sheetView zoomScale="115" zoomScaleNormal="115" workbookViewId="0">
      <pane xSplit="3" ySplit="2" topLeftCell="AA3" activePane="bottomRight" state="frozen"/>
      <selection pane="topRight" activeCell="D1" sqref="D1"/>
      <selection pane="bottomLeft" activeCell="A3" sqref="A3"/>
      <selection pane="bottomRight" activeCell="BH4" sqref="BH4"/>
    </sheetView>
  </sheetViews>
  <sheetFormatPr baseColWidth="10" defaultColWidth="8" defaultRowHeight="12.75" x14ac:dyDescent="0.2"/>
  <cols>
    <col min="1" max="105" width="8" style="53"/>
    <col min="106" max="106" width="44.140625" style="53" bestFit="1" customWidth="1"/>
    <col min="107" max="16384" width="8" style="53"/>
  </cols>
  <sheetData>
    <row r="1" spans="1:102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79.5" thickBot="1" x14ac:dyDescent="0.3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</row>
    <row r="4" spans="1:102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>+AE$1*(AE4-AE3)/$AQ3</f>
        <v>0.32987352923024443</v>
      </c>
      <c r="BH4" s="61">
        <f t="shared" ref="BH4:BH35" si="4">+AF$1*(AF4-AF3)/$AQ3</f>
        <v>1.3800228480176884E-2</v>
      </c>
      <c r="BI4" s="61">
        <f t="shared" ref="BI4:BI35" si="5">+AG$1*(AG4-AG3)/$AQ3</f>
        <v>0.15635560833979981</v>
      </c>
      <c r="BJ4" s="61">
        <f t="shared" ref="BJ4:BJ35" si="6">+AH$1*(AH4-AH3)/$AQ3</f>
        <v>0.2493479233582184</v>
      </c>
      <c r="BK4" s="61">
        <f t="shared" ref="BK4:BK35" si="7">+AI$1*(AI4-AI3)/$AQ3</f>
        <v>5.7985443882789693E-2</v>
      </c>
      <c r="BL4" s="61">
        <f t="shared" ref="BL4:BL35" si="8">+AJ$1*(AJ4-AJ3)/$AQ3</f>
        <v>0.10583905947380118</v>
      </c>
      <c r="BM4" s="61">
        <f t="shared" ref="BM4:BM35" si="9">+AK$1*(AK4-AK3)/$AQ3</f>
        <v>0.21583077653311192</v>
      </c>
      <c r="BN4" s="61">
        <f t="shared" ref="BN4:BN35" si="10">+AL$1*(AL4-AL3)/$AQ3</f>
        <v>0.1068440323285904</v>
      </c>
      <c r="BO4" s="61">
        <f t="shared" ref="BO4:BO35" si="11">+AM$1*(AM4-AM3)/$AQ3</f>
        <v>0.21001993643112654</v>
      </c>
      <c r="BP4" s="61">
        <f t="shared" ref="BP4:BP35" si="12">+AN$1*(AN4-AN3)/$AQ3</f>
        <v>4.3131847262866362E-2</v>
      </c>
      <c r="BQ4" s="61">
        <f t="shared" ref="BQ4:BQ35" si="13">+AO$1*(AO4-AO3)/$AQ3</f>
        <v>0.12842202444327996</v>
      </c>
      <c r="BR4" s="61">
        <f t="shared" ref="BR4:BR35" si="14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V4" s="61">
        <f>+AS$1*(AS4-AS3)/$BE3</f>
        <v>0.13275552423016052</v>
      </c>
      <c r="BW4" s="61">
        <f t="shared" ref="BW4:BW67" si="15">+AT$1*(AT4-AT3)/$BE3</f>
        <v>8.4047696527431975E-3</v>
      </c>
      <c r="BX4" s="61">
        <f t="shared" ref="BX4:BX67" si="16">+AU$1*(AU4-AU3)/$BE3</f>
        <v>0.11288214394153329</v>
      </c>
      <c r="BY4" s="61">
        <f t="shared" ref="BY4:BY67" si="17">+AV$1*(AV4-AV3)/$BE3</f>
        <v>0.25533353925275148</v>
      </c>
      <c r="BZ4" s="61">
        <f t="shared" ref="BZ4:BZ67" si="18">+AW$1*(AW4-AW3)/$BE3</f>
        <v>0.10832932577701286</v>
      </c>
      <c r="CA4" s="61">
        <f t="shared" ref="CA4:CA67" si="19">+AX$1*(AX4-AX3)/$BE3</f>
        <v>0.17342854471527971</v>
      </c>
      <c r="CB4" s="61">
        <f t="shared" ref="CB4:CB67" si="20">+AY$1*(AY4-AY3)/$BE3</f>
        <v>0.32985107599524782</v>
      </c>
      <c r="CC4" s="61">
        <f t="shared" ref="CC4:CC67" si="21">+AZ$1*(AZ4-AZ3)/$BE3</f>
        <v>0.11490738865704771</v>
      </c>
      <c r="CD4" s="61">
        <f t="shared" ref="CD4:CD67" si="22">+BA$1*(BA4-BA3)/$BE3</f>
        <v>0.23336161877450651</v>
      </c>
      <c r="CE4" s="61">
        <f t="shared" ref="CE4:CE67" si="23">+BB$1*(BB4-BB3)/$BE3</f>
        <v>0.10369989795917718</v>
      </c>
      <c r="CF4" s="61">
        <f t="shared" ref="CF4:CF67" si="24">+BC$1*(BC4-BC3)/$BE3</f>
        <v>0.24956414046566353</v>
      </c>
      <c r="CG4" s="61">
        <f t="shared" ref="CG4:CG67" si="25">+BD$1*(BD4-BD3)/$BE3</f>
        <v>0.10106294540055387</v>
      </c>
      <c r="CH4" s="61">
        <f>+SUM(BV4:CG4)</f>
        <v>1.9235809148216776</v>
      </c>
      <c r="CI4" s="53">
        <f>100*(H4/H3-1)</f>
        <v>1.8761062622070224</v>
      </c>
      <c r="CK4" s="61">
        <f t="shared" ref="CK4:CV4" si="26">+BG4-BV4</f>
        <v>0.19711800500008392</v>
      </c>
      <c r="CL4" s="61">
        <f t="shared" si="26"/>
        <v>5.3954588274336863E-3</v>
      </c>
      <c r="CM4" s="61">
        <f t="shared" si="26"/>
        <v>4.347346439826652E-2</v>
      </c>
      <c r="CN4" s="61">
        <f t="shared" si="26"/>
        <v>-5.9856158945330862E-3</v>
      </c>
      <c r="CO4" s="61">
        <f t="shared" si="26"/>
        <v>-5.0343881894223168E-2</v>
      </c>
      <c r="CP4" s="61">
        <f t="shared" si="26"/>
        <v>-6.7589485241478536E-2</v>
      </c>
      <c r="CQ4" s="61">
        <f t="shared" si="26"/>
        <v>-0.1140202994621359</v>
      </c>
      <c r="CR4" s="61">
        <f t="shared" si="26"/>
        <v>-8.0633563284573107E-3</v>
      </c>
      <c r="CS4" s="61">
        <f t="shared" si="26"/>
        <v>-2.3341682343379966E-2</v>
      </c>
      <c r="CT4" s="61">
        <f t="shared" si="26"/>
        <v>-6.056805069631082E-2</v>
      </c>
      <c r="CU4" s="61">
        <f t="shared" si="26"/>
        <v>-0.12114211602238356</v>
      </c>
      <c r="CV4" s="61">
        <f t="shared" si="26"/>
        <v>-2.7765718284863392E-2</v>
      </c>
      <c r="CW4" s="61">
        <f t="shared" ref="CW4:CX4" si="27">+BS4-CH4</f>
        <v>-0.2328332779419815</v>
      </c>
      <c r="CX4" s="61">
        <f t="shared" si="27"/>
        <v>-0.25701904296873135</v>
      </c>
    </row>
    <row r="5" spans="1:102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8">100*D$1*(D5-D4)/$I4</f>
        <v>0.25436725087773299</v>
      </c>
      <c r="L5" s="61">
        <f t="shared" ref="L5:L68" si="29">100*E$1*(E5-E4)/$I4</f>
        <v>0.34152470168341675</v>
      </c>
      <c r="M5" s="61">
        <f t="shared" ref="M5:M68" si="30">100*F$1*(F5-F4)/$I4</f>
        <v>0.38952283370502816</v>
      </c>
      <c r="N5" s="61">
        <f t="shared" ref="N5:N68" si="31">100*G$1*(G5-G4)/$I4</f>
        <v>0.49776509187204004</v>
      </c>
      <c r="O5" s="61">
        <f t="shared" ref="O5:O68" si="32">100*H$1*(H5-H4)/$I4</f>
        <v>0.76402730779618833</v>
      </c>
      <c r="P5" s="61">
        <f t="shared" ref="P5:P68" si="33">+SUM(K5:O5)</f>
        <v>2.247207185934406</v>
      </c>
      <c r="Q5" s="61">
        <f t="shared" ref="Q5:Q68" si="34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5">+S$1*(S5-S4)/D4</f>
        <v>0.49316957466034506</v>
      </c>
      <c r="Z5" s="61">
        <f t="shared" ref="Z5:Z68" si="36">+T$1*(T5-T4)/E4</f>
        <v>0.38754365910308874</v>
      </c>
      <c r="AA5" s="61">
        <f t="shared" ref="AA5:AA68" si="37">+U$1*(U5-U4)/F4</f>
        <v>0.34863931465798748</v>
      </c>
      <c r="AB5" s="61">
        <f t="shared" ref="AB5:AB68" si="38">+V$1*(V5-V4)/G4</f>
        <v>0.28593241056199864</v>
      </c>
      <c r="AC5" s="61">
        <f t="shared" ref="AC5:AC68" si="39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ref="BG4:BG35" si="40">+AE$1*(AE5-AE4)/$AQ4</f>
        <v>0.49316957466034506</v>
      </c>
      <c r="BH5" s="61">
        <f t="shared" si="4"/>
        <v>9.7982499492224054E-2</v>
      </c>
      <c r="BI5" s="61">
        <f t="shared" si="5"/>
        <v>0.14181183729831517</v>
      </c>
      <c r="BJ5" s="61">
        <f t="shared" si="6"/>
        <v>0.69670666405002635</v>
      </c>
      <c r="BK5" s="61">
        <f t="shared" si="7"/>
        <v>3.3764308739691953E-2</v>
      </c>
      <c r="BL5" s="61">
        <f t="shared" si="8"/>
        <v>0.10567747100318041</v>
      </c>
      <c r="BM5" s="61">
        <f t="shared" si="9"/>
        <v>0.19923212474904969</v>
      </c>
      <c r="BN5" s="61">
        <f t="shared" si="10"/>
        <v>0.18040047710536314</v>
      </c>
      <c r="BO5" s="61">
        <f t="shared" si="11"/>
        <v>0.11070223857234042</v>
      </c>
      <c r="BP5" s="61">
        <f t="shared" si="12"/>
        <v>7.745246273074391E-2</v>
      </c>
      <c r="BQ5" s="61">
        <f t="shared" si="13"/>
        <v>7.5806356181977133E-2</v>
      </c>
      <c r="BR5" s="61">
        <f t="shared" si="14"/>
        <v>6.6855747838130017E-2</v>
      </c>
      <c r="BS5" s="61">
        <f>+SUM(BG5:BR5)</f>
        <v>2.2795617624213875</v>
      </c>
      <c r="BT5" s="61">
        <f t="shared" ref="BT5:BT68" si="41">100*(D5/D4-1)</f>
        <v>2.0859246316861979</v>
      </c>
      <c r="BV5" s="61">
        <f t="shared" ref="BV5:BV68" si="42">+AS$1*(AS5-AS4)/$BE4</f>
        <v>0.21120565870351155</v>
      </c>
      <c r="BW5" s="61">
        <f t="shared" si="15"/>
        <v>8.6809107490533041E-2</v>
      </c>
      <c r="BX5" s="61">
        <f t="shared" si="16"/>
        <v>0.11813823784379217</v>
      </c>
      <c r="BY5" s="61">
        <f t="shared" si="17"/>
        <v>0.82157884035581985</v>
      </c>
      <c r="BZ5" s="61">
        <f t="shared" si="18"/>
        <v>6.7558080524871264E-2</v>
      </c>
      <c r="CA5" s="61">
        <f t="shared" si="19"/>
        <v>0.23031469229005103</v>
      </c>
      <c r="CB5" s="61">
        <f t="shared" si="20"/>
        <v>0.29608089968894991</v>
      </c>
      <c r="CC5" s="61">
        <f t="shared" si="21"/>
        <v>0.17320777202858886</v>
      </c>
      <c r="CD5" s="61">
        <f t="shared" si="22"/>
        <v>0.15241941300425982</v>
      </c>
      <c r="CE5" s="61">
        <f t="shared" si="23"/>
        <v>0.18046332685694344</v>
      </c>
      <c r="CF5" s="61">
        <f t="shared" si="24"/>
        <v>0.14110885081371496</v>
      </c>
      <c r="CG5" s="61">
        <f t="shared" si="25"/>
        <v>9.6699125143498821E-2</v>
      </c>
      <c r="CH5" s="61">
        <f t="shared" ref="CH5:CH68" si="43">+SUM(BV5:CG5)</f>
        <v>2.5755840047445346</v>
      </c>
      <c r="CI5" s="53">
        <f t="shared" ref="CI5:CI68" si="44">100*(H5/H4-1)</f>
        <v>2.3617727861796833</v>
      </c>
      <c r="CK5" s="61">
        <f t="shared" ref="CK5:CK68" si="45">+BG5-BV5</f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-0.29602224232314711</v>
      </c>
      <c r="CX5" s="61">
        <f t="shared" ref="CX5:CX68" si="58">+BT5-CI5</f>
        <v>-0.27584815449348543</v>
      </c>
    </row>
    <row r="6" spans="1:102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8"/>
        <v>0.22415543913056526</v>
      </c>
      <c r="L6" s="61">
        <f t="shared" si="29"/>
        <v>0.2725611998515049</v>
      </c>
      <c r="M6" s="61">
        <f t="shared" si="30"/>
        <v>0.30030557382595496</v>
      </c>
      <c r="N6" s="61">
        <f t="shared" si="31"/>
        <v>0.3660820509151218</v>
      </c>
      <c r="O6" s="61">
        <f t="shared" si="32"/>
        <v>0.49830705011192766</v>
      </c>
      <c r="P6" s="61">
        <f t="shared" si="33"/>
        <v>1.6614113138350746</v>
      </c>
      <c r="Q6" s="61">
        <f t="shared" si="34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5"/>
        <v>0.53887738099727955</v>
      </c>
      <c r="Z6" s="61">
        <f t="shared" si="36"/>
        <v>0.45984322541513301</v>
      </c>
      <c r="AA6" s="61">
        <f t="shared" si="37"/>
        <v>0.43658480312582132</v>
      </c>
      <c r="AB6" s="61">
        <f t="shared" si="38"/>
        <v>0.37205470282208564</v>
      </c>
      <c r="AC6" s="61">
        <f t="shared" si="39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0"/>
        <v>0.53887738099727955</v>
      </c>
      <c r="BH6" s="61">
        <f t="shared" si="4"/>
        <v>4.0383983456110273E-2</v>
      </c>
      <c r="BI6" s="61">
        <f t="shared" si="5"/>
        <v>0.10911806351290428</v>
      </c>
      <c r="BJ6" s="61">
        <f t="shared" si="6"/>
        <v>0.68873084978964472</v>
      </c>
      <c r="BK6" s="61">
        <f t="shared" si="7"/>
        <v>3.8069204942637706E-2</v>
      </c>
      <c r="BL6" s="61">
        <f t="shared" si="8"/>
        <v>8.7555752615953289E-2</v>
      </c>
      <c r="BM6" s="61">
        <f t="shared" si="9"/>
        <v>0.12514424483846975</v>
      </c>
      <c r="BN6" s="61">
        <f t="shared" si="10"/>
        <v>0.17713892760609332</v>
      </c>
      <c r="BO6" s="61">
        <f t="shared" si="11"/>
        <v>0.16067157518081429</v>
      </c>
      <c r="BP6" s="61">
        <f t="shared" si="12"/>
        <v>-3.3123022276518498E-2</v>
      </c>
      <c r="BQ6" s="61">
        <f t="shared" si="13"/>
        <v>5.0300882171393516E-2</v>
      </c>
      <c r="BR6" s="61">
        <f t="shared" si="14"/>
        <v>6.9069696911426059E-2</v>
      </c>
      <c r="BS6" s="61">
        <f t="shared" ref="BS6:BS68" si="59">+SUM(BG6:BR6)</f>
        <v>2.0519375397462083</v>
      </c>
      <c r="BT6" s="61">
        <f t="shared" si="41"/>
        <v>1.8410781591865932</v>
      </c>
      <c r="BV6" s="61">
        <f t="shared" si="42"/>
        <v>0.29425741007975081</v>
      </c>
      <c r="BW6" s="61">
        <f t="shared" si="15"/>
        <v>2.926710954251913E-2</v>
      </c>
      <c r="BX6" s="61">
        <f t="shared" si="16"/>
        <v>6.2438997009254683E-2</v>
      </c>
      <c r="BY6" s="61">
        <f t="shared" si="17"/>
        <v>0.45679805113002858</v>
      </c>
      <c r="BZ6" s="61">
        <f t="shared" si="18"/>
        <v>5.2370888744204931E-2</v>
      </c>
      <c r="CA6" s="61">
        <f t="shared" si="19"/>
        <v>0.15515267378866071</v>
      </c>
      <c r="CB6" s="61">
        <f t="shared" si="20"/>
        <v>0.18856293728374621</v>
      </c>
      <c r="CC6" s="61">
        <f t="shared" si="21"/>
        <v>0.1421298564667392</v>
      </c>
      <c r="CD6" s="61">
        <f t="shared" si="22"/>
        <v>0.23801424358160048</v>
      </c>
      <c r="CE6" s="61">
        <f t="shared" si="23"/>
        <v>-0.16056677374936826</v>
      </c>
      <c r="CF6" s="61">
        <f t="shared" si="24"/>
        <v>7.8908045849852768E-2</v>
      </c>
      <c r="CG6" s="61">
        <f t="shared" si="25"/>
        <v>8.8426540735455209E-2</v>
      </c>
      <c r="CH6" s="61">
        <f t="shared" si="43"/>
        <v>1.6257599804624445</v>
      </c>
      <c r="CI6" s="53">
        <f t="shared" si="44"/>
        <v>1.5386500688628457</v>
      </c>
      <c r="CK6" s="61">
        <f t="shared" si="45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0.42617755928376377</v>
      </c>
      <c r="CX6" s="61">
        <f t="shared" si="58"/>
        <v>0.30242809032374751</v>
      </c>
    </row>
    <row r="7" spans="1:102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8"/>
        <v>0.33351086424428822</v>
      </c>
      <c r="L7" s="61">
        <f t="shared" si="29"/>
        <v>0.4244498749149257</v>
      </c>
      <c r="M7" s="61">
        <f t="shared" si="30"/>
        <v>0.48162758943986256</v>
      </c>
      <c r="N7" s="61">
        <f t="shared" si="31"/>
        <v>0.58397426636805361</v>
      </c>
      <c r="O7" s="61">
        <f t="shared" si="32"/>
        <v>0.83178830829437345</v>
      </c>
      <c r="P7" s="61">
        <f t="shared" si="33"/>
        <v>2.6553509032615037</v>
      </c>
      <c r="Q7" s="61">
        <f t="shared" si="34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5"/>
        <v>0.88595318072096763</v>
      </c>
      <c r="Z7" s="61">
        <f t="shared" si="36"/>
        <v>0.70929646586164241</v>
      </c>
      <c r="AA7" s="61">
        <f t="shared" si="37"/>
        <v>0.64700408350768868</v>
      </c>
      <c r="AB7" s="61">
        <f t="shared" si="38"/>
        <v>0.53453500599507375</v>
      </c>
      <c r="AC7" s="61">
        <f t="shared" si="39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0"/>
        <v>0.88595318072096763</v>
      </c>
      <c r="BH7" s="61">
        <f t="shared" si="4"/>
        <v>7.0680636106904851E-2</v>
      </c>
      <c r="BI7" s="61">
        <f t="shared" si="5"/>
        <v>0.16569616727427197</v>
      </c>
      <c r="BJ7" s="61">
        <f t="shared" si="6"/>
        <v>0.91098843122503637</v>
      </c>
      <c r="BK7" s="61">
        <f t="shared" si="7"/>
        <v>5.8710705696654396E-2</v>
      </c>
      <c r="BL7" s="61">
        <f t="shared" si="8"/>
        <v>8.1012488306008643E-2</v>
      </c>
      <c r="BM7" s="61">
        <f t="shared" si="9"/>
        <v>6.3612866326945669E-2</v>
      </c>
      <c r="BN7" s="61">
        <f t="shared" si="10"/>
        <v>0.37660876459083298</v>
      </c>
      <c r="BO7" s="61">
        <f t="shared" si="11"/>
        <v>0.19354800139409359</v>
      </c>
      <c r="BP7" s="61">
        <f t="shared" si="12"/>
        <v>6.8307111198056894E-2</v>
      </c>
      <c r="BQ7" s="61">
        <f t="shared" si="13"/>
        <v>8.0612344029325114E-2</v>
      </c>
      <c r="BR7" s="61">
        <f t="shared" si="14"/>
        <v>7.1220563526574951E-2</v>
      </c>
      <c r="BS7" s="61">
        <f t="shared" si="59"/>
        <v>3.0269512603956734</v>
      </c>
      <c r="BT7" s="61">
        <f t="shared" si="41"/>
        <v>2.7344260580869584</v>
      </c>
      <c r="BV7" s="61">
        <f t="shared" si="42"/>
        <v>0.39562553728483674</v>
      </c>
      <c r="BW7" s="61">
        <f t="shared" si="15"/>
        <v>5.8556624428908889E-2</v>
      </c>
      <c r="BX7" s="61">
        <f t="shared" si="16"/>
        <v>0.13714969496716259</v>
      </c>
      <c r="BY7" s="61">
        <f t="shared" si="17"/>
        <v>0.85786464824792652</v>
      </c>
      <c r="BZ7" s="61">
        <f t="shared" si="18"/>
        <v>0.10462586455978827</v>
      </c>
      <c r="CA7" s="61">
        <f t="shared" si="19"/>
        <v>0.13657086655520276</v>
      </c>
      <c r="CB7" s="61">
        <f t="shared" si="20"/>
        <v>0.10002765441808489</v>
      </c>
      <c r="CC7" s="61">
        <f t="shared" si="21"/>
        <v>0.3361702778500919</v>
      </c>
      <c r="CD7" s="61">
        <f t="shared" si="22"/>
        <v>0.26623733307473502</v>
      </c>
      <c r="CE7" s="61">
        <f t="shared" si="23"/>
        <v>0.18199554787512021</v>
      </c>
      <c r="CF7" s="61">
        <f t="shared" si="24"/>
        <v>0.16061542965170192</v>
      </c>
      <c r="CG7" s="61">
        <f t="shared" si="25"/>
        <v>9.3385793960354152E-2</v>
      </c>
      <c r="CH7" s="61">
        <f t="shared" si="43"/>
        <v>2.8288252728739138</v>
      </c>
      <c r="CI7" s="53">
        <f t="shared" si="44"/>
        <v>2.5714642888408523</v>
      </c>
      <c r="CK7" s="61">
        <f t="shared" si="45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0.19812598752175958</v>
      </c>
      <c r="CX7" s="61">
        <f t="shared" si="58"/>
        <v>0.16296176924610606</v>
      </c>
    </row>
    <row r="8" spans="1:102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8"/>
        <v>0.22814178126688664</v>
      </c>
      <c r="L8" s="61">
        <f t="shared" si="29"/>
        <v>0.2799389510294632</v>
      </c>
      <c r="M8" s="61">
        <f t="shared" si="30"/>
        <v>0.31120710826952663</v>
      </c>
      <c r="N8" s="61">
        <f t="shared" si="31"/>
        <v>0.38155724295559645</v>
      </c>
      <c r="O8" s="61">
        <f t="shared" si="32"/>
        <v>0.54629972496812085</v>
      </c>
      <c r="P8" s="61">
        <f t="shared" si="33"/>
        <v>1.747144808489594</v>
      </c>
      <c r="Q8" s="61">
        <f t="shared" si="34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5"/>
        <v>0.7465971735407041</v>
      </c>
      <c r="Z8" s="61">
        <f t="shared" si="36"/>
        <v>0.59173404181001643</v>
      </c>
      <c r="AA8" s="61">
        <f t="shared" si="37"/>
        <v>0.53763575965912991</v>
      </c>
      <c r="AB8" s="61">
        <f t="shared" si="38"/>
        <v>0.44518919711985944</v>
      </c>
      <c r="AC8" s="61">
        <f t="shared" si="39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0"/>
        <v>0.7465971735407041</v>
      </c>
      <c r="BH8" s="61">
        <f t="shared" si="4"/>
        <v>5.0048209567478796E-2</v>
      </c>
      <c r="BI8" s="61">
        <f t="shared" si="5"/>
        <v>0.14107405883410762</v>
      </c>
      <c r="BJ8" s="61">
        <f t="shared" si="6"/>
        <v>0.28780290602797326</v>
      </c>
      <c r="BK8" s="61">
        <f t="shared" si="7"/>
        <v>0.11044724547953517</v>
      </c>
      <c r="BL8" s="61">
        <f t="shared" si="8"/>
        <v>6.5951247212789985E-2</v>
      </c>
      <c r="BM8" s="61">
        <f t="shared" si="9"/>
        <v>0.10158540474102283</v>
      </c>
      <c r="BN8" s="61">
        <f t="shared" si="10"/>
        <v>4.6731578415994859E-2</v>
      </c>
      <c r="BO8" s="61">
        <f t="shared" si="11"/>
        <v>8.4112359843639767E-2</v>
      </c>
      <c r="BP8" s="61">
        <f t="shared" si="12"/>
        <v>4.3304117138505904E-2</v>
      </c>
      <c r="BQ8" s="61">
        <f t="shared" si="13"/>
        <v>7.143698948238339E-2</v>
      </c>
      <c r="BR8" s="61">
        <f t="shared" si="14"/>
        <v>5.4098262819490463E-2</v>
      </c>
      <c r="BS8" s="61">
        <f t="shared" si="59"/>
        <v>1.8031895531036257</v>
      </c>
      <c r="BT8" s="61">
        <f t="shared" si="41"/>
        <v>1.8690745930160846</v>
      </c>
      <c r="BV8" s="61">
        <f t="shared" si="42"/>
        <v>0.32600279942518345</v>
      </c>
      <c r="BW8" s="61">
        <f t="shared" si="15"/>
        <v>4.2663391943978127E-2</v>
      </c>
      <c r="BX8" s="61">
        <f t="shared" si="16"/>
        <v>9.8915203824379988E-2</v>
      </c>
      <c r="BY8" s="61">
        <f t="shared" si="17"/>
        <v>0.29216976308580728</v>
      </c>
      <c r="BZ8" s="61">
        <f t="shared" si="18"/>
        <v>0.19645251628318539</v>
      </c>
      <c r="CA8" s="61">
        <f t="shared" si="19"/>
        <v>0.12029755569471885</v>
      </c>
      <c r="CB8" s="61">
        <f t="shared" si="20"/>
        <v>0.13626880985276116</v>
      </c>
      <c r="CC8" s="61">
        <f t="shared" si="21"/>
        <v>3.1223872542100163E-2</v>
      </c>
      <c r="CD8" s="61">
        <f t="shared" si="22"/>
        <v>0.11401865878778647</v>
      </c>
      <c r="CE8" s="61">
        <f t="shared" si="23"/>
        <v>9.9496804824549243E-2</v>
      </c>
      <c r="CF8" s="61">
        <f t="shared" si="24"/>
        <v>0.10910862103717198</v>
      </c>
      <c r="CG8" s="61">
        <f t="shared" si="25"/>
        <v>6.745990795202382E-2</v>
      </c>
      <c r="CH8" s="61">
        <f t="shared" si="43"/>
        <v>1.6340779052536456</v>
      </c>
      <c r="CI8" s="53">
        <f t="shared" si="44"/>
        <v>1.6902607976454709</v>
      </c>
      <c r="CK8" s="61">
        <f t="shared" si="45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0.16911164784998012</v>
      </c>
      <c r="CX8" s="61">
        <f t="shared" si="58"/>
        <v>0.1788137953706137</v>
      </c>
    </row>
    <row r="9" spans="1:102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8"/>
        <v>0.15677792643767152</v>
      </c>
      <c r="L9" s="61">
        <f t="shared" si="29"/>
        <v>0.19867919478749721</v>
      </c>
      <c r="M9" s="61">
        <f t="shared" si="30"/>
        <v>0.22889406655267786</v>
      </c>
      <c r="N9" s="61">
        <f t="shared" si="31"/>
        <v>0.28804867646870436</v>
      </c>
      <c r="O9" s="61">
        <f t="shared" si="32"/>
        <v>0.42899063852082464</v>
      </c>
      <c r="P9" s="61">
        <f t="shared" si="33"/>
        <v>1.3013905027673756</v>
      </c>
      <c r="Q9" s="61">
        <f t="shared" si="34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5"/>
        <v>0.42482226240593973</v>
      </c>
      <c r="Z9" s="61">
        <f t="shared" si="36"/>
        <v>0.33610203811278055</v>
      </c>
      <c r="AA9" s="61">
        <f t="shared" si="37"/>
        <v>0.30642134658645481</v>
      </c>
      <c r="AB9" s="61">
        <f t="shared" si="38"/>
        <v>0.25571988064877466</v>
      </c>
      <c r="AC9" s="61">
        <f t="shared" si="39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0"/>
        <v>0.42482226240593973</v>
      </c>
      <c r="BH9" s="61">
        <f t="shared" si="4"/>
        <v>2.3688847054196764E-2</v>
      </c>
      <c r="BI9" s="61">
        <f t="shared" si="5"/>
        <v>8.2203162444150019E-2</v>
      </c>
      <c r="BJ9" s="61">
        <f t="shared" si="6"/>
        <v>0.25635912169404185</v>
      </c>
      <c r="BK9" s="61">
        <f t="shared" si="7"/>
        <v>3.8357952683443969E-2</v>
      </c>
      <c r="BL9" s="61">
        <f t="shared" si="8"/>
        <v>6.4270699297124784E-2</v>
      </c>
      <c r="BM9" s="61">
        <f t="shared" si="9"/>
        <v>8.8218016235705396E-2</v>
      </c>
      <c r="BN9" s="61">
        <f t="shared" si="10"/>
        <v>5.6532302375796421E-2</v>
      </c>
      <c r="BO9" s="61">
        <f t="shared" si="11"/>
        <v>0.15870840633095512</v>
      </c>
      <c r="BP9" s="61">
        <f t="shared" si="12"/>
        <v>3.7027177945442281E-2</v>
      </c>
      <c r="BQ9" s="61">
        <f t="shared" si="13"/>
        <v>4.8379208937291279E-2</v>
      </c>
      <c r="BR9" s="61">
        <f t="shared" si="14"/>
        <v>4.8229922919695016E-2</v>
      </c>
      <c r="BS9" s="61">
        <f t="shared" si="59"/>
        <v>1.3267970803237825</v>
      </c>
      <c r="BT9" s="61">
        <f t="shared" si="41"/>
        <v>1.2828818827754773</v>
      </c>
      <c r="BV9" s="61">
        <f t="shared" si="42"/>
        <v>0.19420048985615357</v>
      </c>
      <c r="BW9" s="61">
        <f t="shared" si="15"/>
        <v>1.6908069717333257E-2</v>
      </c>
      <c r="BX9" s="61">
        <f t="shared" si="16"/>
        <v>5.720791811961267E-2</v>
      </c>
      <c r="BY9" s="61">
        <f t="shared" si="17"/>
        <v>0.28999873072735688</v>
      </c>
      <c r="BZ9" s="61">
        <f t="shared" si="18"/>
        <v>7.5923168821056028E-2</v>
      </c>
      <c r="CA9" s="61">
        <f t="shared" si="19"/>
        <v>0.11349553921535162</v>
      </c>
      <c r="CB9" s="61">
        <f t="shared" si="20"/>
        <v>9.9035242117609737E-2</v>
      </c>
      <c r="CC9" s="61">
        <f t="shared" si="21"/>
        <v>6.3932047708321005E-2</v>
      </c>
      <c r="CD9" s="61">
        <f t="shared" si="22"/>
        <v>0.20436569197494572</v>
      </c>
      <c r="CE9" s="61">
        <f t="shared" si="23"/>
        <v>8.2798373360834551E-2</v>
      </c>
      <c r="CF9" s="61">
        <f t="shared" si="24"/>
        <v>0.11373122458031469</v>
      </c>
      <c r="CG9" s="61">
        <f t="shared" si="25"/>
        <v>6.2199346453593513E-2</v>
      </c>
      <c r="CH9" s="61">
        <f t="shared" si="43"/>
        <v>1.373795842652483</v>
      </c>
      <c r="CI9" s="53">
        <f t="shared" si="44"/>
        <v>1.3280471734027577</v>
      </c>
      <c r="CK9" s="61">
        <f t="shared" si="45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-4.6998762328700483E-2</v>
      </c>
      <c r="CX9" s="61">
        <f t="shared" si="58"/>
        <v>-4.5165290627280363E-2</v>
      </c>
    </row>
    <row r="10" spans="1:102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8"/>
        <v>0.23429970420450316</v>
      </c>
      <c r="L10" s="61">
        <f t="shared" si="29"/>
        <v>0.30759866673926917</v>
      </c>
      <c r="M10" s="61">
        <f t="shared" si="30"/>
        <v>0.35962281359087073</v>
      </c>
      <c r="N10" s="61">
        <f t="shared" si="31"/>
        <v>0.4579903740255763</v>
      </c>
      <c r="O10" s="61">
        <f t="shared" si="32"/>
        <v>0.6858226567128487</v>
      </c>
      <c r="P10" s="61">
        <f t="shared" si="33"/>
        <v>2.0453342152730682</v>
      </c>
      <c r="Q10" s="61">
        <f t="shared" si="34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5"/>
        <v>0.5853684536518442</v>
      </c>
      <c r="Z10" s="61">
        <f t="shared" si="36"/>
        <v>0.4723980181477373</v>
      </c>
      <c r="AA10" s="61">
        <f t="shared" si="37"/>
        <v>0.43347981154966081</v>
      </c>
      <c r="AB10" s="61">
        <f t="shared" si="38"/>
        <v>0.35707349444142839</v>
      </c>
      <c r="AC10" s="61">
        <f t="shared" si="39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0"/>
        <v>0.5853684536518442</v>
      </c>
      <c r="BH10" s="61">
        <f t="shared" si="4"/>
        <v>7.0569965646480756E-2</v>
      </c>
      <c r="BI10" s="61">
        <f t="shared" si="5"/>
        <v>6.5254739628748504E-2</v>
      </c>
      <c r="BJ10" s="61">
        <f t="shared" si="6"/>
        <v>0.2936048852573217</v>
      </c>
      <c r="BK10" s="61">
        <f t="shared" si="7"/>
        <v>7.5645689930458546E-2</v>
      </c>
      <c r="BL10" s="61">
        <f t="shared" si="8"/>
        <v>0.13519803840035888</v>
      </c>
      <c r="BM10" s="61">
        <f t="shared" si="9"/>
        <v>0.23619250609645456</v>
      </c>
      <c r="BN10" s="61">
        <f t="shared" si="10"/>
        <v>9.9265786882870771E-2</v>
      </c>
      <c r="BO10" s="61">
        <f t="shared" si="11"/>
        <v>0.21731833210149212</v>
      </c>
      <c r="BP10" s="61">
        <f t="shared" si="12"/>
        <v>3.1504547639873412E-2</v>
      </c>
      <c r="BQ10" s="61">
        <f t="shared" si="13"/>
        <v>9.7922466088226162E-2</v>
      </c>
      <c r="BR10" s="61">
        <f t="shared" si="14"/>
        <v>4.7188572002219341E-2</v>
      </c>
      <c r="BS10" s="61">
        <f t="shared" si="59"/>
        <v>1.9550339833263488</v>
      </c>
      <c r="BT10" s="61">
        <f t="shared" si="41"/>
        <v>1.9175770848097518</v>
      </c>
      <c r="BV10" s="61">
        <f t="shared" si="42"/>
        <v>0.26372565387670271</v>
      </c>
      <c r="BW10" s="61">
        <f t="shared" si="15"/>
        <v>5.9920242494122644E-2</v>
      </c>
      <c r="BX10" s="61">
        <f t="shared" si="16"/>
        <v>5.225375128116929E-2</v>
      </c>
      <c r="BY10" s="61">
        <f t="shared" si="17"/>
        <v>0.33506312956795031</v>
      </c>
      <c r="BZ10" s="61">
        <f t="shared" si="18"/>
        <v>0.11971631089344743</v>
      </c>
      <c r="CA10" s="61">
        <f t="shared" si="19"/>
        <v>0.27314598901771309</v>
      </c>
      <c r="CB10" s="61">
        <f t="shared" si="20"/>
        <v>0.31595370502914355</v>
      </c>
      <c r="CC10" s="61">
        <f t="shared" si="21"/>
        <v>7.4287741465738674E-2</v>
      </c>
      <c r="CD10" s="61">
        <f t="shared" si="22"/>
        <v>0.27008587745927559</v>
      </c>
      <c r="CE10" s="61">
        <f t="shared" si="23"/>
        <v>7.0447310498475704E-2</v>
      </c>
      <c r="CF10" s="61">
        <f t="shared" si="24"/>
        <v>0.21039941065513812</v>
      </c>
      <c r="CG10" s="61">
        <f t="shared" si="25"/>
        <v>6.9155394983729815E-2</v>
      </c>
      <c r="CH10" s="61">
        <f t="shared" si="43"/>
        <v>2.1141545172226071</v>
      </c>
      <c r="CI10" s="53">
        <f t="shared" si="44"/>
        <v>2.1225758928373528</v>
      </c>
      <c r="CK10" s="61">
        <f t="shared" si="45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-0.15912053389625824</v>
      </c>
      <c r="CX10" s="61">
        <f t="shared" si="58"/>
        <v>-0.20499880802760106</v>
      </c>
    </row>
    <row r="11" spans="1:102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8"/>
        <v>0.17148300067243125</v>
      </c>
      <c r="L11" s="61">
        <f t="shared" si="29"/>
        <v>0.22135432609939271</v>
      </c>
      <c r="M11" s="61">
        <f t="shared" si="30"/>
        <v>0.25659313459663058</v>
      </c>
      <c r="N11" s="61">
        <f t="shared" si="31"/>
        <v>0.32011110189889169</v>
      </c>
      <c r="O11" s="61">
        <f t="shared" si="32"/>
        <v>0.46288411899640391</v>
      </c>
      <c r="P11" s="61">
        <f t="shared" si="33"/>
        <v>1.4324256822637502</v>
      </c>
      <c r="Q11" s="61">
        <f t="shared" si="34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5"/>
        <v>0.57080574536260664</v>
      </c>
      <c r="Z11" s="61">
        <f t="shared" si="36"/>
        <v>0.47911531807907898</v>
      </c>
      <c r="AA11" s="61">
        <f t="shared" si="37"/>
        <v>0.45409837152083071</v>
      </c>
      <c r="AB11" s="61">
        <f t="shared" si="38"/>
        <v>0.38282602400242322</v>
      </c>
      <c r="AC11" s="61">
        <f t="shared" si="39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0"/>
        <v>0.57080574536260664</v>
      </c>
      <c r="BH11" s="61">
        <f t="shared" si="4"/>
        <v>4.2176659252743748E-2</v>
      </c>
      <c r="BI11" s="61">
        <f t="shared" si="5"/>
        <v>5.3581091175917252E-3</v>
      </c>
      <c r="BJ11" s="61">
        <f t="shared" si="6"/>
        <v>0.31445011337789797</v>
      </c>
      <c r="BK11" s="61">
        <f t="shared" si="7"/>
        <v>2.4373467752595291E-2</v>
      </c>
      <c r="BL11" s="61">
        <f t="shared" si="8"/>
        <v>0.10315485409773431</v>
      </c>
      <c r="BM11" s="61">
        <f t="shared" si="9"/>
        <v>0.10585762758355724</v>
      </c>
      <c r="BN11" s="61">
        <f t="shared" si="10"/>
        <v>9.4954869014542462E-2</v>
      </c>
      <c r="BO11" s="61">
        <f t="shared" si="11"/>
        <v>8.4648417837772896E-2</v>
      </c>
      <c r="BP11" s="61">
        <f t="shared" si="12"/>
        <v>3.9078382819870132E-2</v>
      </c>
      <c r="BQ11" s="61">
        <f t="shared" si="13"/>
        <v>3.4656214833328779E-2</v>
      </c>
      <c r="BR11" s="61">
        <f t="shared" si="14"/>
        <v>5.2807995384641038E-2</v>
      </c>
      <c r="BS11" s="61">
        <f t="shared" si="59"/>
        <v>1.4723224564348822</v>
      </c>
      <c r="BT11" s="61">
        <f t="shared" si="41"/>
        <v>1.4052258505405035</v>
      </c>
      <c r="BV11" s="61">
        <f t="shared" si="42"/>
        <v>0.29099751829626275</v>
      </c>
      <c r="BW11" s="61">
        <f t="shared" si="15"/>
        <v>3.250520106779662E-2</v>
      </c>
      <c r="BX11" s="61">
        <f t="shared" si="16"/>
        <v>1.0845803963617435E-2</v>
      </c>
      <c r="BY11" s="61">
        <f t="shared" si="17"/>
        <v>0.36142359098113247</v>
      </c>
      <c r="BZ11" s="61">
        <f t="shared" si="18"/>
        <v>4.3451041056142656E-2</v>
      </c>
      <c r="CA11" s="61">
        <f t="shared" si="19"/>
        <v>0.21040354902700556</v>
      </c>
      <c r="CB11" s="61">
        <f t="shared" si="20"/>
        <v>0.16765306326644352</v>
      </c>
      <c r="CC11" s="61">
        <f t="shared" si="21"/>
        <v>8.8541629461565768E-2</v>
      </c>
      <c r="CD11" s="61">
        <f t="shared" si="22"/>
        <v>6.7698588374330168E-2</v>
      </c>
      <c r="CE11" s="61">
        <f t="shared" si="23"/>
        <v>9.0791995613373783E-2</v>
      </c>
      <c r="CF11" s="61">
        <f t="shared" si="24"/>
        <v>6.3876028903977214E-2</v>
      </c>
      <c r="CG11" s="61">
        <f t="shared" si="25"/>
        <v>6.991449483066621E-2</v>
      </c>
      <c r="CH11" s="61">
        <f t="shared" si="43"/>
        <v>1.4981025048423142</v>
      </c>
      <c r="CI11" s="53">
        <f t="shared" si="44"/>
        <v>1.4315119410708954</v>
      </c>
      <c r="CK11" s="61">
        <f t="shared" si="45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-2.5780048407431977E-2</v>
      </c>
      <c r="CX11" s="61">
        <f t="shared" si="58"/>
        <v>-2.6286090530391881E-2</v>
      </c>
    </row>
    <row r="12" spans="1:102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8"/>
        <v>0.13375559173628521</v>
      </c>
      <c r="L12" s="61">
        <f t="shared" si="29"/>
        <v>0.17617435950961385</v>
      </c>
      <c r="M12" s="61">
        <f t="shared" si="30"/>
        <v>0.2131217072291719</v>
      </c>
      <c r="N12" s="61">
        <f t="shared" si="31"/>
        <v>0.27041601760817108</v>
      </c>
      <c r="O12" s="61">
        <f t="shared" si="32"/>
        <v>0.40309584667972209</v>
      </c>
      <c r="P12" s="61">
        <f t="shared" si="33"/>
        <v>1.1965635227629641</v>
      </c>
      <c r="Q12" s="61">
        <f t="shared" si="34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5"/>
        <v>0.39244030952072134</v>
      </c>
      <c r="Z12" s="61">
        <f t="shared" si="36"/>
        <v>0.30371324506694708</v>
      </c>
      <c r="AA12" s="61">
        <f t="shared" si="37"/>
        <v>0.26621820032207039</v>
      </c>
      <c r="AB12" s="61">
        <f t="shared" si="38"/>
        <v>0.21484185090290814</v>
      </c>
      <c r="AC12" s="61">
        <f t="shared" si="39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0"/>
        <v>0.39244030952072134</v>
      </c>
      <c r="BH12" s="61">
        <f t="shared" si="4"/>
        <v>-1.9721354677833144E-2</v>
      </c>
      <c r="BI12" s="61">
        <f t="shared" si="5"/>
        <v>-1.4531797585650291E-2</v>
      </c>
      <c r="BJ12" s="61">
        <f t="shared" si="6"/>
        <v>0.2963604655765199</v>
      </c>
      <c r="BK12" s="61">
        <f t="shared" si="7"/>
        <v>1.7141869984309766E-2</v>
      </c>
      <c r="BL12" s="61">
        <f t="shared" si="8"/>
        <v>0.10086617229402101</v>
      </c>
      <c r="BM12" s="61">
        <f t="shared" si="9"/>
        <v>7.9474039538746821E-2</v>
      </c>
      <c r="BN12" s="61">
        <f t="shared" si="10"/>
        <v>5.7196499846781081E-2</v>
      </c>
      <c r="BO12" s="61">
        <f t="shared" si="11"/>
        <v>0.12202656634553465</v>
      </c>
      <c r="BP12" s="61">
        <f t="shared" si="12"/>
        <v>7.7236791036082886E-2</v>
      </c>
      <c r="BQ12" s="61">
        <f t="shared" si="13"/>
        <v>6.2207553319428802E-2</v>
      </c>
      <c r="BR12" s="61">
        <f t="shared" si="14"/>
        <v>5.1161447928157779E-2</v>
      </c>
      <c r="BS12" s="61">
        <f t="shared" si="59"/>
        <v>1.2218585631268206</v>
      </c>
      <c r="BT12" s="61">
        <f t="shared" si="41"/>
        <v>1.0963608322150931</v>
      </c>
      <c r="BV12" s="61">
        <f t="shared" si="42"/>
        <v>0.15665402674837103</v>
      </c>
      <c r="BW12" s="61">
        <f t="shared" si="15"/>
        <v>-1.7777624023334913E-2</v>
      </c>
      <c r="BX12" s="61">
        <f t="shared" si="16"/>
        <v>-8.7848905323523307E-3</v>
      </c>
      <c r="BY12" s="61">
        <f t="shared" si="17"/>
        <v>0.30114323113009617</v>
      </c>
      <c r="BZ12" s="61">
        <f t="shared" si="18"/>
        <v>1.7945234202200282E-2</v>
      </c>
      <c r="CA12" s="61">
        <f t="shared" si="19"/>
        <v>0.19837200691091783</v>
      </c>
      <c r="CB12" s="61">
        <f t="shared" si="20"/>
        <v>0.12641087116649119</v>
      </c>
      <c r="CC12" s="61">
        <f t="shared" si="21"/>
        <v>4.7775196460657893E-2</v>
      </c>
      <c r="CD12" s="61">
        <f t="shared" si="22"/>
        <v>0.14892192514859073</v>
      </c>
      <c r="CE12" s="61">
        <f t="shared" si="23"/>
        <v>0.20439099284013307</v>
      </c>
      <c r="CF12" s="61">
        <f t="shared" si="24"/>
        <v>0.11373661867927913</v>
      </c>
      <c r="CG12" s="61">
        <f t="shared" si="25"/>
        <v>8.2215911144143436E-2</v>
      </c>
      <c r="CH12" s="61">
        <f t="shared" si="43"/>
        <v>1.3710034998751937</v>
      </c>
      <c r="CI12" s="53">
        <f t="shared" si="44"/>
        <v>1.246622507664874</v>
      </c>
      <c r="CK12" s="61">
        <f t="shared" si="45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-0.14914493674837304</v>
      </c>
      <c r="CX12" s="61">
        <f t="shared" si="58"/>
        <v>-0.15026167544978097</v>
      </c>
    </row>
    <row r="13" spans="1:102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8"/>
        <v>0.15479658354828382</v>
      </c>
      <c r="L13" s="61">
        <f t="shared" si="29"/>
        <v>0.19924468218618896</v>
      </c>
      <c r="M13" s="61">
        <f t="shared" si="30"/>
        <v>0.22534598121128238</v>
      </c>
      <c r="N13" s="61">
        <f t="shared" si="31"/>
        <v>0.27859283071941821</v>
      </c>
      <c r="O13" s="61">
        <f t="shared" si="32"/>
        <v>0.39116910201991045</v>
      </c>
      <c r="P13" s="61">
        <f t="shared" si="33"/>
        <v>1.2491491796850838</v>
      </c>
      <c r="Q13" s="61">
        <f t="shared" si="34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5"/>
        <v>0.33448258983301898</v>
      </c>
      <c r="Z13" s="61">
        <f t="shared" si="36"/>
        <v>0.25470400758491446</v>
      </c>
      <c r="AA13" s="61">
        <f t="shared" si="37"/>
        <v>0.22213099525081953</v>
      </c>
      <c r="AB13" s="61">
        <f t="shared" si="38"/>
        <v>0.178542657699824</v>
      </c>
      <c r="AC13" s="61">
        <f t="shared" si="39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0"/>
        <v>0.33448258983301898</v>
      </c>
      <c r="BH13" s="61">
        <f t="shared" si="4"/>
        <v>6.1870766604671439E-2</v>
      </c>
      <c r="BI13" s="61">
        <f t="shared" si="5"/>
        <v>7.6643141328389758E-2</v>
      </c>
      <c r="BJ13" s="61">
        <f t="shared" si="6"/>
        <v>0.15061750684623773</v>
      </c>
      <c r="BK13" s="61">
        <f t="shared" si="7"/>
        <v>1.5052097754136599E-2</v>
      </c>
      <c r="BL13" s="61">
        <f t="shared" si="8"/>
        <v>5.1102177084750122E-2</v>
      </c>
      <c r="BM13" s="61">
        <f t="shared" si="9"/>
        <v>0.13964875885741082</v>
      </c>
      <c r="BN13" s="61">
        <f t="shared" si="10"/>
        <v>0.28729895721938287</v>
      </c>
      <c r="BO13" s="61">
        <f t="shared" si="11"/>
        <v>0.12436445816472687</v>
      </c>
      <c r="BP13" s="61">
        <f t="shared" si="12"/>
        <v>2.705000274283768E-2</v>
      </c>
      <c r="BQ13" s="61">
        <f t="shared" si="13"/>
        <v>6.2104990309659741E-2</v>
      </c>
      <c r="BR13" s="61">
        <f t="shared" si="14"/>
        <v>4.6593218747628361E-2</v>
      </c>
      <c r="BS13" s="61">
        <f t="shared" si="59"/>
        <v>1.3768286654928512</v>
      </c>
      <c r="BT13" s="61">
        <f t="shared" si="41"/>
        <v>1.2700860919375057</v>
      </c>
      <c r="BV13" s="61">
        <f t="shared" si="42"/>
        <v>0.12614924983387324</v>
      </c>
      <c r="BW13" s="61">
        <f t="shared" si="15"/>
        <v>5.1947166887042796E-2</v>
      </c>
      <c r="BX13" s="61">
        <f t="shared" si="16"/>
        <v>5.7337006409343021E-2</v>
      </c>
      <c r="BY13" s="61">
        <f t="shared" si="17"/>
        <v>0.14939097237966828</v>
      </c>
      <c r="BZ13" s="61">
        <f t="shared" si="18"/>
        <v>1.8560973738192522E-2</v>
      </c>
      <c r="CA13" s="61">
        <f t="shared" si="19"/>
        <v>7.9639814080948071E-2</v>
      </c>
      <c r="CB13" s="61">
        <f t="shared" si="20"/>
        <v>0.18690635319578952</v>
      </c>
      <c r="CC13" s="61">
        <f t="shared" si="21"/>
        <v>0.2565556639865525</v>
      </c>
      <c r="CD13" s="61">
        <f t="shared" si="22"/>
        <v>0.14121091588226356</v>
      </c>
      <c r="CE13" s="61">
        <f t="shared" si="23"/>
        <v>3.8698025450249168E-2</v>
      </c>
      <c r="CF13" s="61">
        <f t="shared" si="24"/>
        <v>0.12285818039321439</v>
      </c>
      <c r="CG13" s="61">
        <f t="shared" si="25"/>
        <v>6.5454584135366839E-2</v>
      </c>
      <c r="CH13" s="61">
        <f t="shared" si="43"/>
        <v>1.2947089063725039</v>
      </c>
      <c r="CI13" s="53">
        <f t="shared" si="44"/>
        <v>1.2091394354991847</v>
      </c>
      <c r="CK13" s="61">
        <f t="shared" si="45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8.2119759120347302E-2</v>
      </c>
      <c r="CX13" s="61">
        <f t="shared" si="58"/>
        <v>6.0946656438320979E-2</v>
      </c>
    </row>
    <row r="14" spans="1:102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8"/>
        <v>0.20018272324509123</v>
      </c>
      <c r="L14" s="61">
        <f t="shared" si="29"/>
        <v>0.25627010557460367</v>
      </c>
      <c r="M14" s="61">
        <f t="shared" si="30"/>
        <v>0.29191467738097482</v>
      </c>
      <c r="N14" s="61">
        <f t="shared" si="31"/>
        <v>0.36930471555047972</v>
      </c>
      <c r="O14" s="61">
        <f t="shared" si="32"/>
        <v>0.51838570632154635</v>
      </c>
      <c r="P14" s="61">
        <f t="shared" si="33"/>
        <v>1.6360579280726957</v>
      </c>
      <c r="Q14" s="61">
        <f t="shared" si="34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5"/>
        <v>0.62788905134386264</v>
      </c>
      <c r="Z14" s="61">
        <f t="shared" si="36"/>
        <v>0.50764291553835239</v>
      </c>
      <c r="AA14" s="61">
        <f t="shared" si="37"/>
        <v>0.46681434785058495</v>
      </c>
      <c r="AB14" s="61">
        <f t="shared" si="38"/>
        <v>0.38888275794634564</v>
      </c>
      <c r="AC14" s="61">
        <f t="shared" si="39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0"/>
        <v>0.62788905134386264</v>
      </c>
      <c r="BH14" s="61">
        <f t="shared" si="4"/>
        <v>1.0437700561634721E-2</v>
      </c>
      <c r="BI14" s="61">
        <f t="shared" si="5"/>
        <v>0.1159700940816414</v>
      </c>
      <c r="BJ14" s="61">
        <f t="shared" si="6"/>
        <v>0.2104465521417094</v>
      </c>
      <c r="BK14" s="61">
        <f t="shared" si="7"/>
        <v>4.3396928751998097E-2</v>
      </c>
      <c r="BL14" s="61">
        <f t="shared" si="8"/>
        <v>5.7188349522218317E-2</v>
      </c>
      <c r="BM14" s="61">
        <f t="shared" si="9"/>
        <v>0.30144779853947357</v>
      </c>
      <c r="BN14" s="61">
        <f t="shared" si="10"/>
        <v>5.5130655756561529E-2</v>
      </c>
      <c r="BO14" s="61">
        <f t="shared" si="11"/>
        <v>8.5858572587944257E-2</v>
      </c>
      <c r="BP14" s="61">
        <f t="shared" si="12"/>
        <v>3.5862952514077791E-2</v>
      </c>
      <c r="BQ14" s="61">
        <f t="shared" si="13"/>
        <v>7.7992052387739833E-2</v>
      </c>
      <c r="BR14" s="61">
        <f t="shared" si="14"/>
        <v>4.1108369898684806E-2</v>
      </c>
      <c r="BS14" s="61">
        <f t="shared" si="59"/>
        <v>1.6627290780875461</v>
      </c>
      <c r="BT14" s="61">
        <f t="shared" si="41"/>
        <v>1.6421339544807179</v>
      </c>
      <c r="BV14" s="61">
        <f t="shared" si="42"/>
        <v>0.29069288400610865</v>
      </c>
      <c r="BW14" s="61">
        <f t="shared" si="15"/>
        <v>9.5410177314758111E-3</v>
      </c>
      <c r="BX14" s="61">
        <f t="shared" si="16"/>
        <v>8.8835119102086982E-2</v>
      </c>
      <c r="BY14" s="61">
        <f t="shared" si="17"/>
        <v>0.18579602731220354</v>
      </c>
      <c r="BZ14" s="61">
        <f t="shared" si="18"/>
        <v>7.303476483194804E-2</v>
      </c>
      <c r="CA14" s="61">
        <f t="shared" si="19"/>
        <v>0.10571833907011126</v>
      </c>
      <c r="CB14" s="61">
        <f t="shared" si="20"/>
        <v>0.451134467015816</v>
      </c>
      <c r="CC14" s="61">
        <f t="shared" si="21"/>
        <v>4.463942139322178E-2</v>
      </c>
      <c r="CD14" s="61">
        <f t="shared" si="22"/>
        <v>8.5238196681267211E-2</v>
      </c>
      <c r="CE14" s="61">
        <f t="shared" si="23"/>
        <v>8.147744248592903E-2</v>
      </c>
      <c r="CF14" s="61">
        <f t="shared" si="24"/>
        <v>0.14932187765364316</v>
      </c>
      <c r="CG14" s="61">
        <f t="shared" si="25"/>
        <v>5.8375624453652498E-2</v>
      </c>
      <c r="CH14" s="61">
        <f t="shared" si="43"/>
        <v>1.6238051817374639</v>
      </c>
      <c r="CI14" s="53">
        <f t="shared" si="44"/>
        <v>1.6030110158395505</v>
      </c>
      <c r="CK14" s="61">
        <f t="shared" si="45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3.8923896350082199E-2</v>
      </c>
      <c r="CX14" s="61">
        <f t="shared" si="58"/>
        <v>3.9122938641167337E-2</v>
      </c>
    </row>
    <row r="15" spans="1:102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8"/>
        <v>0.38252563940978529</v>
      </c>
      <c r="L15" s="61">
        <f t="shared" si="29"/>
        <v>0.52686601954348555</v>
      </c>
      <c r="M15" s="61">
        <f t="shared" si="30"/>
        <v>0.61217759410478489</v>
      </c>
      <c r="N15" s="61">
        <f t="shared" si="31"/>
        <v>0.77884550770600935</v>
      </c>
      <c r="O15" s="61">
        <f t="shared" si="32"/>
        <v>1.1830395116781858</v>
      </c>
      <c r="P15" s="61">
        <f t="shared" si="33"/>
        <v>3.483454272442251</v>
      </c>
      <c r="Q15" s="61">
        <f t="shared" si="34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5"/>
        <v>0.42580478501157154</v>
      </c>
      <c r="Z15" s="61">
        <f t="shared" si="36"/>
        <v>0.34551960115929597</v>
      </c>
      <c r="AA15" s="61">
        <f t="shared" si="37"/>
        <v>0.31517834633519115</v>
      </c>
      <c r="AB15" s="61">
        <f t="shared" si="38"/>
        <v>0.26387425125300412</v>
      </c>
      <c r="AC15" s="61">
        <f t="shared" si="39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0"/>
        <v>0.42580478501157154</v>
      </c>
      <c r="BH15" s="61">
        <f t="shared" si="4"/>
        <v>2.2163253929537427E-2</v>
      </c>
      <c r="BI15" s="61">
        <f t="shared" si="5"/>
        <v>0.1607287212837398</v>
      </c>
      <c r="BJ15" s="61">
        <f t="shared" si="6"/>
        <v>2.6393295506623371</v>
      </c>
      <c r="BK15" s="61">
        <f t="shared" si="7"/>
        <v>0.12129224763706647</v>
      </c>
      <c r="BL15" s="61">
        <f t="shared" si="8"/>
        <v>9.5106130826755189E-2</v>
      </c>
      <c r="BM15" s="61">
        <f t="shared" si="9"/>
        <v>0.33058956831409075</v>
      </c>
      <c r="BN15" s="61">
        <f t="shared" si="10"/>
        <v>2.0897452729267452E-2</v>
      </c>
      <c r="BO15" s="61">
        <f t="shared" si="11"/>
        <v>7.2552625650549984E-2</v>
      </c>
      <c r="BP15" s="61">
        <f t="shared" si="12"/>
        <v>3.3784427647271693E-2</v>
      </c>
      <c r="BQ15" s="61">
        <f t="shared" si="13"/>
        <v>6.9461268662747794E-2</v>
      </c>
      <c r="BR15" s="61">
        <f t="shared" si="14"/>
        <v>4.1789069545389981E-2</v>
      </c>
      <c r="BS15" s="61">
        <f t="shared" si="59"/>
        <v>4.0334991019003246</v>
      </c>
      <c r="BT15" s="61">
        <f t="shared" si="41"/>
        <v>3.137737463230561</v>
      </c>
      <c r="BV15" s="61">
        <f t="shared" si="42"/>
        <v>0.20044994514691383</v>
      </c>
      <c r="BW15" s="61">
        <f t="shared" si="15"/>
        <v>2.048193714853792E-2</v>
      </c>
      <c r="BX15" s="61">
        <f t="shared" si="16"/>
        <v>0.12916445910595895</v>
      </c>
      <c r="BY15" s="61">
        <f t="shared" si="17"/>
        <v>2.8312771397034528</v>
      </c>
      <c r="BZ15" s="61">
        <f t="shared" si="18"/>
        <v>0.22599501721277931</v>
      </c>
      <c r="CA15" s="61">
        <f t="shared" si="19"/>
        <v>0.21263960886014829</v>
      </c>
      <c r="CB15" s="61">
        <f t="shared" si="20"/>
        <v>0.50087504176531128</v>
      </c>
      <c r="CC15" s="61">
        <f t="shared" si="21"/>
        <v>4.3469763226987798E-2</v>
      </c>
      <c r="CD15" s="61">
        <f t="shared" si="22"/>
        <v>9.9078947093021744E-2</v>
      </c>
      <c r="CE15" s="61">
        <f t="shared" si="23"/>
        <v>6.4281571657315406E-2</v>
      </c>
      <c r="CF15" s="61">
        <f t="shared" si="24"/>
        <v>0.14797307233503162</v>
      </c>
      <c r="CG15" s="61">
        <f t="shared" si="25"/>
        <v>5.2282068003492645E-2</v>
      </c>
      <c r="CH15" s="61">
        <f t="shared" si="43"/>
        <v>4.5279685712589508</v>
      </c>
      <c r="CI15" s="53">
        <f t="shared" si="44"/>
        <v>3.6595189422167662</v>
      </c>
      <c r="CK15" s="61">
        <f t="shared" si="45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-0.49446946935862623</v>
      </c>
      <c r="CX15" s="61">
        <f t="shared" si="58"/>
        <v>-0.52178147898620519</v>
      </c>
    </row>
    <row r="16" spans="1:102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8"/>
        <v>0.23002148128854624</v>
      </c>
      <c r="L16" s="61">
        <f t="shared" si="29"/>
        <v>0.29599524043815217</v>
      </c>
      <c r="M16" s="61">
        <f t="shared" si="30"/>
        <v>0.33942842879105734</v>
      </c>
      <c r="N16" s="61">
        <f t="shared" si="31"/>
        <v>0.43852589044273826</v>
      </c>
      <c r="O16" s="61">
        <f t="shared" si="32"/>
        <v>0.65051989982629843</v>
      </c>
      <c r="P16" s="61">
        <f t="shared" si="33"/>
        <v>1.9544909407867925</v>
      </c>
      <c r="Q16" s="61">
        <f t="shared" si="34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5"/>
        <v>0.51870958611462592</v>
      </c>
      <c r="Z16" s="61">
        <f t="shared" si="36"/>
        <v>0.42679958675647567</v>
      </c>
      <c r="AA16" s="61">
        <f t="shared" si="37"/>
        <v>0.39917439271705779</v>
      </c>
      <c r="AB16" s="61">
        <f t="shared" si="38"/>
        <v>0.33907821902434881</v>
      </c>
      <c r="AC16" s="61">
        <f t="shared" si="39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0"/>
        <v>0.51870958611462592</v>
      </c>
      <c r="BH16" s="61">
        <f t="shared" si="4"/>
        <v>4.3695951348373688E-2</v>
      </c>
      <c r="BI16" s="61">
        <f t="shared" si="5"/>
        <v>0.15522332762427712</v>
      </c>
      <c r="BJ16" s="61">
        <f t="shared" si="6"/>
        <v>0.34265478696379675</v>
      </c>
      <c r="BK16" s="61">
        <f t="shared" si="7"/>
        <v>5.9329389628913744E-2</v>
      </c>
      <c r="BL16" s="61">
        <f t="shared" si="8"/>
        <v>7.4928038852336135E-2</v>
      </c>
      <c r="BM16" s="61">
        <f t="shared" si="9"/>
        <v>0.23510116582719179</v>
      </c>
      <c r="BN16" s="61">
        <f t="shared" si="10"/>
        <v>5.3973061572556318E-2</v>
      </c>
      <c r="BO16" s="61">
        <f t="shared" si="11"/>
        <v>0.21579427845636981</v>
      </c>
      <c r="BP16" s="61">
        <f t="shared" si="12"/>
        <v>4.6576638545578058E-2</v>
      </c>
      <c r="BQ16" s="61">
        <f t="shared" si="13"/>
        <v>0.11569912273404576</v>
      </c>
      <c r="BR16" s="61">
        <f t="shared" si="14"/>
        <v>7.9855022582771787E-2</v>
      </c>
      <c r="BS16" s="61">
        <f t="shared" si="59"/>
        <v>1.9415403702508369</v>
      </c>
      <c r="BT16" s="61">
        <f t="shared" si="41"/>
        <v>1.8931178469575594</v>
      </c>
      <c r="BV16" s="61">
        <f t="shared" si="42"/>
        <v>0.26261210392573142</v>
      </c>
      <c r="BW16" s="61">
        <f t="shared" si="15"/>
        <v>3.4405644439598093E-2</v>
      </c>
      <c r="BX16" s="61">
        <f t="shared" si="16"/>
        <v>0.11706199820353247</v>
      </c>
      <c r="BY16" s="61">
        <f t="shared" si="17"/>
        <v>0.17690822389897257</v>
      </c>
      <c r="BZ16" s="61">
        <f t="shared" si="18"/>
        <v>0.11567234782826107</v>
      </c>
      <c r="CA16" s="61">
        <f t="shared" si="19"/>
        <v>0.14758317830011539</v>
      </c>
      <c r="CB16" s="61">
        <f t="shared" si="20"/>
        <v>0.32468932255951555</v>
      </c>
      <c r="CC16" s="61">
        <f t="shared" si="21"/>
        <v>5.9155582462168114E-2</v>
      </c>
      <c r="CD16" s="61">
        <f t="shared" si="22"/>
        <v>0.27696223956885518</v>
      </c>
      <c r="CE16" s="61">
        <f t="shared" si="23"/>
        <v>9.3278850916564945E-2</v>
      </c>
      <c r="CF16" s="61">
        <f t="shared" si="24"/>
        <v>0.2362676603426867</v>
      </c>
      <c r="CG16" s="61">
        <f t="shared" si="25"/>
        <v>0.12889259886967816</v>
      </c>
      <c r="CH16" s="61">
        <f t="shared" si="43"/>
        <v>1.9734897513156795</v>
      </c>
      <c r="CI16" s="53">
        <f t="shared" si="44"/>
        <v>2.0088474026419556</v>
      </c>
      <c r="CK16" s="61">
        <f t="shared" si="45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-3.1949381064842575E-2</v>
      </c>
      <c r="CX16" s="61">
        <f t="shared" si="58"/>
        <v>-0.11572955568439625</v>
      </c>
    </row>
    <row r="17" spans="1:102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8"/>
        <v>0.28726943297152702</v>
      </c>
      <c r="L17" s="61">
        <f t="shared" si="29"/>
        <v>0.39342479104552597</v>
      </c>
      <c r="M17" s="61">
        <f t="shared" si="30"/>
        <v>0.4538056962708571</v>
      </c>
      <c r="N17" s="61">
        <f t="shared" si="31"/>
        <v>0.58880247094249749</v>
      </c>
      <c r="O17" s="61">
        <f t="shared" si="32"/>
        <v>0.86816401307750979</v>
      </c>
      <c r="P17" s="61">
        <f t="shared" si="33"/>
        <v>2.5914664043079174</v>
      </c>
      <c r="Q17" s="61">
        <f t="shared" si="34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5"/>
        <v>0.53948990036802258</v>
      </c>
      <c r="Z17" s="61">
        <f t="shared" si="36"/>
        <v>0.44201450210322563</v>
      </c>
      <c r="AA17" s="61">
        <f t="shared" si="37"/>
        <v>0.41107379622481149</v>
      </c>
      <c r="AB17" s="61">
        <f t="shared" si="38"/>
        <v>0.34773452735229454</v>
      </c>
      <c r="AC17" s="61">
        <f t="shared" si="39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0"/>
        <v>0.53948990036802258</v>
      </c>
      <c r="BH17" s="61">
        <f t="shared" si="4"/>
        <v>4.7965499629233563E-2</v>
      </c>
      <c r="BI17" s="61">
        <f t="shared" si="5"/>
        <v>0.10224577845879357</v>
      </c>
      <c r="BJ17" s="61">
        <f t="shared" si="6"/>
        <v>0.62063635824464758</v>
      </c>
      <c r="BK17" s="61">
        <f t="shared" si="7"/>
        <v>8.027342723019823E-2</v>
      </c>
      <c r="BL17" s="61">
        <f t="shared" si="8"/>
        <v>9.6012114697957854E-2</v>
      </c>
      <c r="BM17" s="61">
        <f t="shared" si="9"/>
        <v>0.44884505972085975</v>
      </c>
      <c r="BN17" s="61">
        <f t="shared" si="10"/>
        <v>0.48331571119500344</v>
      </c>
      <c r="BO17" s="61">
        <f t="shared" si="11"/>
        <v>0.13831635870150014</v>
      </c>
      <c r="BP17" s="61">
        <f t="shared" si="12"/>
        <v>5.0531673758278765E-2</v>
      </c>
      <c r="BQ17" s="61">
        <f t="shared" si="13"/>
        <v>9.5337460710945288E-2</v>
      </c>
      <c r="BR17" s="61">
        <f t="shared" si="14"/>
        <v>6.5868223948087459E-2</v>
      </c>
      <c r="BS17" s="61">
        <f t="shared" si="59"/>
        <v>2.7688375666635281</v>
      </c>
      <c r="BT17" s="61">
        <f t="shared" si="41"/>
        <v>2.3657025453473146</v>
      </c>
      <c r="BV17" s="61">
        <f t="shared" si="42"/>
        <v>0.26551421507512685</v>
      </c>
      <c r="BW17" s="61">
        <f t="shared" si="15"/>
        <v>4.0004395790823807E-2</v>
      </c>
      <c r="BX17" s="61">
        <f t="shared" si="16"/>
        <v>8.1291891985236731E-2</v>
      </c>
      <c r="BY17" s="61">
        <f t="shared" si="17"/>
        <v>0.68329553240724417</v>
      </c>
      <c r="BZ17" s="61">
        <f t="shared" si="18"/>
        <v>0.14660305157689821</v>
      </c>
      <c r="CA17" s="61">
        <f t="shared" si="19"/>
        <v>0.20190527930770522</v>
      </c>
      <c r="CB17" s="61">
        <f t="shared" si="20"/>
        <v>0.67703759510321748</v>
      </c>
      <c r="CC17" s="61">
        <f t="shared" si="21"/>
        <v>0.41630085745777773</v>
      </c>
      <c r="CD17" s="61">
        <f t="shared" si="22"/>
        <v>0.18792328372939343</v>
      </c>
      <c r="CE17" s="61">
        <f t="shared" si="23"/>
        <v>0.11657736909627217</v>
      </c>
      <c r="CF17" s="61">
        <f t="shared" si="24"/>
        <v>0.15784899409228451</v>
      </c>
      <c r="CG17" s="61">
        <f t="shared" si="25"/>
        <v>8.3014525023648186E-2</v>
      </c>
      <c r="CH17" s="61">
        <f t="shared" si="43"/>
        <v>3.0573169906456283</v>
      </c>
      <c r="CI17" s="53">
        <f t="shared" si="44"/>
        <v>2.6795176257310205</v>
      </c>
      <c r="CK17" s="61">
        <f t="shared" si="45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-0.28847942398210025</v>
      </c>
      <c r="CX17" s="61">
        <f t="shared" si="58"/>
        <v>-0.31381508038370587</v>
      </c>
    </row>
    <row r="18" spans="1:102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8"/>
        <v>0.19884938041888112</v>
      </c>
      <c r="L18" s="61">
        <f t="shared" si="29"/>
        <v>0.25013182288987912</v>
      </c>
      <c r="M18" s="61">
        <f t="shared" si="30"/>
        <v>0.27924419773781589</v>
      </c>
      <c r="N18" s="61">
        <f t="shared" si="31"/>
        <v>0.35955026719541</v>
      </c>
      <c r="O18" s="61">
        <f t="shared" si="32"/>
        <v>0.54133044819667264</v>
      </c>
      <c r="P18" s="61">
        <f t="shared" si="33"/>
        <v>1.6291061164386589</v>
      </c>
      <c r="Q18" s="61">
        <f t="shared" si="34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5"/>
        <v>0.50485537540907055</v>
      </c>
      <c r="Z18" s="61">
        <f t="shared" si="36"/>
        <v>0.38668452445108531</v>
      </c>
      <c r="AA18" s="61">
        <f t="shared" si="37"/>
        <v>0.34316454250051087</v>
      </c>
      <c r="AB18" s="61">
        <f t="shared" si="38"/>
        <v>0.27831837096537365</v>
      </c>
      <c r="AC18" s="61">
        <f t="shared" si="39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0"/>
        <v>0.50485537540907055</v>
      </c>
      <c r="BH18" s="61">
        <f t="shared" si="4"/>
        <v>7.8258025071949299E-3</v>
      </c>
      <c r="BI18" s="61">
        <f t="shared" si="5"/>
        <v>0.12194349221237315</v>
      </c>
      <c r="BJ18" s="61">
        <f t="shared" si="6"/>
        <v>0.13269261696141854</v>
      </c>
      <c r="BK18" s="61">
        <f t="shared" si="7"/>
        <v>0.16766163216242463</v>
      </c>
      <c r="BL18" s="61">
        <f t="shared" si="8"/>
        <v>6.1012513839630717E-2</v>
      </c>
      <c r="BM18" s="61">
        <f t="shared" si="9"/>
        <v>0.22446480444618122</v>
      </c>
      <c r="BN18" s="61">
        <f t="shared" si="10"/>
        <v>0.16080347187283842</v>
      </c>
      <c r="BO18" s="61">
        <f t="shared" si="11"/>
        <v>0.14442945698386636</v>
      </c>
      <c r="BP18" s="61">
        <f t="shared" si="12"/>
        <v>2.0645925198571123E-3</v>
      </c>
      <c r="BQ18" s="61">
        <f t="shared" si="13"/>
        <v>8.2601530341349233E-2</v>
      </c>
      <c r="BR18" s="61">
        <f t="shared" si="14"/>
        <v>6.2063297162982929E-2</v>
      </c>
      <c r="BS18" s="61">
        <f t="shared" si="59"/>
        <v>1.6724185864191876</v>
      </c>
      <c r="BT18" s="61">
        <f t="shared" si="41"/>
        <v>1.6411627888626157</v>
      </c>
      <c r="BV18" s="61">
        <f t="shared" si="42"/>
        <v>0.19839950305695755</v>
      </c>
      <c r="BW18" s="61">
        <f t="shared" si="15"/>
        <v>4.983485765265111E-3</v>
      </c>
      <c r="BX18" s="61">
        <f t="shared" si="16"/>
        <v>0.11037735808995353</v>
      </c>
      <c r="BY18" s="61">
        <f t="shared" si="17"/>
        <v>0.14009013150099059</v>
      </c>
      <c r="BZ18" s="61">
        <f t="shared" si="18"/>
        <v>0.29916628384933652</v>
      </c>
      <c r="CA18" s="61">
        <f t="shared" si="19"/>
        <v>0.10107947037664745</v>
      </c>
      <c r="CB18" s="61">
        <f t="shared" si="20"/>
        <v>0.25509296025311567</v>
      </c>
      <c r="CC18" s="61">
        <f t="shared" si="21"/>
        <v>0.13934223070872936</v>
      </c>
      <c r="CD18" s="61">
        <f t="shared" si="22"/>
        <v>0.17072967388755433</v>
      </c>
      <c r="CE18" s="61">
        <f t="shared" si="23"/>
        <v>9.87262383434717E-3</v>
      </c>
      <c r="CF18" s="61">
        <f t="shared" si="24"/>
        <v>0.13314624591586796</v>
      </c>
      <c r="CG18" s="61">
        <f t="shared" si="25"/>
        <v>9.9073299529664025E-2</v>
      </c>
      <c r="CH18" s="61">
        <f t="shared" si="43"/>
        <v>1.661353266768429</v>
      </c>
      <c r="CI18" s="53">
        <f t="shared" si="44"/>
        <v>1.669339404477066</v>
      </c>
      <c r="CK18" s="61">
        <f t="shared" si="45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1.1065319650758632E-2</v>
      </c>
      <c r="CX18" s="61">
        <f t="shared" si="58"/>
        <v>-2.8176615614450284E-2</v>
      </c>
    </row>
    <row r="19" spans="1:102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8"/>
        <v>0.32403206535771339</v>
      </c>
      <c r="L19" s="61">
        <f t="shared" si="29"/>
        <v>0.42585908684385687</v>
      </c>
      <c r="M19" s="61">
        <f t="shared" si="30"/>
        <v>0.48302748994456968</v>
      </c>
      <c r="N19" s="61">
        <f t="shared" si="31"/>
        <v>0.61542495847287648</v>
      </c>
      <c r="O19" s="61">
        <f t="shared" si="32"/>
        <v>0.89682570831651109</v>
      </c>
      <c r="P19" s="61">
        <f t="shared" si="33"/>
        <v>2.7451693089355276</v>
      </c>
      <c r="Q19" s="61">
        <f t="shared" si="34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5"/>
        <v>0.50994195358046612</v>
      </c>
      <c r="Z19" s="61">
        <f t="shared" si="36"/>
        <v>0.40332250593705116</v>
      </c>
      <c r="AA19" s="61">
        <f t="shared" si="37"/>
        <v>0.36842232950849263</v>
      </c>
      <c r="AB19" s="61">
        <f t="shared" si="38"/>
        <v>0.30786265595248308</v>
      </c>
      <c r="AC19" s="61">
        <f t="shared" si="39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0"/>
        <v>0.50994195358046612</v>
      </c>
      <c r="BH19" s="61">
        <f t="shared" si="4"/>
        <v>4.5714584159946128E-2</v>
      </c>
      <c r="BI19" s="61">
        <f t="shared" si="5"/>
        <v>0.16194380946986614</v>
      </c>
      <c r="BJ19" s="61">
        <f t="shared" si="6"/>
        <v>1.5281905020515589</v>
      </c>
      <c r="BK19" s="61">
        <f t="shared" si="7"/>
        <v>5.9269814611686837E-2</v>
      </c>
      <c r="BL19" s="61">
        <f t="shared" si="8"/>
        <v>7.9276669746553091E-2</v>
      </c>
      <c r="BM19" s="61">
        <f t="shared" si="9"/>
        <v>0.38093374134386043</v>
      </c>
      <c r="BN19" s="61">
        <f t="shared" si="10"/>
        <v>8.9576922137413084E-2</v>
      </c>
      <c r="BO19" s="61">
        <f t="shared" si="11"/>
        <v>0.14681137847828254</v>
      </c>
      <c r="BP19" s="61">
        <f t="shared" si="12"/>
        <v>3.948287849375573E-2</v>
      </c>
      <c r="BQ19" s="61">
        <f t="shared" si="13"/>
        <v>9.278550692585312E-2</v>
      </c>
      <c r="BR19" s="61">
        <f t="shared" si="14"/>
        <v>6.4263171603394106E-2</v>
      </c>
      <c r="BS19" s="61">
        <f t="shared" si="59"/>
        <v>3.1981909326026359</v>
      </c>
      <c r="BT19" s="61">
        <f t="shared" si="41"/>
        <v>2.674014901716415</v>
      </c>
      <c r="BV19" s="61">
        <f t="shared" si="42"/>
        <v>0.22448364524488862</v>
      </c>
      <c r="BW19" s="61">
        <f t="shared" si="15"/>
        <v>3.7383934342019913E-2</v>
      </c>
      <c r="BX19" s="61">
        <f t="shared" si="16"/>
        <v>0.1086310163546698</v>
      </c>
      <c r="BY19" s="61">
        <f t="shared" si="17"/>
        <v>1.357847092334705</v>
      </c>
      <c r="BZ19" s="61">
        <f t="shared" si="18"/>
        <v>0.11210957418186114</v>
      </c>
      <c r="CA19" s="61">
        <f t="shared" si="19"/>
        <v>0.13965482487433631</v>
      </c>
      <c r="CB19" s="61">
        <f t="shared" si="20"/>
        <v>0.62421881955775504</v>
      </c>
      <c r="CC19" s="61">
        <f t="shared" si="21"/>
        <v>6.2994443336635911E-2</v>
      </c>
      <c r="CD19" s="61">
        <f t="shared" si="22"/>
        <v>0.18476939587021773</v>
      </c>
      <c r="CE19" s="61">
        <f t="shared" si="23"/>
        <v>8.6501932355268984E-2</v>
      </c>
      <c r="CF19" s="61">
        <f t="shared" si="24"/>
        <v>0.18574059889075339</v>
      </c>
      <c r="CG19" s="61">
        <f t="shared" si="25"/>
        <v>8.0444738949823583E-2</v>
      </c>
      <c r="CH19" s="61">
        <f t="shared" si="43"/>
        <v>3.2047800162929359</v>
      </c>
      <c r="CI19" s="53">
        <f t="shared" si="44"/>
        <v>2.7645107091604837</v>
      </c>
      <c r="CK19" s="61">
        <f t="shared" si="45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-6.5890836902999794E-3</v>
      </c>
      <c r="CX19" s="61">
        <f t="shared" si="58"/>
        <v>-9.049580744406871E-2</v>
      </c>
    </row>
    <row r="20" spans="1:102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8"/>
        <v>0.32067001075137441</v>
      </c>
      <c r="L20" s="61">
        <f t="shared" si="29"/>
        <v>0.3853465187191879</v>
      </c>
      <c r="M20" s="61">
        <f t="shared" si="30"/>
        <v>0.43015503644933101</v>
      </c>
      <c r="N20" s="61">
        <f t="shared" si="31"/>
        <v>0.5248238548515296</v>
      </c>
      <c r="O20" s="61">
        <f t="shared" si="32"/>
        <v>0.72092702338114445</v>
      </c>
      <c r="P20" s="61">
        <f t="shared" si="33"/>
        <v>2.3819224441525675</v>
      </c>
      <c r="Q20" s="61">
        <f t="shared" si="34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5"/>
        <v>1.3254101969746086</v>
      </c>
      <c r="Z20" s="61">
        <f t="shared" si="36"/>
        <v>1.0609281855154606</v>
      </c>
      <c r="AA20" s="61">
        <f t="shared" si="37"/>
        <v>0.9709281371492855</v>
      </c>
      <c r="AB20" s="61">
        <f t="shared" si="38"/>
        <v>0.80727830485303775</v>
      </c>
      <c r="AC20" s="61">
        <f t="shared" si="39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0"/>
        <v>1.3254101969746086</v>
      </c>
      <c r="BH20" s="61">
        <f t="shared" si="4"/>
        <v>4.8652514468615418E-2</v>
      </c>
      <c r="BI20" s="61">
        <f t="shared" si="5"/>
        <v>0.134736647214765</v>
      </c>
      <c r="BJ20" s="61">
        <f t="shared" si="6"/>
        <v>-6.6783693150700332E-2</v>
      </c>
      <c r="BK20" s="61">
        <f t="shared" si="7"/>
        <v>9.0534760942542036E-2</v>
      </c>
      <c r="BL20" s="61">
        <f t="shared" si="8"/>
        <v>9.4311923114401952E-2</v>
      </c>
      <c r="BM20" s="61">
        <f t="shared" si="9"/>
        <v>0.20270465375411853</v>
      </c>
      <c r="BN20" s="61">
        <f t="shared" si="10"/>
        <v>0.24883871593792811</v>
      </c>
      <c r="BO20" s="61">
        <f t="shared" si="11"/>
        <v>0.21077893009652515</v>
      </c>
      <c r="BP20" s="61">
        <f t="shared" si="12"/>
        <v>3.0811071683529697E-2</v>
      </c>
      <c r="BQ20" s="61">
        <f t="shared" si="13"/>
        <v>0.10098252499368907</v>
      </c>
      <c r="BR20" s="61">
        <f t="shared" si="14"/>
        <v>7.5011108715772157E-2</v>
      </c>
      <c r="BS20" s="61">
        <f t="shared" si="59"/>
        <v>2.4959893547457956</v>
      </c>
      <c r="BT20" s="61">
        <f t="shared" si="41"/>
        <v>2.6481042440088309</v>
      </c>
      <c r="BV20" s="61">
        <f t="shared" si="42"/>
        <v>0.60598704416434834</v>
      </c>
      <c r="BW20" s="61">
        <f t="shared" si="15"/>
        <v>3.8675879354791796E-2</v>
      </c>
      <c r="BX20" s="61">
        <f t="shared" si="16"/>
        <v>0.10600075918904039</v>
      </c>
      <c r="BY20" s="61">
        <f t="shared" si="17"/>
        <v>-0.16464797775292267</v>
      </c>
      <c r="BZ20" s="61">
        <f t="shared" si="18"/>
        <v>0.15822986777831305</v>
      </c>
      <c r="CA20" s="61">
        <f t="shared" si="19"/>
        <v>0.17605582722695107</v>
      </c>
      <c r="CB20" s="61">
        <f t="shared" si="20"/>
        <v>0.3059668144659532</v>
      </c>
      <c r="CC20" s="61">
        <f t="shared" si="21"/>
        <v>0.21827776872428495</v>
      </c>
      <c r="CD20" s="61">
        <f t="shared" si="22"/>
        <v>0.26680892727015199</v>
      </c>
      <c r="CE20" s="61">
        <f t="shared" si="23"/>
        <v>6.0418273426227298E-2</v>
      </c>
      <c r="CF20" s="61">
        <f t="shared" si="24"/>
        <v>0.18908399569752996</v>
      </c>
      <c r="CG20" s="61">
        <f t="shared" si="25"/>
        <v>9.2777307894823927E-2</v>
      </c>
      <c r="CH20" s="61">
        <f t="shared" si="43"/>
        <v>2.0536344874394934</v>
      </c>
      <c r="CI20" s="53">
        <f t="shared" si="44"/>
        <v>2.2218759863265047</v>
      </c>
      <c r="CK20" s="61">
        <f t="shared" si="45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0.44235486730630225</v>
      </c>
      <c r="CX20" s="61">
        <f t="shared" si="58"/>
        <v>0.42622825768232619</v>
      </c>
    </row>
    <row r="21" spans="1:102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8"/>
        <v>0.4761585896363198</v>
      </c>
      <c r="L21" s="61">
        <f t="shared" si="29"/>
        <v>0.59715771816458507</v>
      </c>
      <c r="M21" s="61">
        <f t="shared" si="30"/>
        <v>0.67795304596016304</v>
      </c>
      <c r="N21" s="61">
        <f t="shared" si="31"/>
        <v>0.85614554885182992</v>
      </c>
      <c r="O21" s="61">
        <f t="shared" si="32"/>
        <v>1.2187796998605398</v>
      </c>
      <c r="P21" s="61">
        <f t="shared" si="33"/>
        <v>3.8261946024734375</v>
      </c>
      <c r="Q21" s="61">
        <f t="shared" si="34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5"/>
        <v>1.8508253131691839</v>
      </c>
      <c r="Z21" s="61">
        <f t="shared" si="36"/>
        <v>1.4861689668903071</v>
      </c>
      <c r="AA21" s="61">
        <f t="shared" si="37"/>
        <v>1.3657483987026076</v>
      </c>
      <c r="AB21" s="61">
        <f t="shared" si="38"/>
        <v>1.1271964665761292</v>
      </c>
      <c r="AC21" s="61">
        <f t="shared" si="39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0"/>
        <v>1.8508253131691839</v>
      </c>
      <c r="BH21" s="61">
        <f t="shared" si="4"/>
        <v>2.4271848481067473E-2</v>
      </c>
      <c r="BI21" s="61">
        <f t="shared" si="5"/>
        <v>0.12697843659098054</v>
      </c>
      <c r="BJ21" s="61">
        <f t="shared" si="6"/>
        <v>0.43624446581748194</v>
      </c>
      <c r="BK21" s="61">
        <f t="shared" si="7"/>
        <v>0.14617116474561367</v>
      </c>
      <c r="BL21" s="61">
        <f t="shared" si="8"/>
        <v>0.17739491846325348</v>
      </c>
      <c r="BM21" s="61">
        <f t="shared" si="9"/>
        <v>0.58579215003688379</v>
      </c>
      <c r="BN21" s="61">
        <f t="shared" si="10"/>
        <v>2.5709740610884844E-2</v>
      </c>
      <c r="BO21" s="61">
        <f t="shared" si="11"/>
        <v>0.22902268094274042</v>
      </c>
      <c r="BP21" s="61">
        <f t="shared" si="12"/>
        <v>4.3876370476985511E-2</v>
      </c>
      <c r="BQ21" s="61">
        <f t="shared" si="13"/>
        <v>0.11397643479744213</v>
      </c>
      <c r="BR21" s="61">
        <f t="shared" si="14"/>
        <v>0.11273420397439712</v>
      </c>
      <c r="BS21" s="61">
        <f t="shared" si="59"/>
        <v>3.8729977281069154</v>
      </c>
      <c r="BT21" s="61">
        <f t="shared" si="41"/>
        <v>3.9219385499047466</v>
      </c>
      <c r="BV21" s="61">
        <f t="shared" si="42"/>
        <v>0.82609058221833687</v>
      </c>
      <c r="BW21" s="61">
        <f t="shared" si="15"/>
        <v>1.9224909735144718E-2</v>
      </c>
      <c r="BX21" s="61">
        <f t="shared" si="16"/>
        <v>0.10917070652217485</v>
      </c>
      <c r="BY21" s="61">
        <f t="shared" si="17"/>
        <v>0.49640853783620081</v>
      </c>
      <c r="BZ21" s="61">
        <f t="shared" si="18"/>
        <v>0.25168432652027822</v>
      </c>
      <c r="CA21" s="61">
        <f t="shared" si="19"/>
        <v>0.35372324932547006</v>
      </c>
      <c r="CB21" s="61">
        <f t="shared" si="20"/>
        <v>0.93267870337535719</v>
      </c>
      <c r="CC21" s="61">
        <f t="shared" si="21"/>
        <v>1.9802876822035714E-2</v>
      </c>
      <c r="CD21" s="61">
        <f t="shared" si="22"/>
        <v>0.31235359400990542</v>
      </c>
      <c r="CE21" s="61">
        <f t="shared" si="23"/>
        <v>0.10417800653044555</v>
      </c>
      <c r="CF21" s="61">
        <f t="shared" si="24"/>
        <v>0.2192252350418106</v>
      </c>
      <c r="CG21" s="61">
        <f t="shared" si="25"/>
        <v>0.14698349403979294</v>
      </c>
      <c r="CH21" s="61">
        <f t="shared" si="43"/>
        <v>3.7915242219769532</v>
      </c>
      <c r="CI21" s="53">
        <f t="shared" si="44"/>
        <v>3.7621251519562193</v>
      </c>
      <c r="CK21" s="61">
        <f t="shared" si="45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8.1473506129962292E-2</v>
      </c>
      <c r="CX21" s="61">
        <f t="shared" si="58"/>
        <v>0.15981339794852722</v>
      </c>
    </row>
    <row r="22" spans="1:102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8"/>
        <v>0.43868947289759902</v>
      </c>
      <c r="L22" s="61">
        <f t="shared" si="29"/>
        <v>0.54393960336862734</v>
      </c>
      <c r="M22" s="61">
        <f t="shared" si="30"/>
        <v>0.61154062922460484</v>
      </c>
      <c r="N22" s="61">
        <f t="shared" si="31"/>
        <v>0.7622059812181704</v>
      </c>
      <c r="O22" s="61">
        <f t="shared" si="32"/>
        <v>1.0655801129943392</v>
      </c>
      <c r="P22" s="61">
        <f t="shared" si="33"/>
        <v>3.4219557997033405</v>
      </c>
      <c r="Q22" s="61">
        <f t="shared" si="34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5"/>
        <v>1.5637158442882646</v>
      </c>
      <c r="Z22" s="61">
        <f t="shared" si="36"/>
        <v>1.2442226164574963</v>
      </c>
      <c r="AA22" s="61">
        <f t="shared" si="37"/>
        <v>1.132147952478233</v>
      </c>
      <c r="AB22" s="61">
        <f t="shared" si="38"/>
        <v>0.93397331749546131</v>
      </c>
      <c r="AC22" s="61">
        <f t="shared" si="39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0"/>
        <v>1.5637158442882646</v>
      </c>
      <c r="BH22" s="61">
        <f t="shared" si="4"/>
        <v>6.1356969057760849E-2</v>
      </c>
      <c r="BI22" s="61">
        <f t="shared" si="5"/>
        <v>0.14630926784393619</v>
      </c>
      <c r="BJ22" s="61">
        <f t="shared" si="6"/>
        <v>0.20742827668306127</v>
      </c>
      <c r="BK22" s="61">
        <f t="shared" si="7"/>
        <v>0.14036888826199501</v>
      </c>
      <c r="BL22" s="61">
        <f t="shared" si="8"/>
        <v>0.12401273075024344</v>
      </c>
      <c r="BM22" s="61">
        <f t="shared" si="9"/>
        <v>0.5822656684041283</v>
      </c>
      <c r="BN22" s="61">
        <f t="shared" si="10"/>
        <v>9.2646073440257243E-2</v>
      </c>
      <c r="BO22" s="61">
        <f t="shared" si="11"/>
        <v>0.32345211810227881</v>
      </c>
      <c r="BP22" s="61">
        <f t="shared" si="12"/>
        <v>4.5316592665920453E-2</v>
      </c>
      <c r="BQ22" s="61">
        <f t="shared" si="13"/>
        <v>0.12637312566908609</v>
      </c>
      <c r="BR22" s="61">
        <f t="shared" si="14"/>
        <v>0.13588977656835366</v>
      </c>
      <c r="BS22" s="61">
        <f t="shared" si="59"/>
        <v>3.5491353317352865</v>
      </c>
      <c r="BT22" s="61">
        <f t="shared" si="41"/>
        <v>3.6099908235275757</v>
      </c>
      <c r="BV22" s="61">
        <f t="shared" si="42"/>
        <v>0.6893583166223417</v>
      </c>
      <c r="BW22" s="61">
        <f t="shared" si="15"/>
        <v>4.8788396206496547E-2</v>
      </c>
      <c r="BX22" s="61">
        <f t="shared" si="16"/>
        <v>9.8377333158293195E-2</v>
      </c>
      <c r="BY22" s="61">
        <f t="shared" si="17"/>
        <v>0.16653677301407699</v>
      </c>
      <c r="BZ22" s="61">
        <f t="shared" si="18"/>
        <v>0.23765261919163083</v>
      </c>
      <c r="CA22" s="61">
        <f t="shared" si="19"/>
        <v>0.21871140411295806</v>
      </c>
      <c r="CB22" s="61">
        <f t="shared" si="20"/>
        <v>0.81723548553055558</v>
      </c>
      <c r="CC22" s="61">
        <f t="shared" si="21"/>
        <v>5.8583927244295758E-2</v>
      </c>
      <c r="CD22" s="61">
        <f t="shared" si="22"/>
        <v>0.4118080779353846</v>
      </c>
      <c r="CE22" s="61">
        <f t="shared" si="23"/>
        <v>0.11401308328259466</v>
      </c>
      <c r="CF22" s="61">
        <f t="shared" si="24"/>
        <v>0.2209346050843265</v>
      </c>
      <c r="CG22" s="61">
        <f t="shared" si="25"/>
        <v>0.18931457235034879</v>
      </c>
      <c r="CH22" s="61">
        <f t="shared" si="43"/>
        <v>3.2713145937333028</v>
      </c>
      <c r="CI22" s="53">
        <f t="shared" si="44"/>
        <v>3.2912603547672115</v>
      </c>
      <c r="CK22" s="61">
        <f t="shared" si="45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0.2778207380019837</v>
      </c>
      <c r="CX22" s="61">
        <f t="shared" si="58"/>
        <v>0.31873046876036426</v>
      </c>
    </row>
    <row r="23" spans="1:102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8"/>
        <v>0.47301689307690153</v>
      </c>
      <c r="L23" s="61">
        <f t="shared" si="29"/>
        <v>0.60755878654073281</v>
      </c>
      <c r="M23" s="61">
        <f t="shared" si="30"/>
        <v>0.69164032631473937</v>
      </c>
      <c r="N23" s="61">
        <f t="shared" si="31"/>
        <v>0.86363251622966386</v>
      </c>
      <c r="O23" s="61">
        <f t="shared" si="32"/>
        <v>1.2503713710061746</v>
      </c>
      <c r="P23" s="61">
        <f t="shared" si="33"/>
        <v>3.8862198931682119</v>
      </c>
      <c r="Q23" s="61">
        <f t="shared" si="34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5"/>
        <v>1.3679732376825131</v>
      </c>
      <c r="Z23" s="61">
        <f t="shared" si="36"/>
        <v>1.0651163912748423</v>
      </c>
      <c r="AA23" s="61">
        <f t="shared" si="37"/>
        <v>0.95741276939533648</v>
      </c>
      <c r="AB23" s="61">
        <f t="shared" si="38"/>
        <v>0.78469064140122657</v>
      </c>
      <c r="AC23" s="61">
        <f t="shared" si="39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0"/>
        <v>1.3679732376825131</v>
      </c>
      <c r="BH23" s="61">
        <f t="shared" si="4"/>
        <v>3.839196500879425E-2</v>
      </c>
      <c r="BI23" s="61">
        <f t="shared" si="5"/>
        <v>5.7039054040893759E-2</v>
      </c>
      <c r="BJ23" s="61">
        <f t="shared" si="6"/>
        <v>1.0325619593125392</v>
      </c>
      <c r="BK23" s="61">
        <f t="shared" si="7"/>
        <v>0.1122094159072303</v>
      </c>
      <c r="BL23" s="61">
        <f t="shared" si="8"/>
        <v>0.15928087087433021</v>
      </c>
      <c r="BM23" s="61">
        <f t="shared" si="9"/>
        <v>0.45370482100757409</v>
      </c>
      <c r="BN23" s="61">
        <f t="shared" si="10"/>
        <v>0.65225419592414102</v>
      </c>
      <c r="BO23" s="61">
        <f t="shared" si="11"/>
        <v>0.2597123469459956</v>
      </c>
      <c r="BP23" s="61">
        <f t="shared" si="12"/>
        <v>3.9304156200009294E-2</v>
      </c>
      <c r="BQ23" s="61">
        <f t="shared" si="13"/>
        <v>0.10634039785798521</v>
      </c>
      <c r="BR23" s="61">
        <f t="shared" si="14"/>
        <v>0.15495280027740327</v>
      </c>
      <c r="BS23" s="61">
        <f t="shared" si="59"/>
        <v>4.4337252210394089</v>
      </c>
      <c r="BT23" s="61">
        <f t="shared" si="41"/>
        <v>3.8854092022333697</v>
      </c>
      <c r="BV23" s="61">
        <f t="shared" si="42"/>
        <v>0.57186676881943088</v>
      </c>
      <c r="BW23" s="61">
        <f t="shared" si="15"/>
        <v>3.064724368250387E-2</v>
      </c>
      <c r="BX23" s="61">
        <f t="shared" si="16"/>
        <v>5.3147121886743448E-2</v>
      </c>
      <c r="BY23" s="61">
        <f t="shared" si="17"/>
        <v>1.1036197005198676</v>
      </c>
      <c r="BZ23" s="61">
        <f t="shared" si="18"/>
        <v>0.19000715502653787</v>
      </c>
      <c r="CA23" s="61">
        <f t="shared" si="19"/>
        <v>0.34746905096151764</v>
      </c>
      <c r="CB23" s="61">
        <f t="shared" si="20"/>
        <v>0.65219795790750001</v>
      </c>
      <c r="CC23" s="61">
        <f t="shared" si="21"/>
        <v>0.64239672349486465</v>
      </c>
      <c r="CD23" s="61">
        <f t="shared" si="22"/>
        <v>0.31168390061043333</v>
      </c>
      <c r="CE23" s="61">
        <f t="shared" si="23"/>
        <v>9.4488515943490101E-2</v>
      </c>
      <c r="CF23" s="61">
        <f t="shared" si="24"/>
        <v>0.19191673918697008</v>
      </c>
      <c r="CG23" s="61">
        <f t="shared" si="25"/>
        <v>0.2358857511657487</v>
      </c>
      <c r="CH23" s="61">
        <f t="shared" si="43"/>
        <v>4.4253266292056086</v>
      </c>
      <c r="CI23" s="53">
        <f t="shared" si="44"/>
        <v>3.8669133449714455</v>
      </c>
      <c r="CK23" s="61">
        <f t="shared" si="45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8.3985918338003174E-3</v>
      </c>
      <c r="CX23" s="61">
        <f t="shared" si="58"/>
        <v>1.8495857261924264E-2</v>
      </c>
    </row>
    <row r="24" spans="1:102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8"/>
        <v>0.70875238109006755</v>
      </c>
      <c r="L24" s="61">
        <f t="shared" si="29"/>
        <v>0.90465480172541446</v>
      </c>
      <c r="M24" s="61">
        <f t="shared" si="30"/>
        <v>1.0247640775053768</v>
      </c>
      <c r="N24" s="61">
        <f t="shared" si="31"/>
        <v>1.3227021328582813</v>
      </c>
      <c r="O24" s="61">
        <f t="shared" si="32"/>
        <v>1.907575725172459</v>
      </c>
      <c r="P24" s="61">
        <f t="shared" si="33"/>
        <v>5.8684491183515988</v>
      </c>
      <c r="Q24" s="61">
        <f t="shared" si="34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5"/>
        <v>2.1095203770048867</v>
      </c>
      <c r="Z24" s="61">
        <f t="shared" si="36"/>
        <v>1.6963198117472387</v>
      </c>
      <c r="AA24" s="61">
        <f t="shared" si="37"/>
        <v>1.5520274300657595</v>
      </c>
      <c r="AB24" s="61">
        <f t="shared" si="38"/>
        <v>1.2883470840628353</v>
      </c>
      <c r="AC24" s="61">
        <f t="shared" si="39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0"/>
        <v>2.1095203770048867</v>
      </c>
      <c r="BH24" s="61">
        <f t="shared" si="4"/>
        <v>5.6763901762593924E-2</v>
      </c>
      <c r="BI24" s="61">
        <f t="shared" si="5"/>
        <v>0.37188928428029466</v>
      </c>
      <c r="BJ24" s="61">
        <f t="shared" si="6"/>
        <v>0.49900734785546863</v>
      </c>
      <c r="BK24" s="61">
        <f t="shared" si="7"/>
        <v>0.34748999796006502</v>
      </c>
      <c r="BL24" s="61">
        <f t="shared" si="8"/>
        <v>0.19470255146788731</v>
      </c>
      <c r="BM24" s="61">
        <f t="shared" si="9"/>
        <v>1.0952889006229889</v>
      </c>
      <c r="BN24" s="61">
        <f t="shared" si="10"/>
        <v>0.13690007135458426</v>
      </c>
      <c r="BO24" s="61">
        <f t="shared" si="11"/>
        <v>0.4445792862388287</v>
      </c>
      <c r="BP24" s="61">
        <f t="shared" si="12"/>
        <v>4.4210251091650742E-2</v>
      </c>
      <c r="BQ24" s="61">
        <f t="shared" si="13"/>
        <v>0.24993873114297732</v>
      </c>
      <c r="BR24" s="61">
        <f t="shared" si="14"/>
        <v>0.27416301605792298</v>
      </c>
      <c r="BS24" s="61">
        <f t="shared" si="59"/>
        <v>5.8244537168401491</v>
      </c>
      <c r="BT24" s="61">
        <f t="shared" si="41"/>
        <v>5.8218098934657236</v>
      </c>
      <c r="BV24" s="61">
        <f t="shared" si="42"/>
        <v>0.95742072201018946</v>
      </c>
      <c r="BW24" s="61">
        <f t="shared" si="15"/>
        <v>4.4961622787527487E-2</v>
      </c>
      <c r="BX24" s="61">
        <f t="shared" si="16"/>
        <v>0.29193612415265463</v>
      </c>
      <c r="BY24" s="61">
        <f t="shared" si="17"/>
        <v>0.39810712111818508</v>
      </c>
      <c r="BZ24" s="61">
        <f t="shared" si="18"/>
        <v>0.58853530818071742</v>
      </c>
      <c r="CA24" s="61">
        <f t="shared" si="19"/>
        <v>0.35270956151689509</v>
      </c>
      <c r="CB24" s="61">
        <f t="shared" si="20"/>
        <v>1.7026977870914417</v>
      </c>
      <c r="CC24" s="61">
        <f t="shared" si="21"/>
        <v>0.10364889738873126</v>
      </c>
      <c r="CD24" s="61">
        <f t="shared" si="22"/>
        <v>0.54242889141504558</v>
      </c>
      <c r="CE24" s="61">
        <f t="shared" si="23"/>
        <v>0.11160929887684444</v>
      </c>
      <c r="CF24" s="61">
        <f t="shared" si="24"/>
        <v>0.44715266676274634</v>
      </c>
      <c r="CG24" s="61">
        <f t="shared" si="25"/>
        <v>0.36971993281084486</v>
      </c>
      <c r="CH24" s="61">
        <f t="shared" si="43"/>
        <v>5.9109279341118235</v>
      </c>
      <c r="CI24" s="53">
        <f t="shared" si="44"/>
        <v>5.9004877146789703</v>
      </c>
      <c r="CK24" s="61">
        <f t="shared" si="45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-8.647421727167437E-2</v>
      </c>
      <c r="CX24" s="61">
        <f t="shared" si="58"/>
        <v>-7.8677821213246624E-2</v>
      </c>
    </row>
    <row r="25" spans="1:102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8"/>
        <v>0.62355720329192821</v>
      </c>
      <c r="L25" s="61">
        <f t="shared" si="29"/>
        <v>0.80048808154347628</v>
      </c>
      <c r="M25" s="61">
        <f t="shared" si="30"/>
        <v>0.91388076965336229</v>
      </c>
      <c r="N25" s="61">
        <f t="shared" si="31"/>
        <v>1.1558236816757359</v>
      </c>
      <c r="O25" s="61">
        <f t="shared" si="32"/>
        <v>1.6452280527654692</v>
      </c>
      <c r="P25" s="61">
        <f t="shared" si="33"/>
        <v>5.1389777889299726</v>
      </c>
      <c r="Q25" s="61">
        <f t="shared" si="34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5"/>
        <v>1.7734447313023591</v>
      </c>
      <c r="Z25" s="61">
        <f t="shared" si="36"/>
        <v>1.418610815972055</v>
      </c>
      <c r="AA25" s="61">
        <f t="shared" si="37"/>
        <v>1.2980446456062147</v>
      </c>
      <c r="AB25" s="61">
        <f t="shared" si="38"/>
        <v>1.07527573057195</v>
      </c>
      <c r="AC25" s="61">
        <f t="shared" si="39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0"/>
        <v>1.7734447313023591</v>
      </c>
      <c r="BH25" s="61">
        <f t="shared" si="4"/>
        <v>4.2121764152710774E-2</v>
      </c>
      <c r="BI25" s="61">
        <f t="shared" si="5"/>
        <v>0.26724069045705606</v>
      </c>
      <c r="BJ25" s="61">
        <f t="shared" si="6"/>
        <v>1.4698909911722298</v>
      </c>
      <c r="BK25" s="61">
        <f t="shared" si="7"/>
        <v>0.17132448581327175</v>
      </c>
      <c r="BL25" s="61">
        <f t="shared" si="8"/>
        <v>0.22072157105205903</v>
      </c>
      <c r="BM25" s="61">
        <f t="shared" si="9"/>
        <v>0.86764843207266462</v>
      </c>
      <c r="BN25" s="61">
        <f t="shared" si="10"/>
        <v>4.7792024557522676E-2</v>
      </c>
      <c r="BO25" s="61">
        <f t="shared" si="11"/>
        <v>0.23803000568889693</v>
      </c>
      <c r="BP25" s="61">
        <f t="shared" si="12"/>
        <v>4.4458402395709903E-2</v>
      </c>
      <c r="BQ25" s="61">
        <f t="shared" si="13"/>
        <v>0.13184252133027813</v>
      </c>
      <c r="BR25" s="61">
        <f t="shared" si="14"/>
        <v>0.21676829065401393</v>
      </c>
      <c r="BS25" s="61">
        <f t="shared" si="59"/>
        <v>5.4912839106487725</v>
      </c>
      <c r="BT25" s="61">
        <f t="shared" si="41"/>
        <v>5.1242593701655625</v>
      </c>
      <c r="BV25" s="61">
        <f t="shared" si="42"/>
        <v>0.79858916892946863</v>
      </c>
      <c r="BW25" s="61">
        <f t="shared" si="15"/>
        <v>3.5063119541110563E-2</v>
      </c>
      <c r="BX25" s="61">
        <f t="shared" si="16"/>
        <v>0.20159321075792758</v>
      </c>
      <c r="BY25" s="61">
        <f t="shared" si="17"/>
        <v>1.5383230663551954</v>
      </c>
      <c r="BZ25" s="61">
        <f t="shared" si="18"/>
        <v>0.25764642314133102</v>
      </c>
      <c r="CA25" s="61">
        <f t="shared" si="19"/>
        <v>0.44209378410352013</v>
      </c>
      <c r="CB25" s="61">
        <f t="shared" si="20"/>
        <v>1.2861316756023506</v>
      </c>
      <c r="CC25" s="61">
        <f t="shared" si="21"/>
        <v>3.1536932073775413E-2</v>
      </c>
      <c r="CD25" s="61">
        <f t="shared" si="22"/>
        <v>0.27035482432416791</v>
      </c>
      <c r="CE25" s="61">
        <f t="shared" si="23"/>
        <v>0.10077886249310736</v>
      </c>
      <c r="CF25" s="61">
        <f t="shared" si="24"/>
        <v>0.23647308281309265</v>
      </c>
      <c r="CG25" s="61">
        <f t="shared" si="25"/>
        <v>0.30060909190362461</v>
      </c>
      <c r="CH25" s="61">
        <f t="shared" si="43"/>
        <v>5.4991932420386727</v>
      </c>
      <c r="CI25" s="53">
        <f t="shared" si="44"/>
        <v>5.0874572017653552</v>
      </c>
      <c r="CK25" s="61">
        <f t="shared" si="45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-7.9093313899001316E-3</v>
      </c>
      <c r="CX25" s="61">
        <f t="shared" si="58"/>
        <v>3.6802168400207336E-2</v>
      </c>
    </row>
    <row r="26" spans="1:102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8"/>
        <v>0.42683853124193011</v>
      </c>
      <c r="L26" s="61">
        <f t="shared" si="29"/>
        <v>0.537809678151421</v>
      </c>
      <c r="M26" s="61">
        <f t="shared" si="30"/>
        <v>0.6178919600800411</v>
      </c>
      <c r="N26" s="61">
        <f t="shared" si="31"/>
        <v>0.76788921480181271</v>
      </c>
      <c r="O26" s="61">
        <f t="shared" si="32"/>
        <v>1.0959268970396123</v>
      </c>
      <c r="P26" s="61">
        <f t="shared" si="33"/>
        <v>3.446356281314817</v>
      </c>
      <c r="Q26" s="61">
        <f t="shared" si="34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5"/>
        <v>1.376695842073598</v>
      </c>
      <c r="Z26" s="61">
        <f t="shared" si="36"/>
        <v>1.1195416462794388</v>
      </c>
      <c r="AA26" s="61">
        <f t="shared" si="37"/>
        <v>1.0382495873431472</v>
      </c>
      <c r="AB26" s="61">
        <f t="shared" si="38"/>
        <v>0.87031418610732925</v>
      </c>
      <c r="AC26" s="61">
        <f t="shared" si="39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0"/>
        <v>1.376695842073598</v>
      </c>
      <c r="BH26" s="61">
        <f t="shared" si="4"/>
        <v>7.6274229035491858E-2</v>
      </c>
      <c r="BI26" s="61">
        <f t="shared" si="5"/>
        <v>0.17850906615749587</v>
      </c>
      <c r="BJ26" s="61">
        <f t="shared" si="6"/>
        <v>0.40444216816408896</v>
      </c>
      <c r="BK26" s="61">
        <f t="shared" si="7"/>
        <v>0.14753244278111133</v>
      </c>
      <c r="BL26" s="61">
        <f t="shared" si="8"/>
        <v>0.26582743811546711</v>
      </c>
      <c r="BM26" s="61">
        <f t="shared" si="9"/>
        <v>0.30797367613398818</v>
      </c>
      <c r="BN26" s="61">
        <f t="shared" si="10"/>
        <v>0.15987978491664709</v>
      </c>
      <c r="BO26" s="61">
        <f t="shared" si="11"/>
        <v>0.2183550564970356</v>
      </c>
      <c r="BP26" s="61">
        <f t="shared" si="12"/>
        <v>4.7417402279873892E-2</v>
      </c>
      <c r="BQ26" s="61">
        <f t="shared" si="13"/>
        <v>0.10497544954815366</v>
      </c>
      <c r="BR26" s="61">
        <f t="shared" si="14"/>
        <v>0.16610748230204081</v>
      </c>
      <c r="BS26" s="61">
        <f t="shared" si="59"/>
        <v>3.4539900380049926</v>
      </c>
      <c r="BT26" s="61">
        <f t="shared" si="41"/>
        <v>3.5081588829900312</v>
      </c>
      <c r="BV26" s="61">
        <f t="shared" si="42"/>
        <v>0.65617454488565274</v>
      </c>
      <c r="BW26" s="61">
        <f t="shared" si="15"/>
        <v>6.4561839960778591E-2</v>
      </c>
      <c r="BX26" s="61">
        <f t="shared" si="16"/>
        <v>0.13589730026495758</v>
      </c>
      <c r="BY26" s="61">
        <f t="shared" si="17"/>
        <v>0.38816585111498236</v>
      </c>
      <c r="BZ26" s="61">
        <f t="shared" si="18"/>
        <v>0.25916895700448056</v>
      </c>
      <c r="CA26" s="61">
        <f t="shared" si="19"/>
        <v>0.39975173370389394</v>
      </c>
      <c r="CB26" s="61">
        <f t="shared" si="20"/>
        <v>0.45991836229530692</v>
      </c>
      <c r="CC26" s="61">
        <f t="shared" si="21"/>
        <v>0.16108489993054345</v>
      </c>
      <c r="CD26" s="61">
        <f t="shared" si="22"/>
        <v>0.29605924021154345</v>
      </c>
      <c r="CE26" s="61">
        <f t="shared" si="23"/>
        <v>9.9623793459065121E-2</v>
      </c>
      <c r="CF26" s="61">
        <f t="shared" si="24"/>
        <v>0.20433510475471406</v>
      </c>
      <c r="CG26" s="61">
        <f t="shared" si="25"/>
        <v>0.20541785981284044</v>
      </c>
      <c r="CH26" s="61">
        <f t="shared" si="43"/>
        <v>3.3301594873987597</v>
      </c>
      <c r="CI26" s="53">
        <f t="shared" si="44"/>
        <v>3.3905421519750512</v>
      </c>
      <c r="CK26" s="61">
        <f t="shared" si="45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0.12383055060623294</v>
      </c>
      <c r="CX26" s="61">
        <f t="shared" si="58"/>
        <v>0.11761673101498005</v>
      </c>
    </row>
    <row r="27" spans="1:102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8"/>
        <v>0.32200473227611492</v>
      </c>
      <c r="L27" s="61">
        <f t="shared" si="29"/>
        <v>0.42853176899049944</v>
      </c>
      <c r="M27" s="61">
        <f t="shared" si="30"/>
        <v>0.50027381668498283</v>
      </c>
      <c r="N27" s="61">
        <f t="shared" si="31"/>
        <v>0.64820690117562485</v>
      </c>
      <c r="O27" s="61">
        <f t="shared" si="32"/>
        <v>0.97584337919709896</v>
      </c>
      <c r="P27" s="61">
        <f t="shared" si="33"/>
        <v>2.8748605983243207</v>
      </c>
      <c r="Q27" s="61">
        <f t="shared" si="34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5"/>
        <v>0.74758837232590925</v>
      </c>
      <c r="Z27" s="61">
        <f t="shared" si="36"/>
        <v>0.60291612159268104</v>
      </c>
      <c r="AA27" s="61">
        <f t="shared" si="37"/>
        <v>0.5550644397228276</v>
      </c>
      <c r="AB27" s="61">
        <f t="shared" si="38"/>
        <v>0.46579889374350347</v>
      </c>
      <c r="AC27" s="61">
        <f t="shared" si="39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0"/>
        <v>0.74758837232590925</v>
      </c>
      <c r="BH27" s="61">
        <f t="shared" si="4"/>
        <v>3.2903629881005293E-2</v>
      </c>
      <c r="BI27" s="61">
        <f t="shared" si="5"/>
        <v>0.17177876808417189</v>
      </c>
      <c r="BJ27" s="61">
        <f t="shared" si="6"/>
        <v>0.45058826971875421</v>
      </c>
      <c r="BK27" s="61">
        <f t="shared" si="7"/>
        <v>8.5768893171530178E-2</v>
      </c>
      <c r="BL27" s="61">
        <f t="shared" si="8"/>
        <v>0.21093729025058225</v>
      </c>
      <c r="BM27" s="61">
        <f t="shared" si="9"/>
        <v>0.29101692050633554</v>
      </c>
      <c r="BN27" s="61">
        <f t="shared" si="10"/>
        <v>0.35988820905482566</v>
      </c>
      <c r="BO27" s="61">
        <f t="shared" si="11"/>
        <v>0.20782367581193881</v>
      </c>
      <c r="BP27" s="61">
        <f t="shared" si="12"/>
        <v>4.8180765502932946E-2</v>
      </c>
      <c r="BQ27" s="61">
        <f t="shared" si="13"/>
        <v>0.10450217188608261</v>
      </c>
      <c r="BR27" s="61">
        <f t="shared" si="14"/>
        <v>0.12784275735710546</v>
      </c>
      <c r="BS27" s="61">
        <f t="shared" si="59"/>
        <v>2.8388197235511741</v>
      </c>
      <c r="BT27" s="61">
        <f t="shared" si="41"/>
        <v>2.6449566664108692</v>
      </c>
      <c r="BV27" s="61">
        <f t="shared" si="42"/>
        <v>0.35485959460818006</v>
      </c>
      <c r="BW27" s="61">
        <f t="shared" si="15"/>
        <v>2.8211421856472418E-2</v>
      </c>
      <c r="BX27" s="61">
        <f t="shared" si="16"/>
        <v>0.12955102965812668</v>
      </c>
      <c r="BY27" s="61">
        <f t="shared" si="17"/>
        <v>0.57502008473154254</v>
      </c>
      <c r="BZ27" s="61">
        <f t="shared" si="18"/>
        <v>0.15319988997231976</v>
      </c>
      <c r="CA27" s="61">
        <f t="shared" si="19"/>
        <v>0.44876648673713604</v>
      </c>
      <c r="CB27" s="61">
        <f t="shared" si="20"/>
        <v>0.41623343582393657</v>
      </c>
      <c r="CC27" s="61">
        <f t="shared" si="21"/>
        <v>0.33353613206813015</v>
      </c>
      <c r="CD27" s="61">
        <f t="shared" si="22"/>
        <v>0.26434393879727763</v>
      </c>
      <c r="CE27" s="61">
        <f t="shared" si="23"/>
        <v>0.11404770875472771</v>
      </c>
      <c r="CF27" s="61">
        <f t="shared" si="24"/>
        <v>0.19653035990446208</v>
      </c>
      <c r="CG27" s="61">
        <f t="shared" si="25"/>
        <v>0.17267472538830037</v>
      </c>
      <c r="CH27" s="61">
        <f t="shared" si="43"/>
        <v>3.1869748083006115</v>
      </c>
      <c r="CI27" s="53">
        <f t="shared" si="44"/>
        <v>3.0206619346989205</v>
      </c>
      <c r="CK27" s="61">
        <f t="shared" si="45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-0.34815508474943746</v>
      </c>
      <c r="CX27" s="61">
        <f t="shared" si="58"/>
        <v>-0.37570526828805129</v>
      </c>
    </row>
    <row r="28" spans="1:102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8"/>
        <v>0.37972211454074184</v>
      </c>
      <c r="L28" s="61">
        <f t="shared" si="29"/>
        <v>0.48091566017560777</v>
      </c>
      <c r="M28" s="61">
        <f t="shared" si="30"/>
        <v>0.54467368753901735</v>
      </c>
      <c r="N28" s="61">
        <f t="shared" si="31"/>
        <v>0.68429096504352815</v>
      </c>
      <c r="O28" s="61">
        <f t="shared" si="32"/>
        <v>0.98463983338394123</v>
      </c>
      <c r="P28" s="61">
        <f t="shared" si="33"/>
        <v>3.0742422606828361</v>
      </c>
      <c r="Q28" s="61">
        <f t="shared" si="34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5"/>
        <v>1.0142014412278433</v>
      </c>
      <c r="Z28" s="61">
        <f t="shared" si="36"/>
        <v>0.81245925770905847</v>
      </c>
      <c r="AA28" s="61">
        <f t="shared" si="37"/>
        <v>0.74092548316065676</v>
      </c>
      <c r="AB28" s="61">
        <f t="shared" si="38"/>
        <v>0.61632549968199046</v>
      </c>
      <c r="AC28" s="61">
        <f t="shared" si="39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0"/>
        <v>1.0142014412278433</v>
      </c>
      <c r="BH28" s="61">
        <f t="shared" si="4"/>
        <v>5.9936363884978562E-2</v>
      </c>
      <c r="BI28" s="61">
        <f t="shared" si="5"/>
        <v>0.15761750394941026</v>
      </c>
      <c r="BJ28" s="61">
        <f t="shared" si="6"/>
        <v>0.65565282858710383</v>
      </c>
      <c r="BK28" s="61">
        <f t="shared" si="7"/>
        <v>0.1281608996583192</v>
      </c>
      <c r="BL28" s="61">
        <f t="shared" si="8"/>
        <v>0.14239611547917902</v>
      </c>
      <c r="BM28" s="61">
        <f t="shared" si="9"/>
        <v>0.24103590915591133</v>
      </c>
      <c r="BN28" s="61">
        <f t="shared" si="10"/>
        <v>0.35219000418815677</v>
      </c>
      <c r="BO28" s="61">
        <f t="shared" si="11"/>
        <v>0.23019982602353001</v>
      </c>
      <c r="BP28" s="61">
        <f t="shared" si="12"/>
        <v>4.5294894568050671E-2</v>
      </c>
      <c r="BQ28" s="61">
        <f t="shared" si="13"/>
        <v>0.15514543888310098</v>
      </c>
      <c r="BR28" s="61">
        <f t="shared" si="14"/>
        <v>0.13957330149904745</v>
      </c>
      <c r="BS28" s="61">
        <f t="shared" si="59"/>
        <v>3.3214045271046309</v>
      </c>
      <c r="BT28" s="61">
        <f t="shared" si="41"/>
        <v>3.1260340315344415</v>
      </c>
      <c r="BV28" s="61">
        <f t="shared" si="42"/>
        <v>0.46399518206008183</v>
      </c>
      <c r="BW28" s="61">
        <f t="shared" si="15"/>
        <v>5.0714331419493074E-2</v>
      </c>
      <c r="BX28" s="61">
        <f t="shared" si="16"/>
        <v>0.11896962513672246</v>
      </c>
      <c r="BY28" s="61">
        <f t="shared" si="17"/>
        <v>0.51324147103820372</v>
      </c>
      <c r="BZ28" s="61">
        <f t="shared" si="18"/>
        <v>0.22901563941728861</v>
      </c>
      <c r="CA28" s="61">
        <f t="shared" si="19"/>
        <v>0.22242503351637041</v>
      </c>
      <c r="CB28" s="61">
        <f t="shared" si="20"/>
        <v>0.42778333403958352</v>
      </c>
      <c r="CC28" s="61">
        <f t="shared" si="21"/>
        <v>0.34546572701830303</v>
      </c>
      <c r="CD28" s="61">
        <f t="shared" si="22"/>
        <v>0.26552108219039888</v>
      </c>
      <c r="CE28" s="61">
        <f t="shared" si="23"/>
        <v>9.5530199018372383E-2</v>
      </c>
      <c r="CF28" s="61">
        <f t="shared" si="24"/>
        <v>0.26249274425401065</v>
      </c>
      <c r="CG28" s="61">
        <f t="shared" si="25"/>
        <v>0.18292154597124852</v>
      </c>
      <c r="CH28" s="61">
        <f t="shared" si="43"/>
        <v>3.1780759150800781</v>
      </c>
      <c r="CI28" s="53">
        <f t="shared" si="44"/>
        <v>3.0435762587005977</v>
      </c>
      <c r="CK28" s="61">
        <f t="shared" si="45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0.14332861202455272</v>
      </c>
      <c r="CX28" s="61">
        <f t="shared" si="58"/>
        <v>8.2457772833843812E-2</v>
      </c>
    </row>
    <row r="29" spans="1:102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8"/>
        <v>0.51528981273650565</v>
      </c>
      <c r="L29" s="61">
        <f t="shared" si="29"/>
        <v>0.62599048373005861</v>
      </c>
      <c r="M29" s="61">
        <f t="shared" si="30"/>
        <v>0.69613400679660842</v>
      </c>
      <c r="N29" s="61">
        <f t="shared" si="31"/>
        <v>0.85162897634468571</v>
      </c>
      <c r="O29" s="61">
        <f t="shared" si="32"/>
        <v>1.2097548644436171</v>
      </c>
      <c r="P29" s="61">
        <f t="shared" si="33"/>
        <v>3.8987981440514758</v>
      </c>
      <c r="Q29" s="61">
        <f t="shared" si="34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5"/>
        <v>1.8186169106758747</v>
      </c>
      <c r="Z29" s="61">
        <f t="shared" si="36"/>
        <v>1.4428361417386835</v>
      </c>
      <c r="AA29" s="61">
        <f t="shared" si="37"/>
        <v>1.3111285950178093</v>
      </c>
      <c r="AB29" s="61">
        <f t="shared" si="38"/>
        <v>1.0737017540434137</v>
      </c>
      <c r="AC29" s="61">
        <f t="shared" si="39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0"/>
        <v>1.8186169106758747</v>
      </c>
      <c r="BH29" s="61">
        <f t="shared" si="4"/>
        <v>5.5736693560053847E-2</v>
      </c>
      <c r="BI29" s="61">
        <f t="shared" si="5"/>
        <v>0.20533945409300949</v>
      </c>
      <c r="BJ29" s="61">
        <f t="shared" si="6"/>
        <v>1.1862823542530003</v>
      </c>
      <c r="BK29" s="61">
        <f t="shared" si="7"/>
        <v>0.12717024666857968</v>
      </c>
      <c r="BL29" s="61">
        <f t="shared" si="8"/>
        <v>0.13234623390544797</v>
      </c>
      <c r="BM29" s="61">
        <f t="shared" si="9"/>
        <v>0.24228950462660151</v>
      </c>
      <c r="BN29" s="61">
        <f t="shared" si="10"/>
        <v>5.178784621232909E-2</v>
      </c>
      <c r="BO29" s="61">
        <f t="shared" si="11"/>
        <v>0.21761959800334413</v>
      </c>
      <c r="BP29" s="61">
        <f t="shared" si="12"/>
        <v>4.3276477803446428E-2</v>
      </c>
      <c r="BQ29" s="61">
        <f t="shared" si="13"/>
        <v>0.14289381231982656</v>
      </c>
      <c r="BR29" s="61">
        <f t="shared" si="14"/>
        <v>0.12321789006112271</v>
      </c>
      <c r="BS29" s="61">
        <f t="shared" si="59"/>
        <v>4.3465770221826361</v>
      </c>
      <c r="BT29" s="61">
        <f t="shared" si="41"/>
        <v>4.2399551457372509</v>
      </c>
      <c r="BV29" s="61">
        <f t="shared" si="42"/>
        <v>0.78705193028241593</v>
      </c>
      <c r="BW29" s="61">
        <f t="shared" si="15"/>
        <v>4.6020563539687559E-2</v>
      </c>
      <c r="BX29" s="61">
        <f t="shared" si="16"/>
        <v>0.15261625334078421</v>
      </c>
      <c r="BY29" s="61">
        <f t="shared" si="17"/>
        <v>1.1288522347155725</v>
      </c>
      <c r="BZ29" s="61">
        <f t="shared" si="18"/>
        <v>0.21247690054905852</v>
      </c>
      <c r="CA29" s="61">
        <f t="shared" si="19"/>
        <v>0.27668620330438198</v>
      </c>
      <c r="CB29" s="61">
        <f t="shared" si="20"/>
        <v>0.37309830140694594</v>
      </c>
      <c r="CC29" s="61">
        <f t="shared" si="21"/>
        <v>4.9360466029707631E-2</v>
      </c>
      <c r="CD29" s="61">
        <f t="shared" si="22"/>
        <v>0.29011292262964439</v>
      </c>
      <c r="CE29" s="61">
        <f t="shared" si="23"/>
        <v>0.10748730943041099</v>
      </c>
      <c r="CF29" s="61">
        <f t="shared" si="24"/>
        <v>0.27359375740771658</v>
      </c>
      <c r="CG29" s="61">
        <f t="shared" si="25"/>
        <v>0.14806323392558299</v>
      </c>
      <c r="CH29" s="61">
        <f t="shared" si="43"/>
        <v>3.8454200765619091</v>
      </c>
      <c r="CI29" s="53">
        <f t="shared" si="44"/>
        <v>3.7405326644625037</v>
      </c>
      <c r="CK29" s="61">
        <f t="shared" si="45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0.50115694562072699</v>
      </c>
      <c r="CX29" s="61">
        <f t="shared" si="58"/>
        <v>0.4994224812747472</v>
      </c>
    </row>
    <row r="30" spans="1:102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8"/>
        <v>0.50576877981436896</v>
      </c>
      <c r="L30" s="61">
        <f t="shared" si="29"/>
        <v>0.62649311972473143</v>
      </c>
      <c r="M30" s="61">
        <f t="shared" si="30"/>
        <v>0.70233020300501126</v>
      </c>
      <c r="N30" s="61">
        <f t="shared" si="31"/>
        <v>0.8697792907800197</v>
      </c>
      <c r="O30" s="61">
        <f t="shared" si="32"/>
        <v>1.2224612847189444</v>
      </c>
      <c r="P30" s="61">
        <f t="shared" si="33"/>
        <v>3.926832678043076</v>
      </c>
      <c r="Q30" s="61">
        <f t="shared" si="34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5"/>
        <v>1.75308025754079</v>
      </c>
      <c r="Z30" s="61">
        <f t="shared" si="36"/>
        <v>1.3958664370771074</v>
      </c>
      <c r="AA30" s="61">
        <f t="shared" si="37"/>
        <v>1.2697164703115427</v>
      </c>
      <c r="AB30" s="61">
        <f t="shared" si="38"/>
        <v>1.0522221772593809</v>
      </c>
      <c r="AC30" s="61">
        <f t="shared" si="39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0"/>
        <v>1.75308025754079</v>
      </c>
      <c r="BH30" s="61">
        <f t="shared" si="4"/>
        <v>6.7097353083531375E-2</v>
      </c>
      <c r="BI30" s="61">
        <f t="shared" si="5"/>
        <v>0.24629623835471842</v>
      </c>
      <c r="BJ30" s="61">
        <f t="shared" si="6"/>
        <v>0.50593338394324394</v>
      </c>
      <c r="BK30" s="61">
        <f t="shared" si="7"/>
        <v>0.14551639576058806</v>
      </c>
      <c r="BL30" s="61">
        <f t="shared" si="8"/>
        <v>0.15130962619864047</v>
      </c>
      <c r="BM30" s="61">
        <f t="shared" si="9"/>
        <v>0.47107229319820082</v>
      </c>
      <c r="BN30" s="61">
        <f t="shared" si="10"/>
        <v>0.24912936206814484</v>
      </c>
      <c r="BO30" s="61">
        <f t="shared" si="11"/>
        <v>0.18516719227545173</v>
      </c>
      <c r="BP30" s="61">
        <f t="shared" si="12"/>
        <v>4.9787549868539539E-2</v>
      </c>
      <c r="BQ30" s="61">
        <f t="shared" si="13"/>
        <v>0.17751051430941295</v>
      </c>
      <c r="BR30" s="61">
        <f t="shared" si="14"/>
        <v>0.11583794849141539</v>
      </c>
      <c r="BS30" s="61">
        <f t="shared" si="59"/>
        <v>4.1177381150926768</v>
      </c>
      <c r="BT30" s="61">
        <f t="shared" si="41"/>
        <v>4.1479942909525613</v>
      </c>
      <c r="BV30" s="61">
        <f t="shared" si="42"/>
        <v>0.78163871404843166</v>
      </c>
      <c r="BW30" s="61">
        <f t="shared" si="15"/>
        <v>5.5640387843430818E-2</v>
      </c>
      <c r="BX30" s="61">
        <f t="shared" si="16"/>
        <v>0.18863012297549905</v>
      </c>
      <c r="BY30" s="61">
        <f t="shared" si="17"/>
        <v>0.51320477060474978</v>
      </c>
      <c r="BZ30" s="61">
        <f t="shared" si="18"/>
        <v>0.25779009068845932</v>
      </c>
      <c r="CA30" s="61">
        <f t="shared" si="19"/>
        <v>0.25592709968108124</v>
      </c>
      <c r="CB30" s="61">
        <f t="shared" si="20"/>
        <v>0.69060064276574873</v>
      </c>
      <c r="CC30" s="61">
        <f t="shared" si="21"/>
        <v>0.22690318826576567</v>
      </c>
      <c r="CD30" s="61">
        <f t="shared" si="22"/>
        <v>0.23258166880088235</v>
      </c>
      <c r="CE30" s="61">
        <f t="shared" si="23"/>
        <v>9.9696816434866845E-2</v>
      </c>
      <c r="CF30" s="61">
        <f t="shared" si="24"/>
        <v>0.31972626514084795</v>
      </c>
      <c r="CG30" s="61">
        <f t="shared" si="25"/>
        <v>0.15665009400851582</v>
      </c>
      <c r="CH30" s="61">
        <f t="shared" si="43"/>
        <v>3.77898986125828</v>
      </c>
      <c r="CI30" s="53">
        <f t="shared" si="44"/>
        <v>3.7855880966471966</v>
      </c>
      <c r="CK30" s="61">
        <f t="shared" si="45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0.33874825383439688</v>
      </c>
      <c r="CX30" s="61">
        <f t="shared" si="58"/>
        <v>0.36240619430536469</v>
      </c>
    </row>
    <row r="31" spans="1:102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8"/>
        <v>0.40929752756066484</v>
      </c>
      <c r="L31" s="61">
        <f t="shared" si="29"/>
        <v>0.5277653233489964</v>
      </c>
      <c r="M31" s="61">
        <f t="shared" si="30"/>
        <v>0.60639838420297854</v>
      </c>
      <c r="N31" s="61">
        <f t="shared" si="31"/>
        <v>0.77446572923575718</v>
      </c>
      <c r="O31" s="61">
        <f t="shared" si="32"/>
        <v>1.1337694013482997</v>
      </c>
      <c r="P31" s="61">
        <f t="shared" si="33"/>
        <v>3.451696365696697</v>
      </c>
      <c r="Q31" s="61">
        <f t="shared" si="34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5"/>
        <v>1.0191456649773853</v>
      </c>
      <c r="Z31" s="61">
        <f t="shared" si="36"/>
        <v>0.80348976174605935</v>
      </c>
      <c r="AA31" s="61">
        <f t="shared" si="37"/>
        <v>0.73235838729001024</v>
      </c>
      <c r="AB31" s="61">
        <f t="shared" si="38"/>
        <v>0.60805929453865015</v>
      </c>
      <c r="AC31" s="61">
        <f t="shared" si="39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0"/>
        <v>1.0191456649773853</v>
      </c>
      <c r="BH31" s="61">
        <f t="shared" si="4"/>
        <v>3.4697071432994671E-2</v>
      </c>
      <c r="BI31" s="61">
        <f t="shared" si="5"/>
        <v>0.26523529678008673</v>
      </c>
      <c r="BJ31" s="61">
        <f t="shared" si="6"/>
        <v>0.49247552253379562</v>
      </c>
      <c r="BK31" s="61">
        <f t="shared" si="7"/>
        <v>0.1918171055034657</v>
      </c>
      <c r="BL31" s="61">
        <f t="shared" si="8"/>
        <v>0.15762337033871884</v>
      </c>
      <c r="BM31" s="61">
        <f t="shared" si="9"/>
        <v>0.48692557827624777</v>
      </c>
      <c r="BN31" s="61">
        <f t="shared" si="10"/>
        <v>0.23220862289762542</v>
      </c>
      <c r="BO31" s="61">
        <f t="shared" si="11"/>
        <v>0.23706736947714155</v>
      </c>
      <c r="BP31" s="61">
        <f t="shared" si="12"/>
        <v>4.7225060334139216E-2</v>
      </c>
      <c r="BQ31" s="61">
        <f t="shared" si="13"/>
        <v>0.17054887329500196</v>
      </c>
      <c r="BR31" s="61">
        <f t="shared" si="14"/>
        <v>0.11174926712123023</v>
      </c>
      <c r="BS31" s="61">
        <f t="shared" si="59"/>
        <v>3.4467188029678324</v>
      </c>
      <c r="BT31" s="61">
        <f t="shared" si="41"/>
        <v>3.3496706356766826</v>
      </c>
      <c r="BV31" s="61">
        <f t="shared" si="42"/>
        <v>0.44458885612525118</v>
      </c>
      <c r="BW31" s="61">
        <f t="shared" si="15"/>
        <v>3.0244952452419493E-2</v>
      </c>
      <c r="BX31" s="61">
        <f t="shared" si="16"/>
        <v>0.20340480735783445</v>
      </c>
      <c r="BY31" s="61">
        <f t="shared" si="17"/>
        <v>0.53279864038412605</v>
      </c>
      <c r="BZ31" s="61">
        <f t="shared" si="18"/>
        <v>0.3281644555486487</v>
      </c>
      <c r="CA31" s="61">
        <f t="shared" si="19"/>
        <v>0.27630201160244117</v>
      </c>
      <c r="CB31" s="61">
        <f t="shared" si="20"/>
        <v>0.7321264328501188</v>
      </c>
      <c r="CC31" s="61">
        <f t="shared" si="21"/>
        <v>0.19594210927254768</v>
      </c>
      <c r="CD31" s="61">
        <f t="shared" si="22"/>
        <v>0.30536949827303345</v>
      </c>
      <c r="CE31" s="61">
        <f t="shared" si="23"/>
        <v>9.2547299550919712E-2</v>
      </c>
      <c r="CF31" s="61">
        <f t="shared" si="24"/>
        <v>0.3039779485005098</v>
      </c>
      <c r="CG31" s="61">
        <f t="shared" si="25"/>
        <v>0.146928447612449</v>
      </c>
      <c r="CH31" s="61">
        <f t="shared" si="43"/>
        <v>3.5923954595302994</v>
      </c>
      <c r="CI31" s="53">
        <f t="shared" si="44"/>
        <v>3.5157152101255917</v>
      </c>
      <c r="CK31" s="61">
        <f t="shared" si="45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-0.14567665656246698</v>
      </c>
      <c r="CX31" s="61">
        <f t="shared" si="58"/>
        <v>-0.16604457444890919</v>
      </c>
    </row>
    <row r="32" spans="1:102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8"/>
        <v>0.41607478210736321</v>
      </c>
      <c r="L32" s="61">
        <f t="shared" si="29"/>
        <v>0.5283502622920615</v>
      </c>
      <c r="M32" s="61">
        <f t="shared" si="30"/>
        <v>0.60086954872170362</v>
      </c>
      <c r="N32" s="61">
        <f t="shared" si="31"/>
        <v>0.75776555017239278</v>
      </c>
      <c r="O32" s="61">
        <f t="shared" si="32"/>
        <v>1.1035113191778638</v>
      </c>
      <c r="P32" s="61">
        <f t="shared" si="33"/>
        <v>3.4065714624713852</v>
      </c>
      <c r="Q32" s="61">
        <f t="shared" si="34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5"/>
        <v>1.1105970793319266</v>
      </c>
      <c r="Z32" s="61">
        <f t="shared" si="36"/>
        <v>0.89624702228674336</v>
      </c>
      <c r="AA32" s="61">
        <f t="shared" si="37"/>
        <v>0.82271714694780418</v>
      </c>
      <c r="AB32" s="61">
        <f t="shared" si="38"/>
        <v>0.68794531481542931</v>
      </c>
      <c r="AC32" s="61">
        <f t="shared" si="39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0"/>
        <v>1.1105970793319266</v>
      </c>
      <c r="BH32" s="61">
        <f t="shared" si="4"/>
        <v>4.9082022843778501E-2</v>
      </c>
      <c r="BI32" s="61">
        <f t="shared" si="5"/>
        <v>0.22734577419985616</v>
      </c>
      <c r="BJ32" s="61">
        <f t="shared" si="6"/>
        <v>0.83263611102987789</v>
      </c>
      <c r="BK32" s="61">
        <f t="shared" si="7"/>
        <v>0.1328031103445777</v>
      </c>
      <c r="BL32" s="61">
        <f t="shared" si="8"/>
        <v>0.21185851736978917</v>
      </c>
      <c r="BM32" s="61">
        <f t="shared" si="9"/>
        <v>0.40694094720107171</v>
      </c>
      <c r="BN32" s="61">
        <f t="shared" si="10"/>
        <v>0.15743207092791686</v>
      </c>
      <c r="BO32" s="61">
        <f t="shared" si="11"/>
        <v>0.1821461554504388</v>
      </c>
      <c r="BP32" s="61">
        <f t="shared" si="12"/>
        <v>6.309391861464779E-2</v>
      </c>
      <c r="BQ32" s="61">
        <f t="shared" si="13"/>
        <v>9.6471888245363263E-2</v>
      </c>
      <c r="BR32" s="61">
        <f t="shared" si="14"/>
        <v>0.10733203706804689</v>
      </c>
      <c r="BS32" s="61">
        <f t="shared" si="59"/>
        <v>3.5777396326272917</v>
      </c>
      <c r="BT32" s="61">
        <f t="shared" si="41"/>
        <v>3.4084965936882483</v>
      </c>
      <c r="BV32" s="61">
        <f t="shared" si="42"/>
        <v>0.51969504466695404</v>
      </c>
      <c r="BW32" s="61">
        <f t="shared" si="15"/>
        <v>4.3110912627247422E-2</v>
      </c>
      <c r="BX32" s="61">
        <f t="shared" si="16"/>
        <v>0.17887751643948749</v>
      </c>
      <c r="BY32" s="61">
        <f t="shared" si="17"/>
        <v>0.66421451605663884</v>
      </c>
      <c r="BZ32" s="61">
        <f t="shared" si="18"/>
        <v>0.23226528135918395</v>
      </c>
      <c r="CA32" s="61">
        <f t="shared" si="19"/>
        <v>0.42617710893436428</v>
      </c>
      <c r="CB32" s="61">
        <f t="shared" si="20"/>
        <v>0.58245538661046514</v>
      </c>
      <c r="CC32" s="61">
        <f t="shared" si="21"/>
        <v>0.11709203420477111</v>
      </c>
      <c r="CD32" s="61">
        <f t="shared" si="22"/>
        <v>0.24250698923306907</v>
      </c>
      <c r="CE32" s="61">
        <f t="shared" si="23"/>
        <v>0.18086265982853533</v>
      </c>
      <c r="CF32" s="61">
        <f t="shared" si="24"/>
        <v>0.16840223201775625</v>
      </c>
      <c r="CG32" s="61">
        <f t="shared" si="25"/>
        <v>0.13990769278350168</v>
      </c>
      <c r="CH32" s="61">
        <f t="shared" si="43"/>
        <v>3.4955673747619738</v>
      </c>
      <c r="CI32" s="53">
        <f t="shared" si="44"/>
        <v>3.4197711413923138</v>
      </c>
      <c r="CK32" s="61">
        <f t="shared" si="45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8.2172257865317899E-2</v>
      </c>
      <c r="CX32" s="61">
        <f t="shared" si="58"/>
        <v>-1.1274547704065441E-2</v>
      </c>
    </row>
    <row r="33" spans="1:102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8"/>
        <v>0.35936258179550123</v>
      </c>
      <c r="L33" s="61">
        <f t="shared" si="29"/>
        <v>0.45042837241598427</v>
      </c>
      <c r="M33" s="61">
        <f t="shared" si="30"/>
        <v>0.51436903267660805</v>
      </c>
      <c r="N33" s="61">
        <f t="shared" si="31"/>
        <v>0.63355906975862419</v>
      </c>
      <c r="O33" s="61">
        <f t="shared" si="32"/>
        <v>0.90246366484321838</v>
      </c>
      <c r="P33" s="61">
        <f t="shared" si="33"/>
        <v>2.8601827214899362</v>
      </c>
      <c r="Q33" s="61">
        <f t="shared" si="34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5"/>
        <v>1.0373186472419056</v>
      </c>
      <c r="Z33" s="61">
        <f t="shared" si="36"/>
        <v>0.83288769520685679</v>
      </c>
      <c r="AA33" s="61">
        <f t="shared" si="37"/>
        <v>0.76630135270856847</v>
      </c>
      <c r="AB33" s="61">
        <f t="shared" si="38"/>
        <v>0.63973614697145664</v>
      </c>
      <c r="AC33" s="61">
        <f t="shared" si="39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0"/>
        <v>1.0373186472419056</v>
      </c>
      <c r="BH33" s="61">
        <f t="shared" si="4"/>
        <v>5.3296991986272552E-2</v>
      </c>
      <c r="BI33" s="61">
        <f t="shared" si="5"/>
        <v>0.13998573243173371</v>
      </c>
      <c r="BJ33" s="61">
        <f t="shared" si="6"/>
        <v>0.50898824079369387</v>
      </c>
      <c r="BK33" s="61">
        <f t="shared" si="7"/>
        <v>0.1252237628198038</v>
      </c>
      <c r="BL33" s="61">
        <f t="shared" si="8"/>
        <v>0.16764310930571574</v>
      </c>
      <c r="BM33" s="61">
        <f t="shared" si="9"/>
        <v>0.15840874206680808</v>
      </c>
      <c r="BN33" s="61">
        <f t="shared" si="10"/>
        <v>0.39175413960937183</v>
      </c>
      <c r="BO33" s="61">
        <f t="shared" si="11"/>
        <v>0.27138934108890017</v>
      </c>
      <c r="BP33" s="61">
        <f t="shared" si="12"/>
        <v>4.8159232966865764E-2</v>
      </c>
      <c r="BQ33" s="61">
        <f t="shared" si="13"/>
        <v>0.11185118436376991</v>
      </c>
      <c r="BR33" s="61">
        <f t="shared" si="14"/>
        <v>8.05280289134363E-2</v>
      </c>
      <c r="BS33" s="61">
        <f t="shared" si="59"/>
        <v>3.0945471535882771</v>
      </c>
      <c r="BT33" s="61">
        <f t="shared" si="41"/>
        <v>2.9438538944399406</v>
      </c>
      <c r="BV33" s="61">
        <f t="shared" si="42"/>
        <v>0.47926937154423782</v>
      </c>
      <c r="BW33" s="61">
        <f t="shared" si="15"/>
        <v>4.3482947282122403E-2</v>
      </c>
      <c r="BX33" s="61">
        <f t="shared" si="16"/>
        <v>9.0473487729912844E-2</v>
      </c>
      <c r="BY33" s="61">
        <f t="shared" si="17"/>
        <v>0.48115941521920763</v>
      </c>
      <c r="BZ33" s="61">
        <f t="shared" si="18"/>
        <v>0.20934484988636456</v>
      </c>
      <c r="CA33" s="61">
        <f t="shared" si="19"/>
        <v>0.27544910219145308</v>
      </c>
      <c r="CB33" s="61">
        <f t="shared" si="20"/>
        <v>0.2705426996106976</v>
      </c>
      <c r="CC33" s="61">
        <f t="shared" si="21"/>
        <v>0.37208263183236778</v>
      </c>
      <c r="CD33" s="61">
        <f t="shared" si="22"/>
        <v>0.30491465150953573</v>
      </c>
      <c r="CE33" s="61">
        <f t="shared" si="23"/>
        <v>0.12176359347128402</v>
      </c>
      <c r="CF33" s="61">
        <f t="shared" si="24"/>
        <v>0.1828632238728021</v>
      </c>
      <c r="CG33" s="61">
        <f t="shared" si="25"/>
        <v>9.5508025948996073E-2</v>
      </c>
      <c r="CH33" s="61">
        <f t="shared" si="43"/>
        <v>2.9268540000989818</v>
      </c>
      <c r="CI33" s="53">
        <f t="shared" si="44"/>
        <v>2.7963694903515579</v>
      </c>
      <c r="CK33" s="61">
        <f t="shared" si="45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0.16769315348929537</v>
      </c>
      <c r="CX33" s="61">
        <f t="shared" si="58"/>
        <v>0.1474844040883827</v>
      </c>
    </row>
    <row r="34" spans="1:102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8"/>
        <v>0.3013487659258236</v>
      </c>
      <c r="L34" s="61">
        <f t="shared" si="29"/>
        <v>0.38183024391417497</v>
      </c>
      <c r="M34" s="61">
        <f t="shared" si="30"/>
        <v>0.44373902462853743</v>
      </c>
      <c r="N34" s="61">
        <f t="shared" si="31"/>
        <v>0.55426738498763672</v>
      </c>
      <c r="O34" s="61">
        <f t="shared" si="32"/>
        <v>0.80042645133632562</v>
      </c>
      <c r="P34" s="61">
        <f t="shared" si="33"/>
        <v>2.4816118707924981</v>
      </c>
      <c r="Q34" s="61">
        <f t="shared" si="34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5"/>
        <v>0.9298338341630209</v>
      </c>
      <c r="Z34" s="61">
        <f t="shared" si="36"/>
        <v>0.76049989433399312</v>
      </c>
      <c r="AA34" s="61">
        <f t="shared" si="37"/>
        <v>0.707331842722145</v>
      </c>
      <c r="AB34" s="61">
        <f t="shared" si="38"/>
        <v>0.5925451792807791</v>
      </c>
      <c r="AC34" s="61">
        <f t="shared" si="39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0"/>
        <v>0.9298338341630209</v>
      </c>
      <c r="BH34" s="61">
        <f t="shared" si="4"/>
        <v>2.1764702791454222E-2</v>
      </c>
      <c r="BI34" s="61">
        <f t="shared" si="5"/>
        <v>0.14461546864789843</v>
      </c>
      <c r="BJ34" s="61">
        <f t="shared" si="6"/>
        <v>0.37362229461815033</v>
      </c>
      <c r="BK34" s="61">
        <f t="shared" si="7"/>
        <v>7.864511787235956E-2</v>
      </c>
      <c r="BL34" s="61">
        <f t="shared" si="8"/>
        <v>0.1816042530623872</v>
      </c>
      <c r="BM34" s="61">
        <f t="shared" si="9"/>
        <v>0.16446626619555918</v>
      </c>
      <c r="BN34" s="61">
        <f t="shared" si="10"/>
        <v>6.1577706044788051E-2</v>
      </c>
      <c r="BO34" s="61">
        <f t="shared" si="11"/>
        <v>0.22513387550667296</v>
      </c>
      <c r="BP34" s="61">
        <f t="shared" si="12"/>
        <v>4.4375469499404144E-2</v>
      </c>
      <c r="BQ34" s="61">
        <f t="shared" si="13"/>
        <v>0.12287297401075625</v>
      </c>
      <c r="BR34" s="61">
        <f t="shared" si="14"/>
        <v>9.7784340617033241E-2</v>
      </c>
      <c r="BS34" s="61">
        <f t="shared" si="59"/>
        <v>2.446296303029484</v>
      </c>
      <c r="BT34" s="61">
        <f t="shared" si="41"/>
        <v>2.4666057964932486</v>
      </c>
      <c r="BV34" s="61">
        <f t="shared" si="42"/>
        <v>0.44820175266252521</v>
      </c>
      <c r="BW34" s="61">
        <f t="shared" si="15"/>
        <v>1.7910855091777884E-2</v>
      </c>
      <c r="BX34" s="61">
        <f t="shared" si="16"/>
        <v>0.12127586021971157</v>
      </c>
      <c r="BY34" s="61">
        <f t="shared" si="17"/>
        <v>0.40611679484763014</v>
      </c>
      <c r="BZ34" s="61">
        <f t="shared" si="18"/>
        <v>0.12354760708131496</v>
      </c>
      <c r="CA34" s="61">
        <f t="shared" si="19"/>
        <v>0.34129763521825435</v>
      </c>
      <c r="CB34" s="61">
        <f t="shared" si="20"/>
        <v>0.18604946933139949</v>
      </c>
      <c r="CC34" s="61">
        <f t="shared" si="21"/>
        <v>4.0547672182300952E-2</v>
      </c>
      <c r="CD34" s="61">
        <f t="shared" si="22"/>
        <v>0.28578440892763685</v>
      </c>
      <c r="CE34" s="61">
        <f t="shared" si="23"/>
        <v>0.10307041950887474</v>
      </c>
      <c r="CF34" s="61">
        <f t="shared" si="24"/>
        <v>0.21305056103797396</v>
      </c>
      <c r="CG34" s="61">
        <f t="shared" si="25"/>
        <v>0.13388077338429386</v>
      </c>
      <c r="CH34" s="61">
        <f t="shared" si="43"/>
        <v>2.4207338094936941</v>
      </c>
      <c r="CI34" s="53">
        <f t="shared" si="44"/>
        <v>2.4817374903128187</v>
      </c>
      <c r="CK34" s="61">
        <f t="shared" si="45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2.5562493535789876E-2</v>
      </c>
      <c r="CX34" s="61">
        <f t="shared" si="58"/>
        <v>-1.5131693819570025E-2</v>
      </c>
    </row>
    <row r="35" spans="1:102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8"/>
        <v>0.48796383843029512</v>
      </c>
      <c r="L35" s="61">
        <f t="shared" si="29"/>
        <v>0.61004672287168471</v>
      </c>
      <c r="M35" s="61">
        <f t="shared" si="30"/>
        <v>0.69150911098524637</v>
      </c>
      <c r="N35" s="61">
        <f t="shared" si="31"/>
        <v>0.87495814329121024</v>
      </c>
      <c r="O35" s="61">
        <f t="shared" si="32"/>
        <v>1.2724931305142371</v>
      </c>
      <c r="P35" s="61">
        <f t="shared" si="33"/>
        <v>3.9369709460926736</v>
      </c>
      <c r="Q35" s="61">
        <f t="shared" si="34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5"/>
        <v>1.5590485404101726</v>
      </c>
      <c r="Z35" s="61">
        <f t="shared" si="36"/>
        <v>1.2274134895990829</v>
      </c>
      <c r="AA35" s="61">
        <f t="shared" si="37"/>
        <v>1.1056518552146428</v>
      </c>
      <c r="AB35" s="61">
        <f t="shared" si="38"/>
        <v>0.90865719764078801</v>
      </c>
      <c r="AC35" s="61">
        <f t="shared" si="39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0"/>
        <v>1.5590485404101726</v>
      </c>
      <c r="BH35" s="61">
        <f t="shared" si="4"/>
        <v>8.6493699819382222E-2</v>
      </c>
      <c r="BI35" s="61">
        <f t="shared" si="5"/>
        <v>0.22632316753944381</v>
      </c>
      <c r="BJ35" s="61">
        <f t="shared" si="6"/>
        <v>0.39838500562737827</v>
      </c>
      <c r="BK35" s="61">
        <f t="shared" si="7"/>
        <v>0.23310002216435718</v>
      </c>
      <c r="BL35" s="61">
        <f t="shared" si="8"/>
        <v>0.22748382833538761</v>
      </c>
      <c r="BM35" s="61">
        <f t="shared" si="9"/>
        <v>0.41142056668740884</v>
      </c>
      <c r="BN35" s="61">
        <f t="shared" si="10"/>
        <v>9.2667273309530493E-2</v>
      </c>
      <c r="BO35" s="61">
        <f t="shared" si="11"/>
        <v>0.28263673469191719</v>
      </c>
      <c r="BP35" s="61">
        <f t="shared" si="12"/>
        <v>4.5991453465234047E-2</v>
      </c>
      <c r="BQ35" s="61">
        <f t="shared" si="13"/>
        <v>0.15088591660358758</v>
      </c>
      <c r="BR35" s="61">
        <f t="shared" si="14"/>
        <v>0.1558207681931108</v>
      </c>
      <c r="BS35" s="61">
        <f t="shared" si="59"/>
        <v>3.8702569768469108</v>
      </c>
      <c r="BT35" s="61">
        <f t="shared" si="41"/>
        <v>3.9946756984587717</v>
      </c>
      <c r="BV35" s="61">
        <f t="shared" si="42"/>
        <v>0.6684674891627681</v>
      </c>
      <c r="BW35" s="61">
        <f t="shared" si="15"/>
        <v>7.1699632599224766E-2</v>
      </c>
      <c r="BX35" s="61">
        <f t="shared" si="16"/>
        <v>0.17357723839857775</v>
      </c>
      <c r="BY35" s="61">
        <f t="shared" si="17"/>
        <v>0.36773421601830536</v>
      </c>
      <c r="BZ35" s="61">
        <f t="shared" si="18"/>
        <v>0.38997436342924796</v>
      </c>
      <c r="CA35" s="61">
        <f t="shared" si="19"/>
        <v>0.44643744936359697</v>
      </c>
      <c r="CB35" s="61">
        <f t="shared" si="20"/>
        <v>0.67217177190901622</v>
      </c>
      <c r="CC35" s="61">
        <f t="shared" si="21"/>
        <v>7.876931984214143E-2</v>
      </c>
      <c r="CD35" s="61">
        <f t="shared" si="22"/>
        <v>0.38560214101939805</v>
      </c>
      <c r="CE35" s="61">
        <f t="shared" si="23"/>
        <v>9.612480447677646E-2</v>
      </c>
      <c r="CF35" s="61">
        <f t="shared" si="24"/>
        <v>0.26488551364285112</v>
      </c>
      <c r="CG35" s="61">
        <f t="shared" si="25"/>
        <v>0.20341797557634037</v>
      </c>
      <c r="CH35" s="61">
        <f t="shared" si="43"/>
        <v>3.8188619154382448</v>
      </c>
      <c r="CI35" s="53">
        <f t="shared" si="44"/>
        <v>3.9453840500935033</v>
      </c>
      <c r="CK35" s="61">
        <f t="shared" si="45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5.139506140866601E-2</v>
      </c>
      <c r="CX35" s="61">
        <f t="shared" si="58"/>
        <v>4.9291648365268337E-2</v>
      </c>
    </row>
    <row r="36" spans="1:102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8"/>
        <v>0.63764955982062088</v>
      </c>
      <c r="L36" s="61">
        <f t="shared" si="29"/>
        <v>0.80768890729588172</v>
      </c>
      <c r="M36" s="61">
        <f t="shared" si="30"/>
        <v>0.93294325936855027</v>
      </c>
      <c r="N36" s="61">
        <f t="shared" si="31"/>
        <v>1.1818397383744419</v>
      </c>
      <c r="O36" s="61">
        <f t="shared" si="32"/>
        <v>1.7190557592740086</v>
      </c>
      <c r="P36" s="61">
        <f t="shared" si="33"/>
        <v>5.2791772241335035</v>
      </c>
      <c r="Q36" s="61">
        <f t="shared" si="34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5"/>
        <v>1.7413882578982818</v>
      </c>
      <c r="Z36" s="61">
        <f t="shared" si="36"/>
        <v>1.3905317237691908</v>
      </c>
      <c r="AA36" s="61">
        <f t="shared" si="37"/>
        <v>1.2712798630383579</v>
      </c>
      <c r="AB36" s="61">
        <f t="shared" si="38"/>
        <v>1.0524278114688099</v>
      </c>
      <c r="AC36" s="61">
        <f t="shared" si="39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1"/>
        <v>5.2171694433458926</v>
      </c>
      <c r="BV36" s="61">
        <f t="shared" si="42"/>
        <v>0.7801306607482873</v>
      </c>
      <c r="BW36" s="61">
        <f t="shared" si="15"/>
        <v>5.9785593095359371E-2</v>
      </c>
      <c r="BX36" s="61">
        <f t="shared" si="16"/>
        <v>0.28658147435984876</v>
      </c>
      <c r="BY36" s="61">
        <f t="shared" si="17"/>
        <v>0.34313873657560245</v>
      </c>
      <c r="BZ36" s="61">
        <f t="shared" si="18"/>
        <v>0.45550230126079427</v>
      </c>
      <c r="CA36" s="61">
        <f t="shared" si="19"/>
        <v>0.69456803205728312</v>
      </c>
      <c r="CB36" s="61">
        <f t="shared" si="20"/>
        <v>0.77576472366485605</v>
      </c>
      <c r="CC36" s="61">
        <f t="shared" si="21"/>
        <v>0.34576449250658364</v>
      </c>
      <c r="CD36" s="61">
        <f t="shared" si="22"/>
        <v>0.61199788671447919</v>
      </c>
      <c r="CE36" s="61">
        <f t="shared" si="23"/>
        <v>8.1116531917108423E-2</v>
      </c>
      <c r="CF36" s="61">
        <f t="shared" si="24"/>
        <v>0.3900592246855405</v>
      </c>
      <c r="CG36" s="61">
        <f t="shared" si="25"/>
        <v>0.39485630495140589</v>
      </c>
      <c r="CH36" s="61">
        <f t="shared" si="43"/>
        <v>5.2192659625371487</v>
      </c>
      <c r="CI36" s="53">
        <f t="shared" si="44"/>
        <v>5.3295272556791007</v>
      </c>
      <c r="CK36" s="61">
        <f t="shared" si="45"/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-3.6542357725696917E-2</v>
      </c>
      <c r="CX36" s="61">
        <f t="shared" si="58"/>
        <v>-0.11235781233320807</v>
      </c>
    </row>
    <row r="37" spans="1:102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8"/>
        <v>0.33459004967293188</v>
      </c>
      <c r="L37" s="61">
        <f t="shared" si="29"/>
        <v>0.44595779097715366</v>
      </c>
      <c r="M37" s="61">
        <f t="shared" si="30"/>
        <v>0.51897571918144914</v>
      </c>
      <c r="N37" s="61">
        <f t="shared" si="31"/>
        <v>0.67874228594875496</v>
      </c>
      <c r="O37" s="61">
        <f t="shared" si="32"/>
        <v>1.032852603368245</v>
      </c>
      <c r="P37" s="61">
        <f t="shared" si="33"/>
        <v>3.011118449148535</v>
      </c>
      <c r="Q37" s="61">
        <f t="shared" si="34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5"/>
        <v>0.60618931473414728</v>
      </c>
      <c r="Z37" s="61">
        <f t="shared" si="36"/>
        <v>0.49299837601628904</v>
      </c>
      <c r="AA37" s="61">
        <f t="shared" si="37"/>
        <v>0.45832039628605076</v>
      </c>
      <c r="AB37" s="61">
        <f t="shared" si="38"/>
        <v>0.38430511851439153</v>
      </c>
      <c r="AC37" s="61">
        <f t="shared" si="39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1"/>
        <v>2.7391873020743862</v>
      </c>
      <c r="BV37" s="61">
        <f t="shared" si="42"/>
        <v>0.28620604293595375</v>
      </c>
      <c r="BW37" s="61">
        <f t="shared" si="15"/>
        <v>9.2325886060524165E-2</v>
      </c>
      <c r="BX37" s="61">
        <f t="shared" si="16"/>
        <v>0.17611445410597568</v>
      </c>
      <c r="BY37" s="61">
        <f t="shared" si="17"/>
        <v>0.32820469301776234</v>
      </c>
      <c r="BZ37" s="61">
        <f t="shared" si="18"/>
        <v>0.54684410118232418</v>
      </c>
      <c r="CA37" s="61">
        <f t="shared" si="19"/>
        <v>0.40470049640125699</v>
      </c>
      <c r="CB37" s="61">
        <f t="shared" si="20"/>
        <v>0.56843054766653311</v>
      </c>
      <c r="CC37" s="61">
        <f t="shared" si="21"/>
        <v>1.4851292758574618E-2</v>
      </c>
      <c r="CD37" s="61">
        <f t="shared" si="22"/>
        <v>0.1807266314225367</v>
      </c>
      <c r="CE37" s="61">
        <f t="shared" si="23"/>
        <v>5.8531847977104597E-2</v>
      </c>
      <c r="CF37" s="61">
        <f t="shared" si="24"/>
        <v>0.19578609171616307</v>
      </c>
      <c r="CG37" s="61">
        <f t="shared" si="25"/>
        <v>0.18767279926011246</v>
      </c>
      <c r="CH37" s="61">
        <f t="shared" si="43"/>
        <v>3.0403948845048214</v>
      </c>
      <c r="CI37" s="53">
        <f t="shared" si="44"/>
        <v>3.2005851232992155</v>
      </c>
      <c r="CK37" s="61">
        <f t="shared" si="45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-0.39352537566762624</v>
      </c>
      <c r="CX37" s="61">
        <f t="shared" si="58"/>
        <v>-0.46139782122482931</v>
      </c>
    </row>
    <row r="38" spans="1:102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8"/>
        <v>0.57657969487382099</v>
      </c>
      <c r="L38" s="61">
        <f t="shared" si="29"/>
        <v>0.72576917939459107</v>
      </c>
      <c r="M38" s="61">
        <f t="shared" si="30"/>
        <v>0.83208686261043419</v>
      </c>
      <c r="N38" s="61">
        <f t="shared" si="31"/>
        <v>1.0251571738169933</v>
      </c>
      <c r="O38" s="61">
        <f t="shared" si="32"/>
        <v>1.4263890924898428</v>
      </c>
      <c r="P38" s="61">
        <f t="shared" si="33"/>
        <v>4.5859820031856824</v>
      </c>
      <c r="Q38" s="61">
        <f t="shared" si="34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5"/>
        <v>2.001757235795131</v>
      </c>
      <c r="Z38" s="61">
        <f t="shared" si="36"/>
        <v>1.6464299400689646</v>
      </c>
      <c r="AA38" s="61">
        <f t="shared" si="37"/>
        <v>1.5294590906859253</v>
      </c>
      <c r="AB38" s="61">
        <f t="shared" si="38"/>
        <v>1.2832052969056775</v>
      </c>
      <c r="AC38" s="61">
        <f t="shared" si="39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1"/>
        <v>4.7327754095282115</v>
      </c>
      <c r="BV38" s="61">
        <f t="shared" si="42"/>
        <v>0.97330273093910191</v>
      </c>
      <c r="BW38" s="61">
        <f t="shared" si="15"/>
        <v>7.8379080497515421E-2</v>
      </c>
      <c r="BX38" s="61">
        <f t="shared" si="16"/>
        <v>0.24277033051851185</v>
      </c>
      <c r="BY38" s="61">
        <f t="shared" si="17"/>
        <v>0.27972029962187805</v>
      </c>
      <c r="BZ38" s="61">
        <f t="shared" si="18"/>
        <v>6.1026338663244341E-2</v>
      </c>
      <c r="CA38" s="61">
        <f t="shared" si="19"/>
        <v>0.55276914518899334</v>
      </c>
      <c r="CB38" s="61">
        <f t="shared" si="20"/>
        <v>0.738507434841706</v>
      </c>
      <c r="CC38" s="61">
        <f t="shared" si="21"/>
        <v>0.37578400538404577</v>
      </c>
      <c r="CD38" s="61">
        <f t="shared" si="22"/>
        <v>0.32985791561633659</v>
      </c>
      <c r="CE38" s="61">
        <f t="shared" si="23"/>
        <v>0.25944450303309191</v>
      </c>
      <c r="CF38" s="61">
        <f t="shared" si="24"/>
        <v>0.24466128868325812</v>
      </c>
      <c r="CG38" s="61">
        <f t="shared" si="25"/>
        <v>0.23464217540542989</v>
      </c>
      <c r="CH38" s="61">
        <f t="shared" si="43"/>
        <v>4.3708652483931125</v>
      </c>
      <c r="CI38" s="53">
        <f t="shared" si="44"/>
        <v>4.4119527502251676</v>
      </c>
      <c r="CK38" s="61">
        <f t="shared" si="45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0.28283131341197443</v>
      </c>
      <c r="CX38" s="61">
        <f t="shared" si="58"/>
        <v>0.32082265930304388</v>
      </c>
    </row>
    <row r="39" spans="1:102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8"/>
        <v>0.46327100390850096</v>
      </c>
      <c r="L39" s="61">
        <f t="shared" si="29"/>
        <v>0.60480661570363869</v>
      </c>
      <c r="M39" s="61">
        <f t="shared" si="30"/>
        <v>0.6992681830463231</v>
      </c>
      <c r="N39" s="61">
        <f t="shared" si="31"/>
        <v>0.90110811772125587</v>
      </c>
      <c r="O39" s="61">
        <f t="shared" si="32"/>
        <v>1.3358159724693204</v>
      </c>
      <c r="P39" s="61">
        <f t="shared" si="33"/>
        <v>4.004269892849039</v>
      </c>
      <c r="Q39" s="61">
        <f t="shared" si="34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5"/>
        <v>1.2311034514207324</v>
      </c>
      <c r="Z39" s="61">
        <f t="shared" si="36"/>
        <v>0.98906567859754746</v>
      </c>
      <c r="AA39" s="61">
        <f t="shared" si="37"/>
        <v>0.90551443670230891</v>
      </c>
      <c r="AB39" s="61">
        <f t="shared" si="38"/>
        <v>0.7560822430335663</v>
      </c>
      <c r="AC39" s="61">
        <f t="shared" si="39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1"/>
        <v>3.7973676231549014</v>
      </c>
      <c r="BV39" s="61">
        <f t="shared" si="42"/>
        <v>0.56630454938595143</v>
      </c>
      <c r="BW39" s="61">
        <f t="shared" si="15"/>
        <v>5.0422814214005705E-2</v>
      </c>
      <c r="BX39" s="61">
        <f t="shared" si="16"/>
        <v>0.18982432511934413</v>
      </c>
      <c r="BY39" s="61">
        <f t="shared" si="17"/>
        <v>0.3549794893534407</v>
      </c>
      <c r="BZ39" s="61">
        <f t="shared" si="18"/>
        <v>0.40041542403133729</v>
      </c>
      <c r="CA39" s="61">
        <f t="shared" si="19"/>
        <v>0.53120297860532517</v>
      </c>
      <c r="CB39" s="61">
        <f t="shared" si="20"/>
        <v>0.83107524584894399</v>
      </c>
      <c r="CC39" s="61">
        <f t="shared" si="21"/>
        <v>0.46244204184583776</v>
      </c>
      <c r="CD39" s="61">
        <f t="shared" si="22"/>
        <v>0.23940687442241074</v>
      </c>
      <c r="CE39" s="61">
        <f t="shared" si="23"/>
        <v>0.15932844943363941</v>
      </c>
      <c r="CF39" s="61">
        <f t="shared" si="24"/>
        <v>0.2478265852522267</v>
      </c>
      <c r="CG39" s="61">
        <f t="shared" si="25"/>
        <v>0.18292794496568612</v>
      </c>
      <c r="CH39" s="61">
        <f t="shared" si="43"/>
        <v>4.21615672247815</v>
      </c>
      <c r="CI39" s="53">
        <f t="shared" si="44"/>
        <v>4.1386894758223436</v>
      </c>
      <c r="CK39" s="61">
        <f t="shared" si="45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-0.2959460004379566</v>
      </c>
      <c r="CX39" s="61">
        <f t="shared" si="58"/>
        <v>-0.34132185266744219</v>
      </c>
    </row>
    <row r="40" spans="1:102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8"/>
        <v>0.35939019669021582</v>
      </c>
      <c r="L40" s="61">
        <f t="shared" si="29"/>
        <v>0.41823455187983288</v>
      </c>
      <c r="M40" s="61">
        <f t="shared" si="30"/>
        <v>0.45129212394228196</v>
      </c>
      <c r="N40" s="61">
        <f t="shared" si="31"/>
        <v>0.5305405614881562</v>
      </c>
      <c r="O40" s="61">
        <f t="shared" si="32"/>
        <v>0.69541867000598045</v>
      </c>
      <c r="P40" s="61">
        <f t="shared" si="33"/>
        <v>2.4548761040064675</v>
      </c>
      <c r="Q40" s="61">
        <f t="shared" si="34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5"/>
        <v>1.568540644734552</v>
      </c>
      <c r="Z40" s="61">
        <f t="shared" si="36"/>
        <v>1.231277356510295</v>
      </c>
      <c r="AA40" s="61">
        <f t="shared" si="37"/>
        <v>1.1097954170584581</v>
      </c>
      <c r="AB40" s="61">
        <f t="shared" si="38"/>
        <v>0.91497625266103966</v>
      </c>
      <c r="AC40" s="61">
        <f t="shared" si="39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60"/>
        <v>1.568540644734552</v>
      </c>
      <c r="BH40" s="61">
        <f t="shared" si="61"/>
        <v>7.8665296406568164E-2</v>
      </c>
      <c r="BI40" s="61">
        <f t="shared" si="62"/>
        <v>0.25693604822539334</v>
      </c>
      <c r="BJ40" s="61">
        <f t="shared" si="63"/>
        <v>0.13870726086706828</v>
      </c>
      <c r="BK40" s="61">
        <f t="shared" si="64"/>
        <v>-2.3078489738189902E-2</v>
      </c>
      <c r="BL40" s="61">
        <f t="shared" si="65"/>
        <v>-9.2895925973197069E-2</v>
      </c>
      <c r="BM40" s="61">
        <f t="shared" si="66"/>
        <v>0.18008268364703162</v>
      </c>
      <c r="BN40" s="61">
        <f t="shared" si="67"/>
        <v>-5.0774667149539848E-2</v>
      </c>
      <c r="BO40" s="61">
        <f t="shared" si="68"/>
        <v>0.30624264886422409</v>
      </c>
      <c r="BP40" s="61">
        <f t="shared" si="69"/>
        <v>4.4343812803197574E-2</v>
      </c>
      <c r="BQ40" s="61">
        <f t="shared" si="70"/>
        <v>0.16106014942597371</v>
      </c>
      <c r="BR40" s="61">
        <f t="shared" si="71"/>
        <v>0.11614405384445306</v>
      </c>
      <c r="BS40" s="61">
        <f t="shared" si="59"/>
        <v>2.6839735159575353</v>
      </c>
      <c r="BT40" s="61">
        <f t="shared" si="41"/>
        <v>2.9517427588798606</v>
      </c>
      <c r="BV40" s="61">
        <f t="shared" si="42"/>
        <v>0.67298784051033445</v>
      </c>
      <c r="BW40" s="61">
        <f t="shared" si="15"/>
        <v>6.5740354829860362E-2</v>
      </c>
      <c r="BX40" s="61">
        <f t="shared" si="16"/>
        <v>0.2057461973706286</v>
      </c>
      <c r="BY40" s="61">
        <f t="shared" si="17"/>
        <v>8.5569988835797112E-2</v>
      </c>
      <c r="BZ40" s="61">
        <f t="shared" si="18"/>
        <v>-4.3607522303430603E-2</v>
      </c>
      <c r="CA40" s="61">
        <f t="shared" si="19"/>
        <v>-0.19030064529840687</v>
      </c>
      <c r="CB40" s="61">
        <f t="shared" si="20"/>
        <v>0.24744473916914431</v>
      </c>
      <c r="CC40" s="61">
        <f t="shared" si="21"/>
        <v>-2.4167134438101912E-2</v>
      </c>
      <c r="CD40" s="61">
        <f t="shared" si="22"/>
        <v>0.40726148445163923</v>
      </c>
      <c r="CE40" s="61">
        <f t="shared" si="23"/>
        <v>0.11551452807324465</v>
      </c>
      <c r="CF40" s="61">
        <f t="shared" si="24"/>
        <v>0.29688541558386672</v>
      </c>
      <c r="CG40" s="61">
        <f t="shared" si="25"/>
        <v>0.15982647083556784</v>
      </c>
      <c r="CH40" s="61">
        <f t="shared" si="43"/>
        <v>1.998901717620144</v>
      </c>
      <c r="CI40" s="53">
        <f t="shared" si="44"/>
        <v>2.1517982192541085</v>
      </c>
      <c r="CK40" s="61">
        <f t="shared" si="45"/>
        <v>0.89555280422421757</v>
      </c>
      <c r="CL40" s="61">
        <f t="shared" si="46"/>
        <v>1.2924941576707802E-2</v>
      </c>
      <c r="CM40" s="61">
        <f t="shared" si="47"/>
        <v>5.118985085476474E-2</v>
      </c>
      <c r="CN40" s="61">
        <f t="shared" si="48"/>
        <v>5.3137272031271165E-2</v>
      </c>
      <c r="CO40" s="61">
        <f t="shared" si="49"/>
        <v>2.0529032565240701E-2</v>
      </c>
      <c r="CP40" s="61">
        <f t="shared" si="50"/>
        <v>9.7404719325209804E-2</v>
      </c>
      <c r="CQ40" s="61">
        <f t="shared" si="51"/>
        <v>-6.736205552211269E-2</v>
      </c>
      <c r="CR40" s="61">
        <f t="shared" si="52"/>
        <v>-2.6607532711437936E-2</v>
      </c>
      <c r="CS40" s="61">
        <f t="shared" si="53"/>
        <v>-0.10101883558741515</v>
      </c>
      <c r="CT40" s="61">
        <f t="shared" si="54"/>
        <v>-7.1170715270047077E-2</v>
      </c>
      <c r="CU40" s="61">
        <f t="shared" si="55"/>
        <v>-0.135825266157893</v>
      </c>
      <c r="CV40" s="61">
        <f t="shared" si="56"/>
        <v>-4.3682416991114775E-2</v>
      </c>
      <c r="CW40" s="61">
        <f t="shared" si="57"/>
        <v>0.68507179833739129</v>
      </c>
      <c r="CX40" s="61">
        <f t="shared" si="58"/>
        <v>0.79994453962575207</v>
      </c>
    </row>
    <row r="41" spans="1:102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8"/>
        <v>0.27035711801638584</v>
      </c>
      <c r="L41" s="61">
        <f t="shared" si="29"/>
        <v>0.33842337058858946</v>
      </c>
      <c r="M41" s="61">
        <f t="shared" si="30"/>
        <v>0.38540888126598527</v>
      </c>
      <c r="N41" s="61">
        <f t="shared" si="31"/>
        <v>0.4791477165607258</v>
      </c>
      <c r="O41" s="61">
        <f t="shared" si="32"/>
        <v>0.68838216165116295</v>
      </c>
      <c r="P41" s="61">
        <f t="shared" si="33"/>
        <v>2.1617192480828491</v>
      </c>
      <c r="Q41" s="61">
        <f t="shared" si="34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5"/>
        <v>0.82403680441051541</v>
      </c>
      <c r="Z41" s="61">
        <f t="shared" si="36"/>
        <v>0.64354264761326019</v>
      </c>
      <c r="AA41" s="61">
        <f t="shared" si="37"/>
        <v>0.57410562509013607</v>
      </c>
      <c r="AB41" s="61">
        <f t="shared" si="38"/>
        <v>0.47034956917943371</v>
      </c>
      <c r="AC41" s="61">
        <f t="shared" si="39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60"/>
        <v>0.82403680441051541</v>
      </c>
      <c r="BH41" s="61">
        <f t="shared" si="61"/>
        <v>3.4863579741995894E-2</v>
      </c>
      <c r="BI41" s="61">
        <f t="shared" si="62"/>
        <v>0.2923029563497942</v>
      </c>
      <c r="BJ41" s="61">
        <f t="shared" si="63"/>
        <v>4.0458498429479003E-2</v>
      </c>
      <c r="BK41" s="61">
        <f t="shared" si="64"/>
        <v>9.7591639968153218E-2</v>
      </c>
      <c r="BL41" s="61">
        <f t="shared" si="65"/>
        <v>2.2827404756635541E-2</v>
      </c>
      <c r="BM41" s="61">
        <f t="shared" si="66"/>
        <v>0.17012640435764043</v>
      </c>
      <c r="BN41" s="61">
        <f t="shared" si="67"/>
        <v>0.11726510026012131</v>
      </c>
      <c r="BO41" s="61">
        <f t="shared" si="68"/>
        <v>0.23244908821867058</v>
      </c>
      <c r="BP41" s="61">
        <f t="shared" si="69"/>
        <v>4.2757723396893314E-2</v>
      </c>
      <c r="BQ41" s="61">
        <f t="shared" si="70"/>
        <v>0.11011292894681328</v>
      </c>
      <c r="BR41" s="61">
        <f t="shared" si="71"/>
        <v>9.255595305705322E-2</v>
      </c>
      <c r="BS41" s="61">
        <f t="shared" si="59"/>
        <v>2.0773480818937653</v>
      </c>
      <c r="BT41" s="61">
        <f t="shared" si="41"/>
        <v>2.209781048563797</v>
      </c>
      <c r="BV41" s="61">
        <f t="shared" si="42"/>
        <v>0.34203837390091857</v>
      </c>
      <c r="BW41" s="61">
        <f t="shared" si="15"/>
        <v>2.9332507573012978E-2</v>
      </c>
      <c r="BX41" s="61">
        <f t="shared" si="16"/>
        <v>0.23537803475811472</v>
      </c>
      <c r="BY41" s="61">
        <f t="shared" si="17"/>
        <v>0.12133746640557842</v>
      </c>
      <c r="BZ41" s="61">
        <f t="shared" si="18"/>
        <v>0.16988787177356815</v>
      </c>
      <c r="CA41" s="61">
        <f t="shared" si="19"/>
        <v>3.7947579096897298E-2</v>
      </c>
      <c r="CB41" s="61">
        <f t="shared" si="20"/>
        <v>0.26765462964968717</v>
      </c>
      <c r="CC41" s="61">
        <f t="shared" si="21"/>
        <v>0.11302656481000529</v>
      </c>
      <c r="CD41" s="61">
        <f t="shared" si="22"/>
        <v>0.27377483702727412</v>
      </c>
      <c r="CE41" s="61">
        <f t="shared" si="23"/>
        <v>8.6379209277070074E-2</v>
      </c>
      <c r="CF41" s="61">
        <f t="shared" si="24"/>
        <v>0.23887550747943195</v>
      </c>
      <c r="CG41" s="61">
        <f t="shared" si="25"/>
        <v>0.12690291617875879</v>
      </c>
      <c r="CH41" s="61">
        <f t="shared" si="43"/>
        <v>2.0425354979303174</v>
      </c>
      <c r="CI41" s="53">
        <f t="shared" si="44"/>
        <v>2.1363462780389142</v>
      </c>
      <c r="CK41" s="61">
        <f t="shared" si="45"/>
        <v>0.48199843050959684</v>
      </c>
      <c r="CL41" s="61">
        <f t="shared" si="46"/>
        <v>5.5310721689829159E-3</v>
      </c>
      <c r="CM41" s="61">
        <f t="shared" si="47"/>
        <v>5.6924921591679473E-2</v>
      </c>
      <c r="CN41" s="61">
        <f t="shared" si="48"/>
        <v>-8.087896797609942E-2</v>
      </c>
      <c r="CO41" s="61">
        <f t="shared" si="49"/>
        <v>-7.2296231805414932E-2</v>
      </c>
      <c r="CP41" s="61">
        <f t="shared" si="50"/>
        <v>-1.5120174340261756E-2</v>
      </c>
      <c r="CQ41" s="61">
        <f t="shared" si="51"/>
        <v>-9.7528225292046744E-2</v>
      </c>
      <c r="CR41" s="61">
        <f t="shared" si="52"/>
        <v>4.2385354501160155E-3</v>
      </c>
      <c r="CS41" s="61">
        <f t="shared" si="53"/>
        <v>-4.1325748808603541E-2</v>
      </c>
      <c r="CT41" s="61">
        <f t="shared" si="54"/>
        <v>-4.3621485880176759E-2</v>
      </c>
      <c r="CU41" s="61">
        <f t="shared" si="55"/>
        <v>-0.12876257853261869</v>
      </c>
      <c r="CV41" s="61">
        <f t="shared" si="56"/>
        <v>-3.434696312170557E-2</v>
      </c>
      <c r="CW41" s="61">
        <f t="shared" si="57"/>
        <v>3.4812583963447885E-2</v>
      </c>
      <c r="CX41" s="61">
        <f t="shared" si="58"/>
        <v>7.3434770524882786E-2</v>
      </c>
    </row>
    <row r="42" spans="1:102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8"/>
        <v>0.32924927623185268</v>
      </c>
      <c r="L42" s="61">
        <f t="shared" si="29"/>
        <v>0.40528578653060432</v>
      </c>
      <c r="M42" s="61">
        <f t="shared" si="30"/>
        <v>0.45434003830082459</v>
      </c>
      <c r="N42" s="61">
        <f t="shared" si="31"/>
        <v>0.55567768705592768</v>
      </c>
      <c r="O42" s="61">
        <f t="shared" si="32"/>
        <v>0.79053038162529721</v>
      </c>
      <c r="P42" s="61">
        <f t="shared" si="33"/>
        <v>2.5350831697445066</v>
      </c>
      <c r="Q42" s="61">
        <f t="shared" si="34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5"/>
        <v>1.0768267406448901</v>
      </c>
      <c r="Z42" s="61">
        <f t="shared" si="36"/>
        <v>0.85736685043249616</v>
      </c>
      <c r="AA42" s="61">
        <f t="shared" si="37"/>
        <v>0.78010057044182946</v>
      </c>
      <c r="AB42" s="61">
        <f t="shared" si="38"/>
        <v>0.64303655550650263</v>
      </c>
      <c r="AC42" s="61">
        <f t="shared" si="39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60"/>
        <v>1.0768267406448901</v>
      </c>
      <c r="BH42" s="61">
        <f t="shared" si="61"/>
        <v>4.4212826490683553E-2</v>
      </c>
      <c r="BI42" s="61">
        <f t="shared" si="62"/>
        <v>0.13313078051582725</v>
      </c>
      <c r="BJ42" s="61">
        <f t="shared" si="63"/>
        <v>0.19979631141131421</v>
      </c>
      <c r="BK42" s="61">
        <f t="shared" si="64"/>
        <v>0.11768781089147555</v>
      </c>
      <c r="BL42" s="61">
        <f t="shared" si="65"/>
        <v>0.12452300891392472</v>
      </c>
      <c r="BM42" s="61">
        <f t="shared" si="66"/>
        <v>0.1777360117170517</v>
      </c>
      <c r="BN42" s="61">
        <f t="shared" si="67"/>
        <v>0.48366879738012686</v>
      </c>
      <c r="BO42" s="61">
        <f t="shared" si="68"/>
        <v>0.21659639022535357</v>
      </c>
      <c r="BP42" s="61">
        <f t="shared" si="69"/>
        <v>2.4067920481798892E-2</v>
      </c>
      <c r="BQ42" s="61">
        <f t="shared" si="70"/>
        <v>9.7171730406761664E-2</v>
      </c>
      <c r="BR42" s="61">
        <f t="shared" si="71"/>
        <v>7.9896417849243326E-2</v>
      </c>
      <c r="BS42" s="61">
        <f t="shared" si="59"/>
        <v>2.7753147469284514</v>
      </c>
      <c r="BT42" s="61">
        <f t="shared" si="41"/>
        <v>2.6898744716365552</v>
      </c>
      <c r="BV42" s="61">
        <f t="shared" si="42"/>
        <v>0.47754168145633513</v>
      </c>
      <c r="BW42" s="61">
        <f t="shared" si="15"/>
        <v>3.6945925853691816E-2</v>
      </c>
      <c r="BX42" s="61">
        <f t="shared" si="16"/>
        <v>4.661761091041116E-2</v>
      </c>
      <c r="BY42" s="61">
        <f t="shared" si="17"/>
        <v>0.22655968424530612</v>
      </c>
      <c r="BZ42" s="61">
        <f t="shared" si="18"/>
        <v>0.20914377829960493</v>
      </c>
      <c r="CA42" s="61">
        <f t="shared" si="19"/>
        <v>0.23233840507904718</v>
      </c>
      <c r="CB42" s="61">
        <f t="shared" si="20"/>
        <v>0.26054265587098685</v>
      </c>
      <c r="CC42" s="61">
        <f t="shared" si="21"/>
        <v>0.43844796342503006</v>
      </c>
      <c r="CD42" s="61">
        <f t="shared" si="22"/>
        <v>0.28039650129169041</v>
      </c>
      <c r="CE42" s="61">
        <f t="shared" si="23"/>
        <v>0.10000587573409793</v>
      </c>
      <c r="CF42" s="61">
        <f t="shared" si="24"/>
        <v>0.15180577516542176</v>
      </c>
      <c r="CG42" s="61">
        <f t="shared" si="25"/>
        <v>0.10634668006244145</v>
      </c>
      <c r="CH42" s="61">
        <f t="shared" si="43"/>
        <v>2.5666925373940646</v>
      </c>
      <c r="CI42" s="53">
        <f t="shared" si="44"/>
        <v>2.4539657334975429</v>
      </c>
      <c r="CK42" s="61">
        <f t="shared" si="45"/>
        <v>0.59928505918855501</v>
      </c>
      <c r="CL42" s="61">
        <f t="shared" si="46"/>
        <v>7.2669006369917369E-3</v>
      </c>
      <c r="CM42" s="61">
        <f t="shared" si="47"/>
        <v>8.6513169605416079E-2</v>
      </c>
      <c r="CN42" s="61">
        <f t="shared" si="48"/>
        <v>-2.6763372833991911E-2</v>
      </c>
      <c r="CO42" s="61">
        <f t="shared" si="49"/>
        <v>-9.1455967408129377E-2</v>
      </c>
      <c r="CP42" s="61">
        <f t="shared" si="50"/>
        <v>-0.10781539616512247</v>
      </c>
      <c r="CQ42" s="61">
        <f t="shared" si="51"/>
        <v>-8.2806644153935155E-2</v>
      </c>
      <c r="CR42" s="61">
        <f t="shared" si="52"/>
        <v>4.5220833955096795E-2</v>
      </c>
      <c r="CS42" s="61">
        <f t="shared" si="53"/>
        <v>-6.3800111066336845E-2</v>
      </c>
      <c r="CT42" s="61">
        <f t="shared" si="54"/>
        <v>-7.5937955252299044E-2</v>
      </c>
      <c r="CU42" s="61">
        <f t="shared" si="55"/>
        <v>-5.46340447586601E-2</v>
      </c>
      <c r="CV42" s="61">
        <f t="shared" si="56"/>
        <v>-2.6450262213198128E-2</v>
      </c>
      <c r="CW42" s="61">
        <f t="shared" si="57"/>
        <v>0.20862220953438682</v>
      </c>
      <c r="CX42" s="61">
        <f t="shared" si="58"/>
        <v>0.23590873813901236</v>
      </c>
    </row>
    <row r="43" spans="1:102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8"/>
        <v>0.23624550543361031</v>
      </c>
      <c r="L43" s="61">
        <f t="shared" si="29"/>
        <v>0.25750530185123233</v>
      </c>
      <c r="M43" s="61">
        <f t="shared" si="30"/>
        <v>0.27197636931360686</v>
      </c>
      <c r="N43" s="61">
        <f t="shared" si="31"/>
        <v>0.31634711298773277</v>
      </c>
      <c r="O43" s="61">
        <f t="shared" si="32"/>
        <v>0.41676829662958415</v>
      </c>
      <c r="P43" s="61">
        <f t="shared" si="33"/>
        <v>1.4988425862157664</v>
      </c>
      <c r="Q43" s="61">
        <f t="shared" si="34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5"/>
        <v>1.2925351742599314</v>
      </c>
      <c r="Z43" s="61">
        <f t="shared" si="36"/>
        <v>1.012912230272798</v>
      </c>
      <c r="AA43" s="61">
        <f t="shared" si="37"/>
        <v>0.90713037182621559</v>
      </c>
      <c r="AB43" s="61">
        <f t="shared" si="38"/>
        <v>0.73522456810541115</v>
      </c>
      <c r="AC43" s="61">
        <f t="shared" si="39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60"/>
        <v>1.2925351742599314</v>
      </c>
      <c r="BH43" s="61">
        <f t="shared" si="61"/>
        <v>4.3748898080200133E-2</v>
      </c>
      <c r="BI43" s="61">
        <f t="shared" si="62"/>
        <v>-1.1486987676860155E-2</v>
      </c>
      <c r="BJ43" s="61">
        <f t="shared" si="63"/>
        <v>1.0737058978519627E-2</v>
      </c>
      <c r="BK43" s="61">
        <f t="shared" si="64"/>
        <v>6.4652981523594888E-2</v>
      </c>
      <c r="BL43" s="61">
        <f t="shared" si="65"/>
        <v>6.2994459838860886E-2</v>
      </c>
      <c r="BM43" s="61">
        <f t="shared" si="66"/>
        <v>0.12880208950042471</v>
      </c>
      <c r="BN43" s="61">
        <f t="shared" si="67"/>
        <v>-0.23670073259324018</v>
      </c>
      <c r="BO43" s="61">
        <f t="shared" si="68"/>
        <v>0.17740304970340132</v>
      </c>
      <c r="BP43" s="61">
        <f t="shared" si="69"/>
        <v>1.095550664524174E-3</v>
      </c>
      <c r="BQ43" s="61">
        <f t="shared" si="70"/>
        <v>6.7532225470353743E-2</v>
      </c>
      <c r="BR43" s="61">
        <f t="shared" si="71"/>
        <v>1.4088625185857852E-2</v>
      </c>
      <c r="BS43" s="61">
        <f t="shared" si="59"/>
        <v>1.6154023929355685</v>
      </c>
      <c r="BT43" s="61">
        <f t="shared" si="41"/>
        <v>1.9271507999018445</v>
      </c>
      <c r="BV43" s="61">
        <f t="shared" si="42"/>
        <v>0.5359994726020233</v>
      </c>
      <c r="BW43" s="61">
        <f t="shared" si="15"/>
        <v>3.5570097764893963E-2</v>
      </c>
      <c r="BX43" s="61">
        <f t="shared" si="16"/>
        <v>-3.2536584073052856E-2</v>
      </c>
      <c r="BY43" s="61">
        <f t="shared" si="17"/>
        <v>1.4010750021142928E-3</v>
      </c>
      <c r="BZ43" s="61">
        <f t="shared" si="18"/>
        <v>0.10269117322518907</v>
      </c>
      <c r="CA43" s="61">
        <f t="shared" si="19"/>
        <v>9.1312818826070452E-2</v>
      </c>
      <c r="CB43" s="61">
        <f t="shared" si="20"/>
        <v>0.2238123384875095</v>
      </c>
      <c r="CC43" s="61">
        <f t="shared" si="21"/>
        <v>-0.20406576764530168</v>
      </c>
      <c r="CD43" s="61">
        <f t="shared" si="22"/>
        <v>0.22980903598899224</v>
      </c>
      <c r="CE43" s="61">
        <f t="shared" si="23"/>
        <v>-1.4580036940325765E-2</v>
      </c>
      <c r="CF43" s="61">
        <f t="shared" si="24"/>
        <v>0.10650325912724677</v>
      </c>
      <c r="CG43" s="61">
        <f t="shared" si="25"/>
        <v>2.5664442844371724E-3</v>
      </c>
      <c r="CH43" s="61">
        <f t="shared" si="43"/>
        <v>1.0784833266497964</v>
      </c>
      <c r="CI43" s="53">
        <f t="shared" si="44"/>
        <v>1.2947574351107827</v>
      </c>
      <c r="CK43" s="61">
        <f t="shared" si="45"/>
        <v>0.75653570165790807</v>
      </c>
      <c r="CL43" s="61">
        <f t="shared" si="46"/>
        <v>8.17880031530617E-3</v>
      </c>
      <c r="CM43" s="61">
        <f t="shared" si="47"/>
        <v>2.10495963961927E-2</v>
      </c>
      <c r="CN43" s="61">
        <f t="shared" si="48"/>
        <v>9.3359839764053341E-3</v>
      </c>
      <c r="CO43" s="61">
        <f t="shared" si="49"/>
        <v>-3.8038191701594185E-2</v>
      </c>
      <c r="CP43" s="61">
        <f t="shared" si="50"/>
        <v>-2.8318358987209566E-2</v>
      </c>
      <c r="CQ43" s="61">
        <f t="shared" si="51"/>
        <v>-9.5010248987084794E-2</v>
      </c>
      <c r="CR43" s="61">
        <f t="shared" si="52"/>
        <v>-3.2634964947938494E-2</v>
      </c>
      <c r="CS43" s="61">
        <f t="shared" si="53"/>
        <v>-5.2405986285590928E-2</v>
      </c>
      <c r="CT43" s="61">
        <f t="shared" si="54"/>
        <v>1.5675587604849939E-2</v>
      </c>
      <c r="CU43" s="61">
        <f t="shared" si="55"/>
        <v>-3.8971033656893028E-2</v>
      </c>
      <c r="CV43" s="61">
        <f t="shared" si="56"/>
        <v>1.1522180901420679E-2</v>
      </c>
      <c r="CW43" s="61">
        <f t="shared" si="57"/>
        <v>0.53691906628577213</v>
      </c>
      <c r="CX43" s="61">
        <f t="shared" si="58"/>
        <v>0.63239336479106179</v>
      </c>
    </row>
    <row r="44" spans="1:102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8"/>
        <v>0.23622180925351427</v>
      </c>
      <c r="L44" s="61">
        <f t="shared" si="29"/>
        <v>0.29315540083506325</v>
      </c>
      <c r="M44" s="61">
        <f t="shared" si="30"/>
        <v>0.3326218987837164</v>
      </c>
      <c r="N44" s="61">
        <f t="shared" si="31"/>
        <v>0.41767177495382446</v>
      </c>
      <c r="O44" s="61">
        <f t="shared" si="32"/>
        <v>0.5933890203398926</v>
      </c>
      <c r="P44" s="61">
        <f t="shared" si="33"/>
        <v>1.873059904166011</v>
      </c>
      <c r="Q44" s="61">
        <f t="shared" si="34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5"/>
        <v>0.53682829489341166</v>
      </c>
      <c r="Z44" s="61">
        <f t="shared" si="36"/>
        <v>0.43540634640407072</v>
      </c>
      <c r="AA44" s="61">
        <f t="shared" si="37"/>
        <v>0.40328682136873933</v>
      </c>
      <c r="AB44" s="61">
        <f t="shared" si="38"/>
        <v>0.33560762963954732</v>
      </c>
      <c r="AC44" s="61">
        <f t="shared" si="39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60"/>
        <v>0.53682829489341166</v>
      </c>
      <c r="BH44" s="61">
        <f t="shared" si="61"/>
        <v>1.0832151672909768E-2</v>
      </c>
      <c r="BI44" s="61">
        <f t="shared" si="62"/>
        <v>0.45312927849151918</v>
      </c>
      <c r="BJ44" s="61">
        <f t="shared" si="63"/>
        <v>2.1072271875723504E-2</v>
      </c>
      <c r="BK44" s="61">
        <f t="shared" si="64"/>
        <v>0.12507618667204229</v>
      </c>
      <c r="BL44" s="61">
        <f t="shared" si="65"/>
        <v>5.3359080362739675E-2</v>
      </c>
      <c r="BM44" s="61">
        <f t="shared" si="66"/>
        <v>0.12553279341669374</v>
      </c>
      <c r="BN44" s="61">
        <f t="shared" si="67"/>
        <v>4.9844029640349855E-2</v>
      </c>
      <c r="BO44" s="61">
        <f t="shared" si="68"/>
        <v>0.20126888479210561</v>
      </c>
      <c r="BP44" s="61">
        <f t="shared" si="69"/>
        <v>8.6861540700134774E-3</v>
      </c>
      <c r="BQ44" s="61">
        <f t="shared" si="70"/>
        <v>6.4299960835305162E-2</v>
      </c>
      <c r="BR44" s="61">
        <f t="shared" si="71"/>
        <v>7.368010870526974E-2</v>
      </c>
      <c r="BS44" s="61">
        <f t="shared" si="59"/>
        <v>1.7236091954280834</v>
      </c>
      <c r="BT44" s="61">
        <f t="shared" si="41"/>
        <v>1.9188607333451513</v>
      </c>
      <c r="BV44" s="61">
        <f t="shared" si="42"/>
        <v>0.24520593638414451</v>
      </c>
      <c r="BW44" s="61">
        <f t="shared" si="15"/>
        <v>1.0372059257070156E-2</v>
      </c>
      <c r="BX44" s="61">
        <f t="shared" si="16"/>
        <v>0.40007779834318158</v>
      </c>
      <c r="BY44" s="61">
        <f t="shared" si="17"/>
        <v>1.5201767450664381E-2</v>
      </c>
      <c r="BZ44" s="61">
        <f t="shared" si="18"/>
        <v>0.20698164544861855</v>
      </c>
      <c r="CA44" s="61">
        <f t="shared" si="19"/>
        <v>8.3808972172211518E-2</v>
      </c>
      <c r="CB44" s="61">
        <f t="shared" si="20"/>
        <v>0.1585691598855144</v>
      </c>
      <c r="CC44" s="61">
        <f t="shared" si="21"/>
        <v>3.6476776402214577E-2</v>
      </c>
      <c r="CD44" s="61">
        <f t="shared" si="22"/>
        <v>0.24782060406414275</v>
      </c>
      <c r="CE44" s="61">
        <f t="shared" si="23"/>
        <v>-2.9728989767609836E-3</v>
      </c>
      <c r="CF44" s="61">
        <f t="shared" si="24"/>
        <v>0.1164019527964479</v>
      </c>
      <c r="CG44" s="61">
        <f t="shared" si="25"/>
        <v>0.10237376429959626</v>
      </c>
      <c r="CH44" s="61">
        <f t="shared" si="43"/>
        <v>1.6203175375270453</v>
      </c>
      <c r="CI44" s="53">
        <f t="shared" si="44"/>
        <v>1.8471726086767504</v>
      </c>
      <c r="CK44" s="61">
        <f t="shared" si="45"/>
        <v>0.29162235850926715</v>
      </c>
      <c r="CL44" s="61">
        <f t="shared" si="46"/>
        <v>4.600924158396115E-4</v>
      </c>
      <c r="CM44" s="61">
        <f t="shared" si="47"/>
        <v>5.3051480148337604E-2</v>
      </c>
      <c r="CN44" s="61">
        <f t="shared" si="48"/>
        <v>5.8705044250591237E-3</v>
      </c>
      <c r="CO44" s="61">
        <f t="shared" si="49"/>
        <v>-8.1905458776576262E-2</v>
      </c>
      <c r="CP44" s="61">
        <f t="shared" si="50"/>
        <v>-3.0449891809471843E-2</v>
      </c>
      <c r="CQ44" s="61">
        <f t="shared" si="51"/>
        <v>-3.303636646882066E-2</v>
      </c>
      <c r="CR44" s="61">
        <f t="shared" si="52"/>
        <v>1.3367253238135278E-2</v>
      </c>
      <c r="CS44" s="61">
        <f t="shared" si="53"/>
        <v>-4.6551719272037134E-2</v>
      </c>
      <c r="CT44" s="61">
        <f t="shared" si="54"/>
        <v>1.1659053046774462E-2</v>
      </c>
      <c r="CU44" s="61">
        <f t="shared" si="55"/>
        <v>-5.2101991961142735E-2</v>
      </c>
      <c r="CV44" s="61">
        <f t="shared" si="56"/>
        <v>-2.8693655594326517E-2</v>
      </c>
      <c r="CW44" s="61">
        <f t="shared" si="57"/>
        <v>0.10329165790103811</v>
      </c>
      <c r="CX44" s="61">
        <f t="shared" si="58"/>
        <v>7.168812466840091E-2</v>
      </c>
    </row>
    <row r="45" spans="1:102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8"/>
        <v>0.29386412973163961</v>
      </c>
      <c r="L45" s="61">
        <f t="shared" si="29"/>
        <v>0.36888596390688444</v>
      </c>
      <c r="M45" s="61">
        <f t="shared" si="30"/>
        <v>0.42174740125720822</v>
      </c>
      <c r="N45" s="61">
        <f t="shared" si="31"/>
        <v>0.5282618589481678</v>
      </c>
      <c r="O45" s="61">
        <f t="shared" si="32"/>
        <v>0.76438858063537063</v>
      </c>
      <c r="P45" s="61">
        <f t="shared" si="33"/>
        <v>2.3771479344792708</v>
      </c>
      <c r="Q45" s="61">
        <f t="shared" si="34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5"/>
        <v>0.57626984380438162</v>
      </c>
      <c r="Z45" s="61">
        <f t="shared" si="36"/>
        <v>0.44943302277564412</v>
      </c>
      <c r="AA45" s="61">
        <f t="shared" si="37"/>
        <v>0.40246020264500654</v>
      </c>
      <c r="AB45" s="61">
        <f t="shared" si="38"/>
        <v>0.33221827834843887</v>
      </c>
      <c r="AC45" s="61">
        <f t="shared" si="39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60"/>
        <v>0.57626984380438162</v>
      </c>
      <c r="BH45" s="61">
        <f t="shared" si="61"/>
        <v>7.6319219258701776E-2</v>
      </c>
      <c r="BI45" s="61">
        <f t="shared" si="62"/>
        <v>0.47130126038125919</v>
      </c>
      <c r="BJ45" s="61">
        <f t="shared" si="63"/>
        <v>0.13964405263294158</v>
      </c>
      <c r="BK45" s="61">
        <f t="shared" si="64"/>
        <v>0.16555576541737052</v>
      </c>
      <c r="BL45" s="61">
        <f t="shared" si="65"/>
        <v>0.10960528756630718</v>
      </c>
      <c r="BM45" s="61">
        <f t="shared" si="66"/>
        <v>0.16735934039907768</v>
      </c>
      <c r="BN45" s="61">
        <f t="shared" si="67"/>
        <v>2.0989827431758909E-2</v>
      </c>
      <c r="BO45" s="61">
        <f t="shared" si="68"/>
        <v>0.28682526361846228</v>
      </c>
      <c r="BP45" s="61">
        <f t="shared" si="69"/>
        <v>3.404582012529616E-2</v>
      </c>
      <c r="BQ45" s="61">
        <f t="shared" si="70"/>
        <v>9.1462503551662369E-2</v>
      </c>
      <c r="BR45" s="61">
        <f t="shared" si="71"/>
        <v>1.5911813166626952E-2</v>
      </c>
      <c r="BS45" s="61">
        <f t="shared" si="59"/>
        <v>2.1552899973538464</v>
      </c>
      <c r="BT45" s="61">
        <f t="shared" si="41"/>
        <v>2.3860242867440373</v>
      </c>
      <c r="BV45" s="61">
        <f t="shared" si="42"/>
        <v>0.24543662002203442</v>
      </c>
      <c r="BW45" s="61">
        <f t="shared" si="15"/>
        <v>5.9909806949276431E-2</v>
      </c>
      <c r="BX45" s="61">
        <f t="shared" si="16"/>
        <v>0.3493488988033463</v>
      </c>
      <c r="BY45" s="61">
        <f t="shared" si="17"/>
        <v>0.143379359734539</v>
      </c>
      <c r="BZ45" s="61">
        <f t="shared" si="18"/>
        <v>0.25793786711691663</v>
      </c>
      <c r="CA45" s="61">
        <f t="shared" si="19"/>
        <v>0.17671274031548709</v>
      </c>
      <c r="CB45" s="61">
        <f t="shared" si="20"/>
        <v>0.30561288485408672</v>
      </c>
      <c r="CC45" s="61">
        <f t="shared" si="21"/>
        <v>2.3482179000904897E-2</v>
      </c>
      <c r="CD45" s="61">
        <f t="shared" si="22"/>
        <v>0.37740437310730729</v>
      </c>
      <c r="CE45" s="61">
        <f t="shared" si="23"/>
        <v>5.7014408076551247E-2</v>
      </c>
      <c r="CF45" s="61">
        <f t="shared" si="24"/>
        <v>0.16557297738197102</v>
      </c>
      <c r="CG45" s="61">
        <f t="shared" si="25"/>
        <v>8.8343186854644654E-3</v>
      </c>
      <c r="CH45" s="61">
        <f t="shared" si="43"/>
        <v>2.1706464340478857</v>
      </c>
      <c r="CI45" s="53">
        <f t="shared" si="44"/>
        <v>2.3800855392435594</v>
      </c>
      <c r="CK45" s="61">
        <f t="shared" si="45"/>
        <v>0.3308332237823472</v>
      </c>
      <c r="CL45" s="61">
        <f t="shared" si="46"/>
        <v>1.6409412309425345E-2</v>
      </c>
      <c r="CM45" s="61">
        <f t="shared" si="47"/>
        <v>0.12195236157791289</v>
      </c>
      <c r="CN45" s="61">
        <f t="shared" si="48"/>
        <v>-3.7353071015974182E-3</v>
      </c>
      <c r="CO45" s="61">
        <f t="shared" si="49"/>
        <v>-9.238210169954611E-2</v>
      </c>
      <c r="CP45" s="61">
        <f t="shared" si="50"/>
        <v>-6.7107452749179911E-2</v>
      </c>
      <c r="CQ45" s="61">
        <f t="shared" si="51"/>
        <v>-0.13825354445500904</v>
      </c>
      <c r="CR45" s="61">
        <f t="shared" si="52"/>
        <v>-2.4923515691459876E-3</v>
      </c>
      <c r="CS45" s="61">
        <f t="shared" si="53"/>
        <v>-9.0579109488845011E-2</v>
      </c>
      <c r="CT45" s="61">
        <f t="shared" si="54"/>
        <v>-2.2968587951255087E-2</v>
      </c>
      <c r="CU45" s="61">
        <f t="shared" si="55"/>
        <v>-7.4110473830308651E-2</v>
      </c>
      <c r="CV45" s="61">
        <f t="shared" si="56"/>
        <v>7.0774944811624867E-3</v>
      </c>
      <c r="CW45" s="61">
        <f t="shared" si="57"/>
        <v>-1.5356436694039299E-2</v>
      </c>
      <c r="CX45" s="61">
        <f t="shared" si="58"/>
        <v>5.9387475004779589E-3</v>
      </c>
    </row>
    <row r="46" spans="1:102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8"/>
        <v>0.27622089695043262</v>
      </c>
      <c r="L46" s="61">
        <f t="shared" si="29"/>
        <v>0.3448110022137934</v>
      </c>
      <c r="M46" s="61">
        <f t="shared" si="30"/>
        <v>0.39444121549739936</v>
      </c>
      <c r="N46" s="61">
        <f t="shared" si="31"/>
        <v>0.49140315182481831</v>
      </c>
      <c r="O46" s="61">
        <f t="shared" si="32"/>
        <v>0.69826148535138222</v>
      </c>
      <c r="P46" s="61">
        <f t="shared" si="33"/>
        <v>2.2051377518378259</v>
      </c>
      <c r="Q46" s="61">
        <f t="shared" si="34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5"/>
        <v>0.64211357797574586</v>
      </c>
      <c r="Z46" s="61">
        <f t="shared" si="36"/>
        <v>0.51764178226157931</v>
      </c>
      <c r="AA46" s="61">
        <f t="shared" si="37"/>
        <v>0.47726438722209824</v>
      </c>
      <c r="AB46" s="61">
        <f t="shared" si="38"/>
        <v>0.40077119351001167</v>
      </c>
      <c r="AC46" s="61">
        <f t="shared" si="39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60"/>
        <v>0.64211357797574586</v>
      </c>
      <c r="BH46" s="61">
        <f t="shared" si="61"/>
        <v>3.1607227991537298E-2</v>
      </c>
      <c r="BI46" s="61">
        <f t="shared" si="62"/>
        <v>0.38846238280470741</v>
      </c>
      <c r="BJ46" s="61">
        <f t="shared" si="63"/>
        <v>0.15721057090031962</v>
      </c>
      <c r="BK46" s="61">
        <f t="shared" si="64"/>
        <v>0.13076278848161726</v>
      </c>
      <c r="BL46" s="61">
        <f t="shared" si="65"/>
        <v>0.10588746872718506</v>
      </c>
      <c r="BM46" s="61">
        <f t="shared" si="66"/>
        <v>0.20533178421711848</v>
      </c>
      <c r="BN46" s="61">
        <f t="shared" si="67"/>
        <v>7.2480584633506637E-2</v>
      </c>
      <c r="BO46" s="61">
        <f t="shared" si="68"/>
        <v>0.20984888149256134</v>
      </c>
      <c r="BP46" s="61">
        <f t="shared" si="69"/>
        <v>9.0654791725114144E-3</v>
      </c>
      <c r="BQ46" s="61">
        <f t="shared" si="70"/>
        <v>7.6200180272170556E-2</v>
      </c>
      <c r="BR46" s="61">
        <f t="shared" si="71"/>
        <v>8.1222436736817866E-2</v>
      </c>
      <c r="BS46" s="61">
        <f t="shared" si="59"/>
        <v>2.1101933634057986</v>
      </c>
      <c r="BT46" s="61">
        <f t="shared" si="41"/>
        <v>2.2425760037828368</v>
      </c>
      <c r="BV46" s="61">
        <f t="shared" si="42"/>
        <v>0.30106850314435929</v>
      </c>
      <c r="BW46" s="61">
        <f t="shared" si="15"/>
        <v>2.6812510386130712E-2</v>
      </c>
      <c r="BX46" s="61">
        <f t="shared" si="16"/>
        <v>0.28205522127654142</v>
      </c>
      <c r="BY46" s="61">
        <f t="shared" si="17"/>
        <v>0.1437904304897277</v>
      </c>
      <c r="BZ46" s="61">
        <f t="shared" si="18"/>
        <v>0.23890522558460961</v>
      </c>
      <c r="CA46" s="61">
        <f t="shared" si="19"/>
        <v>0.17548403661253317</v>
      </c>
      <c r="CB46" s="61">
        <f t="shared" si="20"/>
        <v>0.28740814471788412</v>
      </c>
      <c r="CC46" s="61">
        <f t="shared" si="21"/>
        <v>6.5003175886131664E-2</v>
      </c>
      <c r="CD46" s="61">
        <f t="shared" si="22"/>
        <v>0.24321831787681072</v>
      </c>
      <c r="CE46" s="61">
        <f t="shared" si="23"/>
        <v>5.3693249918159991E-3</v>
      </c>
      <c r="CF46" s="61">
        <f t="shared" si="24"/>
        <v>0.13818048425361612</v>
      </c>
      <c r="CG46" s="61">
        <f t="shared" si="25"/>
        <v>0.12138404947530824</v>
      </c>
      <c r="CH46" s="61">
        <f t="shared" si="43"/>
        <v>2.0286794246954689</v>
      </c>
      <c r="CI46" s="53">
        <f t="shared" si="44"/>
        <v>2.1741225056859381</v>
      </c>
      <c r="CK46" s="61">
        <f t="shared" si="45"/>
        <v>0.34104507483138657</v>
      </c>
      <c r="CL46" s="61">
        <f t="shared" si="46"/>
        <v>4.7947176054065864E-3</v>
      </c>
      <c r="CM46" s="61">
        <f t="shared" si="47"/>
        <v>0.10640716152816598</v>
      </c>
      <c r="CN46" s="61">
        <f t="shared" si="48"/>
        <v>1.3420140410591919E-2</v>
      </c>
      <c r="CO46" s="61">
        <f t="shared" si="49"/>
        <v>-0.10814243710299234</v>
      </c>
      <c r="CP46" s="61">
        <f t="shared" si="50"/>
        <v>-6.9596567885348112E-2</v>
      </c>
      <c r="CQ46" s="61">
        <f t="shared" si="51"/>
        <v>-8.2076360500765638E-2</v>
      </c>
      <c r="CR46" s="61">
        <f t="shared" si="52"/>
        <v>7.4774087473749723E-3</v>
      </c>
      <c r="CS46" s="61">
        <f t="shared" si="53"/>
        <v>-3.3369436384249385E-2</v>
      </c>
      <c r="CT46" s="61">
        <f t="shared" si="54"/>
        <v>3.6961541806954153E-3</v>
      </c>
      <c r="CU46" s="61">
        <f t="shared" si="55"/>
        <v>-6.1980303981445564E-2</v>
      </c>
      <c r="CV46" s="61">
        <f t="shared" si="56"/>
        <v>-4.0161612738490379E-2</v>
      </c>
      <c r="CW46" s="61">
        <f t="shared" si="57"/>
        <v>8.1513938710329636E-2</v>
      </c>
      <c r="CX46" s="61">
        <f t="shared" si="58"/>
        <v>6.8453498096898713E-2</v>
      </c>
    </row>
    <row r="47" spans="1:102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8"/>
        <v>0.32784025393888672</v>
      </c>
      <c r="L47" s="61">
        <f t="shared" si="29"/>
        <v>0.41532999880933325</v>
      </c>
      <c r="M47" s="61">
        <f t="shared" si="30"/>
        <v>0.47370267321273762</v>
      </c>
      <c r="N47" s="61">
        <f t="shared" si="31"/>
        <v>0.59264998731502916</v>
      </c>
      <c r="O47" s="61">
        <f t="shared" si="32"/>
        <v>0.85063962410581506</v>
      </c>
      <c r="P47" s="61">
        <f t="shared" si="33"/>
        <v>2.6601625373818019</v>
      </c>
      <c r="Q47" s="61">
        <f t="shared" si="34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5"/>
        <v>1.0945682070937524</v>
      </c>
      <c r="Z47" s="61">
        <f t="shared" si="36"/>
        <v>0.90223347327273395</v>
      </c>
      <c r="AA47" s="61">
        <f t="shared" si="37"/>
        <v>0.84055891933615312</v>
      </c>
      <c r="AB47" s="61">
        <f t="shared" si="38"/>
        <v>0.7080580803137636</v>
      </c>
      <c r="AC47" s="61">
        <f t="shared" si="39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60"/>
        <v>1.0945682070937524</v>
      </c>
      <c r="BH47" s="61">
        <f t="shared" si="61"/>
        <v>3.0609116552478083E-2</v>
      </c>
      <c r="BI47" s="61">
        <f t="shared" si="62"/>
        <v>0.16015158830439422</v>
      </c>
      <c r="BJ47" s="61">
        <f t="shared" si="63"/>
        <v>0.32869226765038129</v>
      </c>
      <c r="BK47" s="61">
        <f t="shared" si="64"/>
        <v>0.13234145414049386</v>
      </c>
      <c r="BL47" s="61">
        <f t="shared" si="65"/>
        <v>0.11259355499134563</v>
      </c>
      <c r="BM47" s="61">
        <f t="shared" si="66"/>
        <v>0.30812880364594164</v>
      </c>
      <c r="BN47" s="61">
        <f t="shared" si="67"/>
        <v>5.1997789482828363E-2</v>
      </c>
      <c r="BO47" s="61">
        <f t="shared" si="68"/>
        <v>0.21942177311483738</v>
      </c>
      <c r="BP47" s="61">
        <f t="shared" si="69"/>
        <v>1.628875145428979E-2</v>
      </c>
      <c r="BQ47" s="61">
        <f t="shared" si="70"/>
        <v>7.5688255886794759E-2</v>
      </c>
      <c r="BR47" s="61">
        <f t="shared" si="71"/>
        <v>0.10172698100962267</v>
      </c>
      <c r="BS47" s="61">
        <f t="shared" si="59"/>
        <v>2.6322085433271605</v>
      </c>
      <c r="BT47" s="61">
        <f t="shared" si="41"/>
        <v>2.6606876729778683</v>
      </c>
      <c r="BV47" s="61">
        <f t="shared" si="42"/>
        <v>0.53984195619328901</v>
      </c>
      <c r="BW47" s="61">
        <f t="shared" si="15"/>
        <v>2.5869836149733105E-2</v>
      </c>
      <c r="BX47" s="61">
        <f t="shared" si="16"/>
        <v>0.13795136516304463</v>
      </c>
      <c r="BY47" s="61">
        <f t="shared" si="17"/>
        <v>0.33783531686701912</v>
      </c>
      <c r="BZ47" s="61">
        <f t="shared" si="18"/>
        <v>0.23126376344170291</v>
      </c>
      <c r="CA47" s="61">
        <f t="shared" si="19"/>
        <v>0.20071998371303013</v>
      </c>
      <c r="CB47" s="61">
        <f t="shared" si="20"/>
        <v>0.45773884681997773</v>
      </c>
      <c r="CC47" s="61">
        <f t="shared" si="21"/>
        <v>2.8921191619119834E-2</v>
      </c>
      <c r="CD47" s="61">
        <f t="shared" si="22"/>
        <v>0.31439509299258661</v>
      </c>
      <c r="CE47" s="61">
        <f t="shared" si="23"/>
        <v>4.3807943373322104E-2</v>
      </c>
      <c r="CF47" s="61">
        <f t="shared" si="24"/>
        <v>0.13704948351582844</v>
      </c>
      <c r="CG47" s="61">
        <f t="shared" si="25"/>
        <v>0.17644380321401543</v>
      </c>
      <c r="CH47" s="61">
        <f t="shared" si="43"/>
        <v>2.6318385830626694</v>
      </c>
      <c r="CI47" s="53">
        <f t="shared" si="44"/>
        <v>2.6493746690797737</v>
      </c>
      <c r="CK47" s="61">
        <f t="shared" si="45"/>
        <v>0.55472625090046335</v>
      </c>
      <c r="CL47" s="61">
        <f t="shared" si="46"/>
        <v>4.7392804027449782E-3</v>
      </c>
      <c r="CM47" s="61">
        <f t="shared" si="47"/>
        <v>2.220022314134959E-2</v>
      </c>
      <c r="CN47" s="61">
        <f t="shared" si="48"/>
        <v>-9.143049216637833E-3</v>
      </c>
      <c r="CO47" s="61">
        <f t="shared" si="49"/>
        <v>-9.8922309301209044E-2</v>
      </c>
      <c r="CP47" s="61">
        <f t="shared" si="50"/>
        <v>-8.8126428721684497E-2</v>
      </c>
      <c r="CQ47" s="61">
        <f t="shared" si="51"/>
        <v>-0.14961004317403609</v>
      </c>
      <c r="CR47" s="61">
        <f t="shared" si="52"/>
        <v>2.3076597863708529E-2</v>
      </c>
      <c r="CS47" s="61">
        <f t="shared" si="53"/>
        <v>-9.4973319877749235E-2</v>
      </c>
      <c r="CT47" s="61">
        <f t="shared" si="54"/>
        <v>-2.7519191919032314E-2</v>
      </c>
      <c r="CU47" s="61">
        <f t="shared" si="55"/>
        <v>-6.1361227629033677E-2</v>
      </c>
      <c r="CV47" s="61">
        <f t="shared" si="56"/>
        <v>-7.4716822204392755E-2</v>
      </c>
      <c r="CW47" s="61">
        <f t="shared" si="57"/>
        <v>3.699602644910982E-4</v>
      </c>
      <c r="CX47" s="61">
        <f t="shared" si="58"/>
        <v>1.1313003898094642E-2</v>
      </c>
    </row>
    <row r="48" spans="1:102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8"/>
        <v>0.28072688712966704</v>
      </c>
      <c r="L48" s="61">
        <f t="shared" si="29"/>
        <v>0.35221719252136674</v>
      </c>
      <c r="M48" s="61">
        <f t="shared" si="30"/>
        <v>0.40056937753628385</v>
      </c>
      <c r="N48" s="61">
        <f t="shared" si="31"/>
        <v>0.50470127417333466</v>
      </c>
      <c r="O48" s="61">
        <f t="shared" si="32"/>
        <v>0.7087359933932097</v>
      </c>
      <c r="P48" s="61">
        <f t="shared" si="33"/>
        <v>2.2469507247538618</v>
      </c>
      <c r="Q48" s="61">
        <f t="shared" si="34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5"/>
        <v>0.83739089047135251</v>
      </c>
      <c r="Z48" s="61">
        <f t="shared" si="36"/>
        <v>0.65611228029191215</v>
      </c>
      <c r="AA48" s="61">
        <f t="shared" si="37"/>
        <v>0.58926028542217046</v>
      </c>
      <c r="AB48" s="61">
        <f t="shared" si="38"/>
        <v>0.48290749756512708</v>
      </c>
      <c r="AC48" s="61">
        <f t="shared" si="39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60"/>
        <v>0.83739089047135251</v>
      </c>
      <c r="BH48" s="61">
        <f t="shared" si="61"/>
        <v>4.6930704958273277E-2</v>
      </c>
      <c r="BI48" s="61">
        <f t="shared" si="62"/>
        <v>0.19301673277859691</v>
      </c>
      <c r="BJ48" s="61">
        <f t="shared" si="63"/>
        <v>0.21936807573838901</v>
      </c>
      <c r="BK48" s="61">
        <f t="shared" si="64"/>
        <v>8.6231527051405021E-2</v>
      </c>
      <c r="BL48" s="61">
        <f t="shared" si="65"/>
        <v>0.16467215547469785</v>
      </c>
      <c r="BM48" s="61">
        <f t="shared" si="66"/>
        <v>0.36432330730329687</v>
      </c>
      <c r="BN48" s="61">
        <f t="shared" si="67"/>
        <v>1.9346189938514315E-2</v>
      </c>
      <c r="BO48" s="61">
        <f t="shared" si="68"/>
        <v>0.11736534746139676</v>
      </c>
      <c r="BP48" s="61">
        <f t="shared" si="69"/>
        <v>2.6002446159549868E-2</v>
      </c>
      <c r="BQ48" s="61">
        <f t="shared" si="70"/>
        <v>6.6941642336360366E-2</v>
      </c>
      <c r="BR48" s="61">
        <f t="shared" si="71"/>
        <v>5.3635590530663593E-2</v>
      </c>
      <c r="BS48" s="61">
        <f t="shared" si="59"/>
        <v>2.1952246102024966</v>
      </c>
      <c r="BT48" s="61">
        <f t="shared" si="41"/>
        <v>2.278313174073987</v>
      </c>
      <c r="BV48" s="61">
        <f t="shared" si="42"/>
        <v>0.35128602237246742</v>
      </c>
      <c r="BW48" s="61">
        <f t="shared" si="15"/>
        <v>3.931750577418E-2</v>
      </c>
      <c r="BX48" s="61">
        <f t="shared" si="16"/>
        <v>0.14553914530641615</v>
      </c>
      <c r="BY48" s="61">
        <f t="shared" si="17"/>
        <v>0.21735522529314358</v>
      </c>
      <c r="BZ48" s="61">
        <f t="shared" si="18"/>
        <v>0.13399981590620894</v>
      </c>
      <c r="CA48" s="61">
        <f t="shared" si="19"/>
        <v>0.28088864000926611</v>
      </c>
      <c r="CB48" s="61">
        <f t="shared" si="20"/>
        <v>0.5844490742095606</v>
      </c>
      <c r="CC48" s="61">
        <f t="shared" si="21"/>
        <v>5.8671177431508818E-3</v>
      </c>
      <c r="CD48" s="61">
        <f t="shared" si="22"/>
        <v>0.10941960289771814</v>
      </c>
      <c r="CE48" s="61">
        <f t="shared" si="23"/>
        <v>6.3259236621774947E-2</v>
      </c>
      <c r="CF48" s="61">
        <f t="shared" si="24"/>
        <v>0.12316490426887822</v>
      </c>
      <c r="CG48" s="61">
        <f t="shared" si="25"/>
        <v>9.7343496304908822E-2</v>
      </c>
      <c r="CH48" s="61">
        <f t="shared" si="43"/>
        <v>2.1518897867076734</v>
      </c>
      <c r="CI48" s="53">
        <f t="shared" si="44"/>
        <v>2.2076382606220246</v>
      </c>
      <c r="CK48" s="61">
        <f t="shared" si="45"/>
        <v>0.48610486809888509</v>
      </c>
      <c r="CL48" s="61">
        <f t="shared" si="46"/>
        <v>7.6131991840932764E-3</v>
      </c>
      <c r="CM48" s="61">
        <f t="shared" si="47"/>
        <v>4.7477587472180754E-2</v>
      </c>
      <c r="CN48" s="61">
        <f t="shared" si="48"/>
        <v>2.0128504452454343E-3</v>
      </c>
      <c r="CO48" s="61">
        <f t="shared" si="49"/>
        <v>-4.7768288854803914E-2</v>
      </c>
      <c r="CP48" s="61">
        <f t="shared" si="50"/>
        <v>-0.11621648453456826</v>
      </c>
      <c r="CQ48" s="61">
        <f t="shared" si="51"/>
        <v>-0.22012576690626373</v>
      </c>
      <c r="CR48" s="61">
        <f t="shared" si="52"/>
        <v>1.3479072195363432E-2</v>
      </c>
      <c r="CS48" s="61">
        <f t="shared" si="53"/>
        <v>7.9457445636786223E-3</v>
      </c>
      <c r="CT48" s="61">
        <f t="shared" si="54"/>
        <v>-3.7256790462225076E-2</v>
      </c>
      <c r="CU48" s="61">
        <f t="shared" si="55"/>
        <v>-5.6223261932517851E-2</v>
      </c>
      <c r="CV48" s="61">
        <f t="shared" si="56"/>
        <v>-4.3707905774245229E-2</v>
      </c>
      <c r="CW48" s="61">
        <f t="shared" si="57"/>
        <v>4.3334823494823205E-2</v>
      </c>
      <c r="CX48" s="61">
        <f t="shared" si="58"/>
        <v>7.0674913451962418E-2</v>
      </c>
    </row>
    <row r="49" spans="1:102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8"/>
        <v>0.44627123699167986</v>
      </c>
      <c r="L49" s="61">
        <f t="shared" si="29"/>
        <v>0.54868352790245067</v>
      </c>
      <c r="M49" s="61">
        <f t="shared" si="30"/>
        <v>0.61851231696576348</v>
      </c>
      <c r="N49" s="61">
        <f t="shared" si="31"/>
        <v>0.76774335824047524</v>
      </c>
      <c r="O49" s="61">
        <f t="shared" si="32"/>
        <v>1.0704791741380786</v>
      </c>
      <c r="P49" s="61">
        <f t="shared" si="33"/>
        <v>3.4516896142384477</v>
      </c>
      <c r="Q49" s="61">
        <f t="shared" si="34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5"/>
        <v>1.5080507819192259</v>
      </c>
      <c r="Z49" s="61">
        <f t="shared" si="36"/>
        <v>1.1996393029581394</v>
      </c>
      <c r="AA49" s="61">
        <f t="shared" si="37"/>
        <v>1.0860413736509436</v>
      </c>
      <c r="AB49" s="61">
        <f t="shared" si="38"/>
        <v>0.89572349595102152</v>
      </c>
      <c r="AC49" s="61">
        <f t="shared" si="39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60"/>
        <v>1.5080507819192259</v>
      </c>
      <c r="BH49" s="61">
        <f t="shared" si="61"/>
        <v>3.3042301174578723E-2</v>
      </c>
      <c r="BI49" s="61">
        <f t="shared" si="62"/>
        <v>0.36967082108366583</v>
      </c>
      <c r="BJ49" s="61">
        <f t="shared" si="63"/>
        <v>0.33012410815424253</v>
      </c>
      <c r="BK49" s="61">
        <f t="shared" si="64"/>
        <v>0.17992755457658124</v>
      </c>
      <c r="BL49" s="61">
        <f t="shared" si="65"/>
        <v>0.14730757697423483</v>
      </c>
      <c r="BM49" s="61">
        <f t="shared" si="66"/>
        <v>0.44098456707428541</v>
      </c>
      <c r="BN49" s="61">
        <f t="shared" si="67"/>
        <v>-1.2874041593459956E-2</v>
      </c>
      <c r="BO49" s="61">
        <f t="shared" si="68"/>
        <v>0.17861831838157008</v>
      </c>
      <c r="BP49" s="61">
        <f t="shared" si="69"/>
        <v>1.2898074782263536E-2</v>
      </c>
      <c r="BQ49" s="61">
        <f t="shared" si="70"/>
        <v>0.13676922892083618</v>
      </c>
      <c r="BR49" s="61">
        <f t="shared" si="71"/>
        <v>7.6885119485367484E-2</v>
      </c>
      <c r="BS49" s="61">
        <f t="shared" si="59"/>
        <v>3.4014044109333921</v>
      </c>
      <c r="BT49" s="61">
        <f t="shared" si="41"/>
        <v>3.6207217043259465</v>
      </c>
      <c r="BV49" s="61">
        <f t="shared" si="42"/>
        <v>0.66221828727354237</v>
      </c>
      <c r="BW49" s="61">
        <f t="shared" si="15"/>
        <v>2.8497433187442654E-2</v>
      </c>
      <c r="BX49" s="61">
        <f t="shared" si="16"/>
        <v>0.29956811102835129</v>
      </c>
      <c r="BY49" s="61">
        <f t="shared" si="17"/>
        <v>0.33978069877898848</v>
      </c>
      <c r="BZ49" s="61">
        <f t="shared" si="18"/>
        <v>0.30513904174593254</v>
      </c>
      <c r="CA49" s="61">
        <f t="shared" si="19"/>
        <v>0.2525122342724691</v>
      </c>
      <c r="CB49" s="61">
        <f t="shared" si="20"/>
        <v>0.67187864426049781</v>
      </c>
      <c r="CC49" s="61">
        <f t="shared" si="21"/>
        <v>-1.3591701092821318E-2</v>
      </c>
      <c r="CD49" s="61">
        <f t="shared" si="22"/>
        <v>0.24479780338732607</v>
      </c>
      <c r="CE49" s="61">
        <f t="shared" si="23"/>
        <v>7.722734677405624E-3</v>
      </c>
      <c r="CF49" s="61">
        <f t="shared" si="24"/>
        <v>0.24960569168229313</v>
      </c>
      <c r="CG49" s="61">
        <f t="shared" si="25"/>
        <v>9.6895598741238986E-2</v>
      </c>
      <c r="CH49" s="61">
        <f t="shared" si="43"/>
        <v>3.1450245779426664</v>
      </c>
      <c r="CI49" s="53">
        <f t="shared" si="44"/>
        <v>3.3357130714413596</v>
      </c>
      <c r="CK49" s="61">
        <f t="shared" si="45"/>
        <v>0.84583249464568355</v>
      </c>
      <c r="CL49" s="61">
        <f t="shared" si="46"/>
        <v>4.5448679871360684E-3</v>
      </c>
      <c r="CM49" s="61">
        <f t="shared" si="47"/>
        <v>7.0102710055314543E-2</v>
      </c>
      <c r="CN49" s="61">
        <f t="shared" si="48"/>
        <v>-9.6565906247459421E-3</v>
      </c>
      <c r="CO49" s="61">
        <f t="shared" si="49"/>
        <v>-0.12521148716935129</v>
      </c>
      <c r="CP49" s="61">
        <f t="shared" si="50"/>
        <v>-0.10520465729823428</v>
      </c>
      <c r="CQ49" s="61">
        <f t="shared" si="51"/>
        <v>-0.23089407718621241</v>
      </c>
      <c r="CR49" s="61">
        <f t="shared" si="52"/>
        <v>7.1765949936136199E-4</v>
      </c>
      <c r="CS49" s="61">
        <f t="shared" si="53"/>
        <v>-6.6179485005755989E-2</v>
      </c>
      <c r="CT49" s="61">
        <f t="shared" si="54"/>
        <v>5.1753401048579119E-3</v>
      </c>
      <c r="CU49" s="61">
        <f t="shared" si="55"/>
        <v>-0.11283646276145695</v>
      </c>
      <c r="CV49" s="61">
        <f t="shared" si="56"/>
        <v>-2.0010479255871502E-2</v>
      </c>
      <c r="CW49" s="61">
        <f t="shared" si="57"/>
        <v>0.25637983299072564</v>
      </c>
      <c r="CX49" s="61">
        <f t="shared" si="58"/>
        <v>0.28500863288458689</v>
      </c>
    </row>
    <row r="50" spans="1:102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8"/>
        <v>0.43358855974451266</v>
      </c>
      <c r="L50" s="61">
        <f t="shared" si="29"/>
        <v>0.54069720859432036</v>
      </c>
      <c r="M50" s="61">
        <f t="shared" si="30"/>
        <v>0.6148290009437184</v>
      </c>
      <c r="N50" s="61">
        <f t="shared" si="31"/>
        <v>0.77558550098098722</v>
      </c>
      <c r="O50" s="61">
        <f t="shared" si="32"/>
        <v>1.1205234221798568</v>
      </c>
      <c r="P50" s="61">
        <f t="shared" si="33"/>
        <v>3.4852236924433955</v>
      </c>
      <c r="Q50" s="61">
        <f t="shared" si="34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5"/>
        <v>1.2470121834802166</v>
      </c>
      <c r="Z50" s="61">
        <f t="shared" si="36"/>
        <v>1.0071607435957117</v>
      </c>
      <c r="AA50" s="61">
        <f t="shared" si="37"/>
        <v>0.92946162231542928</v>
      </c>
      <c r="AB50" s="61">
        <f t="shared" si="38"/>
        <v>0.77493639143714432</v>
      </c>
      <c r="AC50" s="61">
        <f t="shared" si="39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60"/>
        <v>1.2470121834802166</v>
      </c>
      <c r="BH50" s="61">
        <f t="shared" si="61"/>
        <v>4.6207050226442815E-2</v>
      </c>
      <c r="BI50" s="61">
        <f t="shared" si="62"/>
        <v>0.34980279923664326</v>
      </c>
      <c r="BJ50" s="61">
        <f t="shared" si="63"/>
        <v>0.34056598655022063</v>
      </c>
      <c r="BK50" s="61">
        <f t="shared" si="64"/>
        <v>0.18301224420826626</v>
      </c>
      <c r="BL50" s="61">
        <f t="shared" si="65"/>
        <v>0.17556515259056929</v>
      </c>
      <c r="BM50" s="61">
        <f t="shared" si="66"/>
        <v>0.38770309468117331</v>
      </c>
      <c r="BN50" s="61">
        <f t="shared" si="67"/>
        <v>-1.329054786882332E-2</v>
      </c>
      <c r="BO50" s="61">
        <f t="shared" si="68"/>
        <v>0.39971579373069971</v>
      </c>
      <c r="BP50" s="61">
        <f t="shared" si="69"/>
        <v>3.3674008421767661E-2</v>
      </c>
      <c r="BQ50" s="61">
        <f t="shared" si="70"/>
        <v>0.13074320938938314</v>
      </c>
      <c r="BR50" s="61">
        <f t="shared" si="71"/>
        <v>8.6183988508633125E-2</v>
      </c>
      <c r="BS50" s="61">
        <f t="shared" si="59"/>
        <v>3.3668949631551928</v>
      </c>
      <c r="BT50" s="61">
        <f t="shared" si="41"/>
        <v>3.5120861719160734</v>
      </c>
      <c r="BV50" s="61">
        <f t="shared" si="42"/>
        <v>0.57536392149310711</v>
      </c>
      <c r="BW50" s="61">
        <f t="shared" si="15"/>
        <v>3.8112950890111699E-2</v>
      </c>
      <c r="BX50" s="61">
        <f t="shared" si="16"/>
        <v>0.25498744065527773</v>
      </c>
      <c r="BY50" s="61">
        <f t="shared" si="17"/>
        <v>0.36684751855662356</v>
      </c>
      <c r="BZ50" s="61">
        <f t="shared" si="18"/>
        <v>0.30877954629679194</v>
      </c>
      <c r="CA50" s="61">
        <f t="shared" si="19"/>
        <v>0.30638829279294016</v>
      </c>
      <c r="CB50" s="61">
        <f t="shared" si="20"/>
        <v>0.59159844815948981</v>
      </c>
      <c r="CC50" s="61">
        <f t="shared" si="21"/>
        <v>-3.5994328834889538E-2</v>
      </c>
      <c r="CD50" s="61">
        <f t="shared" si="22"/>
        <v>0.50687636009711323</v>
      </c>
      <c r="CE50" s="61">
        <f t="shared" si="23"/>
        <v>7.9869197468244391E-2</v>
      </c>
      <c r="CF50" s="61">
        <f t="shared" si="24"/>
        <v>0.24128878025420741</v>
      </c>
      <c r="CG50" s="61">
        <f t="shared" si="25"/>
        <v>0.13437186684572866</v>
      </c>
      <c r="CH50" s="61">
        <f t="shared" si="43"/>
        <v>3.368489994674746</v>
      </c>
      <c r="CI50" s="53">
        <f t="shared" si="44"/>
        <v>3.4955754037901743</v>
      </c>
      <c r="CK50" s="61">
        <f t="shared" si="45"/>
        <v>0.67164826198710947</v>
      </c>
      <c r="CL50" s="61">
        <f t="shared" si="46"/>
        <v>8.0940993363311162E-3</v>
      </c>
      <c r="CM50" s="61">
        <f t="shared" si="47"/>
        <v>9.4815358581365528E-2</v>
      </c>
      <c r="CN50" s="61">
        <f t="shared" si="48"/>
        <v>-2.628153200640293E-2</v>
      </c>
      <c r="CO50" s="61">
        <f t="shared" si="49"/>
        <v>-0.12576730208852568</v>
      </c>
      <c r="CP50" s="61">
        <f t="shared" si="50"/>
        <v>-0.13082314020237087</v>
      </c>
      <c r="CQ50" s="61">
        <f t="shared" si="51"/>
        <v>-0.2038953534783165</v>
      </c>
      <c r="CR50" s="61">
        <f t="shared" si="52"/>
        <v>2.270378096606622E-2</v>
      </c>
      <c r="CS50" s="61">
        <f t="shared" si="53"/>
        <v>-0.10716056636641352</v>
      </c>
      <c r="CT50" s="61">
        <f t="shared" si="54"/>
        <v>-4.619518904647673E-2</v>
      </c>
      <c r="CU50" s="61">
        <f t="shared" si="55"/>
        <v>-0.11054557086482428</v>
      </c>
      <c r="CV50" s="61">
        <f t="shared" si="56"/>
        <v>-4.8187878337095535E-2</v>
      </c>
      <c r="CW50" s="61">
        <f t="shared" si="57"/>
        <v>-1.5950315195532028E-3</v>
      </c>
      <c r="CX50" s="61">
        <f t="shared" si="58"/>
        <v>1.6510768125899133E-2</v>
      </c>
    </row>
    <row r="51" spans="1:102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8"/>
        <v>0.5571108654247291</v>
      </c>
      <c r="L51" s="61">
        <f t="shared" si="29"/>
        <v>0.67094974220326564</v>
      </c>
      <c r="M51" s="61">
        <f t="shared" si="30"/>
        <v>0.75093944732482132</v>
      </c>
      <c r="N51" s="61">
        <f t="shared" si="31"/>
        <v>0.93644535055465705</v>
      </c>
      <c r="O51" s="61">
        <f t="shared" si="32"/>
        <v>1.3271397456185672</v>
      </c>
      <c r="P51" s="61">
        <f t="shared" si="33"/>
        <v>4.2425851511260397</v>
      </c>
      <c r="Q51" s="61">
        <f t="shared" si="34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5"/>
        <v>1.9655226781214394</v>
      </c>
      <c r="Z51" s="61">
        <f t="shared" si="36"/>
        <v>1.4841582885765727</v>
      </c>
      <c r="AA51" s="61">
        <f t="shared" si="37"/>
        <v>1.2968125678460227</v>
      </c>
      <c r="AB51" s="61">
        <f t="shared" si="38"/>
        <v>1.0413316697348456</v>
      </c>
      <c r="AC51" s="61">
        <f t="shared" si="39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60"/>
        <v>1.9655226781214394</v>
      </c>
      <c r="BH51" s="61">
        <f t="shared" si="61"/>
        <v>6.661042934265432E-2</v>
      </c>
      <c r="BI51" s="61">
        <f t="shared" si="62"/>
        <v>0.36386548286835951</v>
      </c>
      <c r="BJ51" s="61">
        <f t="shared" si="63"/>
        <v>0.36376138031828115</v>
      </c>
      <c r="BK51" s="61">
        <f t="shared" si="64"/>
        <v>0.11272066128569569</v>
      </c>
      <c r="BL51" s="61">
        <f t="shared" si="65"/>
        <v>0.23531137301109584</v>
      </c>
      <c r="BM51" s="61">
        <f t="shared" si="66"/>
        <v>0.51485262959815659</v>
      </c>
      <c r="BN51" s="61">
        <f t="shared" si="67"/>
        <v>-4.3479271641670675E-2</v>
      </c>
      <c r="BO51" s="61">
        <f t="shared" si="68"/>
        <v>0.38233443243489845</v>
      </c>
      <c r="BP51" s="61">
        <f t="shared" si="69"/>
        <v>3.0788093899210268E-2</v>
      </c>
      <c r="BQ51" s="61">
        <f t="shared" si="70"/>
        <v>0.17549004771437016</v>
      </c>
      <c r="BR51" s="61">
        <f t="shared" si="71"/>
        <v>6.4200398808845885E-2</v>
      </c>
      <c r="BS51" s="61">
        <f t="shared" si="59"/>
        <v>4.2319783357613368</v>
      </c>
      <c r="BT51" s="61">
        <f t="shared" si="41"/>
        <v>4.5114512592763445</v>
      </c>
      <c r="BV51" s="61">
        <f t="shared" si="42"/>
        <v>0.72831952483430173</v>
      </c>
      <c r="BW51" s="61">
        <f t="shared" si="15"/>
        <v>5.305925576490661E-2</v>
      </c>
      <c r="BX51" s="61">
        <f t="shared" si="16"/>
        <v>0.27795052467822334</v>
      </c>
      <c r="BY51" s="61">
        <f t="shared" si="17"/>
        <v>0.44603882711015902</v>
      </c>
      <c r="BZ51" s="61">
        <f t="shared" si="18"/>
        <v>0.19928684800989743</v>
      </c>
      <c r="CA51" s="61">
        <f t="shared" si="19"/>
        <v>0.46497744091782534</v>
      </c>
      <c r="CB51" s="61">
        <f t="shared" si="20"/>
        <v>0.81638135033771719</v>
      </c>
      <c r="CC51" s="61">
        <f t="shared" si="21"/>
        <v>-3.0313862770882827E-2</v>
      </c>
      <c r="CD51" s="61">
        <f t="shared" si="22"/>
        <v>0.52600837287962421</v>
      </c>
      <c r="CE51" s="61">
        <f t="shared" si="23"/>
        <v>5.7542831783624279E-2</v>
      </c>
      <c r="CF51" s="61">
        <f t="shared" si="24"/>
        <v>0.34475107168482855</v>
      </c>
      <c r="CG51" s="61">
        <f t="shared" si="25"/>
        <v>8.0346939690086799E-2</v>
      </c>
      <c r="CH51" s="61">
        <f t="shared" si="43"/>
        <v>3.9643491249203113</v>
      </c>
      <c r="CI51" s="53">
        <f t="shared" si="44"/>
        <v>4.1397199498621529</v>
      </c>
      <c r="CK51" s="61">
        <f t="shared" si="45"/>
        <v>1.2372031532871377</v>
      </c>
      <c r="CL51" s="61">
        <f t="shared" si="46"/>
        <v>1.355117357774771E-2</v>
      </c>
      <c r="CM51" s="61">
        <f t="shared" si="47"/>
        <v>8.591495819013617E-2</v>
      </c>
      <c r="CN51" s="61">
        <f t="shared" si="48"/>
        <v>-8.2277446791877873E-2</v>
      </c>
      <c r="CO51" s="61">
        <f t="shared" si="49"/>
        <v>-8.6566186724201744E-2</v>
      </c>
      <c r="CP51" s="61">
        <f t="shared" si="50"/>
        <v>-0.2296660679067295</v>
      </c>
      <c r="CQ51" s="61">
        <f t="shared" si="51"/>
        <v>-0.30152872073956061</v>
      </c>
      <c r="CR51" s="61">
        <f t="shared" si="52"/>
        <v>-1.3165408870787848E-2</v>
      </c>
      <c r="CS51" s="61">
        <f t="shared" si="53"/>
        <v>-0.14367394044472576</v>
      </c>
      <c r="CT51" s="61">
        <f t="shared" si="54"/>
        <v>-2.6754737884414011E-2</v>
      </c>
      <c r="CU51" s="61">
        <f t="shared" si="55"/>
        <v>-0.16926102397045839</v>
      </c>
      <c r="CV51" s="61">
        <f t="shared" si="56"/>
        <v>-1.6146540881240914E-2</v>
      </c>
      <c r="CW51" s="61">
        <f t="shared" si="57"/>
        <v>0.26762921084102542</v>
      </c>
      <c r="CX51" s="61">
        <f t="shared" si="58"/>
        <v>0.37173130941419164</v>
      </c>
    </row>
    <row r="52" spans="1:102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8"/>
        <v>0.56340358901845822</v>
      </c>
      <c r="L52" s="61">
        <f t="shared" si="29"/>
        <v>0.69536775500728698</v>
      </c>
      <c r="M52" s="61">
        <f t="shared" si="30"/>
        <v>0.78113992482577044</v>
      </c>
      <c r="N52" s="61">
        <f t="shared" si="31"/>
        <v>0.95643452140297269</v>
      </c>
      <c r="O52" s="61">
        <f t="shared" si="32"/>
        <v>1.3202381868315962</v>
      </c>
      <c r="P52" s="61">
        <f t="shared" si="33"/>
        <v>4.3165839770860845</v>
      </c>
      <c r="Q52" s="61">
        <f t="shared" si="34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5"/>
        <v>1.7175714073673944</v>
      </c>
      <c r="Z52" s="61">
        <f t="shared" si="36"/>
        <v>1.3493653106968613</v>
      </c>
      <c r="AA52" s="61">
        <f t="shared" si="37"/>
        <v>1.2162663334158015</v>
      </c>
      <c r="AB52" s="61">
        <f t="shared" si="38"/>
        <v>0.99356804908248242</v>
      </c>
      <c r="AC52" s="61">
        <f t="shared" si="39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60"/>
        <v>1.7175714073673944</v>
      </c>
      <c r="BH52" s="61">
        <f t="shared" si="61"/>
        <v>8.0714968859774874E-2</v>
      </c>
      <c r="BI52" s="61">
        <f t="shared" si="62"/>
        <v>0.35911667126031627</v>
      </c>
      <c r="BJ52" s="61">
        <f t="shared" si="63"/>
        <v>0.23887911834319678</v>
      </c>
      <c r="BK52" s="61">
        <f t="shared" si="64"/>
        <v>0.15166020435888103</v>
      </c>
      <c r="BL52" s="61">
        <f t="shared" si="65"/>
        <v>0.16509283320938448</v>
      </c>
      <c r="BM52" s="61">
        <f t="shared" si="66"/>
        <v>0.55295360153721673</v>
      </c>
      <c r="BN52" s="61">
        <f t="shared" si="67"/>
        <v>0.6474672584326483</v>
      </c>
      <c r="BO52" s="61">
        <f t="shared" si="68"/>
        <v>0.34226846612203199</v>
      </c>
      <c r="BP52" s="61">
        <f t="shared" si="69"/>
        <v>4.5167598769040113E-2</v>
      </c>
      <c r="BQ52" s="61">
        <f t="shared" si="70"/>
        <v>0.2124161742634878</v>
      </c>
      <c r="BR52" s="61">
        <f t="shared" si="71"/>
        <v>7.1272820713195073E-2</v>
      </c>
      <c r="BS52" s="61">
        <f t="shared" si="59"/>
        <v>4.5845811232365685</v>
      </c>
      <c r="BT52" s="61">
        <f t="shared" si="41"/>
        <v>4.5506729486328057</v>
      </c>
      <c r="BV52" s="61">
        <f t="shared" si="42"/>
        <v>0.71346162781783318</v>
      </c>
      <c r="BW52" s="61">
        <f t="shared" si="15"/>
        <v>6.6137810149654877E-2</v>
      </c>
      <c r="BX52" s="61">
        <f t="shared" si="16"/>
        <v>0.26108506908437507</v>
      </c>
      <c r="BY52" s="61">
        <f t="shared" si="17"/>
        <v>0.10613091956930934</v>
      </c>
      <c r="BZ52" s="61">
        <f t="shared" si="18"/>
        <v>0.2712950298499841</v>
      </c>
      <c r="CA52" s="61">
        <f t="shared" si="19"/>
        <v>0.28921601687029275</v>
      </c>
      <c r="CB52" s="61">
        <f t="shared" si="20"/>
        <v>0.76140943936847039</v>
      </c>
      <c r="CC52" s="61">
        <f t="shared" si="21"/>
        <v>0.63665211819085177</v>
      </c>
      <c r="CD52" s="61">
        <f t="shared" si="22"/>
        <v>0.42610685946758026</v>
      </c>
      <c r="CE52" s="61">
        <f t="shared" si="23"/>
        <v>0.10637523101027531</v>
      </c>
      <c r="CF52" s="61">
        <f t="shared" si="24"/>
        <v>0.39335503165011831</v>
      </c>
      <c r="CG52" s="61">
        <f t="shared" si="25"/>
        <v>9.8242860252775566E-2</v>
      </c>
      <c r="CH52" s="61">
        <f t="shared" si="43"/>
        <v>4.1294680132815209</v>
      </c>
      <c r="CI52" s="53">
        <f t="shared" si="44"/>
        <v>4.1222606044033272</v>
      </c>
      <c r="CK52" s="61">
        <f t="shared" si="45"/>
        <v>1.0041097795495613</v>
      </c>
      <c r="CL52" s="61">
        <f t="shared" si="46"/>
        <v>1.4577158710119997E-2</v>
      </c>
      <c r="CM52" s="61">
        <f t="shared" si="47"/>
        <v>9.8031602175941202E-2</v>
      </c>
      <c r="CN52" s="61">
        <f t="shared" si="48"/>
        <v>0.13274819877388744</v>
      </c>
      <c r="CO52" s="61">
        <f t="shared" si="49"/>
        <v>-0.11963482549110308</v>
      </c>
      <c r="CP52" s="61">
        <f t="shared" si="50"/>
        <v>-0.12412318366090827</v>
      </c>
      <c r="CQ52" s="61">
        <f t="shared" si="51"/>
        <v>-0.20845583783125365</v>
      </c>
      <c r="CR52" s="61">
        <f t="shared" si="52"/>
        <v>1.0815140241796528E-2</v>
      </c>
      <c r="CS52" s="61">
        <f t="shared" si="53"/>
        <v>-8.3838393345548268E-2</v>
      </c>
      <c r="CT52" s="61">
        <f t="shared" si="54"/>
        <v>-6.1207632241235196E-2</v>
      </c>
      <c r="CU52" s="61">
        <f t="shared" si="55"/>
        <v>-0.18093885738663051</v>
      </c>
      <c r="CV52" s="61">
        <f t="shared" si="56"/>
        <v>-2.6970039539580493E-2</v>
      </c>
      <c r="CW52" s="61">
        <f t="shared" si="57"/>
        <v>0.45511310995504761</v>
      </c>
      <c r="CX52" s="61">
        <f t="shared" si="58"/>
        <v>0.42841234422947849</v>
      </c>
    </row>
    <row r="53" spans="1:102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8"/>
        <v>0.44930758366286461</v>
      </c>
      <c r="L53" s="61">
        <f t="shared" si="29"/>
        <v>0.57616357181725952</v>
      </c>
      <c r="M53" s="61">
        <f t="shared" si="30"/>
        <v>0.65657785557310311</v>
      </c>
      <c r="N53" s="61">
        <f t="shared" si="31"/>
        <v>0.84199520004031536</v>
      </c>
      <c r="O53" s="61">
        <f t="shared" si="32"/>
        <v>1.235317883849548</v>
      </c>
      <c r="P53" s="61">
        <f t="shared" si="33"/>
        <v>3.7593620949430906</v>
      </c>
      <c r="Q53" s="61">
        <f t="shared" si="34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5"/>
        <v>1.1906501616720466</v>
      </c>
      <c r="Z53" s="61">
        <f t="shared" si="36"/>
        <v>0.96075153892217946</v>
      </c>
      <c r="AA53" s="61">
        <f t="shared" si="37"/>
        <v>0.87982362797179314</v>
      </c>
      <c r="AB53" s="61">
        <f t="shared" si="38"/>
        <v>0.73807651280297648</v>
      </c>
      <c r="AC53" s="61">
        <f t="shared" si="39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60"/>
        <v>1.1906501616720466</v>
      </c>
      <c r="BH53" s="61">
        <f t="shared" si="61"/>
        <v>7.3383845691737198E-2</v>
      </c>
      <c r="BI53" s="61">
        <f t="shared" si="62"/>
        <v>0.38787495972449576</v>
      </c>
      <c r="BJ53" s="61">
        <f t="shared" si="63"/>
        <v>0.2641049740599628</v>
      </c>
      <c r="BK53" s="61">
        <f t="shared" si="64"/>
        <v>0.19765210572895772</v>
      </c>
      <c r="BL53" s="61">
        <f t="shared" si="65"/>
        <v>0.16969788917886028</v>
      </c>
      <c r="BM53" s="61">
        <f t="shared" si="66"/>
        <v>0.51985848625149489</v>
      </c>
      <c r="BN53" s="61">
        <f t="shared" si="67"/>
        <v>9.3418210524140927E-2</v>
      </c>
      <c r="BO53" s="61">
        <f t="shared" si="68"/>
        <v>0.22189100488405231</v>
      </c>
      <c r="BP53" s="61">
        <f t="shared" si="69"/>
        <v>1.7967210319303394E-2</v>
      </c>
      <c r="BQ53" s="61">
        <f t="shared" si="70"/>
        <v>0.20484185597914237</v>
      </c>
      <c r="BR53" s="61">
        <f t="shared" si="71"/>
        <v>0.10852155146505177</v>
      </c>
      <c r="BS53" s="61">
        <f t="shared" si="59"/>
        <v>3.4498622554792457</v>
      </c>
      <c r="BT53" s="61">
        <f t="shared" si="41"/>
        <v>3.6209828334040184</v>
      </c>
      <c r="BV53" s="61">
        <f t="shared" si="42"/>
        <v>0.55778134014977698</v>
      </c>
      <c r="BW53" s="61">
        <f t="shared" si="15"/>
        <v>6.3645529501786716E-2</v>
      </c>
      <c r="BX53" s="61">
        <f t="shared" si="16"/>
        <v>0.29935646581655256</v>
      </c>
      <c r="BY53" s="61">
        <f t="shared" si="17"/>
        <v>0.28009797550228566</v>
      </c>
      <c r="BZ53" s="61">
        <f t="shared" si="18"/>
        <v>0.36523861058349799</v>
      </c>
      <c r="CA53" s="61">
        <f t="shared" si="19"/>
        <v>0.28824057008537046</v>
      </c>
      <c r="CB53" s="61">
        <f t="shared" si="20"/>
        <v>0.79967963321252744</v>
      </c>
      <c r="CC53" s="61">
        <f t="shared" si="21"/>
        <v>7.7581773665162529E-2</v>
      </c>
      <c r="CD53" s="61">
        <f t="shared" si="22"/>
        <v>0.33021200959038155</v>
      </c>
      <c r="CE53" s="61">
        <f t="shared" si="23"/>
        <v>4.5091228563990157E-2</v>
      </c>
      <c r="CF53" s="61">
        <f t="shared" si="24"/>
        <v>0.40973574684562808</v>
      </c>
      <c r="CG53" s="61">
        <f t="shared" si="25"/>
        <v>0.15238856664261613</v>
      </c>
      <c r="CH53" s="61">
        <f t="shared" si="43"/>
        <v>3.6690494501595765</v>
      </c>
      <c r="CI53" s="53">
        <f t="shared" si="44"/>
        <v>3.8643088383483848</v>
      </c>
      <c r="CK53" s="61">
        <f t="shared" si="45"/>
        <v>0.63286882152226964</v>
      </c>
      <c r="CL53" s="61">
        <f t="shared" si="46"/>
        <v>9.7383161899504828E-3</v>
      </c>
      <c r="CM53" s="61">
        <f t="shared" si="47"/>
        <v>8.8518493907943196E-2</v>
      </c>
      <c r="CN53" s="61">
        <f t="shared" si="48"/>
        <v>-1.5993001442322852E-2</v>
      </c>
      <c r="CO53" s="61">
        <f t="shared" si="49"/>
        <v>-0.16758650485454027</v>
      </c>
      <c r="CP53" s="61">
        <f t="shared" si="50"/>
        <v>-0.11854268090651018</v>
      </c>
      <c r="CQ53" s="61">
        <f t="shared" si="51"/>
        <v>-0.27982114696103255</v>
      </c>
      <c r="CR53" s="61">
        <f t="shared" si="52"/>
        <v>1.5836436858978398E-2</v>
      </c>
      <c r="CS53" s="61">
        <f t="shared" si="53"/>
        <v>-0.10832100470632924</v>
      </c>
      <c r="CT53" s="61">
        <f t="shared" si="54"/>
        <v>-2.7124018244686764E-2</v>
      </c>
      <c r="CU53" s="61">
        <f t="shared" si="55"/>
        <v>-0.20489389086648571</v>
      </c>
      <c r="CV53" s="61">
        <f t="shared" si="56"/>
        <v>-4.3867015177564361E-2</v>
      </c>
      <c r="CW53" s="61">
        <f t="shared" si="57"/>
        <v>-0.21918719468033077</v>
      </c>
      <c r="CX53" s="61">
        <f t="shared" si="58"/>
        <v>-0.2433260049443664</v>
      </c>
    </row>
    <row r="54" spans="1:102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8"/>
        <v>0.47009910085745749</v>
      </c>
      <c r="L54" s="61">
        <f t="shared" si="29"/>
        <v>0.61202569404441587</v>
      </c>
      <c r="M54" s="61">
        <f t="shared" si="30"/>
        <v>0.70630268737552804</v>
      </c>
      <c r="N54" s="61">
        <f t="shared" si="31"/>
        <v>0.8950868236863917</v>
      </c>
      <c r="O54" s="61">
        <f t="shared" si="32"/>
        <v>1.2943857184587131</v>
      </c>
      <c r="P54" s="61">
        <f t="shared" si="33"/>
        <v>3.9779000244225062</v>
      </c>
      <c r="Q54" s="61">
        <f t="shared" si="34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5"/>
        <v>1.2091154759641585</v>
      </c>
      <c r="Z54" s="61">
        <f t="shared" si="36"/>
        <v>1.0122473511074834</v>
      </c>
      <c r="AA54" s="61">
        <f t="shared" si="37"/>
        <v>0.95304772141282545</v>
      </c>
      <c r="AB54" s="61">
        <f t="shared" si="38"/>
        <v>0.80517892084464304</v>
      </c>
      <c r="AC54" s="61">
        <f t="shared" si="39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60"/>
        <v>1.2091154759641585</v>
      </c>
      <c r="BH54" s="61">
        <f t="shared" si="61"/>
        <v>0.10705282421817219</v>
      </c>
      <c r="BI54" s="61">
        <f t="shared" si="62"/>
        <v>0.48779512383165541</v>
      </c>
      <c r="BJ54" s="61">
        <f t="shared" si="63"/>
        <v>0.19100761554645845</v>
      </c>
      <c r="BK54" s="61">
        <f t="shared" si="64"/>
        <v>0.13649684229242257</v>
      </c>
      <c r="BL54" s="61">
        <f t="shared" si="65"/>
        <v>0.17912473567867954</v>
      </c>
      <c r="BM54" s="61">
        <f t="shared" si="66"/>
        <v>0.47913341448338803</v>
      </c>
      <c r="BN54" s="61">
        <f t="shared" si="67"/>
        <v>1.4258208060898805E-2</v>
      </c>
      <c r="BO54" s="61">
        <f t="shared" si="68"/>
        <v>0.42483009306132002</v>
      </c>
      <c r="BP54" s="61">
        <f t="shared" si="69"/>
        <v>0.12546649805302032</v>
      </c>
      <c r="BQ54" s="61">
        <f t="shared" si="70"/>
        <v>0.13541808041499678</v>
      </c>
      <c r="BR54" s="61">
        <f t="shared" si="71"/>
        <v>7.7023433429555171E-2</v>
      </c>
      <c r="BS54" s="61">
        <f t="shared" si="59"/>
        <v>3.5667223450347256</v>
      </c>
      <c r="BT54" s="61">
        <f t="shared" si="41"/>
        <v>3.7936011001493464</v>
      </c>
      <c r="BV54" s="61">
        <f t="shared" si="42"/>
        <v>0.61600678582212631</v>
      </c>
      <c r="BW54" s="61">
        <f t="shared" si="15"/>
        <v>8.9669624044097382E-2</v>
      </c>
      <c r="BX54" s="61">
        <f t="shared" si="16"/>
        <v>0.4333303172930747</v>
      </c>
      <c r="BY54" s="61">
        <f t="shared" si="17"/>
        <v>0.1703800257683564</v>
      </c>
      <c r="BZ54" s="61">
        <f t="shared" si="18"/>
        <v>0.23123514779860482</v>
      </c>
      <c r="CA54" s="61">
        <f t="shared" si="19"/>
        <v>0.35151076710651763</v>
      </c>
      <c r="CB54" s="61">
        <f t="shared" si="20"/>
        <v>0.69296211126537566</v>
      </c>
      <c r="CC54" s="61">
        <f t="shared" si="21"/>
        <v>2.4848944566183083E-3</v>
      </c>
      <c r="CD54" s="61">
        <f t="shared" si="22"/>
        <v>0.57820942463507796</v>
      </c>
      <c r="CE54" s="61">
        <f t="shared" si="23"/>
        <v>0.33103791172271918</v>
      </c>
      <c r="CF54" s="61">
        <f t="shared" si="24"/>
        <v>0.22773837569235741</v>
      </c>
      <c r="CG54" s="61">
        <f t="shared" si="25"/>
        <v>0.10170827579144801</v>
      </c>
      <c r="CH54" s="61">
        <f t="shared" si="43"/>
        <v>3.8262736613963737</v>
      </c>
      <c r="CI54" s="53">
        <f t="shared" si="44"/>
        <v>4.0449923892817763</v>
      </c>
      <c r="CK54" s="61">
        <f t="shared" si="45"/>
        <v>0.59310869014203216</v>
      </c>
      <c r="CL54" s="61">
        <f t="shared" si="46"/>
        <v>1.7383200174074812E-2</v>
      </c>
      <c r="CM54" s="61">
        <f t="shared" si="47"/>
        <v>5.4464806538580712E-2</v>
      </c>
      <c r="CN54" s="61">
        <f t="shared" si="48"/>
        <v>2.0627589778102057E-2</v>
      </c>
      <c r="CO54" s="61">
        <f t="shared" si="49"/>
        <v>-9.4738305506182258E-2</v>
      </c>
      <c r="CP54" s="61">
        <f t="shared" si="50"/>
        <v>-0.17238603142783809</v>
      </c>
      <c r="CQ54" s="61">
        <f t="shared" si="51"/>
        <v>-0.21382869678198763</v>
      </c>
      <c r="CR54" s="61">
        <f t="shared" si="52"/>
        <v>1.1773313604280496E-2</v>
      </c>
      <c r="CS54" s="61">
        <f t="shared" si="53"/>
        <v>-0.15337933157375794</v>
      </c>
      <c r="CT54" s="61">
        <f t="shared" si="54"/>
        <v>-0.20557141366969886</v>
      </c>
      <c r="CU54" s="61">
        <f t="shared" si="55"/>
        <v>-9.2320295277360631E-2</v>
      </c>
      <c r="CV54" s="61">
        <f t="shared" si="56"/>
        <v>-2.4684842361892834E-2</v>
      </c>
      <c r="CW54" s="61">
        <f t="shared" si="57"/>
        <v>-0.25955131636164808</v>
      </c>
      <c r="CX54" s="61">
        <f t="shared" si="58"/>
        <v>-0.25139128913242992</v>
      </c>
    </row>
    <row r="55" spans="1:102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8"/>
        <v>0.50480184002072714</v>
      </c>
      <c r="L55" s="61">
        <f t="shared" si="29"/>
        <v>0.63726700219441612</v>
      </c>
      <c r="M55" s="61">
        <f t="shared" si="30"/>
        <v>0.71887121263986864</v>
      </c>
      <c r="N55" s="61">
        <f t="shared" si="31"/>
        <v>0.90699612180575528</v>
      </c>
      <c r="O55" s="61">
        <f t="shared" si="32"/>
        <v>1.2982286718287774</v>
      </c>
      <c r="P55" s="61">
        <f t="shared" si="33"/>
        <v>4.0661648484895441</v>
      </c>
      <c r="Q55" s="61">
        <f t="shared" si="34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5"/>
        <v>1.5907089828565122</v>
      </c>
      <c r="Z55" s="61">
        <f t="shared" si="36"/>
        <v>1.3079102257253252</v>
      </c>
      <c r="AA55" s="61">
        <f t="shared" si="37"/>
        <v>1.2100553685651882</v>
      </c>
      <c r="AB55" s="61">
        <f t="shared" si="38"/>
        <v>1.0138180394233878</v>
      </c>
      <c r="AC55" s="61">
        <f t="shared" si="39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60"/>
        <v>1.5907089828565122</v>
      </c>
      <c r="BH55" s="61">
        <f t="shared" si="61"/>
        <v>8.1913512812103198E-2</v>
      </c>
      <c r="BI55" s="61">
        <f t="shared" si="62"/>
        <v>0.3359176826715875</v>
      </c>
      <c r="BJ55" s="61">
        <f t="shared" si="63"/>
        <v>0.45494182827059776</v>
      </c>
      <c r="BK55" s="61">
        <f t="shared" si="64"/>
        <v>0.1789558282991309</v>
      </c>
      <c r="BL55" s="61">
        <f t="shared" si="65"/>
        <v>0.16785258386946864</v>
      </c>
      <c r="BM55" s="61">
        <f t="shared" si="66"/>
        <v>0.63184877684976704</v>
      </c>
      <c r="BN55" s="61">
        <f t="shared" si="67"/>
        <v>4.9372873290825563E-2</v>
      </c>
      <c r="BO55" s="61">
        <f t="shared" si="68"/>
        <v>0.12484247383015351</v>
      </c>
      <c r="BP55" s="61">
        <f t="shared" si="69"/>
        <v>5.4013525238500171E-2</v>
      </c>
      <c r="BQ55" s="61">
        <f t="shared" si="70"/>
        <v>0.15684386494229791</v>
      </c>
      <c r="BR55" s="61">
        <f t="shared" si="71"/>
        <v>0.12302523224542032</v>
      </c>
      <c r="BS55" s="61">
        <f t="shared" si="59"/>
        <v>3.9502371651763646</v>
      </c>
      <c r="BT55" s="61">
        <f t="shared" si="41"/>
        <v>4.0808779305111509</v>
      </c>
      <c r="BV55" s="61">
        <f t="shared" si="42"/>
        <v>0.76801205077325485</v>
      </c>
      <c r="BW55" s="61">
        <f t="shared" si="15"/>
        <v>6.9295506945734733E-2</v>
      </c>
      <c r="BX55" s="61">
        <f t="shared" si="16"/>
        <v>0.24304317833894284</v>
      </c>
      <c r="BY55" s="61">
        <f t="shared" si="17"/>
        <v>0.46749935314755292</v>
      </c>
      <c r="BZ55" s="61">
        <f t="shared" si="18"/>
        <v>0.34541783352451166</v>
      </c>
      <c r="CA55" s="61">
        <f t="shared" si="19"/>
        <v>0.32644041960333486</v>
      </c>
      <c r="CB55" s="61">
        <f t="shared" si="20"/>
        <v>0.93880732150454127</v>
      </c>
      <c r="CC55" s="61">
        <f t="shared" si="21"/>
        <v>3.813932190613549E-2</v>
      </c>
      <c r="CD55" s="61">
        <f t="shared" si="22"/>
        <v>0.17856568678102813</v>
      </c>
      <c r="CE55" s="61">
        <f t="shared" si="23"/>
        <v>0.12938230165654915</v>
      </c>
      <c r="CF55" s="61">
        <f t="shared" si="24"/>
        <v>0.27927819678961241</v>
      </c>
      <c r="CG55" s="61">
        <f t="shared" si="25"/>
        <v>0.17014307477699653</v>
      </c>
      <c r="CH55" s="61">
        <f t="shared" si="43"/>
        <v>3.9540242457481951</v>
      </c>
      <c r="CI55" s="53">
        <f t="shared" si="44"/>
        <v>4.0543853388647522</v>
      </c>
      <c r="CK55" s="61">
        <f t="shared" si="45"/>
        <v>0.82269693208325734</v>
      </c>
      <c r="CL55" s="61">
        <f t="shared" si="46"/>
        <v>1.2618005866368465E-2</v>
      </c>
      <c r="CM55" s="61">
        <f t="shared" si="47"/>
        <v>9.2874504332644658E-2</v>
      </c>
      <c r="CN55" s="61">
        <f t="shared" si="48"/>
        <v>-1.2557524876955162E-2</v>
      </c>
      <c r="CO55" s="61">
        <f t="shared" si="49"/>
        <v>-0.16646200522538077</v>
      </c>
      <c r="CP55" s="61">
        <f t="shared" si="50"/>
        <v>-0.15858783573386623</v>
      </c>
      <c r="CQ55" s="61">
        <f t="shared" si="51"/>
        <v>-0.30695854465477423</v>
      </c>
      <c r="CR55" s="61">
        <f t="shared" si="52"/>
        <v>1.1233551384690073E-2</v>
      </c>
      <c r="CS55" s="61">
        <f t="shared" si="53"/>
        <v>-5.3723212950874621E-2</v>
      </c>
      <c r="CT55" s="61">
        <f t="shared" si="54"/>
        <v>-7.5368776418048983E-2</v>
      </c>
      <c r="CU55" s="61">
        <f t="shared" si="55"/>
        <v>-0.1224343318473145</v>
      </c>
      <c r="CV55" s="61">
        <f t="shared" si="56"/>
        <v>-4.7117842531576207E-2</v>
      </c>
      <c r="CW55" s="61">
        <f t="shared" si="57"/>
        <v>-3.7870805718305256E-3</v>
      </c>
      <c r="CX55" s="61">
        <f t="shared" si="58"/>
        <v>2.6492591646398722E-2</v>
      </c>
    </row>
    <row r="56" spans="1:102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8"/>
        <v>0.44673244255821393</v>
      </c>
      <c r="L56" s="61">
        <f t="shared" si="29"/>
        <v>0.56729365051796299</v>
      </c>
      <c r="M56" s="61">
        <f t="shared" si="30"/>
        <v>0.64717485509152251</v>
      </c>
      <c r="N56" s="61">
        <f t="shared" si="31"/>
        <v>0.82954500006239795</v>
      </c>
      <c r="O56" s="61">
        <f t="shared" si="32"/>
        <v>1.1902526215896545</v>
      </c>
      <c r="P56" s="61">
        <f t="shared" si="33"/>
        <v>3.680998569819752</v>
      </c>
      <c r="Q56" s="61">
        <f t="shared" si="34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5"/>
        <v>1.4186063065801828</v>
      </c>
      <c r="Z56" s="61">
        <f t="shared" si="36"/>
        <v>1.1465175374781316</v>
      </c>
      <c r="AA56" s="61">
        <f t="shared" si="37"/>
        <v>1.0489093108212371</v>
      </c>
      <c r="AB56" s="61">
        <f t="shared" si="38"/>
        <v>0.86999395726244677</v>
      </c>
      <c r="AC56" s="61">
        <f t="shared" si="39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60"/>
        <v>1.4186063065801828</v>
      </c>
      <c r="BH56" s="61">
        <f t="shared" si="61"/>
        <v>4.0449737196185227E-2</v>
      </c>
      <c r="BI56" s="61">
        <f t="shared" si="62"/>
        <v>0.25462784730198074</v>
      </c>
      <c r="BJ56" s="61">
        <f t="shared" si="63"/>
        <v>0.24575226473700637</v>
      </c>
      <c r="BK56" s="61">
        <f t="shared" si="64"/>
        <v>0.10464759548295262</v>
      </c>
      <c r="BL56" s="61">
        <f t="shared" si="65"/>
        <v>0.21254702582798921</v>
      </c>
      <c r="BM56" s="61">
        <f t="shared" si="66"/>
        <v>0.65203015018363863</v>
      </c>
      <c r="BN56" s="61">
        <f t="shared" si="67"/>
        <v>6.8739401256211474E-2</v>
      </c>
      <c r="BO56" s="61">
        <f t="shared" si="68"/>
        <v>0.22959840658899397</v>
      </c>
      <c r="BP56" s="61">
        <f t="shared" si="69"/>
        <v>4.3504868858937708E-2</v>
      </c>
      <c r="BQ56" s="61">
        <f t="shared" si="70"/>
        <v>0.1502200277776618</v>
      </c>
      <c r="BR56" s="61">
        <f t="shared" si="71"/>
        <v>9.8935303005528288E-2</v>
      </c>
      <c r="BS56" s="61">
        <f t="shared" si="59"/>
        <v>3.5196589347972691</v>
      </c>
      <c r="BT56" s="61">
        <f t="shared" si="41"/>
        <v>3.6109279806800787</v>
      </c>
      <c r="BV56" s="61">
        <f t="shared" si="42"/>
        <v>0.64844205301089153</v>
      </c>
      <c r="BW56" s="61">
        <f t="shared" si="15"/>
        <v>3.4326304453565791E-2</v>
      </c>
      <c r="BX56" s="61">
        <f t="shared" si="16"/>
        <v>0.1756171127947308</v>
      </c>
      <c r="BY56" s="61">
        <f t="shared" si="17"/>
        <v>0.27195903476320138</v>
      </c>
      <c r="BZ56" s="61">
        <f t="shared" si="18"/>
        <v>0.18516778136156076</v>
      </c>
      <c r="CA56" s="61">
        <f t="shared" si="19"/>
        <v>0.41874377944082819</v>
      </c>
      <c r="CB56" s="61">
        <f t="shared" si="20"/>
        <v>1.0251963286257222</v>
      </c>
      <c r="CC56" s="61">
        <f t="shared" si="21"/>
        <v>6.2037946291857077E-2</v>
      </c>
      <c r="CD56" s="61">
        <f t="shared" si="22"/>
        <v>0.30880219123960667</v>
      </c>
      <c r="CE56" s="61">
        <f t="shared" si="23"/>
        <v>0.11978720990817257</v>
      </c>
      <c r="CF56" s="61">
        <f t="shared" si="24"/>
        <v>0.29253724925150859</v>
      </c>
      <c r="CG56" s="61">
        <f t="shared" si="25"/>
        <v>0.12966967590845188</v>
      </c>
      <c r="CH56" s="61">
        <f t="shared" si="43"/>
        <v>3.6722866670500975</v>
      </c>
      <c r="CI56" s="53">
        <f t="shared" si="44"/>
        <v>3.7175959861994512</v>
      </c>
      <c r="CK56" s="61">
        <f t="shared" si="45"/>
        <v>0.7701642535692913</v>
      </c>
      <c r="CL56" s="61">
        <f t="shared" si="46"/>
        <v>6.1234327426194363E-3</v>
      </c>
      <c r="CM56" s="61">
        <f t="shared" si="47"/>
        <v>7.9010734507249936E-2</v>
      </c>
      <c r="CN56" s="61">
        <f t="shared" si="48"/>
        <v>-2.6206770026195009E-2</v>
      </c>
      <c r="CO56" s="61">
        <f t="shared" si="49"/>
        <v>-8.0520185878608139E-2</v>
      </c>
      <c r="CP56" s="61">
        <f t="shared" si="50"/>
        <v>-0.20619675361283898</v>
      </c>
      <c r="CQ56" s="61">
        <f t="shared" si="51"/>
        <v>-0.37316617844208355</v>
      </c>
      <c r="CR56" s="61">
        <f t="shared" si="52"/>
        <v>6.7014549643543975E-3</v>
      </c>
      <c r="CS56" s="61">
        <f t="shared" si="53"/>
        <v>-7.9203784650612702E-2</v>
      </c>
      <c r="CT56" s="61">
        <f t="shared" si="54"/>
        <v>-7.628234104923487E-2</v>
      </c>
      <c r="CU56" s="61">
        <f t="shared" si="55"/>
        <v>-0.14231722147384679</v>
      </c>
      <c r="CV56" s="61">
        <f t="shared" si="56"/>
        <v>-3.0734372902923593E-2</v>
      </c>
      <c r="CW56" s="61">
        <f t="shared" si="57"/>
        <v>-0.15262773225282844</v>
      </c>
      <c r="CX56" s="61">
        <f t="shared" si="58"/>
        <v>-0.1066680055193725</v>
      </c>
    </row>
    <row r="57" spans="1:102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8"/>
        <v>0.42685330569869767</v>
      </c>
      <c r="L57" s="61">
        <f t="shared" si="29"/>
        <v>0.53534143196719086</v>
      </c>
      <c r="M57" s="61">
        <f t="shared" si="30"/>
        <v>0.60414596224247508</v>
      </c>
      <c r="N57" s="61">
        <f t="shared" si="31"/>
        <v>0.74374914523182145</v>
      </c>
      <c r="O57" s="61">
        <f t="shared" si="32"/>
        <v>1.0350923304403312</v>
      </c>
      <c r="P57" s="61">
        <f t="shared" si="33"/>
        <v>3.3451821755805162</v>
      </c>
      <c r="Q57" s="61">
        <f t="shared" si="34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5"/>
        <v>1.3469445358439975</v>
      </c>
      <c r="Z57" s="61">
        <f t="shared" si="36"/>
        <v>1.0904527819410392</v>
      </c>
      <c r="AA57" s="61">
        <f t="shared" si="37"/>
        <v>0.99694287273576221</v>
      </c>
      <c r="AB57" s="61">
        <f t="shared" si="38"/>
        <v>0.82671206465333591</v>
      </c>
      <c r="AC57" s="61">
        <f t="shared" si="39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60"/>
        <v>1.3469445358439975</v>
      </c>
      <c r="BH57" s="61">
        <f t="shared" si="61"/>
        <v>0.10499166729427088</v>
      </c>
      <c r="BI57" s="61">
        <f t="shared" si="62"/>
        <v>0.24686939281289472</v>
      </c>
      <c r="BJ57" s="61">
        <f t="shared" si="63"/>
        <v>0.32921802310047432</v>
      </c>
      <c r="BK57" s="61">
        <f t="shared" si="64"/>
        <v>0.12116351611259342</v>
      </c>
      <c r="BL57" s="61">
        <f t="shared" si="65"/>
        <v>0.16413179520938787</v>
      </c>
      <c r="BM57" s="61">
        <f t="shared" si="66"/>
        <v>0.36276898811530617</v>
      </c>
      <c r="BN57" s="61">
        <f t="shared" si="67"/>
        <v>0.32206319155406882</v>
      </c>
      <c r="BO57" s="61">
        <f t="shared" si="68"/>
        <v>0.17544151887653217</v>
      </c>
      <c r="BP57" s="61">
        <f t="shared" si="69"/>
        <v>4.1446991049074282E-2</v>
      </c>
      <c r="BQ57" s="61">
        <f t="shared" si="70"/>
        <v>0.1238743391347909</v>
      </c>
      <c r="BR57" s="61">
        <f t="shared" si="71"/>
        <v>6.329745566148888E-2</v>
      </c>
      <c r="BS57" s="61">
        <f t="shared" si="59"/>
        <v>3.4022114147648796</v>
      </c>
      <c r="BT57" s="61">
        <f t="shared" si="41"/>
        <v>3.4525782968191532</v>
      </c>
      <c r="BV57" s="61">
        <f t="shared" si="42"/>
        <v>0.61740378370918181</v>
      </c>
      <c r="BW57" s="61">
        <f t="shared" si="15"/>
        <v>8.5418227674772709E-2</v>
      </c>
      <c r="BX57" s="61">
        <f t="shared" si="16"/>
        <v>0.21047073224131971</v>
      </c>
      <c r="BY57" s="61">
        <f t="shared" si="17"/>
        <v>0.29760606869607675</v>
      </c>
      <c r="BZ57" s="61">
        <f t="shared" si="18"/>
        <v>0.20965988598596183</v>
      </c>
      <c r="CA57" s="61">
        <f t="shared" si="19"/>
        <v>0.25188550174552421</v>
      </c>
      <c r="CB57" s="61">
        <f t="shared" si="20"/>
        <v>0.58605995292371316</v>
      </c>
      <c r="CC57" s="61">
        <f t="shared" si="21"/>
        <v>0.30578873101567033</v>
      </c>
      <c r="CD57" s="61">
        <f t="shared" si="22"/>
        <v>0.20372314689115578</v>
      </c>
      <c r="CE57" s="61">
        <f t="shared" si="23"/>
        <v>0.10306112311806205</v>
      </c>
      <c r="CF57" s="61">
        <f t="shared" si="24"/>
        <v>0.23172355637557199</v>
      </c>
      <c r="CG57" s="61">
        <f t="shared" si="25"/>
        <v>8.6958907904048852E-2</v>
      </c>
      <c r="CH57" s="61">
        <f t="shared" si="43"/>
        <v>3.1897596182810593</v>
      </c>
      <c r="CI57" s="53">
        <f t="shared" si="44"/>
        <v>3.2318322430509916</v>
      </c>
      <c r="CK57" s="61">
        <f t="shared" si="45"/>
        <v>0.72954075213481573</v>
      </c>
      <c r="CL57" s="61">
        <f t="shared" si="46"/>
        <v>1.9573439619498173E-2</v>
      </c>
      <c r="CM57" s="61">
        <f t="shared" si="47"/>
        <v>3.6398660571575009E-2</v>
      </c>
      <c r="CN57" s="61">
        <f t="shared" si="48"/>
        <v>3.1611954404397569E-2</v>
      </c>
      <c r="CO57" s="61">
        <f t="shared" si="49"/>
        <v>-8.8496369873368411E-2</v>
      </c>
      <c r="CP57" s="61">
        <f t="shared" si="50"/>
        <v>-8.7753706536136344E-2</v>
      </c>
      <c r="CQ57" s="61">
        <f t="shared" si="51"/>
        <v>-0.22329096480840699</v>
      </c>
      <c r="CR57" s="61">
        <f t="shared" si="52"/>
        <v>1.6274460538398483E-2</v>
      </c>
      <c r="CS57" s="61">
        <f t="shared" si="53"/>
        <v>-2.8281628014623611E-2</v>
      </c>
      <c r="CT57" s="61">
        <f t="shared" si="54"/>
        <v>-6.1614132068987769E-2</v>
      </c>
      <c r="CU57" s="61">
        <f t="shared" si="55"/>
        <v>-0.10784921724078109</v>
      </c>
      <c r="CV57" s="61">
        <f t="shared" si="56"/>
        <v>-2.3661452242559972E-2</v>
      </c>
      <c r="CW57" s="61">
        <f t="shared" si="57"/>
        <v>0.2124517964838204</v>
      </c>
      <c r="CX57" s="61">
        <f t="shared" si="58"/>
        <v>0.22074605376816159</v>
      </c>
    </row>
    <row r="58" spans="1:102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8"/>
        <v>0.40664488517925307</v>
      </c>
      <c r="L58" s="61">
        <f t="shared" si="29"/>
        <v>0.50464996222429315</v>
      </c>
      <c r="M58" s="61">
        <f t="shared" si="30"/>
        <v>0.57668754202206685</v>
      </c>
      <c r="N58" s="61">
        <f t="shared" si="31"/>
        <v>0.71198559498160863</v>
      </c>
      <c r="O58" s="61">
        <f t="shared" si="32"/>
        <v>1.0135825994038377</v>
      </c>
      <c r="P58" s="61">
        <f t="shared" si="33"/>
        <v>3.2135505838110596</v>
      </c>
      <c r="Q58" s="61">
        <f t="shared" si="34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5"/>
        <v>1.4090755858924109</v>
      </c>
      <c r="Z58" s="61">
        <f t="shared" si="36"/>
        <v>1.1466737199446901</v>
      </c>
      <c r="AA58" s="61">
        <f t="shared" si="37"/>
        <v>1.0566951387203456</v>
      </c>
      <c r="AB58" s="61">
        <f t="shared" si="38"/>
        <v>0.88295698673554035</v>
      </c>
      <c r="AC58" s="61">
        <f t="shared" si="39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60"/>
        <v>1.4090755858924109</v>
      </c>
      <c r="BH58" s="61">
        <f t="shared" si="61"/>
        <v>6.2097584779957575E-2</v>
      </c>
      <c r="BI58" s="61">
        <f t="shared" si="62"/>
        <v>0.21103199470970949</v>
      </c>
      <c r="BJ58" s="61">
        <f t="shared" si="63"/>
        <v>0.32341746383537662</v>
      </c>
      <c r="BK58" s="61">
        <f t="shared" si="64"/>
        <v>8.9047129110659068E-2</v>
      </c>
      <c r="BL58" s="61">
        <f t="shared" si="65"/>
        <v>0.18752886207981656</v>
      </c>
      <c r="BM58" s="61">
        <f t="shared" si="66"/>
        <v>0.27987166024160715</v>
      </c>
      <c r="BN58" s="61">
        <f t="shared" si="67"/>
        <v>5.7342230534380992E-2</v>
      </c>
      <c r="BO58" s="61">
        <f t="shared" si="68"/>
        <v>0.17323044446311947</v>
      </c>
      <c r="BP58" s="61">
        <f t="shared" si="69"/>
        <v>3.5045135978640049E-2</v>
      </c>
      <c r="BQ58" s="61">
        <f t="shared" si="70"/>
        <v>0.18396317488897393</v>
      </c>
      <c r="BR58" s="61">
        <f t="shared" si="71"/>
        <v>9.7858141681484337E-2</v>
      </c>
      <c r="BS58" s="61">
        <f t="shared" si="59"/>
        <v>3.1095094081961365</v>
      </c>
      <c r="BT58" s="61">
        <f t="shared" si="41"/>
        <v>3.2857102994979348</v>
      </c>
      <c r="BV58" s="61">
        <f t="shared" si="42"/>
        <v>0.66536820258437224</v>
      </c>
      <c r="BW58" s="61">
        <f t="shared" si="15"/>
        <v>5.4006256177241113E-2</v>
      </c>
      <c r="BX58" s="61">
        <f t="shared" si="16"/>
        <v>0.15936190819945978</v>
      </c>
      <c r="BY58" s="61">
        <f t="shared" si="17"/>
        <v>0.38669958930513099</v>
      </c>
      <c r="BZ58" s="61">
        <f t="shared" si="18"/>
        <v>0.14599500012964889</v>
      </c>
      <c r="CA58" s="61">
        <f t="shared" si="19"/>
        <v>0.31200391036441938</v>
      </c>
      <c r="CB58" s="61">
        <f t="shared" si="20"/>
        <v>0.39108716443615155</v>
      </c>
      <c r="CC58" s="61">
        <f t="shared" si="21"/>
        <v>3.1697044925598931E-2</v>
      </c>
      <c r="CD58" s="61">
        <f t="shared" si="22"/>
        <v>0.22431047411982755</v>
      </c>
      <c r="CE58" s="61">
        <f t="shared" si="23"/>
        <v>0.10402864139514888</v>
      </c>
      <c r="CF58" s="61">
        <f t="shared" si="24"/>
        <v>0.36658671131508264</v>
      </c>
      <c r="CG58" s="61">
        <f t="shared" si="25"/>
        <v>0.14890975066629417</v>
      </c>
      <c r="CH58" s="61">
        <f t="shared" si="43"/>
        <v>2.9900546536183765</v>
      </c>
      <c r="CI58" s="53">
        <f t="shared" si="44"/>
        <v>3.1681491287069763</v>
      </c>
      <c r="CK58" s="61">
        <f t="shared" si="45"/>
        <v>0.74370738330803865</v>
      </c>
      <c r="CL58" s="61">
        <f t="shared" si="46"/>
        <v>8.0913286027164619E-3</v>
      </c>
      <c r="CM58" s="61">
        <f t="shared" si="47"/>
        <v>5.1670086510249708E-2</v>
      </c>
      <c r="CN58" s="61">
        <f t="shared" si="48"/>
        <v>-6.3282125469754369E-2</v>
      </c>
      <c r="CO58" s="61">
        <f t="shared" si="49"/>
        <v>-5.6947871018989821E-2</v>
      </c>
      <c r="CP58" s="61">
        <f t="shared" si="50"/>
        <v>-0.12447504828460282</v>
      </c>
      <c r="CQ58" s="61">
        <f t="shared" si="51"/>
        <v>-0.1112155041945444</v>
      </c>
      <c r="CR58" s="61">
        <f t="shared" si="52"/>
        <v>2.564518560878206E-2</v>
      </c>
      <c r="CS58" s="61">
        <f t="shared" si="53"/>
        <v>-5.1080029656708076E-2</v>
      </c>
      <c r="CT58" s="61">
        <f t="shared" si="54"/>
        <v>-6.8983505416508828E-2</v>
      </c>
      <c r="CU58" s="61">
        <f t="shared" si="55"/>
        <v>-0.18262353642610871</v>
      </c>
      <c r="CV58" s="61">
        <f t="shared" si="56"/>
        <v>-5.1051608984809829E-2</v>
      </c>
      <c r="CW58" s="61">
        <f t="shared" si="57"/>
        <v>0.11945475457776</v>
      </c>
      <c r="CX58" s="61">
        <f t="shared" si="58"/>
        <v>0.11756117079095851</v>
      </c>
    </row>
    <row r="59" spans="1:102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8"/>
        <v>0.26239765538928927</v>
      </c>
      <c r="L59" s="61">
        <f t="shared" si="29"/>
        <v>0.3463708188282511</v>
      </c>
      <c r="M59" s="61">
        <f t="shared" si="30"/>
        <v>0.40719917439126885</v>
      </c>
      <c r="N59" s="61">
        <f t="shared" si="31"/>
        <v>0.53950049628108787</v>
      </c>
      <c r="O59" s="61">
        <f t="shared" si="32"/>
        <v>0.83021223383777609</v>
      </c>
      <c r="P59" s="61">
        <f t="shared" si="33"/>
        <v>2.385680378727673</v>
      </c>
      <c r="Q59" s="61">
        <f t="shared" si="34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5"/>
        <v>0.47197113639918814</v>
      </c>
      <c r="Z59" s="61">
        <f t="shared" si="36"/>
        <v>0.37438660517422517</v>
      </c>
      <c r="AA59" s="61">
        <f t="shared" si="37"/>
        <v>0.34170414722220793</v>
      </c>
      <c r="AB59" s="61">
        <f t="shared" si="38"/>
        <v>0.29212282975433662</v>
      </c>
      <c r="AC59" s="61">
        <f t="shared" si="39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60"/>
        <v>0.47197113639918814</v>
      </c>
      <c r="BH59" s="61">
        <f t="shared" si="61"/>
        <v>4.6413346748572941E-2</v>
      </c>
      <c r="BI59" s="61">
        <f t="shared" si="62"/>
        <v>0.25641085310634371</v>
      </c>
      <c r="BJ59" s="61">
        <f t="shared" si="63"/>
        <v>0.12449863811459334</v>
      </c>
      <c r="BK59" s="61">
        <f t="shared" si="64"/>
        <v>0.12699865149272263</v>
      </c>
      <c r="BL59" s="61">
        <f t="shared" si="65"/>
        <v>0.18719646148060487</v>
      </c>
      <c r="BM59" s="61">
        <f t="shared" si="66"/>
        <v>0.278597004583165</v>
      </c>
      <c r="BN59" s="61">
        <f t="shared" si="67"/>
        <v>1.9673752357603565E-3</v>
      </c>
      <c r="BO59" s="61">
        <f t="shared" si="68"/>
        <v>0.24782291550404847</v>
      </c>
      <c r="BP59" s="61">
        <f t="shared" si="69"/>
        <v>5.9867406655006457E-2</v>
      </c>
      <c r="BQ59" s="61">
        <f t="shared" si="70"/>
        <v>0.12153799515835363</v>
      </c>
      <c r="BR59" s="61">
        <f t="shared" si="71"/>
        <v>9.7582398445357321E-2</v>
      </c>
      <c r="BS59" s="61">
        <f t="shared" si="59"/>
        <v>2.0208641829237171</v>
      </c>
      <c r="BT59" s="61">
        <f t="shared" si="41"/>
        <v>2.1187046446567104</v>
      </c>
      <c r="BV59" s="61">
        <f t="shared" si="42"/>
        <v>0.22557735296033385</v>
      </c>
      <c r="BW59" s="61">
        <f t="shared" si="15"/>
        <v>3.6026744963141469E-2</v>
      </c>
      <c r="BX59" s="61">
        <f t="shared" si="16"/>
        <v>0.20295583273981893</v>
      </c>
      <c r="BY59" s="61">
        <f t="shared" si="17"/>
        <v>0.18834394868747895</v>
      </c>
      <c r="BZ59" s="61">
        <f t="shared" si="18"/>
        <v>0.20838093969140409</v>
      </c>
      <c r="CA59" s="61">
        <f t="shared" si="19"/>
        <v>0.3774657862330732</v>
      </c>
      <c r="CB59" s="61">
        <f t="shared" si="20"/>
        <v>0.436999884365118</v>
      </c>
      <c r="CC59" s="61">
        <f t="shared" si="21"/>
        <v>-1.2133117688384468E-2</v>
      </c>
      <c r="CD59" s="61">
        <f t="shared" si="22"/>
        <v>0.31082766608405415</v>
      </c>
      <c r="CE59" s="61">
        <f t="shared" si="23"/>
        <v>0.14848034579677194</v>
      </c>
      <c r="CF59" s="61">
        <f t="shared" si="24"/>
        <v>0.21514829588611553</v>
      </c>
      <c r="CG59" s="61">
        <f t="shared" si="25"/>
        <v>0.14162783075940283</v>
      </c>
      <c r="CH59" s="61">
        <f t="shared" si="43"/>
        <v>2.4797015104783284</v>
      </c>
      <c r="CI59" s="53">
        <f t="shared" si="44"/>
        <v>2.5961316600510598</v>
      </c>
      <c r="CK59" s="61">
        <f t="shared" si="45"/>
        <v>0.24639378343885429</v>
      </c>
      <c r="CL59" s="61">
        <f t="shared" si="46"/>
        <v>1.0386601785431472E-2</v>
      </c>
      <c r="CM59" s="61">
        <f t="shared" si="47"/>
        <v>5.3455020366524775E-2</v>
      </c>
      <c r="CN59" s="61">
        <f t="shared" si="48"/>
        <v>-6.3845310572885602E-2</v>
      </c>
      <c r="CO59" s="61">
        <f t="shared" si="49"/>
        <v>-8.1382288198681457E-2</v>
      </c>
      <c r="CP59" s="61">
        <f t="shared" si="50"/>
        <v>-0.19026932475246833</v>
      </c>
      <c r="CQ59" s="61">
        <f t="shared" si="51"/>
        <v>-0.158402879781953</v>
      </c>
      <c r="CR59" s="61">
        <f t="shared" si="52"/>
        <v>1.4100492924144824E-2</v>
      </c>
      <c r="CS59" s="61">
        <f t="shared" si="53"/>
        <v>-6.3004750580005681E-2</v>
      </c>
      <c r="CT59" s="61">
        <f t="shared" si="54"/>
        <v>-8.861293914176549E-2</v>
      </c>
      <c r="CU59" s="61">
        <f t="shared" si="55"/>
        <v>-9.36103007277619E-2</v>
      </c>
      <c r="CV59" s="61">
        <f t="shared" si="56"/>
        <v>-4.4045432314045507E-2</v>
      </c>
      <c r="CW59" s="61">
        <f t="shared" si="57"/>
        <v>-0.45883732755461137</v>
      </c>
      <c r="CX59" s="61">
        <f t="shared" si="58"/>
        <v>-0.4774270153943494</v>
      </c>
    </row>
    <row r="60" spans="1:102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8"/>
        <v>0.33686180471138738</v>
      </c>
      <c r="L60" s="61">
        <f t="shared" si="29"/>
        <v>0.44305184534659831</v>
      </c>
      <c r="M60" s="61">
        <f t="shared" si="30"/>
        <v>0.5182788908253938</v>
      </c>
      <c r="N60" s="61">
        <f t="shared" si="31"/>
        <v>0.67283670173599985</v>
      </c>
      <c r="O60" s="61">
        <f t="shared" si="32"/>
        <v>1.0133145957983045</v>
      </c>
      <c r="P60" s="61">
        <f t="shared" si="33"/>
        <v>2.9843438384176837</v>
      </c>
      <c r="Q60" s="61">
        <f t="shared" si="34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5"/>
        <v>0.77025623662367859</v>
      </c>
      <c r="Z60" s="61">
        <f t="shared" si="36"/>
        <v>0.63116692688235609</v>
      </c>
      <c r="AA60" s="61">
        <f t="shared" si="37"/>
        <v>0.58346484964023482</v>
      </c>
      <c r="AB60" s="61">
        <f t="shared" si="38"/>
        <v>0.4901539034476603</v>
      </c>
      <c r="AC60" s="61">
        <f t="shared" si="39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60"/>
        <v>0.77025623662367859</v>
      </c>
      <c r="BH60" s="61">
        <f t="shared" si="61"/>
        <v>7.5709244157653399E-2</v>
      </c>
      <c r="BI60" s="61">
        <f t="shared" si="62"/>
        <v>0.25290539569105464</v>
      </c>
      <c r="BJ60" s="61">
        <f t="shared" si="63"/>
        <v>0.24918344232248549</v>
      </c>
      <c r="BK60" s="61">
        <f t="shared" si="64"/>
        <v>0.11440568014139171</v>
      </c>
      <c r="BL60" s="61">
        <f t="shared" si="65"/>
        <v>0.19562775626830664</v>
      </c>
      <c r="BM60" s="61">
        <f t="shared" si="66"/>
        <v>0.317413409632059</v>
      </c>
      <c r="BN60" s="61">
        <f t="shared" si="67"/>
        <v>0.12640212876142531</v>
      </c>
      <c r="BO60" s="61">
        <f t="shared" si="68"/>
        <v>0.26078124359298011</v>
      </c>
      <c r="BP60" s="61">
        <f t="shared" si="69"/>
        <v>6.5691947281901392E-2</v>
      </c>
      <c r="BQ60" s="61">
        <f t="shared" si="70"/>
        <v>0.16175693027173968</v>
      </c>
      <c r="BR60" s="61">
        <f t="shared" si="71"/>
        <v>7.0677031166535925E-2</v>
      </c>
      <c r="BS60" s="61">
        <f t="shared" si="59"/>
        <v>2.6608104459112116</v>
      </c>
      <c r="BT60" s="61">
        <f t="shared" si="41"/>
        <v>2.7270684335456652</v>
      </c>
      <c r="BV60" s="61">
        <f t="shared" si="42"/>
        <v>0.37409418472635214</v>
      </c>
      <c r="BW60" s="61">
        <f t="shared" si="15"/>
        <v>6.4619306887068476E-2</v>
      </c>
      <c r="BX60" s="61">
        <f t="shared" si="16"/>
        <v>0.19409102205058043</v>
      </c>
      <c r="BY60" s="61">
        <f t="shared" si="17"/>
        <v>0.23838704360987473</v>
      </c>
      <c r="BZ60" s="61">
        <f t="shared" si="18"/>
        <v>0.20140399720293911</v>
      </c>
      <c r="CA60" s="61">
        <f t="shared" si="19"/>
        <v>0.3896392081377848</v>
      </c>
      <c r="CB60" s="61">
        <f t="shared" si="20"/>
        <v>0.53470323175115408</v>
      </c>
      <c r="CC60" s="61">
        <f t="shared" si="21"/>
        <v>0.1250196356224777</v>
      </c>
      <c r="CD60" s="61">
        <f t="shared" si="22"/>
        <v>0.34265443759204423</v>
      </c>
      <c r="CE60" s="61">
        <f t="shared" si="23"/>
        <v>0.1738987344157728</v>
      </c>
      <c r="CF60" s="61">
        <f t="shared" si="24"/>
        <v>0.32408289471811769</v>
      </c>
      <c r="CG60" s="61">
        <f t="shared" si="25"/>
        <v>9.0261153068279809E-2</v>
      </c>
      <c r="CH60" s="61">
        <f t="shared" si="43"/>
        <v>3.0528548497824461</v>
      </c>
      <c r="CI60" s="53">
        <f t="shared" si="44"/>
        <v>3.1622047800617503</v>
      </c>
      <c r="CK60" s="61">
        <f t="shared" si="45"/>
        <v>0.39616205189732645</v>
      </c>
      <c r="CL60" s="61">
        <f t="shared" si="46"/>
        <v>1.1089937270584924E-2</v>
      </c>
      <c r="CM60" s="61">
        <f t="shared" si="47"/>
        <v>5.8814373640474205E-2</v>
      </c>
      <c r="CN60" s="61">
        <f t="shared" si="48"/>
        <v>1.0796398712610761E-2</v>
      </c>
      <c r="CO60" s="61">
        <f t="shared" si="49"/>
        <v>-8.6998317061547398E-2</v>
      </c>
      <c r="CP60" s="61">
        <f t="shared" si="50"/>
        <v>-0.19401145186947816</v>
      </c>
      <c r="CQ60" s="61">
        <f t="shared" si="51"/>
        <v>-0.21728982211909509</v>
      </c>
      <c r="CR60" s="61">
        <f t="shared" si="52"/>
        <v>1.3824931389476158E-3</v>
      </c>
      <c r="CS60" s="61">
        <f t="shared" si="53"/>
        <v>-8.187319399906412E-2</v>
      </c>
      <c r="CT60" s="61">
        <f t="shared" si="54"/>
        <v>-0.10820678713387141</v>
      </c>
      <c r="CU60" s="61">
        <f t="shared" si="55"/>
        <v>-0.16232596444637801</v>
      </c>
      <c r="CV60" s="61">
        <f t="shared" si="56"/>
        <v>-1.9584121901743884E-2</v>
      </c>
      <c r="CW60" s="61">
        <f t="shared" si="57"/>
        <v>-0.39204440387123451</v>
      </c>
      <c r="CX60" s="61">
        <f t="shared" si="58"/>
        <v>-0.43513634651608513</v>
      </c>
    </row>
    <row r="61" spans="1:102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8"/>
        <v>0.37817526798262691</v>
      </c>
      <c r="L61" s="61">
        <f t="shared" si="29"/>
        <v>0.48156234144652582</v>
      </c>
      <c r="M61" s="61">
        <f t="shared" si="30"/>
        <v>0.55606480162841643</v>
      </c>
      <c r="N61" s="61">
        <f t="shared" si="31"/>
        <v>0.71528101431933933</v>
      </c>
      <c r="O61" s="61">
        <f t="shared" si="32"/>
        <v>1.0529998008862098</v>
      </c>
      <c r="P61" s="61">
        <f t="shared" si="33"/>
        <v>3.1840832262631178</v>
      </c>
      <c r="Q61" s="61">
        <f t="shared" si="34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5"/>
        <v>1.0057663281207476</v>
      </c>
      <c r="Z61" s="61">
        <f t="shared" si="36"/>
        <v>0.80163817146663641</v>
      </c>
      <c r="AA61" s="61">
        <f t="shared" si="37"/>
        <v>0.73060905728672387</v>
      </c>
      <c r="AB61" s="61">
        <f t="shared" si="38"/>
        <v>0.6028382947282428</v>
      </c>
      <c r="AC61" s="61">
        <f t="shared" si="39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60"/>
        <v>1.0057663281207476</v>
      </c>
      <c r="BH61" s="61">
        <f t="shared" si="61"/>
        <v>4.3573101567781838E-2</v>
      </c>
      <c r="BI61" s="61">
        <f t="shared" si="62"/>
        <v>0.31610270170829746</v>
      </c>
      <c r="BJ61" s="61">
        <f t="shared" si="63"/>
        <v>0.29071893406303262</v>
      </c>
      <c r="BK61" s="61">
        <f t="shared" si="64"/>
        <v>0.10406639875038473</v>
      </c>
      <c r="BL61" s="61">
        <f t="shared" si="65"/>
        <v>0.21123573052306205</v>
      </c>
      <c r="BM61" s="61">
        <f t="shared" si="66"/>
        <v>0.3528133469664872</v>
      </c>
      <c r="BN61" s="61">
        <f t="shared" si="67"/>
        <v>4.757376264806483E-2</v>
      </c>
      <c r="BO61" s="61">
        <f t="shared" si="68"/>
        <v>0.27884924603322625</v>
      </c>
      <c r="BP61" s="61">
        <f t="shared" si="69"/>
        <v>2.8378232767069467E-2</v>
      </c>
      <c r="BQ61" s="61">
        <f t="shared" si="70"/>
        <v>0.16876420402862796</v>
      </c>
      <c r="BR61" s="61">
        <f t="shared" si="71"/>
        <v>0.10067422286193742</v>
      </c>
      <c r="BS61" s="61">
        <f t="shared" si="59"/>
        <v>2.9485162100387203</v>
      </c>
      <c r="BT61" s="61">
        <f t="shared" si="41"/>
        <v>3.06918860607579</v>
      </c>
      <c r="BV61" s="61">
        <f t="shared" si="42"/>
        <v>0.44753223037648387</v>
      </c>
      <c r="BW61" s="61">
        <f t="shared" si="15"/>
        <v>3.2854305342538616E-2</v>
      </c>
      <c r="BX61" s="61">
        <f t="shared" si="16"/>
        <v>0.25614103390907206</v>
      </c>
      <c r="BY61" s="61">
        <f t="shared" si="17"/>
        <v>0.31671866812603799</v>
      </c>
      <c r="BZ61" s="61">
        <f t="shared" si="18"/>
        <v>0.17950833327064256</v>
      </c>
      <c r="CA61" s="61">
        <f t="shared" si="19"/>
        <v>0.44687967129152589</v>
      </c>
      <c r="CB61" s="61">
        <f t="shared" si="20"/>
        <v>0.53171849778540148</v>
      </c>
      <c r="CC61" s="61">
        <f t="shared" si="21"/>
        <v>3.8778176239626053E-2</v>
      </c>
      <c r="CD61" s="61">
        <f t="shared" si="22"/>
        <v>0.35278109021253717</v>
      </c>
      <c r="CE61" s="61">
        <f t="shared" si="23"/>
        <v>4.1285616545949817E-2</v>
      </c>
      <c r="CF61" s="61">
        <f t="shared" si="24"/>
        <v>0.31992971845475654</v>
      </c>
      <c r="CG61" s="61">
        <f t="shared" si="25"/>
        <v>0.15183174580873313</v>
      </c>
      <c r="CH61" s="61">
        <f t="shared" si="43"/>
        <v>3.1159590873633052</v>
      </c>
      <c r="CI61" s="53">
        <f t="shared" si="44"/>
        <v>3.2803822220824008</v>
      </c>
      <c r="CK61" s="61">
        <f t="shared" si="45"/>
        <v>0.55823409774426369</v>
      </c>
      <c r="CL61" s="61">
        <f t="shared" si="46"/>
        <v>1.0718796225243223E-2</v>
      </c>
      <c r="CM61" s="61">
        <f t="shared" si="47"/>
        <v>5.9961667799225404E-2</v>
      </c>
      <c r="CN61" s="61">
        <f t="shared" si="48"/>
        <v>-2.5999734063005375E-2</v>
      </c>
      <c r="CO61" s="61">
        <f t="shared" si="49"/>
        <v>-7.5441934520257825E-2</v>
      </c>
      <c r="CP61" s="61">
        <f t="shared" si="50"/>
        <v>-0.23564394076846384</v>
      </c>
      <c r="CQ61" s="61">
        <f t="shared" si="51"/>
        <v>-0.17890515081891428</v>
      </c>
      <c r="CR61" s="61">
        <f t="shared" si="52"/>
        <v>8.7955864084387769E-3</v>
      </c>
      <c r="CS61" s="61">
        <f t="shared" si="53"/>
        <v>-7.3931844179310924E-2</v>
      </c>
      <c r="CT61" s="61">
        <f t="shared" si="54"/>
        <v>-1.2907383778880351E-2</v>
      </c>
      <c r="CU61" s="61">
        <f t="shared" si="55"/>
        <v>-0.15116551442612858</v>
      </c>
      <c r="CV61" s="61">
        <f t="shared" si="56"/>
        <v>-5.1157522946795708E-2</v>
      </c>
      <c r="CW61" s="61">
        <f t="shared" si="57"/>
        <v>-0.16744287732458485</v>
      </c>
      <c r="CX61" s="61">
        <f t="shared" si="58"/>
        <v>-0.2111936160066108</v>
      </c>
    </row>
    <row r="62" spans="1:102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8"/>
        <v>0.36393427042723914</v>
      </c>
      <c r="L62" s="61">
        <f t="shared" si="29"/>
        <v>0.45407468754557306</v>
      </c>
      <c r="M62" s="61">
        <f t="shared" si="30"/>
        <v>0.51889456017521618</v>
      </c>
      <c r="N62" s="61">
        <f t="shared" si="31"/>
        <v>0.64635253414361382</v>
      </c>
      <c r="O62" s="61">
        <f t="shared" si="32"/>
        <v>0.92429391072007205</v>
      </c>
      <c r="P62" s="61">
        <f t="shared" si="33"/>
        <v>2.9075499630117143</v>
      </c>
      <c r="Q62" s="61">
        <f t="shared" si="34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5"/>
        <v>1.0673397752519225</v>
      </c>
      <c r="Z62" s="61">
        <f t="shared" si="36"/>
        <v>0.85196354161590249</v>
      </c>
      <c r="AA62" s="61">
        <f t="shared" si="37"/>
        <v>0.77161864781870149</v>
      </c>
      <c r="AB62" s="61">
        <f t="shared" si="38"/>
        <v>0.63390932432399327</v>
      </c>
      <c r="AC62" s="61">
        <f t="shared" si="39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60"/>
        <v>1.0673397752519225</v>
      </c>
      <c r="BH62" s="61">
        <f t="shared" si="61"/>
        <v>1.3117278042217708E-2</v>
      </c>
      <c r="BI62" s="61">
        <f t="shared" si="62"/>
        <v>0.39393552246490326</v>
      </c>
      <c r="BJ62" s="61">
        <f t="shared" si="63"/>
        <v>0.2765646808101449</v>
      </c>
      <c r="BK62" s="61">
        <f t="shared" si="64"/>
        <v>0.117778241856071</v>
      </c>
      <c r="BL62" s="61">
        <f t="shared" si="65"/>
        <v>0.12464214730412936</v>
      </c>
      <c r="BM62" s="61">
        <f t="shared" si="66"/>
        <v>0.27523079130093786</v>
      </c>
      <c r="BN62" s="61">
        <f t="shared" si="67"/>
        <v>3.644298509717793E-2</v>
      </c>
      <c r="BO62" s="61">
        <f t="shared" si="68"/>
        <v>0.14941926220687035</v>
      </c>
      <c r="BP62" s="61">
        <f t="shared" si="69"/>
        <v>4.1061813130106942E-2</v>
      </c>
      <c r="BQ62" s="61">
        <f t="shared" si="70"/>
        <v>0.2020976905323959</v>
      </c>
      <c r="BR62" s="61">
        <f t="shared" si="71"/>
        <v>6.6887004586626428E-2</v>
      </c>
      <c r="BS62" s="61">
        <f t="shared" si="59"/>
        <v>2.7645171925835044</v>
      </c>
      <c r="BT62" s="61">
        <f t="shared" si="41"/>
        <v>2.9569040393225388</v>
      </c>
      <c r="BV62" s="61">
        <f t="shared" si="42"/>
        <v>0.46739440621807088</v>
      </c>
      <c r="BW62" s="61">
        <f t="shared" si="15"/>
        <v>8.1361591619583604E-3</v>
      </c>
      <c r="BX62" s="61">
        <f t="shared" si="16"/>
        <v>0.31999795760329569</v>
      </c>
      <c r="BY62" s="61">
        <f t="shared" si="17"/>
        <v>0.25661208180877332</v>
      </c>
      <c r="BZ62" s="61">
        <f t="shared" si="18"/>
        <v>0.21468534818563498</v>
      </c>
      <c r="CA62" s="61">
        <f t="shared" si="19"/>
        <v>0.21128917455260449</v>
      </c>
      <c r="CB62" s="61">
        <f t="shared" si="20"/>
        <v>0.37623740763906183</v>
      </c>
      <c r="CC62" s="61">
        <f t="shared" si="21"/>
        <v>2.8390771828417021E-2</v>
      </c>
      <c r="CD62" s="61">
        <f t="shared" si="22"/>
        <v>0.16470816490178042</v>
      </c>
      <c r="CE62" s="61">
        <f t="shared" si="23"/>
        <v>9.4813579864116537E-2</v>
      </c>
      <c r="CF62" s="61">
        <f t="shared" si="24"/>
        <v>0.40419388036833787</v>
      </c>
      <c r="CG62" s="61">
        <f t="shared" si="25"/>
        <v>8.5772503946964035E-2</v>
      </c>
      <c r="CH62" s="61">
        <f t="shared" si="43"/>
        <v>2.6322314360790156</v>
      </c>
      <c r="CI62" s="53">
        <f t="shared" si="44"/>
        <v>2.8767432063828702</v>
      </c>
      <c r="CK62" s="61">
        <f t="shared" si="45"/>
        <v>0.59994536903385165</v>
      </c>
      <c r="CL62" s="61">
        <f t="shared" si="46"/>
        <v>4.9811188802593477E-3</v>
      </c>
      <c r="CM62" s="61">
        <f t="shared" si="47"/>
        <v>7.3937564861607574E-2</v>
      </c>
      <c r="CN62" s="61">
        <f t="shared" si="48"/>
        <v>1.9952599001371585E-2</v>
      </c>
      <c r="CO62" s="61">
        <f t="shared" si="49"/>
        <v>-9.690710632956398E-2</v>
      </c>
      <c r="CP62" s="61">
        <f t="shared" si="50"/>
        <v>-8.6647027248475131E-2</v>
      </c>
      <c r="CQ62" s="61">
        <f t="shared" si="51"/>
        <v>-0.10100661633812397</v>
      </c>
      <c r="CR62" s="61">
        <f t="shared" si="52"/>
        <v>8.0522132687609084E-3</v>
      </c>
      <c r="CS62" s="61">
        <f t="shared" si="53"/>
        <v>-1.5288902694910067E-2</v>
      </c>
      <c r="CT62" s="61">
        <f t="shared" si="54"/>
        <v>-5.3751766734009596E-2</v>
      </c>
      <c r="CU62" s="61">
        <f t="shared" si="55"/>
        <v>-0.20209618983594196</v>
      </c>
      <c r="CV62" s="61">
        <f t="shared" si="56"/>
        <v>-1.8885499360337607E-2</v>
      </c>
      <c r="CW62" s="61">
        <f t="shared" si="57"/>
        <v>0.13228575650448882</v>
      </c>
      <c r="CX62" s="61">
        <f t="shared" si="58"/>
        <v>8.016083293966858E-2</v>
      </c>
    </row>
    <row r="63" spans="1:102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8"/>
        <v>0.5240780714803156</v>
      </c>
      <c r="L63" s="61">
        <f t="shared" si="29"/>
        <v>0.64976972198544236</v>
      </c>
      <c r="M63" s="61">
        <f t="shared" si="30"/>
        <v>0.71947675848448844</v>
      </c>
      <c r="N63" s="61">
        <f t="shared" si="31"/>
        <v>0.90118480100954368</v>
      </c>
      <c r="O63" s="61">
        <f t="shared" si="32"/>
        <v>1.2753207581389516</v>
      </c>
      <c r="P63" s="61">
        <f t="shared" si="33"/>
        <v>4.0698301110987414</v>
      </c>
      <c r="Q63" s="61">
        <f t="shared" si="34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5"/>
        <v>1.7082754728766985</v>
      </c>
      <c r="Z63" s="61">
        <f t="shared" si="36"/>
        <v>1.3565090231908736</v>
      </c>
      <c r="AA63" s="61">
        <f t="shared" si="37"/>
        <v>1.2269141578676244</v>
      </c>
      <c r="AB63" s="61">
        <f t="shared" si="38"/>
        <v>1.0089942806997765</v>
      </c>
      <c r="AC63" s="61">
        <f t="shared" si="39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60"/>
        <v>1.7082754728766985</v>
      </c>
      <c r="BH63" s="61">
        <f t="shared" si="61"/>
        <v>9.9230784179669976E-2</v>
      </c>
      <c r="BI63" s="61">
        <f t="shared" si="62"/>
        <v>0.47692163419212219</v>
      </c>
      <c r="BJ63" s="61">
        <f t="shared" si="63"/>
        <v>0.23728900066084982</v>
      </c>
      <c r="BK63" s="61">
        <f t="shared" si="64"/>
        <v>0.14371664835815981</v>
      </c>
      <c r="BL63" s="61">
        <f t="shared" si="65"/>
        <v>2.7950226429308115E-2</v>
      </c>
      <c r="BM63" s="61">
        <f t="shared" si="66"/>
        <v>0.50841922033682574</v>
      </c>
      <c r="BN63" s="61">
        <f t="shared" si="67"/>
        <v>4.5259829791407934E-2</v>
      </c>
      <c r="BO63" s="61">
        <f t="shared" si="68"/>
        <v>0.28452425239188661</v>
      </c>
      <c r="BP63" s="61">
        <f t="shared" si="69"/>
        <v>4.5048707491207318E-2</v>
      </c>
      <c r="BQ63" s="61">
        <f t="shared" si="70"/>
        <v>0.26628104380110162</v>
      </c>
      <c r="BR63" s="61">
        <f t="shared" si="71"/>
        <v>0.10356851419681196</v>
      </c>
      <c r="BS63" s="61">
        <f t="shared" si="59"/>
        <v>3.9464853347060496</v>
      </c>
      <c r="BT63" s="61">
        <f t="shared" si="41"/>
        <v>4.2560040922534181</v>
      </c>
      <c r="BV63" s="61">
        <f t="shared" si="42"/>
        <v>0.74318367768166782</v>
      </c>
      <c r="BW63" s="61">
        <f t="shared" si="15"/>
        <v>8.2310824377326522E-2</v>
      </c>
      <c r="BX63" s="61">
        <f t="shared" si="16"/>
        <v>0.36918746014110349</v>
      </c>
      <c r="BY63" s="61">
        <f t="shared" si="17"/>
        <v>0.26488247634280082</v>
      </c>
      <c r="BZ63" s="61">
        <f t="shared" si="18"/>
        <v>0.26292692660927314</v>
      </c>
      <c r="CA63" s="61">
        <f t="shared" si="19"/>
        <v>4.0977262954237904E-2</v>
      </c>
      <c r="CB63" s="61">
        <f t="shared" si="20"/>
        <v>0.85889008478179829</v>
      </c>
      <c r="CC63" s="61">
        <f t="shared" si="21"/>
        <v>4.6244839004652899E-2</v>
      </c>
      <c r="CD63" s="61">
        <f t="shared" si="22"/>
        <v>0.40024538498172824</v>
      </c>
      <c r="CE63" s="61">
        <f t="shared" si="23"/>
        <v>0.10322206446805847</v>
      </c>
      <c r="CF63" s="61">
        <f t="shared" si="24"/>
        <v>0.45805035704393726</v>
      </c>
      <c r="CG63" s="61">
        <f t="shared" si="25"/>
        <v>0.13432836176033308</v>
      </c>
      <c r="CH63" s="61">
        <f t="shared" si="43"/>
        <v>3.7644497201469185</v>
      </c>
      <c r="CI63" s="53">
        <f t="shared" si="44"/>
        <v>3.9704567705847627</v>
      </c>
      <c r="CK63" s="61">
        <f t="shared" si="45"/>
        <v>0.96509179519503063</v>
      </c>
      <c r="CL63" s="61">
        <f t="shared" si="46"/>
        <v>1.6919959802343454E-2</v>
      </c>
      <c r="CM63" s="61">
        <f t="shared" si="47"/>
        <v>0.10773417405101871</v>
      </c>
      <c r="CN63" s="61">
        <f t="shared" si="48"/>
        <v>-2.7593475681951002E-2</v>
      </c>
      <c r="CO63" s="61">
        <f t="shared" si="49"/>
        <v>-0.11921027825111333</v>
      </c>
      <c r="CP63" s="61">
        <f t="shared" si="50"/>
        <v>-1.3027036524929789E-2</v>
      </c>
      <c r="CQ63" s="61">
        <f t="shared" si="51"/>
        <v>-0.35047086444497255</v>
      </c>
      <c r="CR63" s="61">
        <f t="shared" si="52"/>
        <v>-9.8500921324496532E-4</v>
      </c>
      <c r="CS63" s="61">
        <f t="shared" si="53"/>
        <v>-0.11572113258984162</v>
      </c>
      <c r="CT63" s="61">
        <f t="shared" si="54"/>
        <v>-5.8173356976851151E-2</v>
      </c>
      <c r="CU63" s="61">
        <f t="shared" si="55"/>
        <v>-0.19176931324283564</v>
      </c>
      <c r="CV63" s="61">
        <f t="shared" si="56"/>
        <v>-3.0759847563521125E-2</v>
      </c>
      <c r="CW63" s="61">
        <f t="shared" si="57"/>
        <v>0.18203561455913109</v>
      </c>
      <c r="CX63" s="61">
        <f t="shared" si="58"/>
        <v>0.28554732166865548</v>
      </c>
    </row>
    <row r="64" spans="1:102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8"/>
        <v>0.51987718834328434</v>
      </c>
      <c r="L64" s="61">
        <f t="shared" si="29"/>
        <v>0.65072896503851541</v>
      </c>
      <c r="M64" s="61">
        <f t="shared" si="30"/>
        <v>0.74417007923292233</v>
      </c>
      <c r="N64" s="61">
        <f t="shared" si="31"/>
        <v>0.9314578352084506</v>
      </c>
      <c r="O64" s="61">
        <f t="shared" si="32"/>
        <v>1.3404490649286029</v>
      </c>
      <c r="P64" s="61">
        <f t="shared" si="33"/>
        <v>4.1866831327517762</v>
      </c>
      <c r="Q64" s="61">
        <f t="shared" si="34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5"/>
        <v>1.6444480427872856</v>
      </c>
      <c r="Z64" s="61">
        <f t="shared" si="36"/>
        <v>1.3354616638283727</v>
      </c>
      <c r="AA64" s="61">
        <f t="shared" si="37"/>
        <v>1.2265037009350142</v>
      </c>
      <c r="AB64" s="61">
        <f t="shared" si="38"/>
        <v>1.0178644526657672</v>
      </c>
      <c r="AC64" s="61">
        <f t="shared" si="39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60"/>
        <v>1.6444480427872856</v>
      </c>
      <c r="BH64" s="61">
        <f t="shared" si="61"/>
        <v>3.3602258439900293E-2</v>
      </c>
      <c r="BI64" s="61">
        <f t="shared" si="62"/>
        <v>0.46016809502584555</v>
      </c>
      <c r="BJ64" s="61">
        <f t="shared" si="63"/>
        <v>0.23188858443049781</v>
      </c>
      <c r="BK64" s="61">
        <f t="shared" si="64"/>
        <v>0.16046002336954399</v>
      </c>
      <c r="BL64" s="61">
        <f t="shared" si="65"/>
        <v>0.18384367376144486</v>
      </c>
      <c r="BM64" s="61">
        <f t="shared" si="66"/>
        <v>0.3222904441922439</v>
      </c>
      <c r="BN64" s="61">
        <f t="shared" si="67"/>
        <v>0.26278155191490499</v>
      </c>
      <c r="BO64" s="61">
        <f t="shared" si="68"/>
        <v>0.28108789223866992</v>
      </c>
      <c r="BP64" s="61">
        <f t="shared" si="69"/>
        <v>5.1588765071664613E-2</v>
      </c>
      <c r="BQ64" s="61">
        <f t="shared" si="70"/>
        <v>0.23873552425648686</v>
      </c>
      <c r="BR64" s="61">
        <f t="shared" si="71"/>
        <v>0.1344764097265283</v>
      </c>
      <c r="BS64" s="61">
        <f t="shared" si="59"/>
        <v>4.0053712652150164</v>
      </c>
      <c r="BT64" s="61">
        <f t="shared" si="41"/>
        <v>4.2143504227394324</v>
      </c>
      <c r="BV64" s="61">
        <f t="shared" si="42"/>
        <v>0.76187982842550073</v>
      </c>
      <c r="BW64" s="61">
        <f t="shared" si="15"/>
        <v>2.7148856786414845E-2</v>
      </c>
      <c r="BX64" s="61">
        <f t="shared" si="16"/>
        <v>0.36460640494951929</v>
      </c>
      <c r="BY64" s="61">
        <f t="shared" si="17"/>
        <v>0.21296019606348635</v>
      </c>
      <c r="BZ64" s="61">
        <f t="shared" si="18"/>
        <v>0.29455651321251136</v>
      </c>
      <c r="CA64" s="61">
        <f t="shared" si="19"/>
        <v>0.38102486762171689</v>
      </c>
      <c r="CB64" s="61">
        <f t="shared" si="20"/>
        <v>0.47591249151030851</v>
      </c>
      <c r="CC64" s="61">
        <f t="shared" si="21"/>
        <v>0.2670108617727936</v>
      </c>
      <c r="CD64" s="61">
        <f t="shared" si="22"/>
        <v>0.37592171559123644</v>
      </c>
      <c r="CE64" s="61">
        <f t="shared" si="23"/>
        <v>0.12356816572988795</v>
      </c>
      <c r="CF64" s="61">
        <f t="shared" si="24"/>
        <v>0.45447686423508726</v>
      </c>
      <c r="CG64" s="61">
        <f t="shared" si="25"/>
        <v>0.19361089288939073</v>
      </c>
      <c r="CH64" s="61">
        <f t="shared" si="43"/>
        <v>3.9326776587878545</v>
      </c>
      <c r="CI64" s="53">
        <f t="shared" si="44"/>
        <v>4.1772100764040587</v>
      </c>
      <c r="CK64" s="61">
        <f t="shared" si="45"/>
        <v>0.8825682143617849</v>
      </c>
      <c r="CL64" s="61">
        <f t="shared" si="46"/>
        <v>6.4534016534854473E-3</v>
      </c>
      <c r="CM64" s="61">
        <f t="shared" si="47"/>
        <v>9.5561690076326256E-2</v>
      </c>
      <c r="CN64" s="61">
        <f t="shared" si="48"/>
        <v>1.8928388367011467E-2</v>
      </c>
      <c r="CO64" s="61">
        <f t="shared" si="49"/>
        <v>-0.13409648984296738</v>
      </c>
      <c r="CP64" s="61">
        <f t="shared" si="50"/>
        <v>-0.19718119386027202</v>
      </c>
      <c r="CQ64" s="61">
        <f t="shared" si="51"/>
        <v>-0.15362204731806461</v>
      </c>
      <c r="CR64" s="61">
        <f t="shared" si="52"/>
        <v>-4.2293098578886079E-3</v>
      </c>
      <c r="CS64" s="61">
        <f t="shared" si="53"/>
        <v>-9.4833823352566515E-2</v>
      </c>
      <c r="CT64" s="61">
        <f t="shared" si="54"/>
        <v>-7.1979400658223336E-2</v>
      </c>
      <c r="CU64" s="61">
        <f t="shared" si="55"/>
        <v>-0.2157413399786004</v>
      </c>
      <c r="CV64" s="61">
        <f t="shared" si="56"/>
        <v>-5.9134483162862433E-2</v>
      </c>
      <c r="CW64" s="61">
        <f t="shared" si="57"/>
        <v>7.2693606427161939E-2</v>
      </c>
      <c r="CX64" s="61">
        <f t="shared" si="58"/>
        <v>3.7140346335373664E-2</v>
      </c>
    </row>
    <row r="65" spans="1:102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8"/>
        <v>0.64739529432511078</v>
      </c>
      <c r="L65" s="61">
        <f t="shared" si="29"/>
        <v>0.79444929278635712</v>
      </c>
      <c r="M65" s="61">
        <f t="shared" si="30"/>
        <v>0.89270721583235302</v>
      </c>
      <c r="N65" s="61">
        <f t="shared" si="31"/>
        <v>1.0960015044090696</v>
      </c>
      <c r="O65" s="61">
        <f t="shared" si="32"/>
        <v>1.5111527145520449</v>
      </c>
      <c r="P65" s="61">
        <f t="shared" si="33"/>
        <v>4.9417060219049356</v>
      </c>
      <c r="Q65" s="61">
        <f t="shared" si="34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5"/>
        <v>2.4022051586769941</v>
      </c>
      <c r="Z65" s="61">
        <f t="shared" si="36"/>
        <v>1.9766971989861364</v>
      </c>
      <c r="AA65" s="61">
        <f t="shared" si="37"/>
        <v>1.8275547612632541</v>
      </c>
      <c r="AB65" s="61">
        <f t="shared" si="38"/>
        <v>1.5297473362441567</v>
      </c>
      <c r="AC65" s="61">
        <f t="shared" si="39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60"/>
        <v>2.4022051586769941</v>
      </c>
      <c r="BH65" s="61">
        <f t="shared" si="61"/>
        <v>6.2485168081907419E-2</v>
      </c>
      <c r="BI65" s="61">
        <f t="shared" si="62"/>
        <v>0.46948311918402241</v>
      </c>
      <c r="BJ65" s="61">
        <f t="shared" si="63"/>
        <v>0.30876503867706434</v>
      </c>
      <c r="BK65" s="61">
        <f t="shared" si="64"/>
        <v>0.18912086489478891</v>
      </c>
      <c r="BL65" s="61">
        <f t="shared" si="65"/>
        <v>0.17906234647199265</v>
      </c>
      <c r="BM65" s="61">
        <f t="shared" si="66"/>
        <v>0.58032986346596882</v>
      </c>
      <c r="BN65" s="61">
        <f t="shared" si="67"/>
        <v>6.671331507775026E-2</v>
      </c>
      <c r="BO65" s="61">
        <f t="shared" si="68"/>
        <v>0.24492035072651636</v>
      </c>
      <c r="BP65" s="61">
        <f t="shared" si="69"/>
        <v>5.7780884834267188E-2</v>
      </c>
      <c r="BQ65" s="61">
        <f t="shared" si="70"/>
        <v>0.20055568450724093</v>
      </c>
      <c r="BR65" s="61">
        <f t="shared" si="71"/>
        <v>0.13874445671912911</v>
      </c>
      <c r="BS65" s="61">
        <f t="shared" si="59"/>
        <v>4.9001662513176436</v>
      </c>
      <c r="BT65" s="61">
        <f t="shared" si="41"/>
        <v>5.2466747933797242</v>
      </c>
      <c r="BV65" s="61">
        <f t="shared" si="42"/>
        <v>1.1642523834320817</v>
      </c>
      <c r="BW65" s="61">
        <f t="shared" si="15"/>
        <v>5.0669129560135334E-2</v>
      </c>
      <c r="BX65" s="61">
        <f t="shared" si="16"/>
        <v>0.37569023606677421</v>
      </c>
      <c r="BY65" s="61">
        <f t="shared" si="17"/>
        <v>0.33614691847368744</v>
      </c>
      <c r="BZ65" s="61">
        <f t="shared" si="18"/>
        <v>0.3346733311499786</v>
      </c>
      <c r="CA65" s="61">
        <f t="shared" si="19"/>
        <v>0.30642377404570065</v>
      </c>
      <c r="CB65" s="61">
        <f t="shared" si="20"/>
        <v>0.83332853130744988</v>
      </c>
      <c r="CC65" s="61">
        <f t="shared" si="21"/>
        <v>5.5635685400328545E-2</v>
      </c>
      <c r="CD65" s="61">
        <f t="shared" si="22"/>
        <v>0.29928666687585792</v>
      </c>
      <c r="CE65" s="61">
        <f t="shared" si="23"/>
        <v>0.12483141575151846</v>
      </c>
      <c r="CF65" s="61">
        <f t="shared" si="24"/>
        <v>0.35071005988299686</v>
      </c>
      <c r="CG65" s="61">
        <f t="shared" si="25"/>
        <v>0.18999469800935787</v>
      </c>
      <c r="CH65" s="61">
        <f t="shared" si="43"/>
        <v>4.4216428299558679</v>
      </c>
      <c r="CI65" s="53">
        <f t="shared" si="44"/>
        <v>4.7095985009340868</v>
      </c>
      <c r="CK65" s="61">
        <f t="shared" si="45"/>
        <v>1.2379527752449124</v>
      </c>
      <c r="CL65" s="61">
        <f t="shared" si="46"/>
        <v>1.1816038521772085E-2</v>
      </c>
      <c r="CM65" s="61">
        <f t="shared" si="47"/>
        <v>9.3792883117248205E-2</v>
      </c>
      <c r="CN65" s="61">
        <f t="shared" si="48"/>
        <v>-2.7381879796623099E-2</v>
      </c>
      <c r="CO65" s="61">
        <f t="shared" si="49"/>
        <v>-0.14555246625518969</v>
      </c>
      <c r="CP65" s="61">
        <f t="shared" si="50"/>
        <v>-0.127361427573708</v>
      </c>
      <c r="CQ65" s="61">
        <f t="shared" si="51"/>
        <v>-0.25299866784148106</v>
      </c>
      <c r="CR65" s="61">
        <f t="shared" si="52"/>
        <v>1.1077629677421715E-2</v>
      </c>
      <c r="CS65" s="61">
        <f t="shared" si="53"/>
        <v>-5.4366316149341565E-2</v>
      </c>
      <c r="CT65" s="61">
        <f t="shared" si="54"/>
        <v>-6.7050530917251272E-2</v>
      </c>
      <c r="CU65" s="61">
        <f t="shared" si="55"/>
        <v>-0.15015437537575593</v>
      </c>
      <c r="CV65" s="61">
        <f t="shared" si="56"/>
        <v>-5.125024129022876E-2</v>
      </c>
      <c r="CW65" s="61">
        <f t="shared" si="57"/>
        <v>0.47852342136177572</v>
      </c>
      <c r="CX65" s="61">
        <f t="shared" si="58"/>
        <v>0.53707629244563737</v>
      </c>
    </row>
    <row r="66" spans="1:102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8"/>
        <v>0.7517362697621307</v>
      </c>
      <c r="L66" s="61">
        <f t="shared" si="29"/>
        <v>0.92201914339778857</v>
      </c>
      <c r="M66" s="61">
        <f t="shared" si="30"/>
        <v>1.0308741711972946</v>
      </c>
      <c r="N66" s="61">
        <f t="shared" si="31"/>
        <v>1.2800612474218933</v>
      </c>
      <c r="O66" s="61">
        <f t="shared" si="32"/>
        <v>1.7991207420500011</v>
      </c>
      <c r="P66" s="61">
        <f t="shared" si="33"/>
        <v>5.7838115738291087</v>
      </c>
      <c r="Q66" s="61">
        <f t="shared" si="34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5"/>
        <v>2.4135325785617083</v>
      </c>
      <c r="Z66" s="61">
        <f t="shared" si="36"/>
        <v>1.9149308337096222</v>
      </c>
      <c r="AA66" s="61">
        <f t="shared" si="37"/>
        <v>1.7290759723566733</v>
      </c>
      <c r="AB66" s="61">
        <f t="shared" si="38"/>
        <v>1.4252720864232593</v>
      </c>
      <c r="AC66" s="61">
        <f t="shared" si="39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60"/>
        <v>2.4135325785617083</v>
      </c>
      <c r="BH66" s="61">
        <f t="shared" si="61"/>
        <v>8.8251103470829623E-2</v>
      </c>
      <c r="BI66" s="61">
        <f t="shared" si="62"/>
        <v>0.58474990641533453</v>
      </c>
      <c r="BJ66" s="61">
        <f t="shared" si="63"/>
        <v>0.898739725481143</v>
      </c>
      <c r="BK66" s="61">
        <f t="shared" si="64"/>
        <v>0.18101231583186672</v>
      </c>
      <c r="BL66" s="61">
        <f t="shared" si="65"/>
        <v>0.2240048303561579</v>
      </c>
      <c r="BM66" s="61">
        <f t="shared" si="66"/>
        <v>0.6508727154371432</v>
      </c>
      <c r="BN66" s="61">
        <f t="shared" si="67"/>
        <v>0.14953339694537751</v>
      </c>
      <c r="BO66" s="61">
        <f t="shared" si="68"/>
        <v>0.27681022347849521</v>
      </c>
      <c r="BP66" s="61">
        <f t="shared" si="69"/>
        <v>6.4537826735386855E-2</v>
      </c>
      <c r="BQ66" s="61">
        <f t="shared" si="70"/>
        <v>0.23072656117183035</v>
      </c>
      <c r="BR66" s="61">
        <f t="shared" si="71"/>
        <v>0.17192798962143024</v>
      </c>
      <c r="BS66" s="61">
        <f t="shared" si="59"/>
        <v>5.9346991735067043</v>
      </c>
      <c r="BT66" s="61">
        <f t="shared" si="41"/>
        <v>6.074632990667439</v>
      </c>
      <c r="BV66" s="61">
        <f t="shared" si="42"/>
        <v>1.0427330014594602</v>
      </c>
      <c r="BW66" s="61">
        <f t="shared" si="15"/>
        <v>7.6560160826524559E-2</v>
      </c>
      <c r="BX66" s="61">
        <f t="shared" si="16"/>
        <v>0.46203280851748046</v>
      </c>
      <c r="BY66" s="61">
        <f t="shared" si="17"/>
        <v>0.88266865449913512</v>
      </c>
      <c r="BZ66" s="61">
        <f t="shared" si="18"/>
        <v>0.31421276555663141</v>
      </c>
      <c r="CA66" s="61">
        <f t="shared" si="19"/>
        <v>0.4413943742981325</v>
      </c>
      <c r="CB66" s="61">
        <f t="shared" si="20"/>
        <v>0.91470132549886041</v>
      </c>
      <c r="CC66" s="61">
        <f t="shared" si="21"/>
        <v>0.12405703291942115</v>
      </c>
      <c r="CD66" s="61">
        <f t="shared" si="22"/>
        <v>0.36113798496216015</v>
      </c>
      <c r="CE66" s="61">
        <f t="shared" si="23"/>
        <v>0.17292726082793614</v>
      </c>
      <c r="CF66" s="61">
        <f t="shared" si="24"/>
        <v>0.45335944170089321</v>
      </c>
      <c r="CG66" s="61">
        <f t="shared" si="25"/>
        <v>0.24852632624460982</v>
      </c>
      <c r="CH66" s="61">
        <f t="shared" si="43"/>
        <v>5.4943111373112457</v>
      </c>
      <c r="CI66" s="53">
        <f t="shared" si="44"/>
        <v>5.6194998092775617</v>
      </c>
      <c r="CK66" s="61">
        <f t="shared" si="45"/>
        <v>1.3707995771022481</v>
      </c>
      <c r="CL66" s="61">
        <f t="shared" si="46"/>
        <v>1.1690942644305063E-2</v>
      </c>
      <c r="CM66" s="61">
        <f t="shared" si="47"/>
        <v>0.12271709789785407</v>
      </c>
      <c r="CN66" s="61">
        <f t="shared" si="48"/>
        <v>1.6071070982007885E-2</v>
      </c>
      <c r="CO66" s="61">
        <f t="shared" si="49"/>
        <v>-0.13320044972476469</v>
      </c>
      <c r="CP66" s="61">
        <f t="shared" si="50"/>
        <v>-0.2173895439419746</v>
      </c>
      <c r="CQ66" s="61">
        <f t="shared" si="51"/>
        <v>-0.26382861006171721</v>
      </c>
      <c r="CR66" s="61">
        <f t="shared" si="52"/>
        <v>2.5476364025956363E-2</v>
      </c>
      <c r="CS66" s="61">
        <f t="shared" si="53"/>
        <v>-8.4327761483664943E-2</v>
      </c>
      <c r="CT66" s="61">
        <f t="shared" si="54"/>
        <v>-0.10838943409254928</v>
      </c>
      <c r="CU66" s="61">
        <f t="shared" si="55"/>
        <v>-0.22263288052906285</v>
      </c>
      <c r="CV66" s="61">
        <f t="shared" si="56"/>
        <v>-7.659833662317958E-2</v>
      </c>
      <c r="CW66" s="61">
        <f t="shared" si="57"/>
        <v>0.44038803619545863</v>
      </c>
      <c r="CX66" s="61">
        <f t="shared" si="58"/>
        <v>0.45513318138987735</v>
      </c>
    </row>
    <row r="67" spans="1:102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8"/>
        <v>0.74700847789802216</v>
      </c>
      <c r="L67" s="61">
        <f t="shared" si="29"/>
        <v>0.92915711812646407</v>
      </c>
      <c r="M67" s="61">
        <f t="shared" si="30"/>
        <v>1.0558087263705802</v>
      </c>
      <c r="N67" s="61">
        <f t="shared" si="31"/>
        <v>1.326693367216272</v>
      </c>
      <c r="O67" s="61">
        <f t="shared" si="32"/>
        <v>1.9053073902441917</v>
      </c>
      <c r="P67" s="61">
        <f t="shared" si="33"/>
        <v>5.9639750798555298</v>
      </c>
      <c r="Q67" s="61">
        <f t="shared" si="34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5"/>
        <v>2.2652809155862839</v>
      </c>
      <c r="Z67" s="61">
        <f t="shared" si="36"/>
        <v>1.8179033428231761</v>
      </c>
      <c r="AA67" s="61">
        <f t="shared" si="37"/>
        <v>1.6564350671794326</v>
      </c>
      <c r="AB67" s="61">
        <f t="shared" si="38"/>
        <v>1.3786279427838806</v>
      </c>
      <c r="AC67" s="61">
        <f t="shared" si="39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2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3">+H67</f>
        <v>706.4527587890625</v>
      </c>
      <c r="BG67" s="61">
        <f t="shared" si="60"/>
        <v>2.2652809155862839</v>
      </c>
      <c r="BH67" s="61">
        <f t="shared" si="61"/>
        <v>7.5929470679095667E-2</v>
      </c>
      <c r="BI67" s="61">
        <f t="shared" si="62"/>
        <v>0.65429260130770317</v>
      </c>
      <c r="BJ67" s="61">
        <f t="shared" si="63"/>
        <v>0.53121855911427207</v>
      </c>
      <c r="BK67" s="61">
        <f t="shared" si="64"/>
        <v>0.22628126682223182</v>
      </c>
      <c r="BL67" s="61">
        <f t="shared" si="65"/>
        <v>0.29054705188319924</v>
      </c>
      <c r="BM67" s="61">
        <f t="shared" si="66"/>
        <v>0.57663082481905215</v>
      </c>
      <c r="BN67" s="61">
        <f t="shared" si="67"/>
        <v>0.16901155610643409</v>
      </c>
      <c r="BO67" s="61">
        <f t="shared" si="68"/>
        <v>0.37476853060794935</v>
      </c>
      <c r="BP67" s="61">
        <f t="shared" si="69"/>
        <v>6.8855017667621282E-2</v>
      </c>
      <c r="BQ67" s="61">
        <f t="shared" si="70"/>
        <v>0.31226942470218372</v>
      </c>
      <c r="BR67" s="61">
        <f t="shared" si="71"/>
        <v>0.1697266090852759</v>
      </c>
      <c r="BS67" s="61">
        <f t="shared" si="59"/>
        <v>5.7148118283813014</v>
      </c>
      <c r="BT67" s="61">
        <f t="shared" si="41"/>
        <v>6.0198810771501243</v>
      </c>
      <c r="BV67" s="61">
        <f t="shared" si="42"/>
        <v>1.0340690592226454</v>
      </c>
      <c r="BW67" s="61">
        <f t="shared" si="15"/>
        <v>6.4668309727148335E-2</v>
      </c>
      <c r="BX67" s="61">
        <f t="shared" si="16"/>
        <v>0.50019949547658926</v>
      </c>
      <c r="BY67" s="61">
        <f t="shared" si="17"/>
        <v>0.54126040375123985</v>
      </c>
      <c r="BZ67" s="61">
        <f t="shared" si="18"/>
        <v>0.40080642599165589</v>
      </c>
      <c r="CA67" s="61">
        <f t="shared" si="19"/>
        <v>0.55117232515352499</v>
      </c>
      <c r="CB67" s="61">
        <f t="shared" si="20"/>
        <v>0.91326745164269818</v>
      </c>
      <c r="CC67" s="61">
        <f t="shared" si="21"/>
        <v>0.15875294683773591</v>
      </c>
      <c r="CD67" s="61">
        <f t="shared" si="22"/>
        <v>0.50531835009930226</v>
      </c>
      <c r="CE67" s="61">
        <f t="shared" si="23"/>
        <v>0.16043530145006529</v>
      </c>
      <c r="CF67" s="61">
        <f t="shared" si="24"/>
        <v>0.59264225360862421</v>
      </c>
      <c r="CG67" s="61">
        <f t="shared" si="25"/>
        <v>0.22616068860190369</v>
      </c>
      <c r="CH67" s="61">
        <f t="shared" si="43"/>
        <v>5.6487530115631346</v>
      </c>
      <c r="CI67" s="53">
        <f t="shared" si="44"/>
        <v>5.9604311389875653</v>
      </c>
      <c r="CK67" s="61">
        <f t="shared" si="45"/>
        <v>1.2312118563636385</v>
      </c>
      <c r="CL67" s="61">
        <f t="shared" si="46"/>
        <v>1.1261160951947333E-2</v>
      </c>
      <c r="CM67" s="61">
        <f t="shared" si="47"/>
        <v>0.15409310583111391</v>
      </c>
      <c r="CN67" s="61">
        <f t="shared" si="48"/>
        <v>-1.0041844636967778E-2</v>
      </c>
      <c r="CO67" s="61">
        <f t="shared" si="49"/>
        <v>-0.17452515916942407</v>
      </c>
      <c r="CP67" s="61">
        <f t="shared" si="50"/>
        <v>-0.26062527327032575</v>
      </c>
      <c r="CQ67" s="61">
        <f t="shared" si="51"/>
        <v>-0.33663662682364603</v>
      </c>
      <c r="CR67" s="61">
        <f t="shared" si="52"/>
        <v>1.0258609268698177E-2</v>
      </c>
      <c r="CS67" s="61">
        <f t="shared" si="53"/>
        <v>-0.13054981949135291</v>
      </c>
      <c r="CT67" s="61">
        <f t="shared" si="54"/>
        <v>-9.1580283782444011E-2</v>
      </c>
      <c r="CU67" s="61">
        <f t="shared" si="55"/>
        <v>-0.2803728289064405</v>
      </c>
      <c r="CV67" s="61">
        <f t="shared" si="56"/>
        <v>-5.6434079516627794E-2</v>
      </c>
      <c r="CW67" s="61">
        <f t="shared" si="57"/>
        <v>6.6058816818166832E-2</v>
      </c>
      <c r="CX67" s="61">
        <f t="shared" si="58"/>
        <v>5.9449938162559057E-2</v>
      </c>
    </row>
    <row r="68" spans="1:102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8"/>
        <v>0.68410592965375205</v>
      </c>
      <c r="L68" s="61">
        <f t="shared" si="29"/>
        <v>0.85639551706284989</v>
      </c>
      <c r="M68" s="61">
        <f t="shared" si="30"/>
        <v>0.97077592941708424</v>
      </c>
      <c r="N68" s="61">
        <f t="shared" si="31"/>
        <v>1.2176734739037014</v>
      </c>
      <c r="O68" s="61">
        <f t="shared" si="32"/>
        <v>1.7375490002706457</v>
      </c>
      <c r="P68" s="61">
        <f t="shared" si="33"/>
        <v>5.4664998503080326</v>
      </c>
      <c r="Q68" s="61">
        <f t="shared" si="34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5"/>
        <v>1.971010691753843</v>
      </c>
      <c r="Z68" s="61">
        <f t="shared" si="36"/>
        <v>1.577198008184364</v>
      </c>
      <c r="AA68" s="61">
        <f t="shared" si="37"/>
        <v>1.4345918368418287</v>
      </c>
      <c r="AB68" s="61">
        <f t="shared" si="38"/>
        <v>1.1903925256509658</v>
      </c>
      <c r="AC68" s="61">
        <f t="shared" si="39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2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3"/>
        <v>744.85418701171875</v>
      </c>
      <c r="BG68" s="61">
        <f t="shared" ref="BG68:BG76" si="74">+AE$1*(AE68-AE67)/$AQ67</f>
        <v>1.971010691753843</v>
      </c>
      <c r="BH68" s="61">
        <f t="shared" ref="BH68:BH76" si="75">+AF$1*(AF68-AF67)/$AQ67</f>
        <v>0.11169344006327407</v>
      </c>
      <c r="BI68" s="61">
        <f t="shared" ref="BI68:BI76" si="76">+AG$1*(AG68-AG67)/$AQ67</f>
        <v>0.55285206381617258</v>
      </c>
      <c r="BJ68" s="61">
        <f t="shared" ref="BJ68:BJ76" si="77">+AH$1*(AH68-AH67)/$AQ67</f>
        <v>0.46556023191808976</v>
      </c>
      <c r="BK68" s="61">
        <f t="shared" ref="BK68:BK76" si="78">+AI$1*(AI68-AI67)/$AQ67</f>
        <v>0.22101002847006335</v>
      </c>
      <c r="BL68" s="61">
        <f t="shared" ref="BL68:BL76" si="79">+AJ$1*(AJ68-AJ67)/$AQ67</f>
        <v>0.28360322681999639</v>
      </c>
      <c r="BM68" s="61">
        <f t="shared" ref="BM68:BM76" si="80">+AK$1*(AK68-AK67)/$AQ67</f>
        <v>0.67629403657847742</v>
      </c>
      <c r="BN68" s="61">
        <f t="shared" ref="BN68:BN76" si="81">+AL$1*(AL68-AL67)/$AQ67</f>
        <v>0.14679405652975056</v>
      </c>
      <c r="BO68" s="61">
        <f t="shared" ref="BO68:BO76" si="82">+AM$1*(AM68-AM67)/$AQ67</f>
        <v>0.37602984820849811</v>
      </c>
      <c r="BP68" s="61">
        <f t="shared" ref="BP68:BP76" si="83">+AN$1*(AN68-AN67)/$AQ67</f>
        <v>5.4932448951371275E-2</v>
      </c>
      <c r="BQ68" s="61">
        <f t="shared" ref="BQ68:BQ76" si="84">+AO$1*(AO68-AO67)/$AQ67</f>
        <v>0.25880664835753975</v>
      </c>
      <c r="BR68" s="61">
        <f t="shared" ref="BR68:BR76" si="85">+AP$1*(AP68-AP67)/$AQ67</f>
        <v>0.14804341650024716</v>
      </c>
      <c r="BS68" s="61">
        <f t="shared" si="59"/>
        <v>5.266630137967323</v>
      </c>
      <c r="BT68" s="61">
        <f t="shared" si="41"/>
        <v>5.5100648156881205</v>
      </c>
      <c r="BV68" s="61">
        <f t="shared" si="42"/>
        <v>0.88962703002823906</v>
      </c>
      <c r="BW68" s="61">
        <f t="shared" ref="BW68:BW76" si="86">+AT$1*(AT68-AT67)/$BE67</f>
        <v>9.0415028961384092E-2</v>
      </c>
      <c r="BX68" s="61">
        <f t="shared" ref="BX68:BX76" si="87">+AU$1*(AU68-AU67)/$BE67</f>
        <v>0.45312041067693909</v>
      </c>
      <c r="BY68" s="61">
        <f t="shared" ref="BY68:BY76" si="88">+AV$1*(AV68-AV67)/$BE67</f>
        <v>0.36969352290037039</v>
      </c>
      <c r="BZ68" s="61">
        <f t="shared" ref="BZ68:BZ76" si="89">+AW$1*(AW68-AW67)/$BE67</f>
        <v>0.3897944092815126</v>
      </c>
      <c r="CA68" s="61">
        <f t="shared" ref="CA68:CA76" si="90">+AX$1*(AX68-AX67)/$BE67</f>
        <v>0.53627374340718925</v>
      </c>
      <c r="CB68" s="61">
        <f t="shared" ref="CB68:CB76" si="91">+AY$1*(AY68-AY67)/$BE67</f>
        <v>1.027470379415649</v>
      </c>
      <c r="CC68" s="61">
        <f t="shared" ref="CC68:CC76" si="92">+AZ$1*(AZ68-AZ67)/$BE67</f>
        <v>0.12903494477639163</v>
      </c>
      <c r="CD68" s="61">
        <f t="shared" ref="CD68:CD76" si="93">+BA$1*(BA68-BA67)/$BE67</f>
        <v>0.46996342054806473</v>
      </c>
      <c r="CE68" s="61">
        <f t="shared" ref="CE68:CE76" si="94">+BB$1*(BB68-BB67)/$BE67</f>
        <v>0.14314266681722804</v>
      </c>
      <c r="CF68" s="61">
        <f t="shared" ref="CF68:CF76" si="95">+BC$1*(BC68-BC67)/$BE67</f>
        <v>0.45494774637841995</v>
      </c>
      <c r="CG68" s="61">
        <f t="shared" ref="CG68:CG76" si="96">+BD$1*(BD68-BD67)/$BE67</f>
        <v>0.1977347629053586</v>
      </c>
      <c r="CH68" s="61">
        <f t="shared" si="43"/>
        <v>5.1512180660967468</v>
      </c>
      <c r="CI68" s="53">
        <f t="shared" si="44"/>
        <v>5.4358097898124846</v>
      </c>
      <c r="CK68" s="61">
        <f t="shared" si="45"/>
        <v>1.0813836617256039</v>
      </c>
      <c r="CL68" s="61">
        <f t="shared" si="46"/>
        <v>2.127841110188998E-2</v>
      </c>
      <c r="CM68" s="61">
        <f t="shared" si="47"/>
        <v>9.9731653139233489E-2</v>
      </c>
      <c r="CN68" s="61">
        <f t="shared" si="48"/>
        <v>9.5866709017719376E-2</v>
      </c>
      <c r="CO68" s="61">
        <f t="shared" si="49"/>
        <v>-0.16878438081144925</v>
      </c>
      <c r="CP68" s="61">
        <f t="shared" si="50"/>
        <v>-0.25267051658719286</v>
      </c>
      <c r="CQ68" s="61">
        <f t="shared" si="51"/>
        <v>-0.35117634283717158</v>
      </c>
      <c r="CR68" s="61">
        <f t="shared" si="52"/>
        <v>1.7759111753358925E-2</v>
      </c>
      <c r="CS68" s="61">
        <f t="shared" si="53"/>
        <v>-9.3933572339566618E-2</v>
      </c>
      <c r="CT68" s="61">
        <f t="shared" si="54"/>
        <v>-8.8210217865856755E-2</v>
      </c>
      <c r="CU68" s="61">
        <f t="shared" si="55"/>
        <v>-0.1961410980208802</v>
      </c>
      <c r="CV68" s="61">
        <f t="shared" si="56"/>
        <v>-4.9691346405111442E-2</v>
      </c>
      <c r="CW68" s="61">
        <f t="shared" si="57"/>
        <v>0.11541207187057623</v>
      </c>
      <c r="CX68" s="61">
        <f t="shared" si="58"/>
        <v>7.4255025875635816E-2</v>
      </c>
    </row>
    <row r="69" spans="1:102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97">100*D$1*(D69-D68)/$I68</f>
        <v>0.66823495370734654</v>
      </c>
      <c r="L69" s="61">
        <f t="shared" ref="L69:L76" si="98">100*E$1*(E69-E68)/$I68</f>
        <v>0.84647789137532625</v>
      </c>
      <c r="M69" s="61">
        <f t="shared" ref="M69:M76" si="99">100*F$1*(F69-F68)/$I68</f>
        <v>0.96895550986991452</v>
      </c>
      <c r="N69" s="61">
        <f t="shared" ref="N69:N76" si="100">100*G$1*(G69-G68)/$I68</f>
        <v>1.2225852022432118</v>
      </c>
      <c r="O69" s="61">
        <f t="shared" ref="O69:O76" si="101">100*H$1*(H69-H68)/$I68</f>
        <v>1.7829367364652167</v>
      </c>
      <c r="P69" s="61">
        <f t="shared" ref="P69:P76" si="102">+SUM(K69:O69)</f>
        <v>5.4891902936610162</v>
      </c>
      <c r="Q69" s="61">
        <f t="shared" ref="Q69:Q76" si="103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4">+S$1*(S69-S68)/D68</f>
        <v>1.8774197025453279</v>
      </c>
      <c r="Z69" s="61">
        <f t="shared" ref="Z69:Z76" si="105">+T$1*(T69-T68)/E68</f>
        <v>1.5227169197696178</v>
      </c>
      <c r="AA69" s="61">
        <f t="shared" ref="AA69:AA76" si="106">+U$1*(U69-U68)/F68</f>
        <v>1.3970650437118857</v>
      </c>
      <c r="AB69" s="61">
        <f t="shared" ref="AB69:AB76" si="107">+V$1*(V69-V68)/G68</f>
        <v>1.1647427227816147</v>
      </c>
      <c r="AC69" s="61">
        <f t="shared" ref="AC69:AC76" si="108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2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3"/>
        <v>786.41278076171875</v>
      </c>
      <c r="BG69" s="61">
        <f t="shared" si="74"/>
        <v>1.8774197025453279</v>
      </c>
      <c r="BH69" s="61">
        <f t="shared" si="75"/>
        <v>0.11593608164628452</v>
      </c>
      <c r="BI69" s="61">
        <f t="shared" si="76"/>
        <v>0.50279888530658712</v>
      </c>
      <c r="BJ69" s="61">
        <f t="shared" si="77"/>
        <v>0.73871534421000873</v>
      </c>
      <c r="BK69" s="61">
        <f t="shared" si="78"/>
        <v>0.21759025178746125</v>
      </c>
      <c r="BL69" s="61">
        <f t="shared" si="79"/>
        <v>0.33757479309638694</v>
      </c>
      <c r="BM69" s="61">
        <f t="shared" si="80"/>
        <v>0.56280473395991548</v>
      </c>
      <c r="BN69" s="61">
        <f t="shared" si="81"/>
        <v>2.1297000096463417E-2</v>
      </c>
      <c r="BO69" s="61">
        <f t="shared" si="82"/>
        <v>0.28933721227916592</v>
      </c>
      <c r="BP69" s="61">
        <f t="shared" si="83"/>
        <v>5.5090087484943533E-2</v>
      </c>
      <c r="BQ69" s="61">
        <f t="shared" si="84"/>
        <v>0.27725330764782768</v>
      </c>
      <c r="BR69" s="61">
        <f t="shared" si="85"/>
        <v>0.15434035839112217</v>
      </c>
      <c r="BS69" s="61">
        <f t="shared" ref="BS69:BS76" si="109">+SUM(BG69:BR69)</f>
        <v>5.1501577584514946</v>
      </c>
      <c r="BT69" s="61">
        <f t="shared" ref="BT69:BT76" si="110">100*(D69/D68-1)</f>
        <v>5.3800120175128807</v>
      </c>
      <c r="BV69" s="61">
        <f t="shared" ref="BV69:BV76" si="111">+AS$1*(AS69-AS68)/$BE68</f>
        <v>0.87767054307985293</v>
      </c>
      <c r="BW69" s="61">
        <f t="shared" si="86"/>
        <v>9.9864578250745142E-2</v>
      </c>
      <c r="BX69" s="61">
        <f t="shared" si="87"/>
        <v>0.40589364833735697</v>
      </c>
      <c r="BY69" s="61">
        <f t="shared" si="88"/>
        <v>0.77014427444521782</v>
      </c>
      <c r="BZ69" s="61">
        <f t="shared" si="89"/>
        <v>0.38915104968251507</v>
      </c>
      <c r="CA69" s="61">
        <f t="shared" si="90"/>
        <v>0.65530366594900968</v>
      </c>
      <c r="CB69" s="61">
        <f t="shared" si="91"/>
        <v>0.78773695520933118</v>
      </c>
      <c r="CC69" s="61">
        <f t="shared" si="92"/>
        <v>1.0712945426286081E-2</v>
      </c>
      <c r="CD69" s="61">
        <f t="shared" si="93"/>
        <v>0.40260003834151953</v>
      </c>
      <c r="CE69" s="61">
        <f t="shared" si="94"/>
        <v>0.14326617017955928</v>
      </c>
      <c r="CF69" s="61">
        <f t="shared" si="95"/>
        <v>0.52142607651618844</v>
      </c>
      <c r="CG69" s="61">
        <f t="shared" si="96"/>
        <v>0.2171733207977859</v>
      </c>
      <c r="CH69" s="61">
        <f t="shared" ref="CH69:CH76" si="112">+SUM(BV69:CG69)</f>
        <v>5.2809432662153668</v>
      </c>
      <c r="CI69" s="53">
        <f t="shared" ref="CI69:CI76" si="113">100*(H69/H68-1)</f>
        <v>5.5794267488417981</v>
      </c>
      <c r="CK69" s="61">
        <f t="shared" ref="CK69:CK76" si="114">+BG69-BV69</f>
        <v>0.99974915946547493</v>
      </c>
      <c r="CL69" s="61">
        <f t="shared" ref="CL69:CL76" si="115">+BH69-BW69</f>
        <v>1.607150339553938E-2</v>
      </c>
      <c r="CM69" s="61">
        <f t="shared" ref="CM69:CM76" si="116">+BI69-BX69</f>
        <v>9.6905236969230146E-2</v>
      </c>
      <c r="CN69" s="61">
        <f t="shared" ref="CN69:CN76" si="117">+BJ69-BY69</f>
        <v>-3.1428930235209096E-2</v>
      </c>
      <c r="CO69" s="61">
        <f t="shared" ref="CO69:CO76" si="118">+BK69-BZ69</f>
        <v>-0.17156079789505382</v>
      </c>
      <c r="CP69" s="61">
        <f t="shared" ref="CP69:CP76" si="119">+BL69-CA69</f>
        <v>-0.31772887285262275</v>
      </c>
      <c r="CQ69" s="61">
        <f t="shared" ref="CQ69:CQ76" si="120">+BM69-CB69</f>
        <v>-0.2249322212494157</v>
      </c>
      <c r="CR69" s="61">
        <f t="shared" ref="CR69:CR76" si="121">+BN69-CC69</f>
        <v>1.0584054670177336E-2</v>
      </c>
      <c r="CS69" s="61">
        <f t="shared" ref="CS69:CS76" si="122">+BO69-CD69</f>
        <v>-0.11326282606235361</v>
      </c>
      <c r="CT69" s="61">
        <f t="shared" ref="CT69:CT76" si="123">+BP69-CE69</f>
        <v>-8.8176082694615743E-2</v>
      </c>
      <c r="CU69" s="61">
        <f t="shared" ref="CU69:CU76" si="124">+BQ69-CF69</f>
        <v>-0.24417276886836076</v>
      </c>
      <c r="CV69" s="61">
        <f t="shared" ref="CV69:CV76" si="125">+BR69-CG69</f>
        <v>-6.2832962406663723E-2</v>
      </c>
      <c r="CW69" s="61">
        <f t="shared" ref="CW69:CW76" si="126">+BS69-CH69</f>
        <v>-0.13078550776387221</v>
      </c>
      <c r="CX69" s="61">
        <f t="shared" ref="CX69:CX76" si="127">+BT69-CI69</f>
        <v>-0.19941473132891741</v>
      </c>
    </row>
    <row r="70" spans="1:102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97"/>
        <v>0.91988267445462757</v>
      </c>
      <c r="L70" s="61">
        <f t="shared" si="98"/>
        <v>1.1613145945857091</v>
      </c>
      <c r="M70" s="61">
        <f t="shared" si="99"/>
        <v>1.3335458568145004</v>
      </c>
      <c r="N70" s="61">
        <f t="shared" si="100"/>
        <v>1.6891755025906443</v>
      </c>
      <c r="O70" s="61">
        <f t="shared" si="101"/>
        <v>2.4840248174219894</v>
      </c>
      <c r="P70" s="61">
        <f t="shared" si="102"/>
        <v>7.587943445867471</v>
      </c>
      <c r="Q70" s="61">
        <f t="shared" si="103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4"/>
        <v>2.4313200149583269</v>
      </c>
      <c r="Z70" s="61">
        <f t="shared" si="105"/>
        <v>1.9569640540269866</v>
      </c>
      <c r="AA70" s="61">
        <f t="shared" si="106"/>
        <v>1.7884448490427525</v>
      </c>
      <c r="AB70" s="61">
        <f t="shared" si="107"/>
        <v>1.4884338048665802</v>
      </c>
      <c r="AC70" s="61">
        <f t="shared" si="108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2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3"/>
        <v>847.4913330078125</v>
      </c>
      <c r="BG70" s="61">
        <f t="shared" si="74"/>
        <v>2.4313200149583269</v>
      </c>
      <c r="BH70" s="61">
        <f t="shared" si="75"/>
        <v>0.12302854381768936</v>
      </c>
      <c r="BI70" s="61">
        <f t="shared" si="76"/>
        <v>0.85215363580851466</v>
      </c>
      <c r="BJ70" s="61">
        <f t="shared" si="77"/>
        <v>0.52286761739273657</v>
      </c>
      <c r="BK70" s="61">
        <f t="shared" si="78"/>
        <v>0.38470746313529447</v>
      </c>
      <c r="BL70" s="61">
        <f t="shared" si="79"/>
        <v>0.31790760741110496</v>
      </c>
      <c r="BM70" s="61">
        <f t="shared" si="80"/>
        <v>0.62616362817287208</v>
      </c>
      <c r="BN70" s="61">
        <f t="shared" si="81"/>
        <v>0.23747012373263227</v>
      </c>
      <c r="BO70" s="61">
        <f t="shared" si="82"/>
        <v>0.83762257087693359</v>
      </c>
      <c r="BP70" s="61">
        <f t="shared" si="83"/>
        <v>7.9037564267511407E-2</v>
      </c>
      <c r="BQ70" s="61">
        <f t="shared" si="84"/>
        <v>0.40435495968883223</v>
      </c>
      <c r="BR70" s="61">
        <f t="shared" si="85"/>
        <v>0.24995508654624443</v>
      </c>
      <c r="BS70" s="61">
        <f t="shared" si="109"/>
        <v>7.0665888158086938</v>
      </c>
      <c r="BT70" s="61">
        <f t="shared" si="110"/>
        <v>7.4137194294926712</v>
      </c>
      <c r="BV70" s="61">
        <f t="shared" si="111"/>
        <v>1.1118245294437583</v>
      </c>
      <c r="BW70" s="61">
        <f t="shared" si="86"/>
        <v>0.10335167860642969</v>
      </c>
      <c r="BX70" s="61">
        <f t="shared" si="87"/>
        <v>0.65706128920490614</v>
      </c>
      <c r="BY70" s="61">
        <f t="shared" si="88"/>
        <v>0.52736347702464703</v>
      </c>
      <c r="BZ70" s="61">
        <f t="shared" si="89"/>
        <v>0.67101548142847756</v>
      </c>
      <c r="CA70" s="61">
        <f t="shared" si="90"/>
        <v>0.6123932036788774</v>
      </c>
      <c r="CB70" s="61">
        <f t="shared" si="91"/>
        <v>0.93233405118508184</v>
      </c>
      <c r="CC70" s="61">
        <f t="shared" si="92"/>
        <v>0.20262049034790683</v>
      </c>
      <c r="CD70" s="61">
        <f t="shared" si="93"/>
        <v>1.1078482585076872</v>
      </c>
      <c r="CE70" s="61">
        <f t="shared" si="94"/>
        <v>0.20860787741620701</v>
      </c>
      <c r="CF70" s="61">
        <f t="shared" si="95"/>
        <v>0.84559385052018821</v>
      </c>
      <c r="CG70" s="61">
        <f t="shared" si="96"/>
        <v>0.34477813353321646</v>
      </c>
      <c r="CH70" s="61">
        <f t="shared" si="112"/>
        <v>7.3247923208973837</v>
      </c>
      <c r="CI70" s="53">
        <f t="shared" si="113"/>
        <v>7.7667293487948097</v>
      </c>
      <c r="CK70" s="61">
        <f t="shared" si="114"/>
        <v>1.3194954855145686</v>
      </c>
      <c r="CL70" s="61">
        <f t="shared" si="115"/>
        <v>1.9676865211259678E-2</v>
      </c>
      <c r="CM70" s="61">
        <f t="shared" si="116"/>
        <v>0.19509234660360852</v>
      </c>
      <c r="CN70" s="61">
        <f t="shared" si="117"/>
        <v>-4.4958596319104593E-3</v>
      </c>
      <c r="CO70" s="61">
        <f t="shared" si="118"/>
        <v>-0.28630801829318309</v>
      </c>
      <c r="CP70" s="61">
        <f t="shared" si="119"/>
        <v>-0.29448559626777243</v>
      </c>
      <c r="CQ70" s="61">
        <f t="shared" si="120"/>
        <v>-0.30617042301220976</v>
      </c>
      <c r="CR70" s="61">
        <f t="shared" si="121"/>
        <v>3.4849633384725437E-2</v>
      </c>
      <c r="CS70" s="61">
        <f t="shared" si="122"/>
        <v>-0.27022568763075361</v>
      </c>
      <c r="CT70" s="61">
        <f t="shared" si="123"/>
        <v>-0.1295703131486956</v>
      </c>
      <c r="CU70" s="61">
        <f t="shared" si="124"/>
        <v>-0.44123889083135598</v>
      </c>
      <c r="CV70" s="61">
        <f t="shared" si="125"/>
        <v>-9.4823046986972026E-2</v>
      </c>
      <c r="CW70" s="61">
        <f t="shared" si="126"/>
        <v>-0.25820350508868994</v>
      </c>
      <c r="CX70" s="61">
        <f t="shared" si="127"/>
        <v>-0.35300991930213854</v>
      </c>
    </row>
    <row r="71" spans="1:102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97"/>
        <v>0.86898042938154696</v>
      </c>
      <c r="L71" s="61">
        <f t="shared" si="98"/>
        <v>1.0789941384347155</v>
      </c>
      <c r="M71" s="61">
        <f t="shared" si="99"/>
        <v>1.2157832071753467</v>
      </c>
      <c r="N71" s="61">
        <f t="shared" si="100"/>
        <v>1.520004855350044</v>
      </c>
      <c r="O71" s="61">
        <f t="shared" si="101"/>
        <v>2.1638943721753625</v>
      </c>
      <c r="P71" s="61">
        <f t="shared" si="102"/>
        <v>6.8476570025170158</v>
      </c>
      <c r="Q71" s="61">
        <f t="shared" si="103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4"/>
        <v>2.5253583417735723</v>
      </c>
      <c r="Z71" s="61">
        <f t="shared" si="105"/>
        <v>2.0315420251749789</v>
      </c>
      <c r="AA71" s="61">
        <f t="shared" si="106"/>
        <v>1.8549455178553469</v>
      </c>
      <c r="AB71" s="61">
        <f t="shared" si="107"/>
        <v>1.5376292152065816</v>
      </c>
      <c r="AC71" s="61">
        <f t="shared" si="108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2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3"/>
        <v>904.73565673828125</v>
      </c>
      <c r="BG71" s="61">
        <f t="shared" si="74"/>
        <v>2.5253583417735723</v>
      </c>
      <c r="BH71" s="61">
        <f t="shared" si="75"/>
        <v>0.12762470406639015</v>
      </c>
      <c r="BI71" s="61">
        <f t="shared" si="76"/>
        <v>0.87295599613869068</v>
      </c>
      <c r="BJ71" s="61">
        <f t="shared" si="77"/>
        <v>0.64977938036131089</v>
      </c>
      <c r="BK71" s="61">
        <f t="shared" si="78"/>
        <v>0.33140675546480108</v>
      </c>
      <c r="BL71" s="61">
        <f t="shared" si="79"/>
        <v>0.25688719035270985</v>
      </c>
      <c r="BM71" s="61">
        <f t="shared" si="80"/>
        <v>0.72098579339093039</v>
      </c>
      <c r="BN71" s="61">
        <f t="shared" si="81"/>
        <v>0.17436105021902604</v>
      </c>
      <c r="BO71" s="61">
        <f t="shared" si="82"/>
        <v>0.35123856489909638</v>
      </c>
      <c r="BP71" s="61">
        <f t="shared" si="83"/>
        <v>6.4037159119643514E-2</v>
      </c>
      <c r="BQ71" s="61">
        <f t="shared" si="84"/>
        <v>0.30575227275054029</v>
      </c>
      <c r="BR71" s="61">
        <f t="shared" si="85"/>
        <v>0.26006928871508722</v>
      </c>
      <c r="BS71" s="61">
        <f t="shared" si="109"/>
        <v>6.6404564972517983</v>
      </c>
      <c r="BT71" s="61">
        <f t="shared" si="110"/>
        <v>7.0148358896459095</v>
      </c>
      <c r="BV71" s="61">
        <f t="shared" si="111"/>
        <v>1.1436844322734085</v>
      </c>
      <c r="BW71" s="61">
        <f t="shared" si="86"/>
        <v>0.10868290157199841</v>
      </c>
      <c r="BX71" s="61">
        <f t="shared" si="87"/>
        <v>0.66996720527408482</v>
      </c>
      <c r="BY71" s="61">
        <f t="shared" si="88"/>
        <v>0.58262164094855595</v>
      </c>
      <c r="BZ71" s="61">
        <f t="shared" si="89"/>
        <v>0.57591569302507928</v>
      </c>
      <c r="CA71" s="61">
        <f t="shared" si="90"/>
        <v>0.51710724112179596</v>
      </c>
      <c r="CB71" s="61">
        <f t="shared" si="91"/>
        <v>1.1265778418702594</v>
      </c>
      <c r="CC71" s="61">
        <f t="shared" si="92"/>
        <v>0.15572702947327791</v>
      </c>
      <c r="CD71" s="61">
        <f t="shared" si="93"/>
        <v>0.42563533012055021</v>
      </c>
      <c r="CE71" s="61">
        <f t="shared" si="94"/>
        <v>0.14796778228543736</v>
      </c>
      <c r="CF71" s="61">
        <f t="shared" si="95"/>
        <v>0.55738821124374616</v>
      </c>
      <c r="CG71" s="61">
        <f t="shared" si="96"/>
        <v>0.36031270753438277</v>
      </c>
      <c r="CH71" s="61">
        <f t="shared" si="112"/>
        <v>6.3715880167425771</v>
      </c>
      <c r="CI71" s="53">
        <f t="shared" si="113"/>
        <v>6.7545615513617374</v>
      </c>
      <c r="CK71" s="61">
        <f t="shared" si="114"/>
        <v>1.3816739095001638</v>
      </c>
      <c r="CL71" s="61">
        <f t="shared" si="115"/>
        <v>1.8941802494391743E-2</v>
      </c>
      <c r="CM71" s="61">
        <f t="shared" si="116"/>
        <v>0.20298879086460586</v>
      </c>
      <c r="CN71" s="61">
        <f t="shared" si="117"/>
        <v>6.7157739412754935E-2</v>
      </c>
      <c r="CO71" s="61">
        <f t="shared" si="118"/>
        <v>-0.24450893756027819</v>
      </c>
      <c r="CP71" s="61">
        <f t="shared" si="119"/>
        <v>-0.26022005076908611</v>
      </c>
      <c r="CQ71" s="61">
        <f t="shared" si="120"/>
        <v>-0.40559204847932906</v>
      </c>
      <c r="CR71" s="61">
        <f t="shared" si="121"/>
        <v>1.8634020745748131E-2</v>
      </c>
      <c r="CS71" s="61">
        <f t="shared" si="122"/>
        <v>-7.4396765221453831E-2</v>
      </c>
      <c r="CT71" s="61">
        <f t="shared" si="123"/>
        <v>-8.3930623165793847E-2</v>
      </c>
      <c r="CU71" s="61">
        <f t="shared" si="124"/>
        <v>-0.25163593849320587</v>
      </c>
      <c r="CV71" s="61">
        <f t="shared" si="125"/>
        <v>-0.10024341881929555</v>
      </c>
      <c r="CW71" s="61">
        <f t="shared" si="126"/>
        <v>0.26886848050922119</v>
      </c>
      <c r="CX71" s="61">
        <f t="shared" si="127"/>
        <v>0.26027433828417212</v>
      </c>
    </row>
    <row r="72" spans="1:102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97"/>
        <v>0.71888704772784329</v>
      </c>
      <c r="L72" s="61">
        <f t="shared" si="98"/>
        <v>0.88764095669330223</v>
      </c>
      <c r="M72" s="61">
        <f t="shared" si="99"/>
        <v>0.99775033562806992</v>
      </c>
      <c r="N72" s="61">
        <f t="shared" si="100"/>
        <v>1.2403094127904686</v>
      </c>
      <c r="O72" s="61">
        <f t="shared" si="101"/>
        <v>1.739485322795419</v>
      </c>
      <c r="P72" s="61">
        <f t="shared" si="102"/>
        <v>5.5840730756351027</v>
      </c>
      <c r="Q72" s="61">
        <f t="shared" si="103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4"/>
        <v>2.1405796261871539</v>
      </c>
      <c r="Z72" s="61">
        <f t="shared" si="105"/>
        <v>1.7439408867235093</v>
      </c>
      <c r="AA72" s="61">
        <f t="shared" si="106"/>
        <v>1.6070589533273889</v>
      </c>
      <c r="AB72" s="61">
        <f t="shared" si="107"/>
        <v>1.342853250823665</v>
      </c>
      <c r="AC72" s="61">
        <f t="shared" si="108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2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3"/>
        <v>953.90362548828125</v>
      </c>
      <c r="BG72" s="61">
        <f t="shared" si="74"/>
        <v>2.1405796261871539</v>
      </c>
      <c r="BH72" s="61">
        <f t="shared" si="75"/>
        <v>0.13343929557316225</v>
      </c>
      <c r="BI72" s="61">
        <f t="shared" si="76"/>
        <v>0.72703005835011147</v>
      </c>
      <c r="BJ72" s="61">
        <f t="shared" si="77"/>
        <v>0.40330926393202282</v>
      </c>
      <c r="BK72" s="61">
        <f t="shared" si="78"/>
        <v>0.22259985479895467</v>
      </c>
      <c r="BL72" s="61">
        <f t="shared" si="79"/>
        <v>0.20828711679998441</v>
      </c>
      <c r="BM72" s="61">
        <f t="shared" si="80"/>
        <v>0.61723814470607885</v>
      </c>
      <c r="BN72" s="61">
        <f t="shared" si="81"/>
        <v>0.1002395765167569</v>
      </c>
      <c r="BO72" s="61">
        <f t="shared" si="82"/>
        <v>0.36220089712129178</v>
      </c>
      <c r="BP72" s="61">
        <f t="shared" si="83"/>
        <v>6.78206901663745E-2</v>
      </c>
      <c r="BQ72" s="61">
        <f t="shared" si="84"/>
        <v>0.22905596441368081</v>
      </c>
      <c r="BR72" s="61">
        <f t="shared" si="85"/>
        <v>0.207479621451886</v>
      </c>
      <c r="BS72" s="61">
        <f t="shared" si="109"/>
        <v>5.4192801100174588</v>
      </c>
      <c r="BT72" s="61">
        <f t="shared" si="110"/>
        <v>5.7941444120879204</v>
      </c>
      <c r="BV72" s="61">
        <f t="shared" si="111"/>
        <v>1.0102374759272847</v>
      </c>
      <c r="BW72" s="61">
        <f t="shared" si="86"/>
        <v>0.11025645203326445</v>
      </c>
      <c r="BX72" s="61">
        <f t="shared" si="87"/>
        <v>0.54428267732861935</v>
      </c>
      <c r="BY72" s="61">
        <f t="shared" si="88"/>
        <v>0.30777496864510806</v>
      </c>
      <c r="BZ72" s="61">
        <f t="shared" si="89"/>
        <v>0.38121901493682731</v>
      </c>
      <c r="CA72" s="61">
        <f t="shared" si="90"/>
        <v>0.35948563177244131</v>
      </c>
      <c r="CB72" s="61">
        <f t="shared" si="91"/>
        <v>0.96538700836232783</v>
      </c>
      <c r="CC72" s="61">
        <f t="shared" si="92"/>
        <v>8.3148795320006255E-2</v>
      </c>
      <c r="CD72" s="61">
        <f t="shared" si="93"/>
        <v>0.48559069380809738</v>
      </c>
      <c r="CE72" s="61">
        <f t="shared" si="94"/>
        <v>0.17051185351588377</v>
      </c>
      <c r="CF72" s="61">
        <f t="shared" si="95"/>
        <v>0.3965743102087092</v>
      </c>
      <c r="CG72" s="61">
        <f t="shared" si="96"/>
        <v>0.29226248891509349</v>
      </c>
      <c r="CH72" s="61">
        <f t="shared" si="112"/>
        <v>5.1067313707736641</v>
      </c>
      <c r="CI72" s="53">
        <f t="shared" si="113"/>
        <v>5.4345121012759234</v>
      </c>
      <c r="CK72" s="61">
        <f t="shared" si="114"/>
        <v>1.1303421502598692</v>
      </c>
      <c r="CL72" s="61">
        <f t="shared" si="115"/>
        <v>2.3182843539897802E-2</v>
      </c>
      <c r="CM72" s="61">
        <f t="shared" si="116"/>
        <v>0.18274738102149213</v>
      </c>
      <c r="CN72" s="61">
        <f t="shared" si="117"/>
        <v>9.5534295286914761E-2</v>
      </c>
      <c r="CO72" s="61">
        <f t="shared" si="118"/>
        <v>-0.15861916013787264</v>
      </c>
      <c r="CP72" s="61">
        <f t="shared" si="119"/>
        <v>-0.1511985149724569</v>
      </c>
      <c r="CQ72" s="61">
        <f t="shared" si="120"/>
        <v>-0.34814886365624897</v>
      </c>
      <c r="CR72" s="61">
        <f t="shared" si="121"/>
        <v>1.7090781196750643E-2</v>
      </c>
      <c r="CS72" s="61">
        <f t="shared" si="122"/>
        <v>-0.12338979668680561</v>
      </c>
      <c r="CT72" s="61">
        <f t="shared" si="123"/>
        <v>-0.10269116334950927</v>
      </c>
      <c r="CU72" s="61">
        <f t="shared" si="124"/>
        <v>-0.16751834579502839</v>
      </c>
      <c r="CV72" s="61">
        <f t="shared" si="125"/>
        <v>-8.4782867463207484E-2</v>
      </c>
      <c r="CW72" s="61">
        <f t="shared" si="126"/>
        <v>0.31254873924379467</v>
      </c>
      <c r="CX72" s="61">
        <f t="shared" si="127"/>
        <v>0.35963231081199698</v>
      </c>
    </row>
    <row r="73" spans="1:102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97"/>
        <v>0.73487829167434982</v>
      </c>
      <c r="L73" s="61">
        <f t="shared" si="98"/>
        <v>0.93328234222185302</v>
      </c>
      <c r="M73" s="61">
        <f t="shared" si="99"/>
        <v>1.0715761530253376</v>
      </c>
      <c r="N73" s="61">
        <f t="shared" si="100"/>
        <v>1.345600539439507</v>
      </c>
      <c r="O73" s="61">
        <f t="shared" si="101"/>
        <v>1.9540788285798427</v>
      </c>
      <c r="P73" s="61">
        <f t="shared" si="102"/>
        <v>6.0394161549408905</v>
      </c>
      <c r="Q73" s="61">
        <f t="shared" si="103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4"/>
        <v>1.9650104941821316</v>
      </c>
      <c r="Z73" s="61">
        <f t="shared" si="105"/>
        <v>1.5995449538230702</v>
      </c>
      <c r="AA73" s="61">
        <f t="shared" si="106"/>
        <v>1.4672335519495046</v>
      </c>
      <c r="AB73" s="61">
        <f t="shared" si="107"/>
        <v>1.2279719309108765</v>
      </c>
      <c r="AC73" s="61">
        <f t="shared" si="108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2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3"/>
        <v>1012.2215576171875</v>
      </c>
      <c r="BG73" s="61">
        <f t="shared" si="74"/>
        <v>1.9650104941821316</v>
      </c>
      <c r="BH73" s="61">
        <f t="shared" si="75"/>
        <v>9.8716658349076503E-2</v>
      </c>
      <c r="BI73" s="61">
        <f t="shared" si="76"/>
        <v>0.57122381026790281</v>
      </c>
      <c r="BJ73" s="61">
        <f t="shared" si="77"/>
        <v>0.78715618237548124</v>
      </c>
      <c r="BK73" s="61">
        <f t="shared" si="78"/>
        <v>0.20121439168023472</v>
      </c>
      <c r="BL73" s="61">
        <f t="shared" si="79"/>
        <v>0.31337710039856392</v>
      </c>
      <c r="BM73" s="61">
        <f t="shared" si="80"/>
        <v>0.52916089999313642</v>
      </c>
      <c r="BN73" s="61">
        <f t="shared" si="81"/>
        <v>0.41512298044210877</v>
      </c>
      <c r="BO73" s="61">
        <f t="shared" si="82"/>
        <v>0.38112236482980955</v>
      </c>
      <c r="BP73" s="61">
        <f t="shared" si="83"/>
        <v>9.2260227021973673E-2</v>
      </c>
      <c r="BQ73" s="61">
        <f t="shared" si="84"/>
        <v>0.32608407664599898</v>
      </c>
      <c r="BR73" s="61">
        <f t="shared" si="85"/>
        <v>0.19307752223634772</v>
      </c>
      <c r="BS73" s="61">
        <f t="shared" si="109"/>
        <v>5.8735267084227658</v>
      </c>
      <c r="BT73" s="61">
        <f t="shared" si="110"/>
        <v>5.9112725352041817</v>
      </c>
      <c r="BV73" s="61">
        <f t="shared" si="111"/>
        <v>0.92900930398188686</v>
      </c>
      <c r="BW73" s="61">
        <f t="shared" si="86"/>
        <v>8.3225589525560043E-2</v>
      </c>
      <c r="BX73" s="61">
        <f t="shared" si="87"/>
        <v>0.44111126051410454</v>
      </c>
      <c r="BY73" s="61">
        <f t="shared" si="88"/>
        <v>0.80183533646382699</v>
      </c>
      <c r="BZ73" s="61">
        <f t="shared" si="89"/>
        <v>0.33483050097727574</v>
      </c>
      <c r="CA73" s="61">
        <f t="shared" si="90"/>
        <v>0.62237532017079289</v>
      </c>
      <c r="CB73" s="61">
        <f t="shared" si="91"/>
        <v>0.73069987815226056</v>
      </c>
      <c r="CC73" s="61">
        <f t="shared" si="92"/>
        <v>0.38924557953155392</v>
      </c>
      <c r="CD73" s="61">
        <f t="shared" si="93"/>
        <v>0.4882310329205436</v>
      </c>
      <c r="CE73" s="61">
        <f t="shared" si="94"/>
        <v>0.25285271312620838</v>
      </c>
      <c r="CF73" s="61">
        <f t="shared" si="95"/>
        <v>0.64250087010300716</v>
      </c>
      <c r="CG73" s="61">
        <f t="shared" si="96"/>
        <v>0.27224736149619594</v>
      </c>
      <c r="CH73" s="61">
        <f t="shared" si="112"/>
        <v>5.9881647469632169</v>
      </c>
      <c r="CI73" s="53">
        <f t="shared" si="113"/>
        <v>6.11360839508861</v>
      </c>
      <c r="CK73" s="61">
        <f t="shared" si="114"/>
        <v>1.0360011902002446</v>
      </c>
      <c r="CL73" s="61">
        <f t="shared" si="115"/>
        <v>1.549106882351646E-2</v>
      </c>
      <c r="CM73" s="61">
        <f t="shared" si="116"/>
        <v>0.13011254975379827</v>
      </c>
      <c r="CN73" s="61">
        <f t="shared" si="117"/>
        <v>-1.4679154088345747E-2</v>
      </c>
      <c r="CO73" s="61">
        <f t="shared" si="118"/>
        <v>-0.13361610929704101</v>
      </c>
      <c r="CP73" s="61">
        <f t="shared" si="119"/>
        <v>-0.30899821977222897</v>
      </c>
      <c r="CQ73" s="61">
        <f t="shared" si="120"/>
        <v>-0.20153897815912414</v>
      </c>
      <c r="CR73" s="61">
        <f t="shared" si="121"/>
        <v>2.5877400910554849E-2</v>
      </c>
      <c r="CS73" s="61">
        <f t="shared" si="122"/>
        <v>-0.10710866809073405</v>
      </c>
      <c r="CT73" s="61">
        <f t="shared" si="123"/>
        <v>-0.16059248610423471</v>
      </c>
      <c r="CU73" s="61">
        <f t="shared" si="124"/>
        <v>-0.31641679345700818</v>
      </c>
      <c r="CV73" s="61">
        <f t="shared" si="125"/>
        <v>-7.9169839259848218E-2</v>
      </c>
      <c r="CW73" s="61">
        <f t="shared" si="126"/>
        <v>-0.11463803854045107</v>
      </c>
      <c r="CX73" s="61">
        <f t="shared" si="127"/>
        <v>-0.20233585988442826</v>
      </c>
    </row>
    <row r="74" spans="1:102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97"/>
        <v>0.64053150707299644</v>
      </c>
      <c r="L74" s="61">
        <f t="shared" si="98"/>
        <v>0.82642851522201732</v>
      </c>
      <c r="M74" s="61">
        <f t="shared" si="99"/>
        <v>0.94422569167928183</v>
      </c>
      <c r="N74" s="61">
        <f t="shared" si="100"/>
        <v>1.1983252281434078</v>
      </c>
      <c r="O74" s="61">
        <f t="shared" si="101"/>
        <v>1.7470530830619404</v>
      </c>
      <c r="P74" s="61">
        <f t="shared" si="102"/>
        <v>5.3565640251796438</v>
      </c>
      <c r="Q74" s="61">
        <f t="shared" si="103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4"/>
        <v>1.6028044503236654</v>
      </c>
      <c r="Z74" s="61">
        <f t="shared" si="105"/>
        <v>1.2970429306461631</v>
      </c>
      <c r="AA74" s="61">
        <f t="shared" si="106"/>
        <v>1.1876304313543018</v>
      </c>
      <c r="AB74" s="61">
        <f t="shared" si="107"/>
        <v>0.98634428067104674</v>
      </c>
      <c r="AC74" s="61">
        <f t="shared" si="108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2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3"/>
        <v>1067.5098876953125</v>
      </c>
      <c r="BG74" s="61">
        <f t="shared" si="74"/>
        <v>1.6028044503236654</v>
      </c>
      <c r="BH74" s="61">
        <f t="shared" si="75"/>
        <v>0.10603293874368563</v>
      </c>
      <c r="BI74" s="61">
        <f t="shared" si="76"/>
        <v>0.51330355792168936</v>
      </c>
      <c r="BJ74" s="61">
        <f t="shared" si="77"/>
        <v>0.85987168972136363</v>
      </c>
      <c r="BK74" s="61">
        <f t="shared" si="78"/>
        <v>0.22217794175181432</v>
      </c>
      <c r="BL74" s="61">
        <f t="shared" si="79"/>
        <v>0.20235787017904533</v>
      </c>
      <c r="BM74" s="61">
        <f t="shared" si="80"/>
        <v>0.6236090798545898</v>
      </c>
      <c r="BN74" s="61">
        <f t="shared" si="81"/>
        <v>0.2206907604040107</v>
      </c>
      <c r="BO74" s="61">
        <f t="shared" si="82"/>
        <v>0.33064917230957935</v>
      </c>
      <c r="BP74" s="61">
        <f t="shared" si="83"/>
        <v>7.482904935919972E-2</v>
      </c>
      <c r="BQ74" s="61">
        <f t="shared" si="84"/>
        <v>0.24505348865207036</v>
      </c>
      <c r="BR74" s="61">
        <f t="shared" si="85"/>
        <v>0.18296907943782786</v>
      </c>
      <c r="BS74" s="61">
        <f t="shared" si="109"/>
        <v>5.184349078658542</v>
      </c>
      <c r="BT74" s="61">
        <f t="shared" si="110"/>
        <v>5.1585923553434165</v>
      </c>
      <c r="BV74" s="61">
        <f t="shared" si="111"/>
        <v>0.73622866727513259</v>
      </c>
      <c r="BW74" s="61">
        <f t="shared" si="86"/>
        <v>8.8952281905288616E-2</v>
      </c>
      <c r="BX74" s="61">
        <f t="shared" si="87"/>
        <v>0.42025350063818667</v>
      </c>
      <c r="BY74" s="61">
        <f t="shared" si="88"/>
        <v>0.96640514042429837</v>
      </c>
      <c r="BZ74" s="61">
        <f t="shared" si="89"/>
        <v>0.41141638760241739</v>
      </c>
      <c r="CA74" s="61">
        <f t="shared" si="90"/>
        <v>0.33252701564763204</v>
      </c>
      <c r="CB74" s="61">
        <f t="shared" si="91"/>
        <v>1.0100826671275678</v>
      </c>
      <c r="CC74" s="61">
        <f t="shared" si="92"/>
        <v>0.21334844042389303</v>
      </c>
      <c r="CD74" s="61">
        <f t="shared" si="93"/>
        <v>0.40802179995883187</v>
      </c>
      <c r="CE74" s="61">
        <f t="shared" si="94"/>
        <v>0.19208271602765997</v>
      </c>
      <c r="CF74" s="61">
        <f t="shared" si="95"/>
        <v>0.47986709273259665</v>
      </c>
      <c r="CG74" s="61">
        <f t="shared" si="96"/>
        <v>0.25404880949952302</v>
      </c>
      <c r="CH74" s="61">
        <f t="shared" si="112"/>
        <v>5.5132345192630279</v>
      </c>
      <c r="CI74" s="53">
        <f t="shared" si="113"/>
        <v>5.4620779079509019</v>
      </c>
      <c r="CK74" s="61">
        <f t="shared" si="114"/>
        <v>0.86657578304853278</v>
      </c>
      <c r="CL74" s="61">
        <f t="shared" si="115"/>
        <v>1.7080656838397018E-2</v>
      </c>
      <c r="CM74" s="61">
        <f t="shared" si="116"/>
        <v>9.3050057283502685E-2</v>
      </c>
      <c r="CN74" s="61">
        <f t="shared" si="117"/>
        <v>-0.10653345070293474</v>
      </c>
      <c r="CO74" s="61">
        <f t="shared" si="118"/>
        <v>-0.18923844585060307</v>
      </c>
      <c r="CP74" s="61">
        <f t="shared" si="119"/>
        <v>-0.13016914546858671</v>
      </c>
      <c r="CQ74" s="61">
        <f t="shared" si="120"/>
        <v>-0.38647358727297798</v>
      </c>
      <c r="CR74" s="61">
        <f t="shared" si="121"/>
        <v>7.3423199801176675E-3</v>
      </c>
      <c r="CS74" s="61">
        <f t="shared" si="122"/>
        <v>-7.7372627649252512E-2</v>
      </c>
      <c r="CT74" s="61">
        <f t="shared" si="123"/>
        <v>-0.11725366666846025</v>
      </c>
      <c r="CU74" s="61">
        <f t="shared" si="124"/>
        <v>-0.23481360408052629</v>
      </c>
      <c r="CV74" s="61">
        <f t="shared" si="125"/>
        <v>-7.1079730061695157E-2</v>
      </c>
      <c r="CW74" s="61">
        <f t="shared" si="126"/>
        <v>-0.32888544060448588</v>
      </c>
      <c r="CX74" s="61">
        <f t="shared" si="127"/>
        <v>-0.30348555260748533</v>
      </c>
    </row>
    <row r="75" spans="1:102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97"/>
        <v>0.62752126600267943</v>
      </c>
      <c r="L75" s="61">
        <f t="shared" si="98"/>
        <v>0.8183359405619357</v>
      </c>
      <c r="M75" s="61">
        <f t="shared" si="99"/>
        <v>0.9449616693783095</v>
      </c>
      <c r="N75" s="61">
        <f t="shared" si="100"/>
        <v>1.2058135331948845</v>
      </c>
      <c r="O75" s="61">
        <f t="shared" si="101"/>
        <v>1.7738418482569616</v>
      </c>
      <c r="P75" s="61">
        <f t="shared" si="102"/>
        <v>5.370474257394771</v>
      </c>
      <c r="Q75" s="61">
        <f t="shared" si="103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4"/>
        <v>1.60222750937247</v>
      </c>
      <c r="Z75" s="61">
        <f t="shared" si="105"/>
        <v>1.3520315136797065</v>
      </c>
      <c r="AA75" s="61">
        <f t="shared" si="106"/>
        <v>1.2755576139772107</v>
      </c>
      <c r="AB75" s="61">
        <f t="shared" si="107"/>
        <v>1.0817577887356815</v>
      </c>
      <c r="AC75" s="61">
        <f t="shared" si="108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2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3"/>
        <v>1126.6529541015625</v>
      </c>
      <c r="BG75" s="61">
        <f t="shared" si="74"/>
        <v>1.60222750937247</v>
      </c>
      <c r="BH75" s="61">
        <f t="shared" si="75"/>
        <v>0.12622152933366182</v>
      </c>
      <c r="BI75" s="61">
        <f t="shared" si="76"/>
        <v>0.47915967454660674</v>
      </c>
      <c r="BJ75" s="61">
        <f t="shared" si="77"/>
        <v>0.45773351023162884</v>
      </c>
      <c r="BK75" s="61">
        <f t="shared" si="78"/>
        <v>0.25245757509124878</v>
      </c>
      <c r="BL75" s="61">
        <f t="shared" si="79"/>
        <v>0.2572544228608783</v>
      </c>
      <c r="BM75" s="61">
        <f t="shared" si="80"/>
        <v>0.64930328338113408</v>
      </c>
      <c r="BN75" s="61">
        <f t="shared" si="81"/>
        <v>0.11075641680696179</v>
      </c>
      <c r="BO75" s="61">
        <f t="shared" si="82"/>
        <v>0.34760743311962661</v>
      </c>
      <c r="BP75" s="61">
        <f t="shared" si="83"/>
        <v>7.7415914188419893E-2</v>
      </c>
      <c r="BQ75" s="61">
        <f t="shared" si="84"/>
        <v>0.31888437412810611</v>
      </c>
      <c r="BR75" s="61">
        <f t="shared" si="85"/>
        <v>0.18145755256485496</v>
      </c>
      <c r="BS75" s="61">
        <f t="shared" si="109"/>
        <v>4.8604791956255982</v>
      </c>
      <c r="BT75" s="61">
        <f t="shared" si="110"/>
        <v>5.0633268921120189</v>
      </c>
      <c r="BV75" s="61">
        <f t="shared" si="111"/>
        <v>0.84156493844515146</v>
      </c>
      <c r="BW75" s="61">
        <f t="shared" si="86"/>
        <v>0.1057789668795952</v>
      </c>
      <c r="BX75" s="61">
        <f t="shared" si="87"/>
        <v>0.37732016076714892</v>
      </c>
      <c r="BY75" s="61">
        <f t="shared" si="88"/>
        <v>0.47191340432640194</v>
      </c>
      <c r="BZ75" s="61">
        <f t="shared" si="89"/>
        <v>0.43642323909121467</v>
      </c>
      <c r="CA75" s="61">
        <f t="shared" si="90"/>
        <v>0.48742044452990235</v>
      </c>
      <c r="CB75" s="61">
        <f t="shared" si="91"/>
        <v>0.93789126815258805</v>
      </c>
      <c r="CC75" s="61">
        <f t="shared" si="92"/>
        <v>9.2618731664485712E-2</v>
      </c>
      <c r="CD75" s="61">
        <f t="shared" si="93"/>
        <v>0.42108381041450116</v>
      </c>
      <c r="CE75" s="61">
        <f t="shared" si="94"/>
        <v>0.20721036277283825</v>
      </c>
      <c r="CF75" s="61">
        <f t="shared" si="95"/>
        <v>0.6144562328421056</v>
      </c>
      <c r="CG75" s="61">
        <f t="shared" si="96"/>
        <v>0.25577346754262764</v>
      </c>
      <c r="CH75" s="61">
        <f t="shared" si="112"/>
        <v>5.2494550274285601</v>
      </c>
      <c r="CI75" s="53">
        <f t="shared" si="113"/>
        <v>5.5402827728309179</v>
      </c>
      <c r="CK75" s="61">
        <f t="shared" si="114"/>
        <v>0.76066257092731859</v>
      </c>
      <c r="CL75" s="61">
        <f t="shared" si="115"/>
        <v>2.0442562454066615E-2</v>
      </c>
      <c r="CM75" s="61">
        <f t="shared" si="116"/>
        <v>0.10183951377945782</v>
      </c>
      <c r="CN75" s="61">
        <f t="shared" si="117"/>
        <v>-1.4179894094773104E-2</v>
      </c>
      <c r="CO75" s="61">
        <f t="shared" si="118"/>
        <v>-0.18396566399996589</v>
      </c>
      <c r="CP75" s="61">
        <f t="shared" si="119"/>
        <v>-0.23016602166902406</v>
      </c>
      <c r="CQ75" s="61">
        <f t="shared" si="120"/>
        <v>-0.28858798477145398</v>
      </c>
      <c r="CR75" s="61">
        <f t="shared" si="121"/>
        <v>1.8137685142476073E-2</v>
      </c>
      <c r="CS75" s="61">
        <f t="shared" si="122"/>
        <v>-7.3476377294874551E-2</v>
      </c>
      <c r="CT75" s="61">
        <f t="shared" si="123"/>
        <v>-0.12979444858441835</v>
      </c>
      <c r="CU75" s="61">
        <f t="shared" si="124"/>
        <v>-0.29557185871399949</v>
      </c>
      <c r="CV75" s="61">
        <f t="shared" si="125"/>
        <v>-7.4315914977772679E-2</v>
      </c>
      <c r="CW75" s="61">
        <f t="shared" si="126"/>
        <v>-0.38897583180296191</v>
      </c>
      <c r="CX75" s="61">
        <f t="shared" si="127"/>
        <v>-0.47695588071889894</v>
      </c>
    </row>
    <row r="76" spans="1:102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97"/>
        <v>0.80006217849798356</v>
      </c>
      <c r="L76" s="61">
        <f t="shared" si="98"/>
        <v>1.0034950527125461</v>
      </c>
      <c r="M76" s="61">
        <f t="shared" si="99"/>
        <v>1.131871369827586</v>
      </c>
      <c r="N76" s="61">
        <f t="shared" si="100"/>
        <v>1.4186228903393849</v>
      </c>
      <c r="O76" s="61">
        <f t="shared" si="101"/>
        <v>2.0454746179064704</v>
      </c>
      <c r="P76" s="61">
        <f t="shared" si="102"/>
        <v>6.399526109283971</v>
      </c>
      <c r="Q76" s="61">
        <f t="shared" si="103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4"/>
        <v>2.3853998056282828</v>
      </c>
      <c r="Z76" s="61">
        <f t="shared" si="105"/>
        <v>1.907231248110814</v>
      </c>
      <c r="AA76" s="61">
        <f t="shared" si="106"/>
        <v>1.7276956295521351</v>
      </c>
      <c r="AB76" s="61">
        <f t="shared" si="107"/>
        <v>1.4238755138573345</v>
      </c>
      <c r="AC76" s="61">
        <f t="shared" si="108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2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3"/>
        <v>1198.515380859375</v>
      </c>
      <c r="BG76" s="61">
        <f t="shared" si="74"/>
        <v>2.3853998056282828</v>
      </c>
      <c r="BH76" s="61">
        <f t="shared" si="75"/>
        <v>0.13389697004873116</v>
      </c>
      <c r="BI76" s="61">
        <f t="shared" si="76"/>
        <v>0.52311357979189987</v>
      </c>
      <c r="BJ76" s="61">
        <f t="shared" si="77"/>
        <v>0.83882592871124551</v>
      </c>
      <c r="BK76" s="61">
        <f t="shared" si="78"/>
        <v>0.25716357028824605</v>
      </c>
      <c r="BL76" s="61">
        <f t="shared" si="79"/>
        <v>0.21670682060535085</v>
      </c>
      <c r="BM76" s="61">
        <f t="shared" si="80"/>
        <v>0.62802827313072518</v>
      </c>
      <c r="BN76" s="61">
        <f t="shared" si="81"/>
        <v>0.2517338607244517</v>
      </c>
      <c r="BO76" s="61">
        <f t="shared" si="82"/>
        <v>0.58416355642014572</v>
      </c>
      <c r="BP76" s="61">
        <f t="shared" si="83"/>
        <v>5.2332046964596188E-2</v>
      </c>
      <c r="BQ76" s="61">
        <f t="shared" si="84"/>
        <v>0.2948315823484543</v>
      </c>
      <c r="BR76" s="61">
        <f t="shared" si="85"/>
        <v>0.22112008337667774</v>
      </c>
      <c r="BS76" s="61">
        <f t="shared" si="109"/>
        <v>6.3873160780388076</v>
      </c>
      <c r="BT76" s="61">
        <f t="shared" si="110"/>
        <v>6.4743914378924794</v>
      </c>
      <c r="BV76" s="61">
        <f t="shared" si="111"/>
        <v>1.0525049946519502</v>
      </c>
      <c r="BW76" s="61">
        <f t="shared" si="86"/>
        <v>0.11315926909083453</v>
      </c>
      <c r="BX76" s="61">
        <f t="shared" si="87"/>
        <v>0.41233521375846016</v>
      </c>
      <c r="BY76" s="61">
        <f t="shared" si="88"/>
        <v>0.9006186726679154</v>
      </c>
      <c r="BZ76" s="61">
        <f t="shared" si="89"/>
        <v>0.44556492303353279</v>
      </c>
      <c r="CA76" s="61">
        <f t="shared" si="90"/>
        <v>0.43844054474430605</v>
      </c>
      <c r="CB76" s="61">
        <f t="shared" si="91"/>
        <v>0.98551493218539088</v>
      </c>
      <c r="CC76" s="61">
        <f t="shared" si="92"/>
        <v>0.24443479568705531</v>
      </c>
      <c r="CD76" s="61">
        <f t="shared" si="93"/>
        <v>0.79127513442416075</v>
      </c>
      <c r="CE76" s="61">
        <f t="shared" si="94"/>
        <v>0.13206170632649034</v>
      </c>
      <c r="CF76" s="61">
        <f t="shared" si="95"/>
        <v>0.51945024886833346</v>
      </c>
      <c r="CG76" s="61">
        <f t="shared" si="96"/>
        <v>0.30469674332018165</v>
      </c>
      <c r="CH76" s="61">
        <f t="shared" si="112"/>
        <v>6.3400571787586104</v>
      </c>
      <c r="CI76" s="53">
        <f t="shared" si="113"/>
        <v>6.3783995325444653</v>
      </c>
      <c r="CK76" s="61">
        <f t="shared" si="114"/>
        <v>1.3328948109763326</v>
      </c>
      <c r="CL76" s="61">
        <f t="shared" si="115"/>
        <v>2.0737700957896635E-2</v>
      </c>
      <c r="CM76" s="61">
        <f t="shared" si="116"/>
        <v>0.11077836603343971</v>
      </c>
      <c r="CN76" s="61">
        <f t="shared" si="117"/>
        <v>-6.1792743956669893E-2</v>
      </c>
      <c r="CO76" s="61">
        <f t="shared" si="118"/>
        <v>-0.18840135274528674</v>
      </c>
      <c r="CP76" s="61">
        <f t="shared" si="119"/>
        <v>-0.2217337241389552</v>
      </c>
      <c r="CQ76" s="61">
        <f t="shared" si="120"/>
        <v>-0.3574866590546657</v>
      </c>
      <c r="CR76" s="61">
        <f t="shared" si="121"/>
        <v>7.299065037396385E-3</v>
      </c>
      <c r="CS76" s="61">
        <f t="shared" si="122"/>
        <v>-0.20711157800401503</v>
      </c>
      <c r="CT76" s="61">
        <f t="shared" si="123"/>
        <v>-7.9729659361894148E-2</v>
      </c>
      <c r="CU76" s="61">
        <f t="shared" si="124"/>
        <v>-0.22461866651987916</v>
      </c>
      <c r="CV76" s="61">
        <f t="shared" si="125"/>
        <v>-8.3576659943503911E-2</v>
      </c>
      <c r="CW76" s="61">
        <f t="shared" si="126"/>
        <v>4.725889928019722E-2</v>
      </c>
      <c r="CX76" s="61">
        <f t="shared" si="127"/>
        <v>9.5991905348014051E-2</v>
      </c>
    </row>
    <row r="77" spans="1:102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28">100*D$1*(D77-D76)/$I76</f>
        <v>0.91280055146448147</v>
      </c>
      <c r="L77" s="61">
        <f t="shared" ref="L77" si="129">100*E$1*(E77-E76)/$I76</f>
        <v>1.1053534831363587</v>
      </c>
      <c r="M77" s="61">
        <f t="shared" ref="M77" si="130">100*F$1*(F77-F76)/$I76</f>
        <v>1.2328473379037521</v>
      </c>
      <c r="N77" s="61">
        <f t="shared" ref="N77" si="131">100*G$1*(G77-G76)/$I76</f>
        <v>1.506583204102834</v>
      </c>
      <c r="O77" s="61">
        <f t="shared" ref="O77" si="132">100*H$1*(H77-H76)/$I76</f>
        <v>2.1058558592776215</v>
      </c>
      <c r="P77" s="61">
        <f t="shared" ref="P77" si="133">+SUM(K77:O77)</f>
        <v>6.8634404358850478</v>
      </c>
      <c r="Q77" s="61">
        <f t="shared" ref="Q77" si="134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5">+S$1*(S77-S76)/D76</f>
        <v>3.363151220791492</v>
      </c>
      <c r="Z77" s="61">
        <f t="shared" ref="Z77" si="136">+T$1*(T77-T76)/E76</f>
        <v>2.7037928261544995</v>
      </c>
      <c r="AA77" s="61">
        <f t="shared" ref="AA77" si="137">+U$1*(U77-U76)/F76</f>
        <v>2.4578303383372933</v>
      </c>
      <c r="AB77" s="61">
        <f t="shared" ref="AB77" si="138">+V$1*(V77-V76)/G76</f>
        <v>2.0339509131162621</v>
      </c>
      <c r="AC77" s="61">
        <f t="shared" ref="AC77" si="139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40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41">+H77</f>
        <v>1277.2337646484375</v>
      </c>
      <c r="BG77" s="61">
        <f t="shared" ref="BG77" si="142">+AE$1*(AE77-AE76)/$AQ76</f>
        <v>3.363151220791492</v>
      </c>
      <c r="BH77" s="61">
        <f t="shared" ref="BH77" si="143">+AF$1*(AF77-AF76)/$AQ76</f>
        <v>0.11248984735157493</v>
      </c>
      <c r="BI77" s="61">
        <f t="shared" ref="BI77" si="144">+AG$1*(AG77-AG76)/$AQ76</f>
        <v>0.54984705947414936</v>
      </c>
      <c r="BJ77" s="61">
        <f t="shared" ref="BJ77" si="145">+AH$1*(AH77-AH76)/$AQ76</f>
        <v>0.5197133949833076</v>
      </c>
      <c r="BK77" s="61">
        <f t="shared" ref="BK77" si="146">+AI$1*(AI77-AI76)/$AQ76</f>
        <v>0.22556684784188158</v>
      </c>
      <c r="BL77" s="61">
        <f t="shared" ref="BL77" si="147">+AJ$1*(AJ77-AJ76)/$AQ76</f>
        <v>0.23686902393452877</v>
      </c>
      <c r="BM77" s="61">
        <f t="shared" ref="BM77" si="148">+AK$1*(AK77-AK76)/$AQ76</f>
        <v>0.55547536174960455</v>
      </c>
      <c r="BN77" s="61">
        <f t="shared" ref="BN77" si="149">+AL$1*(AL77-AL76)/$AQ76</f>
        <v>0.28660718886514996</v>
      </c>
      <c r="BO77" s="61">
        <f t="shared" ref="BO77" si="150">+AM$1*(AM77-AM76)/$AQ76</f>
        <v>0.5199151511660417</v>
      </c>
      <c r="BP77" s="61">
        <f t="shared" ref="BP77" si="151">+AN$1*(AN77-AN76)/$AQ76</f>
        <v>6.1847656460122254E-2</v>
      </c>
      <c r="BQ77" s="61">
        <f t="shared" ref="BQ77" si="152">+AO$1*(AO77-AO76)/$AQ76</f>
        <v>0.3541996372339839</v>
      </c>
      <c r="BR77" s="61">
        <f t="shared" ref="BR77" si="153">+AP$1*(AP77-AP76)/$AQ76</f>
        <v>0.20712114313372076</v>
      </c>
      <c r="BS77" s="61">
        <f t="shared" ref="BS77" si="154">+SUM(BG77:BR77)</f>
        <v>6.9928035329855573</v>
      </c>
      <c r="BT77" s="61">
        <f t="shared" ref="BT77" si="155">100*(D77/D76-1)</f>
        <v>7.3815179971449929</v>
      </c>
      <c r="BV77" s="61">
        <f t="shared" ref="BV77" si="156">+AS$1*(AS77-AS76)/$BE76</f>
        <v>1.5185636750115634</v>
      </c>
      <c r="BW77" s="61">
        <f t="shared" ref="BW77" si="157">+AT$1*(AT77-AT76)/$BE76</f>
        <v>9.3440526734727233E-2</v>
      </c>
      <c r="BX77" s="61">
        <f t="shared" ref="BX77" si="158">+AU$1*(AU77-AU76)/$BE76</f>
        <v>0.4504115998546413</v>
      </c>
      <c r="BY77" s="61">
        <f t="shared" ref="BY77" si="159">+AV$1*(AV77-AV76)/$BE76</f>
        <v>0.53714084521073924</v>
      </c>
      <c r="BZ77" s="61">
        <f t="shared" ref="BZ77" si="160">+AW$1*(AW77-AW76)/$BE76</f>
        <v>0.37725399130977194</v>
      </c>
      <c r="CA77" s="61">
        <f t="shared" ref="CA77" si="161">+AX$1*(AX77-AX76)/$BE76</f>
        <v>0.45765972330881705</v>
      </c>
      <c r="CB77" s="61">
        <f t="shared" ref="CB77" si="162">+AY$1*(AY77-AY76)/$BE76</f>
        <v>0.78403014786480685</v>
      </c>
      <c r="CC77" s="61">
        <f t="shared" ref="CC77" si="163">+AZ$1*(AZ77-AZ76)/$BE76</f>
        <v>0.26119651238702535</v>
      </c>
      <c r="CD77" s="61">
        <f t="shared" ref="CD77" si="164">+BA$1*(BA77-BA76)/$BE76</f>
        <v>0.62895701160223805</v>
      </c>
      <c r="CE77" s="61">
        <f t="shared" ref="CE77" si="165">+BB$1*(BB77-BB76)/$BE76</f>
        <v>0.15895818245430737</v>
      </c>
      <c r="CF77" s="61">
        <f t="shared" ref="CF77" si="166">+BC$1*(BC77-BC76)/$BE76</f>
        <v>0.64707591171331225</v>
      </c>
      <c r="CG77" s="61">
        <f t="shared" ref="CG77" si="167">+BD$1*(BD77-BD76)/$BE76</f>
        <v>0.29276495548985543</v>
      </c>
      <c r="CH77" s="61">
        <f t="shared" ref="CH77" si="168">+SUM(BV77:CG77)</f>
        <v>6.2074530829418046</v>
      </c>
      <c r="CI77" s="53">
        <f t="shared" ref="CI77" si="169">100*(H77/H76-1)</f>
        <v>6.5679911201989682</v>
      </c>
      <c r="CK77" s="61">
        <f t="shared" ref="CK77" si="170">+BG77-BV77</f>
        <v>1.8445875457799286</v>
      </c>
      <c r="CL77" s="61">
        <f t="shared" ref="CL77" si="171">+BH77-BW77</f>
        <v>1.9049320616847693E-2</v>
      </c>
      <c r="CM77" s="61">
        <f t="shared" ref="CM77" si="172">+BI77-BX77</f>
        <v>9.943545961950806E-2</v>
      </c>
      <c r="CN77" s="61">
        <f t="shared" ref="CN77" si="173">+BJ77-BY77</f>
        <v>-1.742745022743164E-2</v>
      </c>
      <c r="CO77" s="61">
        <f t="shared" ref="CO77" si="174">+BK77-BZ77</f>
        <v>-0.15168714346789036</v>
      </c>
      <c r="CP77" s="61">
        <f t="shared" ref="CP77" si="175">+BL77-CA77</f>
        <v>-0.22079069937428827</v>
      </c>
      <c r="CQ77" s="61">
        <f t="shared" ref="CQ77" si="176">+BM77-CB77</f>
        <v>-0.2285547861152023</v>
      </c>
      <c r="CR77" s="61">
        <f t="shared" ref="CR77" si="177">+BN77-CC77</f>
        <v>2.5410676478124616E-2</v>
      </c>
      <c r="CS77" s="61">
        <f t="shared" ref="CS77" si="178">+BO77-CD77</f>
        <v>-0.10904186043619635</v>
      </c>
      <c r="CT77" s="61">
        <f t="shared" ref="CT77" si="179">+BP77-CE77</f>
        <v>-9.7110525994185126E-2</v>
      </c>
      <c r="CU77" s="61">
        <f t="shared" ref="CU77" si="180">+BQ77-CF77</f>
        <v>-0.29287627447932835</v>
      </c>
      <c r="CV77" s="61">
        <f t="shared" ref="CV77" si="181">+BR77-CG77</f>
        <v>-8.5643812356134663E-2</v>
      </c>
      <c r="CW77" s="61">
        <f t="shared" ref="CW77" si="182">+BS77-CH77</f>
        <v>0.7853504500437527</v>
      </c>
      <c r="CX77" s="61">
        <f t="shared" ref="CX77" si="183">+BT77-CI77</f>
        <v>0.81352687694602466</v>
      </c>
    </row>
    <row r="78" spans="1:102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84">100*D$1*(D78-D77)/$I77</f>
        <v>0.84869457423424266</v>
      </c>
      <c r="L78" s="61">
        <f t="shared" ref="L78" si="185">100*E$1*(E78-E77)/$I77</f>
        <v>1.0572570986908429</v>
      </c>
      <c r="M78" s="61">
        <f t="shared" ref="M78" si="186">100*F$1*(F78-F77)/$I77</f>
        <v>1.2001808717047884</v>
      </c>
      <c r="N78" s="61">
        <f t="shared" ref="N78" si="187">100*G$1*(G78-G77)/$I77</f>
        <v>1.4799377420404105</v>
      </c>
      <c r="O78" s="61">
        <f t="shared" ref="O78" si="188">100*H$1*(H78-H77)/$I77</f>
        <v>2.0827626209401799</v>
      </c>
      <c r="P78" s="61">
        <f t="shared" ref="P78" si="189">+SUM(K78:O78)</f>
        <v>6.6688329076104651</v>
      </c>
      <c r="Q78" s="61">
        <f t="shared" ref="Q78" si="190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91">+S$1*(S78-S77)/D77</f>
        <v>2.9124824646013501</v>
      </c>
      <c r="Z78" s="61">
        <f t="shared" ref="Z78" si="192">+T$1*(T78-T77)/E77</f>
        <v>2.4161544905316279</v>
      </c>
      <c r="AA78" s="61">
        <f t="shared" ref="AA78" si="193">+U$1*(U78-U77)/F77</f>
        <v>2.2497982762157611</v>
      </c>
      <c r="AB78" s="61">
        <f t="shared" ref="AB78" si="194">+V$1*(V78-V77)/G77</f>
        <v>1.8864998942097702</v>
      </c>
      <c r="AC78" s="61">
        <f t="shared" ref="AC78" si="195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6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7">+H78</f>
        <v>1360.4324951171875</v>
      </c>
      <c r="BG78" s="61">
        <f t="shared" ref="BG78" si="198">+AE$1*(AE78-AE77)/$AQ77</f>
        <v>2.9124824646013501</v>
      </c>
      <c r="BH78" s="61">
        <f t="shared" ref="BH78" si="199">+AF$1*(AF78-AF77)/$AQ77</f>
        <v>0.13852866624575738</v>
      </c>
      <c r="BI78" s="61">
        <f t="shared" ref="BI78" si="200">+AG$1*(AG78-AG77)/$AQ77</f>
        <v>0.53009744448913709</v>
      </c>
      <c r="BJ78" s="61">
        <f t="shared" ref="BJ78" si="201">+AH$1*(AH78-AH77)/$AQ77</f>
        <v>0.68520358241783808</v>
      </c>
      <c r="BK78" s="61">
        <f t="shared" ref="BK78" si="202">+AI$1*(AI78-AI77)/$AQ77</f>
        <v>0.24176696523225188</v>
      </c>
      <c r="BL78" s="61">
        <f t="shared" ref="BL78" si="203">+AJ$1*(AJ78-AJ77)/$AQ77</f>
        <v>0.2527925526151652</v>
      </c>
      <c r="BM78" s="61">
        <f t="shared" ref="BM78" si="204">+AK$1*(AK78-AK77)/$AQ77</f>
        <v>0.55499106706424051</v>
      </c>
      <c r="BN78" s="61">
        <f t="shared" ref="BN78" si="205">+AL$1*(AL78-AL77)/$AQ77</f>
        <v>7.1762369150734792E-2</v>
      </c>
      <c r="BO78" s="61">
        <f t="shared" ref="BO78" si="206">+AM$1*(AM78-AM77)/$AQ77</f>
        <v>0.35593252740328796</v>
      </c>
      <c r="BP78" s="61">
        <f t="shared" ref="BP78" si="207">+AN$1*(AN78-AN77)/$AQ77</f>
        <v>0.1249959847344818</v>
      </c>
      <c r="BQ78" s="61">
        <f t="shared" ref="BQ78" si="208">+AO$1*(AO78-AO77)/$AQ77</f>
        <v>0.36803539292863552</v>
      </c>
      <c r="BR78" s="61">
        <f t="shared" ref="BR78" si="209">+AP$1*(AP78-AP77)/$AQ77</f>
        <v>0.1994834799773792</v>
      </c>
      <c r="BS78" s="61">
        <f t="shared" ref="BS78" si="210">+SUM(BG78:BR78)</f>
        <v>6.4360724968602598</v>
      </c>
      <c r="BT78" s="61">
        <f t="shared" ref="BT78" si="211">100*(D78/D77-1)</f>
        <v>6.8300058095319249</v>
      </c>
      <c r="BV78" s="61">
        <f t="shared" ref="BV78" si="212">+AS$1*(AS78-AS77)/$BE77</f>
        <v>1.4305425297294234</v>
      </c>
      <c r="BW78" s="61">
        <f t="shared" ref="BW78" si="213">+AT$1*(AT78-AT77)/$BE77</f>
        <v>0.11431833087275928</v>
      </c>
      <c r="BX78" s="61">
        <f t="shared" ref="BX78" si="214">+AU$1*(AU78-AU77)/$BE77</f>
        <v>0.39980630981195836</v>
      </c>
      <c r="BY78" s="61">
        <f t="shared" ref="BY78" si="215">+AV$1*(AV78-AV77)/$BE77</f>
        <v>0.71081255930326359</v>
      </c>
      <c r="BZ78" s="61">
        <f t="shared" ref="BZ78" si="216">+AW$1*(AW78-AW77)/$BE77</f>
        <v>0.41511297377660855</v>
      </c>
      <c r="CA78" s="61">
        <f t="shared" ref="CA78" si="217">+AX$1*(AX78-AX77)/$BE77</f>
        <v>0.48090873013712065</v>
      </c>
      <c r="CB78" s="61">
        <f t="shared" ref="CB78" si="218">+AY$1*(AY78-AY77)/$BE77</f>
        <v>0.85489470990515959</v>
      </c>
      <c r="CC78" s="61">
        <f t="shared" ref="CC78" si="219">+AZ$1*(AZ78-AZ77)/$BE77</f>
        <v>6.2316582628694946E-2</v>
      </c>
      <c r="CD78" s="61">
        <f t="shared" ref="CD78" si="220">+BA$1*(BA78-BA77)/$BE77</f>
        <v>0.44947129792931462</v>
      </c>
      <c r="CE78" s="61">
        <f t="shared" ref="CE78" si="221">+BB$1*(BB78-BB77)/$BE77</f>
        <v>0.25632939441789854</v>
      </c>
      <c r="CF78" s="61">
        <f t="shared" ref="CF78" si="222">+BC$1*(BC78-BC77)/$BE77</f>
        <v>0.67712884344746449</v>
      </c>
      <c r="CG78" s="61">
        <f t="shared" ref="CG78" si="223">+BD$1*(BD78-BD77)/$BE77</f>
        <v>0.28140978066395317</v>
      </c>
      <c r="CH78" s="61">
        <f t="shared" ref="CH78" si="224">+SUM(BV78:CG78)</f>
        <v>6.1330520426236186</v>
      </c>
      <c r="CI78" s="53">
        <f t="shared" ref="CI78" si="225">100*(H78/H77-1)</f>
        <v>6.5139783156022979</v>
      </c>
      <c r="CK78" s="61">
        <f t="shared" ref="CK78" si="226">+BG78-BV78</f>
        <v>1.4819399348719267</v>
      </c>
      <c r="CL78" s="61">
        <f t="shared" ref="CL78" si="227">+BH78-BW78</f>
        <v>2.4210335372998104E-2</v>
      </c>
      <c r="CM78" s="61">
        <f t="shared" ref="CM78" si="228">+BI78-BX78</f>
        <v>0.13029113467717873</v>
      </c>
      <c r="CN78" s="61">
        <f t="shared" ref="CN78" si="229">+BJ78-BY78</f>
        <v>-2.5608976885425516E-2</v>
      </c>
      <c r="CO78" s="61">
        <f t="shared" ref="CO78" si="230">+BK78-BZ78</f>
        <v>-0.17334600854435667</v>
      </c>
      <c r="CP78" s="61">
        <f t="shared" ref="CP78" si="231">+BL78-CA78</f>
        <v>-0.22811617752195545</v>
      </c>
      <c r="CQ78" s="61">
        <f t="shared" ref="CQ78" si="232">+BM78-CB78</f>
        <v>-0.29990364284091908</v>
      </c>
      <c r="CR78" s="61">
        <f t="shared" ref="CR78" si="233">+BN78-CC78</f>
        <v>9.4457865220398465E-3</v>
      </c>
      <c r="CS78" s="61">
        <f t="shared" ref="CS78" si="234">+BO78-CD78</f>
        <v>-9.353877052602666E-2</v>
      </c>
      <c r="CT78" s="61">
        <f t="shared" ref="CT78" si="235">+BP78-CE78</f>
        <v>-0.13133340968341672</v>
      </c>
      <c r="CU78" s="61">
        <f t="shared" ref="CU78" si="236">+BQ78-CF78</f>
        <v>-0.30909345051882897</v>
      </c>
      <c r="CV78" s="61">
        <f t="shared" ref="CV78" si="237">+BR78-CG78</f>
        <v>-8.1926300686573972E-2</v>
      </c>
      <c r="CW78" s="61">
        <f t="shared" ref="CW78" si="238">+BS78-CH78</f>
        <v>0.30302045423664126</v>
      </c>
      <c r="CX78" s="61">
        <f t="shared" ref="CX78" si="239">+BT78-CI78</f>
        <v>0.31602749392962703</v>
      </c>
    </row>
    <row r="79" spans="1:102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40">100*D$1*(D79-D78)/$I78</f>
        <v>1.053160273468206</v>
      </c>
      <c r="L79" s="61">
        <f t="shared" ref="L79" si="241">100*E$1*(E79-E78)/$I78</f>
        <v>1.2997305121823186</v>
      </c>
      <c r="M79" s="61">
        <f t="shared" ref="M79" si="242">100*F$1*(F79-F78)/$I78</f>
        <v>1.4729736481305122</v>
      </c>
      <c r="N79" s="61">
        <f t="shared" ref="N79" si="243">100*G$1*(G79-G78)/$I78</f>
        <v>1.8290554353617707</v>
      </c>
      <c r="O79" s="61">
        <f t="shared" ref="O79" si="244">100*H$1*(H79-H78)/$I78</f>
        <v>2.5971885851901253</v>
      </c>
      <c r="P79" s="61">
        <f t="shared" ref="P79" si="245">+SUM(K79:O79)</f>
        <v>8.2521084543329337</v>
      </c>
      <c r="Q79" s="61">
        <f t="shared" ref="Q79" si="246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47">+S$1*(S79-S78)/D78</f>
        <v>3.7021874209167152</v>
      </c>
      <c r="Z79" s="61">
        <f t="shared" ref="Z79" si="248">+T$1*(T79-T78)/E78</f>
        <v>3.0346235964231583</v>
      </c>
      <c r="AA79" s="61">
        <f t="shared" ref="AA79" si="249">+U$1*(U79-U78)/F78</f>
        <v>2.8194966099623207</v>
      </c>
      <c r="AB79" s="61">
        <f t="shared" ref="AB79" si="250">+V$1*(V79-V78)/G78</f>
        <v>2.3663103668528112</v>
      </c>
      <c r="AC79" s="61">
        <f t="shared" ref="AC79" si="251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52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53">+H79</f>
        <v>1471.0994873046875</v>
      </c>
      <c r="BG79" s="61">
        <f t="shared" ref="BG79" si="254">+AE$1*(AE79-AE78)/$AQ78</f>
        <v>3.7021874209167152</v>
      </c>
      <c r="BH79" s="61">
        <f t="shared" ref="BH79" si="255">+AF$1*(AF79-AF78)/$AQ78</f>
        <v>9.0366274582987197E-2</v>
      </c>
      <c r="BI79" s="61">
        <f t="shared" ref="BI79" si="256">+AG$1*(AG79-AG78)/$AQ78</f>
        <v>0.75302808609869876</v>
      </c>
      <c r="BJ79" s="61">
        <f t="shared" ref="BJ79" si="257">+AH$1*(AH79-AH78)/$AQ78</f>
        <v>0.56453387875325955</v>
      </c>
      <c r="BK79" s="61">
        <f t="shared" ref="BK79" si="258">+AI$1*(AI79-AI78)/$AQ78</f>
        <v>0.34834168473380439</v>
      </c>
      <c r="BL79" s="61">
        <f t="shared" ref="BL79" si="259">+AJ$1*(AJ79-AJ78)/$AQ78</f>
        <v>0.28597510072562177</v>
      </c>
      <c r="BM79" s="61">
        <f t="shared" ref="BM79" si="260">+AK$1*(AK79-AK78)/$AQ78</f>
        <v>0.64534693656690123</v>
      </c>
      <c r="BN79" s="61">
        <f t="shared" ref="BN79" si="261">+AL$1*(AL79-AL78)/$AQ78</f>
        <v>0.24224932646054917</v>
      </c>
      <c r="BO79" s="61">
        <f t="shared" ref="BO79" si="262">+AM$1*(AM79-AM78)/$AQ78</f>
        <v>0.51802991310007307</v>
      </c>
      <c r="BP79" s="61">
        <f t="shared" ref="BP79" si="263">+AN$1*(AN79-AN78)/$AQ78</f>
        <v>7.7419650214699917E-2</v>
      </c>
      <c r="BQ79" s="61">
        <f t="shared" ref="BQ79" si="264">+AO$1*(AO79-AO78)/$AQ78</f>
        <v>0.48059015644103825</v>
      </c>
      <c r="BR79" s="61">
        <f t="shared" ref="BR79" si="265">+AP$1*(AP79-AP78)/$AQ78</f>
        <v>0.20694597208762511</v>
      </c>
      <c r="BS79" s="61">
        <f t="shared" ref="BS79" si="266">+SUM(BG79:BR79)</f>
        <v>7.915014400681974</v>
      </c>
      <c r="BT79" s="61">
        <f t="shared" ref="BT79" si="267">100*(D79/D78-1)</f>
        <v>8.4626924945660154</v>
      </c>
      <c r="BV79" s="61">
        <f t="shared" ref="BV79" si="268">+AS$1*(AS79-AS78)/$BE78</f>
        <v>1.7869547077218495</v>
      </c>
      <c r="BW79" s="61">
        <f t="shared" ref="BW79" si="269">+AT$1*(AT79-AT78)/$BE78</f>
        <v>7.3621017223153354E-2</v>
      </c>
      <c r="BX79" s="61">
        <f t="shared" ref="BX79" si="270">+AU$1*(AU79-AU78)/$BE78</f>
        <v>0.60488507985357765</v>
      </c>
      <c r="BY79" s="61">
        <f t="shared" ref="BY79" si="271">+AV$1*(AV79-AV78)/$BE78</f>
        <v>0.65579428154826169</v>
      </c>
      <c r="BZ79" s="61">
        <f t="shared" ref="BZ79" si="272">+AW$1*(AW79-AW78)/$BE78</f>
        <v>0.62842125022109274</v>
      </c>
      <c r="CA79" s="61">
        <f t="shared" ref="CA79" si="273">+AX$1*(AX79-AX78)/$BE78</f>
        <v>0.55160842292362833</v>
      </c>
      <c r="CB79" s="61">
        <f t="shared" ref="CB79" si="274">+AY$1*(AY79-AY78)/$BE78</f>
        <v>1.0498384593361176</v>
      </c>
      <c r="CC79" s="61">
        <f t="shared" ref="CC79" si="275">+AZ$1*(AZ79-AZ78)/$BE78</f>
        <v>0.22044684656380734</v>
      </c>
      <c r="CD79" s="61">
        <f t="shared" ref="CD79" si="276">+BA$1*(BA79-BA78)/$BE78</f>
        <v>0.7179620680058475</v>
      </c>
      <c r="CE79" s="61">
        <f t="shared" ref="CE79" si="277">+BB$1*(BB79-BB78)/$BE78</f>
        <v>0.20457382207812466</v>
      </c>
      <c r="CF79" s="61">
        <f t="shared" ref="CF79" si="278">+BC$1*(BC79-BC78)/$BE78</f>
        <v>0.83775728389866977</v>
      </c>
      <c r="CG79" s="61">
        <f t="shared" ref="CG79" si="279">+BD$1*(BD79-BD78)/$BE78</f>
        <v>0.30046736051772849</v>
      </c>
      <c r="CH79" s="61">
        <f t="shared" ref="CH79" si="280">+SUM(BV79:CG79)</f>
        <v>7.6323305998918585</v>
      </c>
      <c r="CI79" s="53">
        <f t="shared" ref="CI79" si="281">100*(H79/H78-1)</f>
        <v>8.134691914865444</v>
      </c>
      <c r="CK79" s="61">
        <f t="shared" ref="CK79" si="282">+BG79-BV79</f>
        <v>1.9152327131948657</v>
      </c>
      <c r="CL79" s="61">
        <f t="shared" ref="CL79" si="283">+BH79-BW79</f>
        <v>1.6745257359833843E-2</v>
      </c>
      <c r="CM79" s="61">
        <f t="shared" ref="CM79" si="284">+BI79-BX79</f>
        <v>0.14814300624512111</v>
      </c>
      <c r="CN79" s="61">
        <f t="shared" ref="CN79" si="285">+BJ79-BY79</f>
        <v>-9.1260402795002138E-2</v>
      </c>
      <c r="CO79" s="61">
        <f t="shared" ref="CO79" si="286">+BK79-BZ79</f>
        <v>-0.28007956548728835</v>
      </c>
      <c r="CP79" s="61">
        <f t="shared" ref="CP79" si="287">+BL79-CA79</f>
        <v>-0.26563332219800656</v>
      </c>
      <c r="CQ79" s="61">
        <f t="shared" ref="CQ79" si="288">+BM79-CB79</f>
        <v>-0.40449152276921641</v>
      </c>
      <c r="CR79" s="61">
        <f t="shared" ref="CR79" si="289">+BN79-CC79</f>
        <v>2.1802479896741833E-2</v>
      </c>
      <c r="CS79" s="61">
        <f t="shared" ref="CS79" si="290">+BO79-CD79</f>
        <v>-0.19993215490577443</v>
      </c>
      <c r="CT79" s="61">
        <f t="shared" ref="CT79" si="291">+BP79-CE79</f>
        <v>-0.12715417186342476</v>
      </c>
      <c r="CU79" s="61">
        <f t="shared" ref="CU79" si="292">+BQ79-CF79</f>
        <v>-0.35716712745763152</v>
      </c>
      <c r="CV79" s="61">
        <f t="shared" ref="CV79" si="293">+BR79-CG79</f>
        <v>-9.352138843010338E-2</v>
      </c>
      <c r="CW79" s="61">
        <f t="shared" ref="CW79" si="294">+BS79-CH79</f>
        <v>0.28268380079011557</v>
      </c>
      <c r="CX79" s="61">
        <f t="shared" ref="CX79" si="295">+BT79-CI79</f>
        <v>0.32800057970057139</v>
      </c>
    </row>
    <row r="80" spans="1:102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96">100*D$1*(D80-D79)/$I79</f>
        <v>0.99117705858315863</v>
      </c>
      <c r="L80" s="61">
        <f t="shared" ref="L80" si="297">100*E$1*(E80-E79)/$I79</f>
        <v>1.2609188108159552</v>
      </c>
      <c r="M80" s="61">
        <f t="shared" ref="M80" si="298">100*F$1*(F80-F79)/$I79</f>
        <v>1.4409036131674275</v>
      </c>
      <c r="N80" s="61">
        <f t="shared" ref="N80" si="299">100*G$1*(G80-G79)/$I79</f>
        <v>1.8227689710430166</v>
      </c>
      <c r="O80" s="61">
        <f t="shared" ref="O80" si="300">100*H$1*(H80-H79)/$I79</f>
        <v>2.6718027562872346</v>
      </c>
      <c r="P80" s="61">
        <f t="shared" ref="P80" si="301">+SUM(K80:O80)</f>
        <v>8.1875712098967934</v>
      </c>
      <c r="Q80" s="61">
        <f t="shared" ref="Q80" si="302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303">+S$1*(S80-S79)/D79</f>
        <v>2.6024877151288939</v>
      </c>
      <c r="Z80" s="61">
        <f t="shared" ref="Z80" si="304">+T$1*(T80-T79)/E79</f>
        <v>2.0873996626779259</v>
      </c>
      <c r="AA80" s="61">
        <f t="shared" ref="AA80" si="305">+U$1*(U80-U79)/F79</f>
        <v>1.8849537556524032</v>
      </c>
      <c r="AB80" s="61">
        <f t="shared" ref="AB80" si="306">+V$1*(V80-V79)/G79</f>
        <v>1.5606629119528908</v>
      </c>
      <c r="AC80" s="61">
        <f t="shared" ref="AC80" si="307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30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309">+H80</f>
        <v>1594.340576171875</v>
      </c>
      <c r="BG80" s="61">
        <f t="shared" ref="BG80" si="310">+AE$1*(AE80-AE79)/$AQ79</f>
        <v>2.6024877151288939</v>
      </c>
      <c r="BH80" s="61">
        <f t="shared" ref="BH80" si="311">+AF$1*(AF80-AF79)/$AQ79</f>
        <v>0.16263295675410083</v>
      </c>
      <c r="BI80" s="61">
        <f t="shared" ref="BI80" si="312">+AG$1*(AG80-AG79)/$AQ79</f>
        <v>0.74257731867067267</v>
      </c>
      <c r="BJ80" s="61">
        <f t="shared" ref="BJ80" si="313">+AH$1*(AH80-AH79)/$AQ79</f>
        <v>1.2314072512778873</v>
      </c>
      <c r="BK80" s="61">
        <f t="shared" ref="BK80" si="314">+AI$1*(AI80-AI79)/$AQ79</f>
        <v>0.36342404331012806</v>
      </c>
      <c r="BL80" s="61">
        <f t="shared" ref="BL80" si="315">+AJ$1*(AJ80-AJ79)/$AQ79</f>
        <v>0.40267599505067747</v>
      </c>
      <c r="BM80" s="61">
        <f t="shared" ref="BM80" si="316">+AK$1*(AK80-AK79)/$AQ79</f>
        <v>0.77301482613342865</v>
      </c>
      <c r="BN80" s="61">
        <f t="shared" ref="BN80" si="317">+AL$1*(AL80-AL79)/$AQ79</f>
        <v>0.25350038023160582</v>
      </c>
      <c r="BO80" s="61">
        <f t="shared" ref="BO80" si="318">+AM$1*(AM80-AM79)/$AQ79</f>
        <v>0.53992875075261049</v>
      </c>
      <c r="BP80" s="61">
        <f t="shared" ref="BP80" si="319">+AN$1*(AN80-AN79)/$AQ79</f>
        <v>7.3500727354194523E-2</v>
      </c>
      <c r="BQ80" s="61">
        <f t="shared" ref="BQ80" si="320">+AO$1*(AO80-AO79)/$AQ79</f>
        <v>0.43427639722733741</v>
      </c>
      <c r="BR80" s="61">
        <f t="shared" ref="BR80" si="321">+AP$1*(AP80-AP79)/$AQ79</f>
        <v>0.22997120022410644</v>
      </c>
      <c r="BS80" s="61">
        <f t="shared" ref="BS80" si="322">+SUM(BG80:BR80)</f>
        <v>7.8093975621156444</v>
      </c>
      <c r="BT80" s="61">
        <f t="shared" ref="BT80" si="323">100*(D80/D79-1)</f>
        <v>7.9491641317577688</v>
      </c>
      <c r="BV80" s="61">
        <f t="shared" ref="BV80" si="324">+AS$1*(AS80-AS79)/$BE79</f>
        <v>1.1641441711726426</v>
      </c>
      <c r="BW80" s="61">
        <f t="shared" ref="BW80" si="325">+AT$1*(AT80-AT79)/$BE79</f>
        <v>0.13742100009810096</v>
      </c>
      <c r="BX80" s="61">
        <f t="shared" ref="BX80" si="326">+AU$1*(AU80-AU79)/$BE79</f>
        <v>0.61524996181417468</v>
      </c>
      <c r="BY80" s="61">
        <f t="shared" ref="BY80" si="327">+AV$1*(AV80-AV79)/$BE79</f>
        <v>1.2580672477579224</v>
      </c>
      <c r="BZ80" s="61">
        <f t="shared" ref="BZ80" si="328">+AW$1*(AW80-AW79)/$BE79</f>
        <v>0.63499399109823496</v>
      </c>
      <c r="CA80" s="61">
        <f t="shared" ref="CA80" si="329">+AX$1*(AX80-AX79)/$BE79</f>
        <v>0.71827313472959575</v>
      </c>
      <c r="CB80" s="61">
        <f t="shared" ref="CB80" si="330">+AY$1*(AY80-AY79)/$BE79</f>
        <v>1.2793093290364927</v>
      </c>
      <c r="CC80" s="61">
        <f t="shared" ref="CC80" si="331">+AZ$1*(AZ80-AZ79)/$BE79</f>
        <v>0.2319271395987817</v>
      </c>
      <c r="CD80" s="61">
        <f t="shared" ref="CD80" si="332">+BA$1*(BA80-BA79)/$BE79</f>
        <v>0.7927822504143347</v>
      </c>
      <c r="CE80" s="61">
        <f t="shared" ref="CE80" si="333">+BB$1*(BB80-BB79)/$BE79</f>
        <v>0.19103041455981165</v>
      </c>
      <c r="CF80" s="61">
        <f t="shared" ref="CF80" si="334">+BC$1*(BC80-BC79)/$BE79</f>
        <v>0.84344174856452203</v>
      </c>
      <c r="CG80" s="61">
        <f t="shared" ref="CG80" si="335">+BD$1*(BD80-BD79)/$BE79</f>
        <v>0.30991421390631341</v>
      </c>
      <c r="CH80" s="61">
        <f t="shared" ref="CH80" si="336">+SUM(BV80:CG80)</f>
        <v>8.1765546027509277</v>
      </c>
      <c r="CI80" s="53">
        <f t="shared" ref="CI80" si="337">100*(H80/H79-1)</f>
        <v>8.3774816000369068</v>
      </c>
      <c r="CK80" s="61">
        <f t="shared" ref="CK80" si="338">+BG80-BV80</f>
        <v>1.4383435439562513</v>
      </c>
      <c r="CL80" s="61">
        <f t="shared" ref="CL80" si="339">+BH80-BW80</f>
        <v>2.5211956655999873E-2</v>
      </c>
      <c r="CM80" s="61">
        <f t="shared" ref="CM80" si="340">+BI80-BX80</f>
        <v>0.12732735685649799</v>
      </c>
      <c r="CN80" s="61">
        <f t="shared" ref="CN80" si="341">+BJ80-BY80</f>
        <v>-2.6659996480035142E-2</v>
      </c>
      <c r="CO80" s="61">
        <f t="shared" ref="CO80" si="342">+BK80-BZ80</f>
        <v>-0.27156994778810689</v>
      </c>
      <c r="CP80" s="61">
        <f t="shared" ref="CP80" si="343">+BL80-CA80</f>
        <v>-0.31559713967891828</v>
      </c>
      <c r="CQ80" s="61">
        <f t="shared" ref="CQ80" si="344">+BM80-CB80</f>
        <v>-0.5062945029030641</v>
      </c>
      <c r="CR80" s="61">
        <f t="shared" ref="CR80" si="345">+BN80-CC80</f>
        <v>2.157324063282412E-2</v>
      </c>
      <c r="CS80" s="61">
        <f t="shared" ref="CS80" si="346">+BO80-CD80</f>
        <v>-0.25285349966172421</v>
      </c>
      <c r="CT80" s="61">
        <f t="shared" ref="CT80" si="347">+BP80-CE80</f>
        <v>-0.11752968720561713</v>
      </c>
      <c r="CU80" s="61">
        <f t="shared" ref="CU80" si="348">+BQ80-CF80</f>
        <v>-0.40916535133718462</v>
      </c>
      <c r="CV80" s="61">
        <f t="shared" ref="CV80" si="349">+BR80-CG80</f>
        <v>-7.9943013682206965E-2</v>
      </c>
      <c r="CW80" s="61">
        <f t="shared" ref="CW80" si="350">+BS80-CH80</f>
        <v>-0.36715704063528332</v>
      </c>
      <c r="CX80" s="61">
        <f t="shared" ref="CX80" si="351">+BT80-CI80</f>
        <v>-0.42831746827913797</v>
      </c>
    </row>
    <row r="81" spans="1:119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52">100*D$1*(D81-D80)/$I80</f>
        <v>0.74456863152188824</v>
      </c>
      <c r="L81" s="61">
        <f t="shared" ref="L81" si="353">100*E$1*(E81-E80)/$I80</f>
        <v>0.94091223927904599</v>
      </c>
      <c r="M81" s="61">
        <f t="shared" ref="M81" si="354">100*F$1*(F81-F80)/$I80</f>
        <v>1.078802652321152</v>
      </c>
      <c r="N81" s="61">
        <f t="shared" ref="N81" si="355">100*G$1*(G81-G80)/$I80</f>
        <v>1.3762241569241047</v>
      </c>
      <c r="O81" s="61">
        <f t="shared" ref="O81" si="356">100*H$1*(H81-H80)/$I80</f>
        <v>2.03526077361323</v>
      </c>
      <c r="P81" s="61">
        <f t="shared" ref="P81" si="357">+SUM(K81:O81)</f>
        <v>6.1757684536594208</v>
      </c>
      <c r="Q81" s="61">
        <f t="shared" ref="Q81" si="358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59">+S$1*(S81-S80)/D80</f>
        <v>1.8874565284160707</v>
      </c>
      <c r="Z81" s="61">
        <f t="shared" ref="Z81" si="360">+T$1*(T81-T80)/E80</f>
        <v>1.4757096431941454</v>
      </c>
      <c r="AA81" s="61">
        <f t="shared" ref="AA81" si="361">+U$1*(U81-U80)/F80</f>
        <v>1.323207564399105</v>
      </c>
      <c r="AB81" s="61">
        <f t="shared" ref="AB81" si="362">+V$1*(V81-V80)/G80</f>
        <v>1.0926891104100414</v>
      </c>
      <c r="AC81" s="61">
        <f t="shared" ref="AC81" si="363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64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65">+H81</f>
        <v>1695.9066162109375</v>
      </c>
      <c r="BG81" s="61">
        <f t="shared" ref="BG81" si="366">+AE$1*(AE81-AE80)/$AQ80</f>
        <v>1.8874565284160707</v>
      </c>
      <c r="BH81" s="61">
        <f t="shared" ref="BH81" si="367">+AF$1*(AF81-AF80)/$AQ80</f>
        <v>8.11816067396708E-2</v>
      </c>
      <c r="BI81" s="61">
        <f t="shared" ref="BI81" si="368">+AG$1*(AG81-AG80)/$AQ80</f>
        <v>0.41239529757615007</v>
      </c>
      <c r="BJ81" s="61">
        <f t="shared" ref="BJ81" si="369">+AH$1*(AH81-AH80)/$AQ80</f>
        <v>1.0263556566692977</v>
      </c>
      <c r="BK81" s="61">
        <f t="shared" ref="BK81" si="370">+AI$1*(AI81-AI80)/$AQ80</f>
        <v>0.29958194821680434</v>
      </c>
      <c r="BL81" s="61">
        <f t="shared" ref="BL81" si="371">+AJ$1*(AJ81-AJ80)/$AQ80</f>
        <v>0.37833121826731669</v>
      </c>
      <c r="BM81" s="61">
        <f t="shared" ref="BM81" si="372">+AK$1*(AK81-AK80)/$AQ80</f>
        <v>0.64745308602348628</v>
      </c>
      <c r="BN81" s="61">
        <f t="shared" ref="BN81" si="373">+AL$1*(AL81-AL80)/$AQ80</f>
        <v>0.35185816901007505</v>
      </c>
      <c r="BO81" s="61">
        <f t="shared" ref="BO81" si="374">+AM$1*(AM81-AM80)/$AQ80</f>
        <v>0.45177991976699855</v>
      </c>
      <c r="BP81" s="61">
        <f t="shared" ref="BP81" si="375">+AN$1*(AN81-AN80)/$AQ80</f>
        <v>0.11434432819810433</v>
      </c>
      <c r="BQ81" s="61">
        <f t="shared" ref="BQ81" si="376">+AO$1*(AO81-AO80)/$AQ80</f>
        <v>0.2775452089536064</v>
      </c>
      <c r="BR81" s="61">
        <f t="shared" ref="BR81" si="377">+AP$1*(AP81-AP80)/$AQ80</f>
        <v>0.20579517169249406</v>
      </c>
      <c r="BS81" s="61">
        <f t="shared" ref="BS81" si="378">+SUM(BG81:BR81)</f>
        <v>6.1340781395300761</v>
      </c>
      <c r="BT81" s="61">
        <f t="shared" ref="BT81" si="379">100*(D81/D80-1)</f>
        <v>5.9845706584237268</v>
      </c>
      <c r="BV81" s="61">
        <f t="shared" ref="BV81" si="380">+AS$1*(AS81-AS80)/$BE80</f>
        <v>0.80099164452515725</v>
      </c>
      <c r="BW81" s="61">
        <f t="shared" ref="BW81" si="381">+AT$1*(AT81-AT80)/$BE80</f>
        <v>6.5535121805976052E-2</v>
      </c>
      <c r="BX81" s="61">
        <f t="shared" ref="BX81" si="382">+AU$1*(AU81-AU80)/$BE80</f>
        <v>0.32305057733815667</v>
      </c>
      <c r="BY81" s="61">
        <f t="shared" ref="BY81" si="383">+AV$1*(AV81-AV80)/$BE80</f>
        <v>0.86853146164748873</v>
      </c>
      <c r="BZ81" s="61">
        <f t="shared" ref="BZ81" si="384">+AW$1*(AW81-AW80)/$BE80</f>
        <v>0.53758826897839185</v>
      </c>
      <c r="CA81" s="61">
        <f t="shared" ref="CA81" si="385">+AX$1*(AX81-AX80)/$BE80</f>
        <v>0.70441452795434412</v>
      </c>
      <c r="CB81" s="61">
        <f t="shared" ref="CB81" si="386">+AY$1*(AY81-AY80)/$BE80</f>
        <v>1.0199008610224705</v>
      </c>
      <c r="CC81" s="61">
        <f t="shared" ref="CC81" si="387">+AZ$1*(AZ81-AZ80)/$BE80</f>
        <v>0.33038093968067306</v>
      </c>
      <c r="CD81" s="61">
        <f t="shared" ref="CD81" si="388">+BA$1*(BA81-BA80)/$BE80</f>
        <v>0.58078682604476117</v>
      </c>
      <c r="CE81" s="61">
        <f t="shared" ref="CE81" si="389">+BB$1*(BB81-BB80)/$BE80</f>
        <v>0.27766740590039263</v>
      </c>
      <c r="CF81" s="61">
        <f t="shared" ref="CF81" si="390">+BC$1*(BC81-BC80)/$BE80</f>
        <v>0.59444651585157304</v>
      </c>
      <c r="CG81" s="61">
        <f t="shared" ref="CG81" si="391">+BD$1*(BD81-BD80)/$BE80</f>
        <v>0.28049334363002781</v>
      </c>
      <c r="CH81" s="61">
        <f t="shared" ref="CH81" si="392">+SUM(BV81:CG81)</f>
        <v>6.383787494379412</v>
      </c>
      <c r="CI81" s="53">
        <f t="shared" ref="CI81" si="393">100*(H81/H80-1)</f>
        <v>6.3704105356792606</v>
      </c>
      <c r="CK81" s="61">
        <f t="shared" ref="CK81" si="394">+BG81-BV81</f>
        <v>1.0864648838909134</v>
      </c>
      <c r="CL81" s="61">
        <f t="shared" ref="CL81" si="395">+BH81-BW81</f>
        <v>1.5646484933694749E-2</v>
      </c>
      <c r="CM81" s="61">
        <f t="shared" ref="CM81" si="396">+BI81-BX81</f>
        <v>8.9344720237993391E-2</v>
      </c>
      <c r="CN81" s="61">
        <f t="shared" ref="CN81" si="397">+BJ81-BY81</f>
        <v>0.157824195021809</v>
      </c>
      <c r="CO81" s="61">
        <f t="shared" ref="CO81" si="398">+BK81-BZ81</f>
        <v>-0.23800632076158751</v>
      </c>
      <c r="CP81" s="61">
        <f t="shared" ref="CP81" si="399">+BL81-CA81</f>
        <v>-0.32608330968702742</v>
      </c>
      <c r="CQ81" s="61">
        <f t="shared" ref="CQ81" si="400">+BM81-CB81</f>
        <v>-0.37244777499898418</v>
      </c>
      <c r="CR81" s="61">
        <f t="shared" ref="CR81" si="401">+BN81-CC81</f>
        <v>2.1477229329401992E-2</v>
      </c>
      <c r="CS81" s="61">
        <f t="shared" ref="CS81" si="402">+BO81-CD81</f>
        <v>-0.12900690627776262</v>
      </c>
      <c r="CT81" s="61">
        <f t="shared" ref="CT81" si="403">+BP81-CE81</f>
        <v>-0.16332307770228829</v>
      </c>
      <c r="CU81" s="61">
        <f t="shared" ref="CU81" si="404">+BQ81-CF81</f>
        <v>-0.31690130689796664</v>
      </c>
      <c r="CV81" s="61">
        <f t="shared" ref="CV81" si="405">+BR81-CG81</f>
        <v>-7.4698171937533753E-2</v>
      </c>
      <c r="CW81" s="61">
        <f t="shared" ref="CW81" si="406">+BS81-CH81</f>
        <v>-0.24970935484933587</v>
      </c>
      <c r="CX81" s="61">
        <f t="shared" ref="CX81" si="407">+BT81-CI81</f>
        <v>-0.38583987725553381</v>
      </c>
    </row>
    <row r="82" spans="1:119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408">100*D$1*(D82-D81)/$I81</f>
        <v>0.79346791413566409</v>
      </c>
      <c r="L82" s="61">
        <f t="shared" ref="L82" si="409">100*E$1*(E82-E81)/$I81</f>
        <v>1.005217753027315</v>
      </c>
      <c r="M82" s="61">
        <f t="shared" ref="M82" si="410">100*F$1*(F82-F81)/$I81</f>
        <v>1.1558938796559395</v>
      </c>
      <c r="N82" s="61">
        <f t="shared" ref="N82" si="411">100*G$1*(G82-G81)/$I81</f>
        <v>1.454417713045874</v>
      </c>
      <c r="O82" s="61">
        <f t="shared" ref="O82" si="412">100*H$1*(H82-H81)/$I81</f>
        <v>2.1191028044522677</v>
      </c>
      <c r="P82" s="61">
        <f t="shared" ref="P82" si="413">+SUM(K82:O82)</f>
        <v>6.5281000643170604</v>
      </c>
      <c r="Q82" s="61">
        <f t="shared" ref="Q82" si="414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15">+S$1*(S82-S81)/D81</f>
        <v>2.2895560307080278</v>
      </c>
      <c r="Z82" s="61">
        <f t="shared" ref="Z82" si="416">+T$1*(T82-T81)/E81</f>
        <v>1.8685520118951779</v>
      </c>
      <c r="AA82" s="61">
        <f t="shared" ref="AA82" si="417">+U$1*(U82-U81)/F81</f>
        <v>1.7177625707615032</v>
      </c>
      <c r="AB82" s="61">
        <f t="shared" ref="AB82" si="418">+V$1*(V82-V81)/G81</f>
        <v>1.4368649255497092</v>
      </c>
      <c r="AC82" s="61">
        <f t="shared" ref="AC82" si="419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20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21">+H82</f>
        <v>1808.1875</v>
      </c>
      <c r="BG82" s="61">
        <f t="shared" ref="BG82" si="422">+AE$1*(AE82-AE81)/$AQ81</f>
        <v>2.2895560307080278</v>
      </c>
      <c r="BH82" s="61">
        <f t="shared" ref="BH82" si="423">+AF$1*(AF82-AF81)/$AQ81</f>
        <v>0.17096557764570222</v>
      </c>
      <c r="BI82" s="61">
        <f t="shared" ref="BI82" si="424">+AG$1*(AG82-AG81)/$AQ81</f>
        <v>0.34595941227947813</v>
      </c>
      <c r="BJ82" s="61">
        <f t="shared" ref="BJ82" si="425">+AH$1*(AH82-AH81)/$AQ81</f>
        <v>0.47846346213647922</v>
      </c>
      <c r="BK82" s="61">
        <f t="shared" ref="BK82" si="426">+AI$1*(AI82-AI81)/$AQ81</f>
        <v>0.23184328707074425</v>
      </c>
      <c r="BL82" s="61">
        <f t="shared" ref="BL82" si="427">+AJ$1*(AJ82-AJ81)/$AQ81</f>
        <v>0.41207567854807003</v>
      </c>
      <c r="BM82" s="61">
        <f t="shared" ref="BM82" si="428">+AK$1*(AK82-AK81)/$AQ81</f>
        <v>0.57454373532833813</v>
      </c>
      <c r="BN82" s="61">
        <f t="shared" ref="BN82" si="429">+AL$1*(AL82-AL81)/$AQ81</f>
        <v>0.44652222818361431</v>
      </c>
      <c r="BO82" s="61">
        <f t="shared" ref="BO82" si="430">+AM$1*(AM82-AM81)/$AQ81</f>
        <v>0.69459028265516887</v>
      </c>
      <c r="BP82" s="61">
        <f t="shared" ref="BP82" si="431">+AN$1*(AN82-AN81)/$AQ81</f>
        <v>7.8322221504223022E-2</v>
      </c>
      <c r="BQ82" s="61">
        <f t="shared" ref="BQ82" si="432">+AO$1*(AO82-AO81)/$AQ81</f>
        <v>0.35320873883464832</v>
      </c>
      <c r="BR82" s="61">
        <f t="shared" ref="BR82" si="433">+AP$1*(AP82-AP81)/$AQ81</f>
        <v>0.194794573294887</v>
      </c>
      <c r="BS82" s="61">
        <f t="shared" ref="BS82" si="434">+SUM(BG82:BR82)</f>
        <v>6.2708452281893807</v>
      </c>
      <c r="BT82" s="61">
        <f t="shared" ref="BT82" si="435">100*(D82/D81-1)</f>
        <v>6.3891094311341989</v>
      </c>
      <c r="BV82" s="61">
        <f t="shared" ref="BV82" si="436">+AS$1*(AS82-AS81)/$BE81</f>
        <v>1.0821210137854083</v>
      </c>
      <c r="BW82" s="61">
        <f t="shared" ref="BW82" si="437">+AT$1*(AT82-AT81)/$BE81</f>
        <v>0.14351524153481765</v>
      </c>
      <c r="BX82" s="61">
        <f t="shared" ref="BX82" si="438">+AU$1*(AU82-AU81)/$BE81</f>
        <v>0.27308979027258673</v>
      </c>
      <c r="BY82" s="61">
        <f t="shared" ref="BY82" si="439">+AV$1*(AV82-AV81)/$BE81</f>
        <v>0.44622207384760393</v>
      </c>
      <c r="BZ82" s="61">
        <f t="shared" ref="BZ82" si="440">+AW$1*(AW82-AW81)/$BE81</f>
        <v>0.39351589006423032</v>
      </c>
      <c r="CA82" s="61">
        <f t="shared" ref="CA82" si="441">+AX$1*(AX82-AX81)/$BE81</f>
        <v>0.74261776675636126</v>
      </c>
      <c r="CB82" s="61">
        <f t="shared" ref="CB82" si="442">+AY$1*(AY82-AY81)/$BE81</f>
        <v>0.85260908577422012</v>
      </c>
      <c r="CC82" s="61">
        <f t="shared" ref="CC82" si="443">+AZ$1*(AZ82-AZ81)/$BE81</f>
        <v>0.42063399108492167</v>
      </c>
      <c r="CD82" s="61">
        <f t="shared" ref="CD82" si="444">+BA$1*(BA82-BA81)/$BE81</f>
        <v>0.93345339762086788</v>
      </c>
      <c r="CE82" s="61">
        <f t="shared" ref="CE82" si="445">+BB$1*(BB82-BB81)/$BE81</f>
        <v>0.18633576141047484</v>
      </c>
      <c r="CF82" s="61">
        <f t="shared" ref="CF82" si="446">+BC$1*(BC82-BC81)/$BE81</f>
        <v>0.66195983447985929</v>
      </c>
      <c r="CG82" s="61">
        <f t="shared" ref="CG82" si="447">+BD$1*(BD82-BD81)/$BE81</f>
        <v>0.28069385344621683</v>
      </c>
      <c r="CH82" s="61">
        <f t="shared" ref="CH82" si="448">+SUM(BV82:CG82)</f>
        <v>6.4167677000775685</v>
      </c>
      <c r="CI82" s="53">
        <f t="shared" ref="CI82" si="449">100*(H82/H81-1)</f>
        <v>6.6206996727169454</v>
      </c>
      <c r="CK82" s="61">
        <f t="shared" ref="CK82" si="450">+BG82-BV82</f>
        <v>1.2074350169226196</v>
      </c>
      <c r="CL82" s="61">
        <f t="shared" ref="CL82" si="451">+BH82-BW82</f>
        <v>2.7450336110884571E-2</v>
      </c>
      <c r="CM82" s="61">
        <f t="shared" ref="CM82" si="452">+BI82-BX82</f>
        <v>7.2869622006891399E-2</v>
      </c>
      <c r="CN82" s="61">
        <f t="shared" ref="CN82" si="453">+BJ82-BY82</f>
        <v>3.2241388288875295E-2</v>
      </c>
      <c r="CO82" s="61">
        <f t="shared" ref="CO82" si="454">+BK82-BZ82</f>
        <v>-0.16167260299348607</v>
      </c>
      <c r="CP82" s="61">
        <f t="shared" ref="CP82" si="455">+BL82-CA82</f>
        <v>-0.33054208820829123</v>
      </c>
      <c r="CQ82" s="61">
        <f t="shared" ref="CQ82" si="456">+BM82-CB82</f>
        <v>-0.27806535044588199</v>
      </c>
      <c r="CR82" s="61">
        <f t="shared" ref="CR82" si="457">+BN82-CC82</f>
        <v>2.5888237098692646E-2</v>
      </c>
      <c r="CS82" s="61">
        <f t="shared" ref="CS82" si="458">+BO82-CD82</f>
        <v>-0.23886311496569901</v>
      </c>
      <c r="CT82" s="61">
        <f t="shared" ref="CT82" si="459">+BP82-CE82</f>
        <v>-0.10801353990625182</v>
      </c>
      <c r="CU82" s="61">
        <f t="shared" ref="CU82" si="460">+BQ82-CF82</f>
        <v>-0.30875109564521097</v>
      </c>
      <c r="CV82" s="61">
        <f t="shared" ref="CV82" si="461">+BR82-CG82</f>
        <v>-8.5899280151329832E-2</v>
      </c>
      <c r="CW82" s="61">
        <f t="shared" ref="CW82" si="462">+BS82-CH82</f>
        <v>-0.14592247188818774</v>
      </c>
      <c r="CX82" s="61">
        <f t="shared" ref="CX82" si="463">+BT82-CI82</f>
        <v>-0.23159024158274644</v>
      </c>
    </row>
    <row r="83" spans="1:119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64">100*D$1*(D83-D82)/$I82</f>
        <v>1.5988469774265519</v>
      </c>
      <c r="L83" s="61">
        <f t="shared" ref="L83" si="465">100*E$1*(E83-E82)/$I82</f>
        <v>1.9442470135622179</v>
      </c>
      <c r="M83" s="61">
        <f t="shared" ref="M83" si="466">100*F$1*(F83-F82)/$I82</f>
        <v>2.1932435069670415</v>
      </c>
      <c r="N83" s="61">
        <f t="shared" ref="N83" si="467">100*G$1*(G83-G82)/$I82</f>
        <v>2.7158244445747015</v>
      </c>
      <c r="O83" s="61">
        <f t="shared" ref="O83" si="468">100*H$1*(H83-H82)/$I82</f>
        <v>3.8693901389123679</v>
      </c>
      <c r="P83" s="61">
        <f t="shared" ref="P83" si="469">+SUM(K83:O83)</f>
        <v>12.321552081442881</v>
      </c>
      <c r="Q83" s="61">
        <f t="shared" ref="Q83" si="470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71">+S$1*(S83-S82)/D82</f>
        <v>5.8216084422012493</v>
      </c>
      <c r="Z83" s="61">
        <f t="shared" ref="Z83" si="472">+T$1*(T83-T82)/E82</f>
        <v>4.6431651030333789</v>
      </c>
      <c r="AA83" s="61">
        <f t="shared" ref="AA83" si="473">+U$1*(U83-U82)/F82</f>
        <v>4.2022590776169313</v>
      </c>
      <c r="AB83" s="61">
        <f t="shared" ref="AB83" si="474">+V$1*(V83-V82)/G82</f>
        <v>3.4703183913168694</v>
      </c>
      <c r="AC83" s="61">
        <f t="shared" ref="AC83" si="475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76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77">+H83</f>
        <v>2026.5914306640625</v>
      </c>
      <c r="BG83" s="61">
        <f t="shared" ref="BG83" si="478">+AE$1*(AE83-AE82)/$AQ82</f>
        <v>5.8216084422012493</v>
      </c>
      <c r="BH83" s="61">
        <f t="shared" ref="BH83" si="479">+AF$1*(AF83-AF82)/$AQ82</f>
        <v>0.16733680701434764</v>
      </c>
      <c r="BI83" s="61">
        <f t="shared" ref="BI83" si="480">+AG$1*(AG83-AG82)/$AQ82</f>
        <v>0.79988711928046907</v>
      </c>
      <c r="BJ83" s="61">
        <f t="shared" ref="BJ83" si="481">+AH$1*(AH83-AH82)/$AQ82</f>
        <v>0.91236633983501325</v>
      </c>
      <c r="BK83" s="61">
        <f t="shared" ref="BK83" si="482">+AI$1*(AI83-AI82)/$AQ82</f>
        <v>0.57192667605751346</v>
      </c>
      <c r="BL83" s="61">
        <f t="shared" ref="BL83" si="483">+AJ$1*(AJ83-AJ82)/$AQ82</f>
        <v>0.69362459008359778</v>
      </c>
      <c r="BM83" s="61">
        <f t="shared" ref="BM83" si="484">+AK$1*(AK83-AK82)/$AQ82</f>
        <v>1.0865917634976252</v>
      </c>
      <c r="BN83" s="61">
        <f t="shared" ref="BN83" si="485">+AL$1*(AL83-AL82)/$AQ82</f>
        <v>0.19981326188257106</v>
      </c>
      <c r="BO83" s="61">
        <f t="shared" ref="BO83" si="486">+AM$1*(AM83-AM82)/$AQ82</f>
        <v>0.80392644473828523</v>
      </c>
      <c r="BP83" s="61">
        <f t="shared" ref="BP83" si="487">+AN$1*(AN83-AN82)/$AQ82</f>
        <v>0.11045159120415159</v>
      </c>
      <c r="BQ83" s="61">
        <f t="shared" ref="BQ83" si="488">+AO$1*(AO83-AO82)/$AQ82</f>
        <v>0.62198123152641649</v>
      </c>
      <c r="BR83" s="61">
        <f t="shared" ref="BR83" si="489">+AP$1*(AP83-AP82)/$AQ82</f>
        <v>0.29200342470372898</v>
      </c>
      <c r="BS83" s="61">
        <f t="shared" ref="BS83" si="490">+SUM(BG83:BR83)</f>
        <v>12.081517692024969</v>
      </c>
      <c r="BT83" s="61">
        <f t="shared" ref="BT83" si="491">100*(D83/D82-1)</f>
        <v>12.89094683492722</v>
      </c>
      <c r="BV83" s="61">
        <f t="shared" ref="BV83" si="492">+AS$1*(AS83-AS82)/$BE82</f>
        <v>2.5697614583953436</v>
      </c>
      <c r="BW83" s="61">
        <f t="shared" ref="BW83" si="493">+AT$1*(AT83-AT82)/$BE82</f>
        <v>0.13060949662155169</v>
      </c>
      <c r="BX83" s="61">
        <f t="shared" ref="BX83" si="494">+AU$1*(AU83-AU82)/$BE82</f>
        <v>0.61375503690297117</v>
      </c>
      <c r="BY83" s="61">
        <f t="shared" ref="BY83" si="495">+AV$1*(AV83-AV82)/$BE82</f>
        <v>1.0519065970590293</v>
      </c>
      <c r="BZ83" s="61">
        <f t="shared" ref="BZ83" si="496">+AW$1*(AW83-AW82)/$BE82</f>
        <v>0.97747303212302894</v>
      </c>
      <c r="CA83" s="61">
        <f t="shared" ref="CA83" si="497">+AX$1*(AX83-AX82)/$BE82</f>
        <v>1.3178157585590851</v>
      </c>
      <c r="CB83" s="61">
        <f t="shared" ref="CB83" si="498">+AY$1*(AY83-AY82)/$BE82</f>
        <v>1.6289092632433764</v>
      </c>
      <c r="CC83" s="61">
        <f t="shared" ref="CC83" si="499">+AZ$1*(AZ83-AZ82)/$BE82</f>
        <v>0.17402843530302545</v>
      </c>
      <c r="CD83" s="61">
        <f t="shared" ref="CD83" si="500">+BA$1*(BA83-BA82)/$BE82</f>
        <v>1.0532931132176864</v>
      </c>
      <c r="CE83" s="61">
        <f t="shared" ref="CE83" si="501">+BB$1*(BB83-BB82)/$BE82</f>
        <v>0.28924548410712703</v>
      </c>
      <c r="CF83" s="61">
        <f t="shared" ref="CF83" si="502">+BC$1*(BC83-BC82)/$BE82</f>
        <v>1.1286962010458383</v>
      </c>
      <c r="CG83" s="61">
        <f t="shared" ref="CG83" si="503">+BD$1*(BD83-BD82)/$BE82</f>
        <v>0.39501829729262405</v>
      </c>
      <c r="CH83" s="61">
        <f t="shared" ref="CH83" si="504">+SUM(BV83:CG83)</f>
        <v>11.330512173870686</v>
      </c>
      <c r="CI83" s="53">
        <f t="shared" ref="CI83" si="505">100*(H83/H82-1)</f>
        <v>12.078610800266155</v>
      </c>
      <c r="CK83" s="61">
        <f t="shared" ref="CK83" si="506">+BG83-BV83</f>
        <v>3.2518469838059056</v>
      </c>
      <c r="CL83" s="61">
        <f t="shared" ref="CL83" si="507">+BH83-BW83</f>
        <v>3.6727310392795948E-2</v>
      </c>
      <c r="CM83" s="61">
        <f t="shared" ref="CM83" si="508">+BI83-BX83</f>
        <v>0.1861320823774979</v>
      </c>
      <c r="CN83" s="61">
        <f t="shared" ref="CN83" si="509">+BJ83-BY83</f>
        <v>-0.13954025722401608</v>
      </c>
      <c r="CO83" s="61">
        <f t="shared" ref="CO83" si="510">+BK83-BZ83</f>
        <v>-0.40554635606551548</v>
      </c>
      <c r="CP83" s="61">
        <f t="shared" ref="CP83" si="511">+BL83-CA83</f>
        <v>-0.62419116847548728</v>
      </c>
      <c r="CQ83" s="61">
        <f t="shared" ref="CQ83" si="512">+BM83-CB83</f>
        <v>-0.54231749974575116</v>
      </c>
      <c r="CR83" s="61">
        <f t="shared" ref="CR83" si="513">+BN83-CC83</f>
        <v>2.5784826579545617E-2</v>
      </c>
      <c r="CS83" s="61">
        <f t="shared" ref="CS83" si="514">+BO83-CD83</f>
        <v>-0.24936666847940114</v>
      </c>
      <c r="CT83" s="61">
        <f t="shared" ref="CT83" si="515">+BP83-CE83</f>
        <v>-0.17879389290297543</v>
      </c>
      <c r="CU83" s="61">
        <f t="shared" ref="CU83" si="516">+BQ83-CF83</f>
        <v>-0.50671496951942185</v>
      </c>
      <c r="CV83" s="61">
        <f t="shared" ref="CV83" si="517">+BR83-CG83</f>
        <v>-0.10301487258889508</v>
      </c>
      <c r="CW83" s="61">
        <f t="shared" ref="CW83" si="518">+BS83-CH83</f>
        <v>0.75100551815428318</v>
      </c>
      <c r="CX83" s="61">
        <f t="shared" ref="CX83" si="519">+BT83-CI83</f>
        <v>0.8123360346610653</v>
      </c>
      <c r="DB83" s="61" t="s">
        <v>150</v>
      </c>
      <c r="DC83" s="61">
        <f>+CW92</f>
        <v>0.27638612047534039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20">100*D$1*(D84-D83)/$I83</f>
        <v>1.5667205120697003</v>
      </c>
      <c r="L84" s="61">
        <f t="shared" ref="L84" si="521">100*E$1*(E84-E83)/$I83</f>
        <v>1.9262091897159737</v>
      </c>
      <c r="M84" s="61">
        <f t="shared" ref="M84" si="522">100*F$1*(F84-F83)/$I83</f>
        <v>2.1780365061500815</v>
      </c>
      <c r="N84" s="61">
        <f t="shared" ref="N84" si="523">100*G$1*(G84-G83)/$I83</f>
        <v>2.6985641779694229</v>
      </c>
      <c r="O84" s="61">
        <f t="shared" ref="O84" si="524">100*H$1*(H84-H83)/$I83</f>
        <v>3.8202799102570788</v>
      </c>
      <c r="P84" s="61">
        <f t="shared" ref="P84" si="525">+SUM(K84:O84)</f>
        <v>12.189810296162257</v>
      </c>
      <c r="Q84" s="61">
        <f t="shared" ref="Q84" si="526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27">+S$1*(S84-S83)/D83</f>
        <v>5.1976148949754482</v>
      </c>
      <c r="Z84" s="61">
        <f t="shared" ref="Z84" si="528">+T$1*(T84-T83)/E83</f>
        <v>4.1965486028841079</v>
      </c>
      <c r="AA84" s="61">
        <f t="shared" ref="AA84" si="529">+U$1*(U84-U83)/F83</f>
        <v>3.8301517544468258</v>
      </c>
      <c r="AB84" s="61">
        <f t="shared" ref="AB84" si="530">+V$1*(V84-V83)/G83</f>
        <v>3.1871392128933693</v>
      </c>
      <c r="AC84" s="61">
        <f t="shared" ref="AC84" si="531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32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33">+H84</f>
        <v>2268.792724609375</v>
      </c>
      <c r="BG84" s="61">
        <f t="shared" ref="BG84" si="534">+AE$1*(AE84-AE83)/$AQ83</f>
        <v>5.1976148949754482</v>
      </c>
      <c r="BH84" s="61">
        <f t="shared" ref="BH84" si="535">+AF$1*(AF84-AF83)/$AQ83</f>
        <v>0.16964226092146906</v>
      </c>
      <c r="BI84" s="61">
        <f t="shared" ref="BI84" si="536">+AG$1*(AG84-AG83)/$AQ83</f>
        <v>1.0537843820473025</v>
      </c>
      <c r="BJ84" s="61">
        <f t="shared" ref="BJ84" si="537">+AH$1*(AH84-AH83)/$AQ83</f>
        <v>0.94172304701223852</v>
      </c>
      <c r="BK84" s="61">
        <f t="shared" ref="BK84" si="538">+AI$1*(AI84-AI83)/$AQ83</f>
        <v>0.50677381676395794</v>
      </c>
      <c r="BL84" s="61">
        <f t="shared" ref="BL84" si="539">+AJ$1*(AJ84-AJ83)/$AQ83</f>
        <v>0.46376439027915867</v>
      </c>
      <c r="BM84" s="61">
        <f t="shared" ref="BM84" si="540">+AK$1*(AK84-AK83)/$AQ83</f>
        <v>1.1142780691780003</v>
      </c>
      <c r="BN84" s="61">
        <f t="shared" ref="BN84" si="541">+AL$1*(AL84-AL83)/$AQ83</f>
        <v>0.3513013559233818</v>
      </c>
      <c r="BO84" s="61">
        <f t="shared" ref="BO84" si="542">+AM$1*(AM84-AM83)/$AQ83</f>
        <v>1.0684944727115571</v>
      </c>
      <c r="BP84" s="61">
        <f t="shared" ref="BP84" si="543">+AN$1*(AN84-AN83)/$AQ83</f>
        <v>0.12209592007738099</v>
      </c>
      <c r="BQ84" s="61">
        <f t="shared" ref="BQ84" si="544">+AO$1*(AO84-AO83)/$AQ83</f>
        <v>0.62764858916976374</v>
      </c>
      <c r="BR84" s="61">
        <f t="shared" ref="BR84" si="545">+AP$1*(AP84-AP83)/$AQ83</f>
        <v>0.34530049580077782</v>
      </c>
      <c r="BS84" s="61">
        <f t="shared" ref="BS84" si="546">+SUM(BG84:BR84)</f>
        <v>11.962421694860438</v>
      </c>
      <c r="BT84" s="61">
        <f t="shared" ref="BT84" si="547">100*(D84/D83-1)</f>
        <v>12.568217146119265</v>
      </c>
      <c r="BV84" s="61">
        <f t="shared" ref="BV84" si="548">+AS$1*(AS84-AS83)/$BE83</f>
        <v>2.3582250261372764</v>
      </c>
      <c r="BW84" s="61">
        <f t="shared" ref="BW84" si="549">+AT$1*(AT84-AT83)/$BE83</f>
        <v>0.14030485000095305</v>
      </c>
      <c r="BX84" s="61">
        <f t="shared" ref="BX84" si="550">+AU$1*(AU84-AU83)/$BE83</f>
        <v>0.84604953560496388</v>
      </c>
      <c r="BY84" s="61">
        <f t="shared" ref="BY84" si="551">+AV$1*(AV84-AV83)/$BE83</f>
        <v>0.90178122901572422</v>
      </c>
      <c r="BZ84" s="61">
        <f t="shared" ref="BZ84" si="552">+AW$1*(AW84-AW83)/$BE83</f>
        <v>0.85061986253258381</v>
      </c>
      <c r="CA84" s="61">
        <f t="shared" ref="CA84" si="553">+AX$1*(AX84-AX83)/$BE83</f>
        <v>0.80824399032724981</v>
      </c>
      <c r="CB84" s="61">
        <f t="shared" ref="CB84" si="554">+AY$1*(AY84-AY83)/$BE83</f>
        <v>1.6347469875765446</v>
      </c>
      <c r="CC84" s="61">
        <f t="shared" ref="CC84" si="555">+AZ$1*(AZ84-AZ83)/$BE83</f>
        <v>0.31393298119712948</v>
      </c>
      <c r="CD84" s="61">
        <f t="shared" ref="CD84" si="556">+BA$1*(BA84-BA83)/$BE83</f>
        <v>1.4187434081040311</v>
      </c>
      <c r="CE84" s="61">
        <f t="shared" ref="CE84" si="557">+BB$1*(BB84-BB83)/$BE83</f>
        <v>0.34057540886766829</v>
      </c>
      <c r="CF84" s="61">
        <f t="shared" ref="CF84" si="558">+BC$1*(BC84-BC83)/$BE83</f>
        <v>1.2345760412711089</v>
      </c>
      <c r="CG84" s="61">
        <f t="shared" ref="CG84" si="559">+BD$1*(BD84-BD83)/$BE83</f>
        <v>0.49530151684132168</v>
      </c>
      <c r="CH84" s="61">
        <f t="shared" ref="CH84" si="560">+SUM(BV84:CG84)</f>
        <v>11.343100837476554</v>
      </c>
      <c r="CI84" s="53">
        <f t="shared" ref="CI84" si="561">100*(H84/H83-1)</f>
        <v>11.95116540416581</v>
      </c>
      <c r="CK84" s="61">
        <f t="shared" ref="CK84" si="562">+BG84-BV84</f>
        <v>2.8393898688381718</v>
      </c>
      <c r="CL84" s="61">
        <f t="shared" ref="CL84" si="563">+BH84-BW84</f>
        <v>2.9337410920516005E-2</v>
      </c>
      <c r="CM84" s="61">
        <f t="shared" ref="CM84" si="564">+BI84-BX84</f>
        <v>0.20773484644233864</v>
      </c>
      <c r="CN84" s="61">
        <f t="shared" ref="CN84" si="565">+BJ84-BY84</f>
        <v>3.9941817996514306E-2</v>
      </c>
      <c r="CO84" s="61">
        <f t="shared" ref="CO84" si="566">+BK84-BZ84</f>
        <v>-0.34384604576862587</v>
      </c>
      <c r="CP84" s="61">
        <f t="shared" ref="CP84" si="567">+BL84-CA84</f>
        <v>-0.34447960004809114</v>
      </c>
      <c r="CQ84" s="61">
        <f t="shared" ref="CQ84" si="568">+BM84-CB84</f>
        <v>-0.52046891839854426</v>
      </c>
      <c r="CR84" s="61">
        <f t="shared" ref="CR84" si="569">+BN84-CC84</f>
        <v>3.7368374726252318E-2</v>
      </c>
      <c r="CS84" s="61">
        <f t="shared" ref="CS84" si="570">+BO84-CD84</f>
        <v>-0.35024893539247404</v>
      </c>
      <c r="CT84" s="61">
        <f t="shared" ref="CT84" si="571">+BP84-CE84</f>
        <v>-0.21847948879028731</v>
      </c>
      <c r="CU84" s="61">
        <f t="shared" ref="CU84" si="572">+BQ84-CF84</f>
        <v>-0.60692745210134513</v>
      </c>
      <c r="CV84" s="61">
        <f t="shared" ref="CV84" si="573">+BR84-CG84</f>
        <v>-0.15000102104054386</v>
      </c>
      <c r="CW84" s="61">
        <f t="shared" ref="CW84" si="574">+BS84-CH84</f>
        <v>0.61932085738388487</v>
      </c>
      <c r="CX84" s="61">
        <f t="shared" ref="CX84" si="575">+BT84-CI84</f>
        <v>0.61705174195345514</v>
      </c>
      <c r="DB84" s="53" t="s">
        <v>98</v>
      </c>
      <c r="DC84" s="53">
        <v>-0.23667270451520828</v>
      </c>
    </row>
    <row r="85" spans="1:119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76">100*D$1*(D85-D84)/$I84</f>
        <v>0.96637603494472868</v>
      </c>
      <c r="L85" s="61">
        <f t="shared" ref="L85" si="577">100*E$1*(E85-E84)/$I84</f>
        <v>1.2327425802978575</v>
      </c>
      <c r="M85" s="61">
        <f t="shared" ref="M85" si="578">100*F$1*(F85-F84)/$I84</f>
        <v>1.4072817717506911</v>
      </c>
      <c r="N85" s="61">
        <f t="shared" ref="N85" si="579">100*G$1*(G85-G84)/$I84</f>
        <v>1.7703148856928255</v>
      </c>
      <c r="O85" s="61">
        <f t="shared" ref="O85" si="580">100*H$1*(H85-H84)/$I84</f>
        <v>2.5788803947038015</v>
      </c>
      <c r="P85" s="61">
        <f t="shared" ref="P85" si="581">+SUM(K85:O85)</f>
        <v>7.955595667389904</v>
      </c>
      <c r="Q85" s="61">
        <f t="shared" ref="Q85" si="582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83">+S$1*(S85-S84)/D84</f>
        <v>2.549470580723832</v>
      </c>
      <c r="Z85" s="61">
        <f t="shared" ref="Z85" si="584">+T$1*(T85-T84)/E84</f>
        <v>2.1143003974542118</v>
      </c>
      <c r="AA85" s="61">
        <f t="shared" ref="AA85" si="585">+U$1*(U85-U84)/F84</f>
        <v>1.9563561595729202</v>
      </c>
      <c r="AB85" s="61">
        <f t="shared" ref="AB85" si="586">+V$1*(V85-V84)/G84</f>
        <v>1.643588800456077</v>
      </c>
      <c r="AC85" s="61">
        <f t="shared" ref="AC85" si="587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8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89">+H85</f>
        <v>2452.220947265625</v>
      </c>
      <c r="BG85" s="61">
        <f t="shared" ref="BG85" si="590">+AE$1*(AE85-AE84)/$AQ84</f>
        <v>2.549470580723832</v>
      </c>
      <c r="BH85" s="61">
        <f t="shared" ref="BH85" si="591">+AF$1*(AF85-AF84)/$AQ84</f>
        <v>0.16941498593335097</v>
      </c>
      <c r="BI85" s="61">
        <f t="shared" ref="BI85" si="592">+AG$1*(AG85-AG84)/$AQ84</f>
        <v>0.84814522043208229</v>
      </c>
      <c r="BJ85" s="61">
        <f t="shared" ref="BJ85" si="593">+AH$1*(AH85-AH84)/$AQ84</f>
        <v>0.73539415933229191</v>
      </c>
      <c r="BK85" s="61">
        <f t="shared" ref="BK85" si="594">+AI$1*(AI85-AI84)/$AQ84</f>
        <v>0.42687847537667606</v>
      </c>
      <c r="BL85" s="61">
        <f t="shared" ref="BL85" si="595">+AJ$1*(AJ85-AJ84)/$AQ84</f>
        <v>0.22253224800065682</v>
      </c>
      <c r="BM85" s="61">
        <f t="shared" ref="BM85" si="596">+AK$1*(AK85-AK84)/$AQ84</f>
        <v>0.69475208795161225</v>
      </c>
      <c r="BN85" s="61">
        <f t="shared" ref="BN85" si="597">+AL$1*(AL85-AL84)/$AQ84</f>
        <v>0.42350231559195506</v>
      </c>
      <c r="BO85" s="61">
        <f t="shared" ref="BO85" si="598">+AM$1*(AM85-AM84)/$AQ84</f>
        <v>0.66420518242721838</v>
      </c>
      <c r="BP85" s="61">
        <f t="shared" ref="BP85" si="599">+AN$1*(AN85-AN84)/$AQ84</f>
        <v>8.1852695823061913E-2</v>
      </c>
      <c r="BQ85" s="61">
        <f t="shared" ref="BQ85" si="600">+AO$1*(AO85-AO84)/$AQ84</f>
        <v>0.43323114171778471</v>
      </c>
      <c r="BR85" s="61">
        <f t="shared" ref="BR85" si="601">+AP$1*(AP85-AP84)/$AQ84</f>
        <v>0.23038831224568096</v>
      </c>
      <c r="BS85" s="61">
        <f t="shared" ref="BS85" si="602">+SUM(BG85:BR85)</f>
        <v>7.4797674055562036</v>
      </c>
      <c r="BT85" s="61">
        <f t="shared" ref="BT85" si="603">100*(D85/D84-1)</f>
        <v>7.7262043891683119</v>
      </c>
      <c r="BV85" s="61">
        <f t="shared" ref="BV85" si="604">+AS$1*(AS85-AS84)/$BE84</f>
        <v>1.2513155975415275</v>
      </c>
      <c r="BW85" s="61">
        <f t="shared" ref="BW85" si="605">+AT$1*(AT85-AT84)/$BE84</f>
        <v>0.14478677459865796</v>
      </c>
      <c r="BX85" s="61">
        <f t="shared" ref="BX85" si="606">+AU$1*(AU85-AU84)/$BE84</f>
        <v>0.70445168128959834</v>
      </c>
      <c r="BY85" s="61">
        <f t="shared" ref="BY85" si="607">+AV$1*(AV85-AV84)/$BE84</f>
        <v>0.83771294663315121</v>
      </c>
      <c r="BZ85" s="61">
        <f t="shared" ref="BZ85" si="608">+AW$1*(AW85-AW84)/$BE84</f>
        <v>0.7653047002103075</v>
      </c>
      <c r="CA85" s="61">
        <f t="shared" ref="CA85" si="609">+AX$1*(AX85-AX84)/$BE84</f>
        <v>0.44739483879300984</v>
      </c>
      <c r="CB85" s="61">
        <f t="shared" ref="CB85" si="610">+AY$1*(AY85-AY84)/$BE84</f>
        <v>1.0758413205643704</v>
      </c>
      <c r="CC85" s="61">
        <f t="shared" ref="CC85" si="611">+AZ$1*(AZ85-AZ84)/$BE84</f>
        <v>0.39747453496769397</v>
      </c>
      <c r="CD85" s="61">
        <f t="shared" ref="CD85" si="612">+BA$1*(BA85-BA84)/$BE84</f>
        <v>0.83561632806002228</v>
      </c>
      <c r="CE85" s="61">
        <f t="shared" ref="CE85" si="613">+BB$1*(BB85-BB84)/$BE84</f>
        <v>0.18760207341221383</v>
      </c>
      <c r="CF85" s="61">
        <f t="shared" ref="CF85" si="614">+BC$1*(BC85-BC84)/$BE84</f>
        <v>0.81343837363329219</v>
      </c>
      <c r="CG85" s="61">
        <f t="shared" ref="CG85" si="615">+BD$1*(BD85-BD84)/$BE84</f>
        <v>0.30674813367991566</v>
      </c>
      <c r="CH85" s="61">
        <f t="shared" ref="CH85" si="616">+SUM(BV85:CG85)</f>
        <v>7.7676873033837612</v>
      </c>
      <c r="CI85" s="53">
        <f t="shared" ref="CI85" si="617">100*(H85/H84-1)</f>
        <v>8.0848382783769388</v>
      </c>
      <c r="CK85" s="61">
        <f t="shared" ref="CK85" si="618">+BG85-BV85</f>
        <v>1.2981549831823045</v>
      </c>
      <c r="CL85" s="61">
        <f t="shared" ref="CL85" si="619">+BH85-BW85</f>
        <v>2.4628211334693006E-2</v>
      </c>
      <c r="CM85" s="61">
        <f t="shared" ref="CM85" si="620">+BI85-BX85</f>
        <v>0.14369353914248395</v>
      </c>
      <c r="CN85" s="61">
        <f t="shared" ref="CN85" si="621">+BJ85-BY85</f>
        <v>-0.1023187873008593</v>
      </c>
      <c r="CO85" s="61">
        <f t="shared" ref="CO85" si="622">+BK85-BZ85</f>
        <v>-0.33842622483363144</v>
      </c>
      <c r="CP85" s="61">
        <f t="shared" ref="CP85" si="623">+BL85-CA85</f>
        <v>-0.22486259079235302</v>
      </c>
      <c r="CQ85" s="61">
        <f t="shared" ref="CQ85" si="624">+BM85-CB85</f>
        <v>-0.38108923261275818</v>
      </c>
      <c r="CR85" s="61">
        <f t="shared" ref="CR85" si="625">+BN85-CC85</f>
        <v>2.6027780624261088E-2</v>
      </c>
      <c r="CS85" s="61">
        <f t="shared" ref="CS85" si="626">+BO85-CD85</f>
        <v>-0.17141114563280391</v>
      </c>
      <c r="CT85" s="61">
        <f t="shared" ref="CT85" si="627">+BP85-CE85</f>
        <v>-0.10574937758915191</v>
      </c>
      <c r="CU85" s="61">
        <f t="shared" ref="CU85" si="628">+BQ85-CF85</f>
        <v>-0.38020723191550748</v>
      </c>
      <c r="CV85" s="61">
        <f t="shared" ref="CV85" si="629">+BR85-CG85</f>
        <v>-7.6359821434234698E-2</v>
      </c>
      <c r="CW85" s="61">
        <f t="shared" ref="CW85" si="630">+BS85-CH85</f>
        <v>-0.28791989782755767</v>
      </c>
      <c r="CX85" s="61">
        <f t="shared" ref="CX85" si="631">+BT85-CI85</f>
        <v>-0.35863388920862693</v>
      </c>
      <c r="DB85" s="53" t="s">
        <v>94</v>
      </c>
      <c r="DC85" s="53">
        <v>-0.18532976947912938</v>
      </c>
    </row>
    <row r="86" spans="1:119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32">100*D$1*(D86-D85)/$I85</f>
        <v>1.7022152488823443</v>
      </c>
      <c r="L86" s="61">
        <f t="shared" ref="L86" si="633">100*E$1*(E86-E85)/$I85</f>
        <v>2.0985244412971595</v>
      </c>
      <c r="M86" s="61">
        <f t="shared" ref="M86" si="634">100*F$1*(F86-F85)/$I85</f>
        <v>2.3874385532753162</v>
      </c>
      <c r="N86" s="61">
        <f t="shared" ref="N86" si="635">100*G$1*(G86-G85)/$I85</f>
        <v>2.9527709424221258</v>
      </c>
      <c r="O86" s="61">
        <f t="shared" ref="O86" si="636">100*H$1*(H86-H85)/$I85</f>
        <v>4.195272344351741</v>
      </c>
      <c r="P86" s="61">
        <f t="shared" ref="P86" si="637">+SUM(K86:O86)</f>
        <v>13.336221530228686</v>
      </c>
      <c r="Q86" s="61">
        <f t="shared" ref="Q86" si="638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39">+S$1*(S86-S85)/D85</f>
        <v>6.0914173044097977</v>
      </c>
      <c r="Z86" s="61">
        <f t="shared" ref="Z86" si="640">+T$1*(T86-T85)/E85</f>
        <v>5.0253397578684442</v>
      </c>
      <c r="AA86" s="61">
        <f t="shared" ref="AA86" si="641">+U$1*(U86-U85)/F85</f>
        <v>4.6482718366606033</v>
      </c>
      <c r="AB86" s="61">
        <f t="shared" ref="AB86" si="642">+V$1*(V86-V85)/G85</f>
        <v>3.900468486649439</v>
      </c>
      <c r="AC86" s="61">
        <f t="shared" ref="AC86" si="643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44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45">+H86</f>
        <v>2774.357666015625</v>
      </c>
      <c r="BG86" s="61">
        <f t="shared" ref="BG86" si="646">+AE$1*(AE86-AE85)/$AQ85</f>
        <v>6.0914173044097977</v>
      </c>
      <c r="BH86" s="61">
        <f t="shared" ref="BH86" si="647">+AF$1*(AF86-AF85)/$AQ85</f>
        <v>0.19822255840058042</v>
      </c>
      <c r="BI86" s="61">
        <f t="shared" ref="BI86" si="648">+AG$1*(AG86-AG85)/$AQ85</f>
        <v>0.98694501000564994</v>
      </c>
      <c r="BJ86" s="61">
        <f t="shared" ref="BJ86" si="649">+AH$1*(AH86-AH85)/$AQ85</f>
        <v>0.74870117163799466</v>
      </c>
      <c r="BK86" s="61">
        <f t="shared" ref="BK86" si="650">+AI$1*(AI86-AI85)/$AQ85</f>
        <v>0.53771796108912306</v>
      </c>
      <c r="BL86" s="61">
        <f t="shared" ref="BL86" si="651">+AJ$1*(AJ86-AJ85)/$AQ85</f>
        <v>0.69446348395119761</v>
      </c>
      <c r="BM86" s="61">
        <f t="shared" ref="BM86" si="652">+AK$1*(AK86-AK85)/$AQ85</f>
        <v>1.0197173794330763</v>
      </c>
      <c r="BN86" s="61">
        <f t="shared" ref="BN86" si="653">+AL$1*(AL86-AL85)/$AQ85</f>
        <v>0.53366870410925316</v>
      </c>
      <c r="BO86" s="61">
        <f t="shared" ref="BO86" si="654">+AM$1*(AM86-AM85)/$AQ85</f>
        <v>0.97898589285889037</v>
      </c>
      <c r="BP86" s="61">
        <f t="shared" ref="BP86" si="655">+AN$1*(AN86-AN85)/$AQ85</f>
        <v>0.1254793566050208</v>
      </c>
      <c r="BQ86" s="61">
        <f t="shared" ref="BQ86" si="656">+AO$1*(AO86-AO85)/$AQ85</f>
        <v>0.57716224253537241</v>
      </c>
      <c r="BR86" s="61">
        <f t="shared" ref="BR86" si="657">+AP$1*(AP86-AP85)/$AQ85</f>
        <v>0.3438647999639895</v>
      </c>
      <c r="BS86" s="61">
        <f t="shared" ref="BS86" si="658">+SUM(BG86:BR86)</f>
        <v>12.836345864999949</v>
      </c>
      <c r="BT86" s="61">
        <f t="shared" ref="BT86" si="659">100*(D86/D85-1)</f>
        <v>13.638238283029501</v>
      </c>
      <c r="BV86" s="61">
        <f t="shared" ref="BV86" si="660">+AS$1*(AS86-AS85)/$BE85</f>
        <v>2.9557086366565142</v>
      </c>
      <c r="BW86" s="61">
        <f t="shared" ref="BW86" si="661">+AT$1*(AT86-AT85)/$BE85</f>
        <v>0.1671676591154852</v>
      </c>
      <c r="BX86" s="61">
        <f t="shared" ref="BX86" si="662">+AU$1*(AU86-AU85)/$BE85</f>
        <v>0.77736708795952425</v>
      </c>
      <c r="BY86" s="61">
        <f t="shared" ref="BY86" si="663">+AV$1*(AV86-AV85)/$BE85</f>
        <v>0.716715281272162</v>
      </c>
      <c r="BZ86" s="61">
        <f t="shared" ref="BZ86" si="664">+AW$1*(AW86-AW85)/$BE85</f>
        <v>0.94707421771727152</v>
      </c>
      <c r="CA86" s="61">
        <f t="shared" ref="CA86" si="665">+AX$1*(AX86-AX85)/$BE85</f>
        <v>1.3574550395750282</v>
      </c>
      <c r="CB86" s="61">
        <f t="shared" ref="CB86" si="666">+AY$1*(AY86-AY85)/$BE85</f>
        <v>1.5599939558364533</v>
      </c>
      <c r="CC86" s="61">
        <f t="shared" ref="CC86" si="667">+AZ$1*(AZ86-AZ85)/$BE85</f>
        <v>0.49795207869858293</v>
      </c>
      <c r="CD86" s="61">
        <f t="shared" ref="CD86" si="668">+BA$1*(BA86-BA85)/$BE85</f>
        <v>1.3237307629177351</v>
      </c>
      <c r="CE86" s="61">
        <f t="shared" ref="CE86" si="669">+BB$1*(BB86-BB85)/$BE85</f>
        <v>0.35217361454199936</v>
      </c>
      <c r="CF86" s="61">
        <f t="shared" ref="CF86" si="670">+BC$1*(BC86-BC85)/$BE85</f>
        <v>1.1446148703202141</v>
      </c>
      <c r="CG86" s="61">
        <f t="shared" ref="CG86" si="671">+BD$1*(BD86-BD85)/$BE85</f>
        <v>0.47878166457226862</v>
      </c>
      <c r="CH86" s="61">
        <f t="shared" ref="CH86" si="672">+SUM(BV86:CG86)</f>
        <v>12.278734869183241</v>
      </c>
      <c r="CI86" s="53">
        <f t="shared" ref="CI86" si="673">100*(H86/H85-1)</f>
        <v>13.136529116970564</v>
      </c>
      <c r="CK86" s="61">
        <f t="shared" ref="CK86" si="674">+BG86-BV86</f>
        <v>3.1357086677532835</v>
      </c>
      <c r="CL86" s="61">
        <f t="shared" ref="CL86" si="675">+BH86-BW86</f>
        <v>3.1054899285095222E-2</v>
      </c>
      <c r="CM86" s="61">
        <f t="shared" ref="CM86" si="676">+BI86-BX86</f>
        <v>0.20957792204612569</v>
      </c>
      <c r="CN86" s="61">
        <f t="shared" ref="CN86" si="677">+BJ86-BY86</f>
        <v>3.1985890365832659E-2</v>
      </c>
      <c r="CO86" s="61">
        <f t="shared" ref="CO86" si="678">+BK86-BZ86</f>
        <v>-0.40935625662814845</v>
      </c>
      <c r="CP86" s="61">
        <f t="shared" ref="CP86" si="679">+BL86-CA86</f>
        <v>-0.66299155562383061</v>
      </c>
      <c r="CQ86" s="61">
        <f t="shared" ref="CQ86" si="680">+BM86-CB86</f>
        <v>-0.54027657640337701</v>
      </c>
      <c r="CR86" s="61">
        <f t="shared" ref="CR86" si="681">+BN86-CC86</f>
        <v>3.5716625410670222E-2</v>
      </c>
      <c r="CS86" s="61">
        <f t="shared" ref="CS86" si="682">+BO86-CD86</f>
        <v>-0.34474487005884469</v>
      </c>
      <c r="CT86" s="61">
        <f t="shared" ref="CT86" si="683">+BP86-CE86</f>
        <v>-0.22669425793697856</v>
      </c>
      <c r="CU86" s="61">
        <f t="shared" ref="CU86" si="684">+BQ86-CF86</f>
        <v>-0.56745262778484173</v>
      </c>
      <c r="CV86" s="61">
        <f t="shared" ref="CV86" si="685">+BR86-CG86</f>
        <v>-0.13491686460827912</v>
      </c>
      <c r="CW86" s="61">
        <f t="shared" ref="CW86" si="686">+BS86-CH86</f>
        <v>0.5576109958167077</v>
      </c>
      <c r="CX86" s="61">
        <f t="shared" ref="CX86" si="687">+BT86-CI86</f>
        <v>0.50170916605893723</v>
      </c>
      <c r="DB86" s="53" t="s">
        <v>97</v>
      </c>
      <c r="DC86" s="53">
        <v>-0.15670962583083081</v>
      </c>
    </row>
    <row r="87" spans="1:119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88">100*D$1*(D87-D86)/$I86</f>
        <v>3.2869608343074419</v>
      </c>
      <c r="L87" s="61">
        <f t="shared" ref="L87" si="689">100*E$1*(E87-E86)/$I86</f>
        <v>4.0634992811957238</v>
      </c>
      <c r="M87" s="61">
        <f t="shared" ref="M87" si="690">100*F$1*(F87-F86)/$I86</f>
        <v>4.6104274677667458</v>
      </c>
      <c r="N87" s="61">
        <f t="shared" ref="N87" si="691">100*G$1*(G87-G86)/$I86</f>
        <v>5.7598337920857334</v>
      </c>
      <c r="O87" s="61">
        <f t="shared" ref="O87" si="692">100*H$1*(H87-H86)/$I86</f>
        <v>8.1990665263145335</v>
      </c>
      <c r="P87" s="61">
        <f t="shared" ref="P87" si="693">+SUM(K87:O87)</f>
        <v>25.919787901670176</v>
      </c>
      <c r="Q87" s="61">
        <f t="shared" ref="Q87" si="694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95">+S$1*(S87-S86)/D86</f>
        <v>11.471111169355652</v>
      </c>
      <c r="Z87" s="61">
        <f t="shared" ref="Z87" si="696">+T$1*(T87-T86)/E86</f>
        <v>9.3425385951072482</v>
      </c>
      <c r="AA87" s="61">
        <f t="shared" ref="AA87" si="697">+U$1*(U87-U86)/F86</f>
        <v>8.555720574923841</v>
      </c>
      <c r="AB87" s="61">
        <f t="shared" ref="AB87" si="698">+V$1*(V87-V86)/G86</f>
        <v>7.145706003993249</v>
      </c>
      <c r="AC87" s="61">
        <f t="shared" ref="AC87" si="699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700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701">+H87</f>
        <v>3487.8896484375</v>
      </c>
      <c r="BG87" s="61">
        <f t="shared" ref="BG87" si="702">+AE$1*(AE87-AE86)/$AQ86</f>
        <v>11.471111169355652</v>
      </c>
      <c r="BH87" s="61">
        <f t="shared" ref="BH87" si="703">+AF$1*(AF87-AF86)/$AQ86</f>
        <v>0.34033208733268011</v>
      </c>
      <c r="BI87" s="61">
        <f t="shared" ref="BI87" si="704">+AG$1*(AG87-AG86)/$AQ86</f>
        <v>1.6525146803160025</v>
      </c>
      <c r="BJ87" s="61">
        <f t="shared" ref="BJ87" si="705">+AH$1*(AH87-AH86)/$AQ86</f>
        <v>1.3246466308549458</v>
      </c>
      <c r="BK87" s="61">
        <f t="shared" ref="BK87" si="706">+AI$1*(AI87-AI86)/$AQ86</f>
        <v>1.3049806236405492</v>
      </c>
      <c r="BL87" s="61">
        <f t="shared" ref="BL87" si="707">+AJ$1*(AJ87-AJ86)/$AQ86</f>
        <v>1.4968481143839758</v>
      </c>
      <c r="BM87" s="61">
        <f t="shared" ref="BM87" si="708">+AK$1*(AK87-AK86)/$AQ86</f>
        <v>3.0826854459298065</v>
      </c>
      <c r="BN87" s="61">
        <f t="shared" ref="BN87" si="709">+AL$1*(AL87-AL86)/$AQ86</f>
        <v>0.55234188631419556</v>
      </c>
      <c r="BO87" s="61">
        <f t="shared" ref="BO87" si="710">+AM$1*(AM87-AM86)/$AQ86</f>
        <v>1.4703394098858373</v>
      </c>
      <c r="BP87" s="61">
        <f t="shared" ref="BP87" si="711">+AN$1*(AN87-AN86)/$AQ86</f>
        <v>0.12107156540960956</v>
      </c>
      <c r="BQ87" s="61">
        <f t="shared" ref="BQ87" si="712">+AO$1*(AO87-AO86)/$AQ86</f>
        <v>1.0391330464143929</v>
      </c>
      <c r="BR87" s="61">
        <f t="shared" ref="BR87" si="713">+AP$1*(AP87-AP86)/$AQ86</f>
        <v>0.97419789318841554</v>
      </c>
      <c r="BS87" s="61">
        <f t="shared" ref="BS87" si="714">+SUM(BG87:BR87)</f>
        <v>24.830202553026062</v>
      </c>
      <c r="BT87" s="61">
        <f t="shared" ref="BT87" si="715">100*(D87/D86-1)</f>
        <v>26.265326067140226</v>
      </c>
      <c r="BV87" s="61">
        <f t="shared" ref="BV87" si="716">+AS$1*(AS87-AS86)/$BE86</f>
        <v>5.3540048376737293</v>
      </c>
      <c r="BW87" s="61">
        <f t="shared" ref="BW87" si="717">+AT$1*(AT87-AT86)/$BE86</f>
        <v>0.2909820661488019</v>
      </c>
      <c r="BX87" s="61">
        <f t="shared" ref="BX87" si="718">+AU$1*(AU87-AU86)/$BE86</f>
        <v>1.4079030429036965</v>
      </c>
      <c r="BY87" s="61">
        <f t="shared" ref="BY87" si="719">+AV$1*(AV87-AV86)/$BE86</f>
        <v>1.35130874316462</v>
      </c>
      <c r="BZ87" s="61">
        <f t="shared" ref="BZ87" si="720">+AW$1*(AW87-AW86)/$BE86</f>
        <v>2.3426816381293056</v>
      </c>
      <c r="CA87" s="61">
        <f t="shared" ref="CA87" si="721">+AX$1*(AX87-AX86)/$BE86</f>
        <v>2.7650384912443204</v>
      </c>
      <c r="CB87" s="61">
        <f t="shared" ref="CB87" si="722">+AY$1*(AY87-AY86)/$BE86</f>
        <v>4.5922059166634099</v>
      </c>
      <c r="CC87" s="61">
        <f t="shared" ref="CC87" si="723">+AZ$1*(AZ87-AZ86)/$BE86</f>
        <v>0.50703743682197</v>
      </c>
      <c r="CD87" s="61">
        <f t="shared" ref="CD87" si="724">+BA$1*(BA87-BA86)/$BE86</f>
        <v>1.9503464846328271</v>
      </c>
      <c r="CE87" s="61">
        <f t="shared" ref="CE87" si="725">+BB$1*(BB87-BB86)/$BE86</f>
        <v>0.32555238228900557</v>
      </c>
      <c r="CF87" s="61">
        <f t="shared" ref="CF87" si="726">+BC$1*(BC87-BC86)/$BE86</f>
        <v>1.9996489753766318</v>
      </c>
      <c r="CG87" s="61">
        <f t="shared" ref="CG87" si="727">+BD$1*(BD87-BD86)/$BE86</f>
        <v>1.3171352977044148</v>
      </c>
      <c r="CH87" s="61">
        <f t="shared" ref="CH87" si="728">+SUM(BV87:CG87)</f>
        <v>24.203845312752733</v>
      </c>
      <c r="CI87" s="53">
        <f t="shared" ref="CI87" si="729">100*(H87/H86-1)</f>
        <v>25.718817409963201</v>
      </c>
      <c r="CK87" s="61">
        <f t="shared" ref="CK87" si="730">+BG87-BV87</f>
        <v>6.1171063316819225</v>
      </c>
      <c r="CL87" s="61">
        <f t="shared" ref="CL87" si="731">+BH87-BW87</f>
        <v>4.9350021183878212E-2</v>
      </c>
      <c r="CM87" s="61">
        <f t="shared" ref="CM87" si="732">+BI87-BX87</f>
        <v>0.24461163741230596</v>
      </c>
      <c r="CN87" s="61">
        <f t="shared" ref="CN87" si="733">+BJ87-BY87</f>
        <v>-2.6662112309674191E-2</v>
      </c>
      <c r="CO87" s="61">
        <f t="shared" ref="CO87" si="734">+BK87-BZ87</f>
        <v>-1.0377010144887564</v>
      </c>
      <c r="CP87" s="61">
        <f t="shared" ref="CP87" si="735">+BL87-CA87</f>
        <v>-1.2681903768603446</v>
      </c>
      <c r="CQ87" s="61">
        <f t="shared" ref="CQ87" si="736">+BM87-CB87</f>
        <v>-1.5095204707336034</v>
      </c>
      <c r="CR87" s="61">
        <f t="shared" ref="CR87" si="737">+BN87-CC87</f>
        <v>4.5304449492225563E-2</v>
      </c>
      <c r="CS87" s="61">
        <f t="shared" ref="CS87" si="738">+BO87-CD87</f>
        <v>-0.48000707474698978</v>
      </c>
      <c r="CT87" s="61">
        <f t="shared" ref="CT87" si="739">+BP87-CE87</f>
        <v>-0.20448081687939601</v>
      </c>
      <c r="CU87" s="61">
        <f t="shared" ref="CU87" si="740">+BQ87-CF87</f>
        <v>-0.96051592896223892</v>
      </c>
      <c r="CV87" s="61">
        <f t="shared" ref="CV87" si="741">+BR87-CG87</f>
        <v>-0.3429374045159993</v>
      </c>
      <c r="CW87" s="61">
        <f t="shared" ref="CW87" si="742">+BS87-CH87</f>
        <v>0.62635724027332884</v>
      </c>
      <c r="CX87" s="61">
        <f t="shared" ref="CX87" si="743">+BT87-CI87</f>
        <v>0.54650865717702501</v>
      </c>
      <c r="DB87" s="53" t="s">
        <v>96</v>
      </c>
      <c r="DC87" s="53">
        <v>-0.13778319147025925</v>
      </c>
    </row>
    <row r="88" spans="1:119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44">100*D$1*(D88-D87)/$I87</f>
        <v>2.5856545487421223</v>
      </c>
      <c r="L88" s="61">
        <f t="shared" ref="L88" si="745">100*E$1*(E88-E87)/$I87</f>
        <v>3.2413916601791786</v>
      </c>
      <c r="M88" s="61">
        <f t="shared" ref="M88" si="746">100*F$1*(F88-F87)/$I87</f>
        <v>3.6807959575783991</v>
      </c>
      <c r="N88" s="61">
        <f t="shared" ref="N88" si="747">100*G$1*(G88-G87)/$I87</f>
        <v>4.6471406604178167</v>
      </c>
      <c r="O88" s="61">
        <f t="shared" ref="O88" si="748">100*H$1*(H88-H87)/$I87</f>
        <v>6.6675948176266422</v>
      </c>
      <c r="P88" s="61">
        <f t="shared" ref="P88" si="749">+SUM(K88:O88)</f>
        <v>20.822577644544157</v>
      </c>
      <c r="Q88" s="61">
        <f t="shared" ref="Q88" si="750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51">+S$1*(S88-S87)/D87</f>
        <v>8.0249274542010092</v>
      </c>
      <c r="Z88" s="61">
        <f t="shared" ref="Z88" si="752">+T$1*(T88-T87)/E87</f>
        <v>6.5737664826230384</v>
      </c>
      <c r="AA88" s="61">
        <f t="shared" ref="AA88" si="753">+U$1*(U88-U87)/F87</f>
        <v>6.0372274648244542</v>
      </c>
      <c r="AB88" s="61">
        <f t="shared" ref="AB88" si="754">+V$1*(V88-V87)/G87</f>
        <v>5.0746521974358725</v>
      </c>
      <c r="AC88" s="61">
        <f t="shared" ref="AC88" si="755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56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57">+H88</f>
        <v>4218.544921875</v>
      </c>
      <c r="BG88" s="61">
        <f t="shared" ref="BG88" si="758">+AE$1*(AE88-AE87)/$AQ87</f>
        <v>8.0249274542010092</v>
      </c>
      <c r="BH88" s="61">
        <f t="shared" ref="BH88" si="759">+AF$1*(AF88-AF87)/$AQ87</f>
        <v>0.34291036967329575</v>
      </c>
      <c r="BI88" s="61">
        <f t="shared" ref="BI88" si="760">+AG$1*(AG88-AG87)/$AQ87</f>
        <v>1.1263567114324085</v>
      </c>
      <c r="BJ88" s="61">
        <f t="shared" ref="BJ88" si="761">+AH$1*(AH88-AH87)/$AQ87</f>
        <v>1.3467744887716047</v>
      </c>
      <c r="BK88" s="61">
        <f t="shared" ref="BK88" si="762">+AI$1*(AI88-AI87)/$AQ87</f>
        <v>0.989557149345758</v>
      </c>
      <c r="BL88" s="61">
        <f t="shared" ref="BL88" si="763">+AJ$1*(AJ88-AJ87)/$AQ87</f>
        <v>0.97161650587656456</v>
      </c>
      <c r="BM88" s="61">
        <f t="shared" ref="BM88" si="764">+AK$1*(AK88-AK87)/$AQ87</f>
        <v>2.6634780087369641</v>
      </c>
      <c r="BN88" s="61">
        <f t="shared" ref="BN88" si="765">+AL$1*(AL88-AL87)/$AQ87</f>
        <v>0.79538265998866209</v>
      </c>
      <c r="BO88" s="61">
        <f t="shared" ref="BO88" si="766">+AM$1*(AM88-AM87)/$AQ87</f>
        <v>1.6526416417408962</v>
      </c>
      <c r="BP88" s="61">
        <f t="shared" ref="BP88" si="767">+AN$1*(AN88-AN87)/$AQ87</f>
        <v>2.4634309056501141E-2</v>
      </c>
      <c r="BQ88" s="61">
        <f t="shared" ref="BQ88" si="768">+AO$1*(AO88-AO87)/$AQ87</f>
        <v>0.90359625649370867</v>
      </c>
      <c r="BR88" s="61">
        <f t="shared" ref="BR88" si="769">+AP$1*(AP88-AP87)/$AQ87</f>
        <v>1.3813580409894284</v>
      </c>
      <c r="BS88" s="61">
        <f t="shared" ref="BS88" si="770">+SUM(BG88:BR88)</f>
        <v>20.223233596306805</v>
      </c>
      <c r="BT88" s="61">
        <f t="shared" ref="BT88" si="771">100*(D88/D87-1)</f>
        <v>20.604826075433856</v>
      </c>
      <c r="BV88" s="61">
        <f t="shared" ref="BV88" si="772">+AS$1*(AS88-AS87)/$BE87</f>
        <v>3.8303675382762576</v>
      </c>
      <c r="BW88" s="61">
        <f t="shared" ref="BW88" si="773">+AT$1*(AT88-AT87)/$BE87</f>
        <v>0.29425471560199795</v>
      </c>
      <c r="BX88" s="61">
        <f t="shared" ref="BX88" si="774">+AU$1*(AU88-AU87)/$BE87</f>
        <v>0.86617592798428322</v>
      </c>
      <c r="BY88" s="61">
        <f t="shared" ref="BY88" si="775">+AV$1*(AV88-AV87)/$BE87</f>
        <v>1.1805303549504325</v>
      </c>
      <c r="BZ88" s="61">
        <f t="shared" ref="BZ88" si="776">+AW$1*(AW88-AW87)/$BE87</f>
        <v>1.7255417767760051</v>
      </c>
      <c r="CA88" s="61">
        <f t="shared" ref="CA88" si="777">+AX$1*(AX88-AX87)/$BE87</f>
        <v>1.85836162150898</v>
      </c>
      <c r="CB88" s="61">
        <f t="shared" ref="CB88" si="778">+AY$1*(AY88-AY87)/$BE87</f>
        <v>4.0552172054283284</v>
      </c>
      <c r="CC88" s="61">
        <f t="shared" ref="CC88" si="779">+AZ$1*(AZ88-AZ87)/$BE87</f>
        <v>0.74562432211776186</v>
      </c>
      <c r="CD88" s="61">
        <f t="shared" ref="CD88" si="780">+BA$1*(BA88-BA87)/$BE87</f>
        <v>2.2180667408587005</v>
      </c>
      <c r="CE88" s="61">
        <f t="shared" ref="CE88" si="781">+BB$1*(BB88-BB87)/$BE87</f>
        <v>3.8804545151001728E-2</v>
      </c>
      <c r="CF88" s="61">
        <f t="shared" ref="CF88" si="782">+BC$1*(BC88-BC87)/$BE87</f>
        <v>1.7171273824758639</v>
      </c>
      <c r="CG88" s="61">
        <f t="shared" ref="CG88" si="783">+BD$1*(BD88-BD87)/$BE87</f>
        <v>1.9304861621532687</v>
      </c>
      <c r="CH88" s="61">
        <f t="shared" ref="CH88" si="784">+SUM(BV88:CG88)</f>
        <v>20.460558293282883</v>
      </c>
      <c r="CI88" s="53">
        <f t="shared" ref="CI88" si="785">100*(H88/H87-1)</f>
        <v>20.948348344816981</v>
      </c>
      <c r="CK88" s="61">
        <f t="shared" ref="CK88" si="786">+BG88-BV88</f>
        <v>4.1945599159247511</v>
      </c>
      <c r="CL88" s="61">
        <f t="shared" ref="CL88" si="787">+BH88-BW88</f>
        <v>4.8655654071297794E-2</v>
      </c>
      <c r="CM88" s="61">
        <f t="shared" ref="CM88" si="788">+BI88-BX88</f>
        <v>0.26018078344812523</v>
      </c>
      <c r="CN88" s="61">
        <f t="shared" ref="CN88" si="789">+BJ88-BY88</f>
        <v>0.1662441338211722</v>
      </c>
      <c r="CO88" s="61">
        <f t="shared" ref="CO88" si="790">+BK88-BZ88</f>
        <v>-0.73598462743024706</v>
      </c>
      <c r="CP88" s="61">
        <f t="shared" ref="CP88" si="791">+BL88-CA88</f>
        <v>-0.88674511563241543</v>
      </c>
      <c r="CQ88" s="61">
        <f t="shared" ref="CQ88" si="792">+BM88-CB88</f>
        <v>-1.3917391966913644</v>
      </c>
      <c r="CR88" s="61">
        <f t="shared" ref="CR88" si="793">+BN88-CC88</f>
        <v>4.9758337870900227E-2</v>
      </c>
      <c r="CS88" s="61">
        <f t="shared" ref="CS88" si="794">+BO88-CD88</f>
        <v>-0.56542509911780425</v>
      </c>
      <c r="CT88" s="61">
        <f t="shared" ref="CT88" si="795">+BP88-CE88</f>
        <v>-1.4170236094500587E-2</v>
      </c>
      <c r="CU88" s="61">
        <f t="shared" ref="CU88" si="796">+BQ88-CF88</f>
        <v>-0.81353112598215527</v>
      </c>
      <c r="CV88" s="61">
        <f t="shared" ref="CV88" si="797">+BR88-CG88</f>
        <v>-0.54912812116384035</v>
      </c>
      <c r="CW88" s="61">
        <f t="shared" ref="CW88" si="798">+BS88-CH88</f>
        <v>-0.23732469697607783</v>
      </c>
      <c r="CX88" s="61">
        <f t="shared" ref="CX88" si="799">+BT88-CI88</f>
        <v>-0.34352226938312569</v>
      </c>
      <c r="DB88" s="53" t="s">
        <v>92</v>
      </c>
      <c r="DC88" s="53">
        <v>-9.9411420862217104E-2</v>
      </c>
    </row>
    <row r="89" spans="1:119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800">100*D$1*(D89-D88)/$I88</f>
        <v>1.5680784781162471</v>
      </c>
      <c r="L89" s="61">
        <f t="shared" ref="L89" si="801">100*E$1*(E89-E88)/$I88</f>
        <v>2.0505950833396569</v>
      </c>
      <c r="M89" s="61">
        <f t="shared" ref="M89" si="802">100*F$1*(F89-F88)/$I88</f>
        <v>2.3344772532465559</v>
      </c>
      <c r="N89" s="61">
        <f t="shared" ref="N89" si="803">100*G$1*(G89-G88)/$I88</f>
        <v>3.0074422528466211</v>
      </c>
      <c r="O89" s="61">
        <f t="shared" ref="O89" si="804">100*H$1*(H89-H88)/$I88</f>
        <v>4.3745625419331127</v>
      </c>
      <c r="P89" s="61">
        <f t="shared" ref="P89" si="805">+SUM(K89:O89)</f>
        <v>13.335155609482193</v>
      </c>
      <c r="Q89" s="61">
        <f t="shared" ref="Q89" si="806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807">+S$1*(S89-S88)/D88</f>
        <v>4.2335438059349801</v>
      </c>
      <c r="Z89" s="61">
        <f t="shared" ref="Z89" si="808">+T$1*(T89-T88)/E88</f>
        <v>3.562756322394534</v>
      </c>
      <c r="AA89" s="61">
        <f t="shared" ref="AA89" si="809">+U$1*(U89-U88)/F88</f>
        <v>3.3263676477377793</v>
      </c>
      <c r="AB89" s="61">
        <f t="shared" ref="AB89" si="810">+V$1*(V89-V88)/G88</f>
        <v>2.8056585138155268</v>
      </c>
      <c r="AC89" s="61">
        <f t="shared" ref="AC89" si="811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812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813">+H89</f>
        <v>4797.74169921875</v>
      </c>
      <c r="BG89" s="61">
        <f t="shared" ref="BG89" si="814">+AE$1*(AE89-AE88)/$AQ88</f>
        <v>4.2335438059349801</v>
      </c>
      <c r="BH89" s="61">
        <f t="shared" ref="BH89" si="815">+AF$1*(AF89-AF88)/$AQ88</f>
        <v>0.29856995052479629</v>
      </c>
      <c r="BI89" s="61">
        <f t="shared" ref="BI89" si="816">+AG$1*(AG89-AG88)/$AQ88</f>
        <v>0.73512184763533117</v>
      </c>
      <c r="BJ89" s="61">
        <f t="shared" ref="BJ89" si="817">+AH$1*(AH89-AH88)/$AQ88</f>
        <v>1.6546519921112326</v>
      </c>
      <c r="BK89" s="61">
        <f t="shared" ref="BK89" si="818">+AI$1*(AI89-AI88)/$AQ88</f>
        <v>0.46041103092362423</v>
      </c>
      <c r="BL89" s="61">
        <f t="shared" ref="BL89" si="819">+AJ$1*(AJ89-AJ88)/$AQ88</f>
        <v>0.62746837873045613</v>
      </c>
      <c r="BM89" s="61">
        <f t="shared" ref="BM89" si="820">+AK$1*(AK89-AK88)/$AQ88</f>
        <v>2.0459075768116901</v>
      </c>
      <c r="BN89" s="61">
        <f t="shared" ref="BN89" si="821">+AL$1*(AL89-AL88)/$AQ88</f>
        <v>0.82630327223356914</v>
      </c>
      <c r="BO89" s="61">
        <f t="shared" ref="BO89" si="822">+AM$1*(AM89-AM88)/$AQ88</f>
        <v>0.67180874007916513</v>
      </c>
      <c r="BP89" s="61">
        <f t="shared" ref="BP89" si="823">+AN$1*(AN89-AN88)/$AQ88</f>
        <v>9.9911280726229651E-2</v>
      </c>
      <c r="BQ89" s="61">
        <f t="shared" ref="BQ89" si="824">+AO$1*(AO89-AO88)/$AQ88</f>
        <v>0.52717548489191191</v>
      </c>
      <c r="BR89" s="61">
        <f t="shared" ref="BR89" si="825">+AP$1*(AP89-AP88)/$AQ88</f>
        <v>0.62669011130925123</v>
      </c>
      <c r="BS89" s="61">
        <f t="shared" ref="BS89" si="826">+SUM(BG89:BR89)</f>
        <v>12.807563471912236</v>
      </c>
      <c r="BT89" s="61">
        <f t="shared" ref="BT89" si="827">100*(D89/D88-1)</f>
        <v>12.518426483712307</v>
      </c>
      <c r="BV89" s="61">
        <f t="shared" ref="BV89" si="828">+AS$1*(AS89-AS88)/$BE88</f>
        <v>2.1502812818299906</v>
      </c>
      <c r="BW89" s="61">
        <f t="shared" ref="BW89" si="829">+AT$1*(AT89-AT88)/$BE88</f>
        <v>0.26251475244165889</v>
      </c>
      <c r="BX89" s="61">
        <f t="shared" ref="BX89" si="830">+AU$1*(AU89-AU88)/$BE88</f>
        <v>0.5803472423290531</v>
      </c>
      <c r="BY89" s="61">
        <f t="shared" ref="BY89" si="831">+AV$1*(AV89-AV88)/$BE88</f>
        <v>1.6775972671190265</v>
      </c>
      <c r="BZ89" s="61">
        <f t="shared" ref="BZ89" si="832">+AW$1*(AW89-AW88)/$BE88</f>
        <v>0.83051902803552846</v>
      </c>
      <c r="CA89" s="61">
        <f t="shared" ref="CA89" si="833">+AX$1*(AX89-AX88)/$BE88</f>
        <v>1.2585678529309874</v>
      </c>
      <c r="CB89" s="61">
        <f t="shared" ref="CB89" si="834">+AY$1*(AY89-AY88)/$BE88</f>
        <v>3.4843817070936511</v>
      </c>
      <c r="CC89" s="61">
        <f t="shared" ref="CC89" si="835">+AZ$1*(AZ89-AZ88)/$BE88</f>
        <v>0.79242343155600514</v>
      </c>
      <c r="CD89" s="61">
        <f t="shared" ref="CD89" si="836">+BA$1*(BA89-BA88)/$BE88</f>
        <v>0.90930142076871634</v>
      </c>
      <c r="CE89" s="61">
        <f t="shared" ref="CE89" si="837">+BB$1*(BB89-BB88)/$BE88</f>
        <v>0.30284345354715447</v>
      </c>
      <c r="CF89" s="61">
        <f t="shared" ref="CF89" si="838">+BC$1*(BC89-BC88)/$BE88</f>
        <v>0.95377348551984942</v>
      </c>
      <c r="CG89" s="61">
        <f t="shared" ref="CG89" si="839">+BD$1*(BD89-BD88)/$BE88</f>
        <v>0.84912471388603961</v>
      </c>
      <c r="CH89" s="61">
        <f t="shared" ref="CH89" si="840">+SUM(BV89:CG89)</f>
        <v>14.051675637057663</v>
      </c>
      <c r="CI89" s="53">
        <f t="shared" ref="CI89" si="841">100*(H89/H88-1)</f>
        <v>13.729776215973466</v>
      </c>
      <c r="CK89" s="61">
        <f t="shared" ref="CK89" si="842">+BG89-BV89</f>
        <v>2.0832625241049896</v>
      </c>
      <c r="CL89" s="61">
        <f t="shared" ref="CL89" si="843">+BH89-BW89</f>
        <v>3.6055198083137396E-2</v>
      </c>
      <c r="CM89" s="61">
        <f t="shared" ref="CM89" si="844">+BI89-BX89</f>
        <v>0.15477460530627807</v>
      </c>
      <c r="CN89" s="61">
        <f t="shared" ref="CN89" si="845">+BJ89-BY89</f>
        <v>-2.2945275007793864E-2</v>
      </c>
      <c r="CO89" s="61">
        <f t="shared" ref="CO89" si="846">+BK89-BZ89</f>
        <v>-0.37010799711190423</v>
      </c>
      <c r="CP89" s="61">
        <f t="shared" ref="CP89" si="847">+BL89-CA89</f>
        <v>-0.63109947420053125</v>
      </c>
      <c r="CQ89" s="61">
        <f t="shared" ref="CQ89" si="848">+BM89-CB89</f>
        <v>-1.438474130281961</v>
      </c>
      <c r="CR89" s="61">
        <f t="shared" ref="CR89" si="849">+BN89-CC89</f>
        <v>3.3879840677563999E-2</v>
      </c>
      <c r="CS89" s="61">
        <f t="shared" ref="CS89" si="850">+BO89-CD89</f>
        <v>-0.23749268068955121</v>
      </c>
      <c r="CT89" s="61">
        <f t="shared" ref="CT89" si="851">+BP89-CE89</f>
        <v>-0.20293217282092482</v>
      </c>
      <c r="CU89" s="61">
        <f t="shared" ref="CU89" si="852">+BQ89-CF89</f>
        <v>-0.42659800062793751</v>
      </c>
      <c r="CV89" s="61">
        <f t="shared" ref="CV89" si="853">+BR89-CG89</f>
        <v>-0.22243460257678838</v>
      </c>
      <c r="CW89" s="61">
        <f t="shared" ref="CW89" si="854">+BS89-CH89</f>
        <v>-1.2441121651454274</v>
      </c>
      <c r="CX89" s="61">
        <f t="shared" ref="CX89" si="855">+BT89-CI89</f>
        <v>-1.2113497322611586</v>
      </c>
      <c r="DB89" s="53" t="s">
        <v>99</v>
      </c>
      <c r="DC89" s="53">
        <v>-7.0011797866197684E-2</v>
      </c>
    </row>
    <row r="90" spans="1:119" x14ac:dyDescent="0.2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856">100*D$1*(D90-D89)/$I89</f>
        <v>1.1979052818874334</v>
      </c>
      <c r="L90" s="61">
        <f t="shared" ref="L90" si="857">100*E$1*(E90-E89)/$I89</f>
        <v>1.5552410920160569</v>
      </c>
      <c r="M90" s="61">
        <f t="shared" ref="M90" si="858">100*F$1*(F90-F89)/$I89</f>
        <v>1.7986009592955949</v>
      </c>
      <c r="N90" s="61">
        <f t="shared" ref="N90" si="859">100*G$1*(G90-G89)/$I89</f>
        <v>2.2780798912477183</v>
      </c>
      <c r="O90" s="61">
        <f t="shared" ref="O90" si="860">100*H$1*(H90-H89)/$I89</f>
        <v>3.2766049617837751</v>
      </c>
      <c r="P90" s="61">
        <f t="shared" ref="P90" si="861">+SUM(K90:O90)</f>
        <v>10.106432186230577</v>
      </c>
      <c r="Q90" s="61">
        <f t="shared" ref="Q90" si="862">100*(I90/I89-1)</f>
        <v>10.106418165969888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863">+S$1*(S90-S89)/D89</f>
        <v>3.489781120747367</v>
      </c>
      <c r="Z90" s="61">
        <f t="shared" ref="Z90" si="864">+T$1*(T90-T89)/E89</f>
        <v>2.9294794595999911</v>
      </c>
      <c r="AA90" s="61">
        <f t="shared" ref="AA90" si="865">+U$1*(U90-U89)/F89</f>
        <v>2.7434293403222494</v>
      </c>
      <c r="AB90" s="61">
        <f t="shared" ref="AB90" si="866">+V$1*(V90-V89)/G89</f>
        <v>2.3175822343383916</v>
      </c>
      <c r="AC90" s="61">
        <f t="shared" ref="AC90" si="867">+W$1*(W90-W89)/H89</f>
        <v>1.7829949217936185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86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869">+H90</f>
        <v>5289.4189453125</v>
      </c>
      <c r="BG90" s="61">
        <f t="shared" ref="BG90" si="870">+AE$1*(AE90-AE89)/$AQ89</f>
        <v>3.489781120747367</v>
      </c>
      <c r="BH90" s="61">
        <f t="shared" ref="BH90" si="871">+AF$1*(AF90-AF89)/$AQ89</f>
        <v>0.19651059337583909</v>
      </c>
      <c r="BI90" s="61">
        <f t="shared" ref="BI90" si="872">+AG$1*(AG90-AG89)/$AQ89</f>
        <v>0.51578284544896413</v>
      </c>
      <c r="BJ90" s="61">
        <f t="shared" ref="BJ90" si="873">+AH$1*(AH90-AH89)/$AQ89</f>
        <v>1.103245715278574</v>
      </c>
      <c r="BK90" s="61">
        <f t="shared" ref="BK90" si="874">+AI$1*(AI90-AI89)/$AQ89</f>
        <v>0.22060092815565574</v>
      </c>
      <c r="BL90" s="61">
        <f t="shared" ref="BL90" si="875">+AJ$1*(AJ90-AJ89)/$AQ89</f>
        <v>0.57400655704330072</v>
      </c>
      <c r="BM90" s="61">
        <f t="shared" ref="BM90" si="876">+AK$1*(AK90-AK89)/$AQ89</f>
        <v>1.5174681406568555</v>
      </c>
      <c r="BN90" s="61">
        <f t="shared" ref="BN90" si="877">+AL$1*(AL90-AL89)/$AQ89</f>
        <v>0.58493431118917139</v>
      </c>
      <c r="BO90" s="61">
        <f t="shared" ref="BO90" si="878">+AM$1*(AM90-AM89)/$AQ89</f>
        <v>0.60620118003659984</v>
      </c>
      <c r="BP90" s="61">
        <f t="shared" ref="BP90" si="879">+AN$1*(AN90-AN89)/$AQ89</f>
        <v>0.25164546872219734</v>
      </c>
      <c r="BQ90" s="61">
        <f t="shared" ref="BQ90" si="880">+AO$1*(AO90-AO89)/$AQ89</f>
        <v>0.37674078174374176</v>
      </c>
      <c r="BR90" s="61">
        <f t="shared" ref="BR90" si="881">+AP$1*(AP90-AP89)/$AQ89</f>
        <v>0.3635487299291657</v>
      </c>
      <c r="BS90" s="61">
        <f t="shared" ref="BS90" si="882">+SUM(BG90:BR90)</f>
        <v>9.8004663723274312</v>
      </c>
      <c r="BT90" s="61">
        <f t="shared" ref="BT90" si="883">100*(D90/D89-1)</f>
        <v>9.6326392901241462</v>
      </c>
      <c r="BV90" s="61">
        <f t="shared" ref="BV90" si="884">+AS$1*(AS90-AS89)/$BE89</f>
        <v>1.7829949217936185</v>
      </c>
      <c r="BW90" s="61">
        <f t="shared" ref="BW90" si="885">+AT$1*(AT90-AT89)/$BE89</f>
        <v>0.16566683986862016</v>
      </c>
      <c r="BX90" s="61">
        <f t="shared" ref="BX90" si="886">+AU$1*(AU90-AU89)/$BE89</f>
        <v>0.42383103748420348</v>
      </c>
      <c r="BY90" s="61">
        <f t="shared" ref="BY90" si="887">+AV$1*(AV90-AV89)/$BE89</f>
        <v>1.1837599739726687</v>
      </c>
      <c r="BZ90" s="61">
        <f t="shared" ref="BZ90" si="888">+AW$1*(AW90-AW89)/$BE89</f>
        <v>0.38629816962954339</v>
      </c>
      <c r="CA90" s="61">
        <f t="shared" ref="CA90" si="889">+AX$1*(AX90-AX89)/$BE89</f>
        <v>1.1217681490339568</v>
      </c>
      <c r="CB90" s="61">
        <f t="shared" ref="CB90" si="890">+AY$1*(AY90-AY89)/$BE89</f>
        <v>2.1511805489956135</v>
      </c>
      <c r="CC90" s="61">
        <f t="shared" ref="CC90" si="891">+AZ$1*(AZ90-AZ89)/$BE89</f>
        <v>0.55389149847851049</v>
      </c>
      <c r="CD90" s="61">
        <f t="shared" ref="CD90" si="892">+BA$1*(BA90-BA89)/$BE89</f>
        <v>0.82839648891240403</v>
      </c>
      <c r="CE90" s="61">
        <f t="shared" ref="CE90" si="893">+BB$1*(BB90-BB89)/$BE89</f>
        <v>0.60137280156153794</v>
      </c>
      <c r="CF90" s="61">
        <f t="shared" ref="CF90" si="894">+BC$1*(BC90-BC89)/$BE89</f>
        <v>0.70790779984509844</v>
      </c>
      <c r="CG90" s="61">
        <f t="shared" ref="CG90" si="895">+BD$1*(BD90-BD89)/$BE89</f>
        <v>0.50783201423429802</v>
      </c>
      <c r="CH90" s="61">
        <f t="shared" ref="CH90" si="896">+SUM(BV90:CG90)</f>
        <v>10.414900243810074</v>
      </c>
      <c r="CI90" s="53">
        <f t="shared" ref="CI90" si="897">100*(H90/H89-1)</f>
        <v>10.248097478315966</v>
      </c>
      <c r="CK90" s="61">
        <f t="shared" ref="CK90" si="898">+BG90-BV90</f>
        <v>1.7067861989537485</v>
      </c>
      <c r="CL90" s="61">
        <f t="shared" ref="CL90" si="899">+BH90-BW90</f>
        <v>3.0843753507218935E-2</v>
      </c>
      <c r="CM90" s="61">
        <f t="shared" ref="CM90" si="900">+BI90-BX90</f>
        <v>9.1951807964760657E-2</v>
      </c>
      <c r="CN90" s="61">
        <f t="shared" ref="CN90" si="901">+BJ90-BY90</f>
        <v>-8.0514258694094787E-2</v>
      </c>
      <c r="CO90" s="61">
        <f t="shared" ref="CO90" si="902">+BK90-BZ90</f>
        <v>-0.16569724147388765</v>
      </c>
      <c r="CP90" s="61">
        <f t="shared" ref="CP90" si="903">+BL90-CA90</f>
        <v>-0.5477615919906561</v>
      </c>
      <c r="CQ90" s="61">
        <f t="shared" ref="CQ90" si="904">+BM90-CB90</f>
        <v>-0.63371240833875797</v>
      </c>
      <c r="CR90" s="61">
        <f t="shared" ref="CR90" si="905">+BN90-CC90</f>
        <v>3.1042812710660894E-2</v>
      </c>
      <c r="CS90" s="61">
        <f t="shared" ref="CS90" si="906">+BO90-CD90</f>
        <v>-0.22219530887580419</v>
      </c>
      <c r="CT90" s="61">
        <f t="shared" ref="CT90" si="907">+BP90-CE90</f>
        <v>-0.3497273328393406</v>
      </c>
      <c r="CU90" s="61">
        <f t="shared" ref="CU90" si="908">+BQ90-CF90</f>
        <v>-0.33116701810135668</v>
      </c>
      <c r="CV90" s="61">
        <f t="shared" ref="CV90" si="909">+BR90-CG90</f>
        <v>-0.14428328430513232</v>
      </c>
      <c r="CW90" s="61">
        <f t="shared" ref="CW90" si="910">+BS90-CH90</f>
        <v>-0.6144338714826425</v>
      </c>
      <c r="CX90" s="61">
        <f t="shared" ref="CX90" si="911">+BT90-CI90</f>
        <v>-0.61545818819181974</v>
      </c>
      <c r="DB90" s="53" t="s">
        <v>93</v>
      </c>
      <c r="DC90" s="53">
        <v>-6.6392384109891928E-3</v>
      </c>
    </row>
    <row r="91" spans="1:119" x14ac:dyDescent="0.2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912">100*D$1*(D91-D90)/$I90</f>
        <v>1.0361834754107284</v>
      </c>
      <c r="L91" s="61">
        <f t="shared" ref="L91" si="913">100*E$1*(E91-E90)/$I90</f>
        <v>1.3445668031069213</v>
      </c>
      <c r="M91" s="61">
        <f t="shared" ref="M91" si="914">100*F$1*(F91-F90)/$I90</f>
        <v>1.5524123158211127</v>
      </c>
      <c r="N91" s="61">
        <f t="shared" ref="N91" si="915">100*G$1*(G91-G90)/$I90</f>
        <v>1.9489428740031718</v>
      </c>
      <c r="O91" s="61">
        <f t="shared" ref="O91" si="916">100*H$1*(H91-H90)/$I90</f>
        <v>2.8762474423781579</v>
      </c>
      <c r="P91" s="61">
        <f t="shared" ref="P91" si="917">+SUM(K91:O91)</f>
        <v>8.7583529107200917</v>
      </c>
      <c r="Q91" s="61">
        <f t="shared" ref="Q91" si="918">100*(I91/I90-1)</f>
        <v>8.7583313100886517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919">+S$1*(S91-S90)/D90</f>
        <v>2.4215588869840281</v>
      </c>
      <c r="Z91" s="61">
        <f t="shared" ref="Z91" si="920">+T$1*(T91-T90)/E90</f>
        <v>1.9633368059221528</v>
      </c>
      <c r="AA91" s="61">
        <f t="shared" ref="AA91" si="921">+U$1*(U91-U90)/F90</f>
        <v>1.800145973451406</v>
      </c>
      <c r="AB91" s="61">
        <f t="shared" ref="AB91" si="922">+V$1*(V91-V90)/G90</f>
        <v>1.4912249357954013</v>
      </c>
      <c r="AC91" s="61">
        <f t="shared" ref="AC91" si="923">+W$1*(W91-W90)/H90</f>
        <v>1.115377793952445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924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925">+H91</f>
        <v>5764.63916015625</v>
      </c>
      <c r="BG91" s="61">
        <f t="shared" ref="BG91" si="926">+AE$1*(AE91-AE90)/$AQ90</f>
        <v>2.4215588869840281</v>
      </c>
      <c r="BH91" s="61">
        <f t="shared" ref="BH91" si="927">+AF$1*(AF91-AF90)/$AQ90</f>
        <v>0.11430475721476449</v>
      </c>
      <c r="BI91" s="61">
        <f t="shared" ref="BI91" si="928">+AG$1*(AG91-AG90)/$AQ90</f>
        <v>0.52945712749535812</v>
      </c>
      <c r="BJ91" s="61">
        <f t="shared" ref="BJ91" si="929">+AH$1*(AH91-AH90)/$AQ90</f>
        <v>2.9604425283532945</v>
      </c>
      <c r="BK91" s="61">
        <f t="shared" ref="BK91" si="930">+AI$1*(AI91-AI90)/$AQ90</f>
        <v>0.27131433805769423</v>
      </c>
      <c r="BL91" s="61">
        <f t="shared" ref="BL91" si="931">+AJ$1*(AJ91-AJ90)/$AQ90</f>
        <v>0.43818919659546651</v>
      </c>
      <c r="BM91" s="61">
        <f t="shared" ref="BM91" si="932">+AK$1*(AK91-AK90)/$AQ90</f>
        <v>0.70525450897742736</v>
      </c>
      <c r="BN91" s="61">
        <f t="shared" ref="BN91" si="933">+AL$1*(AL91-AL90)/$AQ90</f>
        <v>0.59567567132330346</v>
      </c>
      <c r="BO91" s="61">
        <f t="shared" ref="BO91" si="934">+AM$1*(AM91-AM90)/$AQ90</f>
        <v>0.52402088346266573</v>
      </c>
      <c r="BP91" s="61">
        <f t="shared" ref="BP91" si="935">+AN$1*(AN91-AN90)/$AQ90</f>
        <v>9.984900533649789E-2</v>
      </c>
      <c r="BQ91" s="61">
        <f t="shared" ref="BQ91" si="936">+AO$1*(AO91-AO90)/$AQ90</f>
        <v>0.31547350849250283</v>
      </c>
      <c r="BR91" s="61">
        <f t="shared" ref="BR91" si="937">+AP$1*(AP91-AP90)/$AQ90</f>
        <v>0.22208276483913283</v>
      </c>
      <c r="BS91" s="61">
        <f t="shared" ref="BS91" si="938">+SUM(BG91:BR91)</f>
        <v>9.1976231771321348</v>
      </c>
      <c r="BT91" s="61">
        <f t="shared" ref="BT91" si="939">100*(D91/D90-1)</f>
        <v>8.3682037427066582</v>
      </c>
      <c r="BV91" s="61">
        <f t="shared" ref="BV91" si="940">+AS$1*(AS91-AS90)/$BE90</f>
        <v>1.115377793952445</v>
      </c>
      <c r="BW91" s="61">
        <f t="shared" ref="BW91" si="941">+AT$1*(AT91-AT90)/$BE90</f>
        <v>9.6745172092182738E-2</v>
      </c>
      <c r="BX91" s="61">
        <f t="shared" ref="BX91" si="942">+AU$1*(AU91-AU90)/$BE90</f>
        <v>0.40733698162815252</v>
      </c>
      <c r="BY91" s="61">
        <f t="shared" ref="BY91" si="943">+AV$1*(AV91-AV90)/$BE90</f>
        <v>3.3766182655437817</v>
      </c>
      <c r="BZ91" s="61">
        <f t="shared" ref="BZ91" si="944">+AW$1*(AW91-AW90)/$BE90</f>
        <v>0.49559104282293193</v>
      </c>
      <c r="CA91" s="61">
        <f t="shared" ref="CA91" si="945">+AX$1*(AX91-AX90)/$BE90</f>
        <v>0.85534927449530807</v>
      </c>
      <c r="CB91" s="61">
        <f t="shared" ref="CB91" si="946">+AY$1*(AY91-AY90)/$BE90</f>
        <v>1.0654464211589869</v>
      </c>
      <c r="CC91" s="61">
        <f t="shared" ref="CC91" si="947">+AZ$1*(AZ91-AZ90)/$BE90</f>
        <v>0.53780023025454815</v>
      </c>
      <c r="CD91" s="61">
        <f t="shared" ref="CD91" si="948">+BA$1*(BA91-BA90)/$BE90</f>
        <v>0.655291028404417</v>
      </c>
      <c r="CE91" s="61">
        <f t="shared" ref="CE91" si="949">+BB$1*(BB91-BB90)/$BE90</f>
        <v>0.24916740360656947</v>
      </c>
      <c r="CF91" s="61">
        <f t="shared" ref="CF91" si="950">+BC$1*(BC91-BC90)/$BE90</f>
        <v>0.63121072764194508</v>
      </c>
      <c r="CG91" s="61">
        <f t="shared" ref="CG91" si="951">+BD$1*(BD91-BD90)/$BE90</f>
        <v>0.30269939263291512</v>
      </c>
      <c r="CH91" s="61">
        <f t="shared" ref="CH91" si="952">+SUM(BV91:CG91)</f>
        <v>9.7886337342341836</v>
      </c>
      <c r="CI91" s="53">
        <f t="shared" ref="CI91" si="953">100*(H91/H90-1)</f>
        <v>8.9843557441199096</v>
      </c>
      <c r="CK91" s="61">
        <f t="shared" ref="CK91" si="954">+BG91-BV91</f>
        <v>1.3061810930315831</v>
      </c>
      <c r="CL91" s="61">
        <f t="shared" ref="CL91" si="955">+BH91-BW91</f>
        <v>1.7559585122581753E-2</v>
      </c>
      <c r="CM91" s="61">
        <f t="shared" ref="CM91" si="956">+BI91-BX91</f>
        <v>0.1221201458672056</v>
      </c>
      <c r="CN91" s="61">
        <f t="shared" ref="CN91" si="957">+BJ91-BY91</f>
        <v>-0.41617573719048728</v>
      </c>
      <c r="CO91" s="61">
        <f t="shared" ref="CO91" si="958">+BK91-BZ91</f>
        <v>-0.2242767047652377</v>
      </c>
      <c r="CP91" s="61">
        <f t="shared" ref="CP91" si="959">+BL91-CA91</f>
        <v>-0.41716007789984155</v>
      </c>
      <c r="CQ91" s="61">
        <f t="shared" ref="CQ91" si="960">+BM91-CB91</f>
        <v>-0.36019191218155955</v>
      </c>
      <c r="CR91" s="61">
        <f t="shared" ref="CR91" si="961">+BN91-CC91</f>
        <v>5.7875441068755307E-2</v>
      </c>
      <c r="CS91" s="61">
        <f t="shared" ref="CS91" si="962">+BO91-CD91</f>
        <v>-0.13127014494175127</v>
      </c>
      <c r="CT91" s="61">
        <f t="shared" ref="CT91" si="963">+BP91-CE91</f>
        <v>-0.1493183982700716</v>
      </c>
      <c r="CU91" s="61">
        <f t="shared" ref="CU91" si="964">+BQ91-CF91</f>
        <v>-0.31573721914944225</v>
      </c>
      <c r="CV91" s="61">
        <f t="shared" ref="CV91" si="965">+BR91-CG91</f>
        <v>-8.0616627793782286E-2</v>
      </c>
      <c r="CW91" s="61">
        <f t="shared" ref="CW91" si="966">+BS91-CH91</f>
        <v>-0.59101055710204875</v>
      </c>
      <c r="CX91" s="61">
        <f t="shared" ref="CX91" si="967">+BT91-CI91</f>
        <v>-0.61615200141325133</v>
      </c>
      <c r="DB91" s="53" t="s">
        <v>89</v>
      </c>
      <c r="DC91" s="53">
        <v>1.4137304013218929E-2</v>
      </c>
    </row>
    <row r="92" spans="1:119" x14ac:dyDescent="0.2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968">100*D$1*(D92-D91)/$I91</f>
        <v>0.58657701135684526</v>
      </c>
      <c r="L92" s="61">
        <f t="shared" ref="L92" si="969">100*E$1*(E92-E91)/$I91</f>
        <v>0.73712186095387899</v>
      </c>
      <c r="M92" s="61">
        <f t="shared" ref="M92" si="970">100*F$1*(F92-F91)/$I91</f>
        <v>0.82614180753598654</v>
      </c>
      <c r="N92" s="61">
        <f t="shared" ref="N92" si="971">100*G$1*(G92-G91)/$I91</f>
        <v>1.01603407764376</v>
      </c>
      <c r="O92" s="61">
        <f t="shared" ref="O92" si="972">100*H$1*(H92-H91)/$I91</f>
        <v>1.4256355894733879</v>
      </c>
      <c r="P92" s="61">
        <f t="shared" ref="P92" si="973">+SUM(K92:O92)</f>
        <v>4.591510346963859</v>
      </c>
      <c r="Q92" s="61">
        <f t="shared" ref="Q92" si="974">100*(I92/I91-1)</f>
        <v>4.5915451935246265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975">+S$1*(S92-S91)/D91</f>
        <v>2.0790424752743091</v>
      </c>
      <c r="Z92" s="61">
        <f t="shared" ref="Z92" si="976">+T$1*(T92-T91)/E91</f>
        <v>1.7197850722958874</v>
      </c>
      <c r="AA92" s="61">
        <f t="shared" ref="AA92" si="977">+U$1*(U92-U91)/F91</f>
        <v>1.5954333288449498</v>
      </c>
      <c r="AB92" s="61">
        <f t="shared" ref="AB92" si="978">+V$1*(V92-V91)/G91</f>
        <v>1.3379928927698672</v>
      </c>
      <c r="AC92" s="61">
        <f t="shared" ref="AC92" si="979">+W$1*(W92-W91)/H91</f>
        <v>1.0237789808021045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980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981">+H92</f>
        <v>6020.81591796875</v>
      </c>
      <c r="BG92" s="61">
        <f t="shared" ref="BG92" si="982">+AE$1*(AE92-AE91)/$AQ91</f>
        <v>2.0790424752743091</v>
      </c>
      <c r="BH92" s="61">
        <f t="shared" ref="BH92" si="983">+AF$1*(AF92-AF91)/$AQ91</f>
        <v>0.12161171919447923</v>
      </c>
      <c r="BI92" s="61">
        <f t="shared" ref="BI92" si="984">+AG$1*(AG92-AG91)/$AQ91</f>
        <v>0.31230439818139605</v>
      </c>
      <c r="BJ92" s="61">
        <f t="shared" ref="BJ92" si="985">+AH$1*(AH92-AH91)/$AQ91</f>
        <v>0.29395196396510259</v>
      </c>
      <c r="BK92" s="61">
        <f t="shared" ref="BK92" si="986">+AI$1*(AI92-AI91)/$AQ91</f>
        <v>0.14409999015213856</v>
      </c>
      <c r="BL92" s="61">
        <f t="shared" ref="BL92" si="987">+AJ$1*(AJ92-AJ91)/$AQ91</f>
        <v>4.1604283784003798E-2</v>
      </c>
      <c r="BM92" s="61">
        <f t="shared" ref="BM92" si="988">+AK$1*(AK92-AK91)/$AQ91</f>
        <v>0.49473801906714276</v>
      </c>
      <c r="BN92" s="61">
        <f t="shared" ref="BN92" si="989">+AL$1*(AL92-AL91)/$AQ91</f>
        <v>0.36469264078512581</v>
      </c>
      <c r="BO92" s="61">
        <f t="shared" ref="BO92" si="990">+AM$1*(AM92-AM91)/$AQ91</f>
        <v>0.29049486282346521</v>
      </c>
      <c r="BP92" s="61">
        <f t="shared" ref="BP92" si="991">+AN$1*(AN92-AN91)/$AQ91</f>
        <v>8.9064007806171311E-2</v>
      </c>
      <c r="BQ92" s="61">
        <f t="shared" ref="BQ92" si="992">+AO$1*(AO92-AO91)/$AQ91</f>
        <v>0.23956427023794091</v>
      </c>
      <c r="BR92" s="61">
        <f t="shared" ref="BR92" si="993">+AP$1*(AP92-AP91)/$AQ91</f>
        <v>0.15983676002381494</v>
      </c>
      <c r="BS92" s="61">
        <f t="shared" ref="BS92" si="994">+SUM(BG92:BR92)</f>
        <v>4.6310053912950906</v>
      </c>
      <c r="BT92" s="61">
        <f t="shared" ref="BT92" si="995">100*(D92/D91-1)</f>
        <v>4.754241981505114</v>
      </c>
      <c r="BV92" s="61">
        <f t="shared" ref="BV92" si="996">+AS$1*(AS92-AS91)/$BE91</f>
        <v>1.0237789808021045</v>
      </c>
      <c r="BW92" s="61">
        <f t="shared" ref="BW92" si="997">+AT$1*(AT92-AT91)/$BE91</f>
        <v>0.1074744151812603</v>
      </c>
      <c r="BX92" s="61">
        <f t="shared" ref="BX92" si="998">+AU$1*(AU92-AU91)/$BE91</f>
        <v>0.25406851685265924</v>
      </c>
      <c r="BY92" s="61">
        <f t="shared" ref="BY92" si="999">+AV$1*(AV92-AV91)/$BE91</f>
        <v>0.27783012946420704</v>
      </c>
      <c r="BZ92" s="61">
        <f t="shared" ref="BZ92" si="1000">+AW$1*(AW92-AW91)/$BE91</f>
        <v>0.24351141101435567</v>
      </c>
      <c r="CA92" s="61">
        <f t="shared" ref="CA92" si="1001">+AX$1*(AX92-AX91)/$BE91</f>
        <v>4.8243522194992991E-2</v>
      </c>
      <c r="CB92" s="61">
        <f t="shared" ref="CB92" si="1002">+AY$1*(AY92-AY91)/$BE91</f>
        <v>0.68006778854627215</v>
      </c>
      <c r="CC92" s="61">
        <f t="shared" ref="CC92" si="1003">+AZ$1*(AZ92-AZ91)/$BE91</f>
        <v>0.33950728619000925</v>
      </c>
      <c r="CD92" s="61">
        <f t="shared" ref="CD92" si="1004">+BA$1*(BA92-BA91)/$BE91</f>
        <v>0.42827805429372445</v>
      </c>
      <c r="CE92" s="61">
        <f t="shared" ref="CE92" si="1005">+BB$1*(BB92-BB91)/$BE91</f>
        <v>0.24577363363700214</v>
      </c>
      <c r="CF92" s="61">
        <f t="shared" ref="CF92" si="1006">+BC$1*(BC92-BC91)/$BE91</f>
        <v>0.47623697475314919</v>
      </c>
      <c r="CG92" s="61">
        <f t="shared" ref="CG92" si="1007">+BD$1*(BD92-BD91)/$BE91</f>
        <v>0.22984855789001263</v>
      </c>
      <c r="CH92" s="61">
        <f t="shared" ref="CH92" si="1008">+SUM(BV92:CG92)</f>
        <v>4.3546192708197502</v>
      </c>
      <c r="CI92" s="53">
        <f t="shared" ref="CI92" si="1009">100*(H92/H91-1)</f>
        <v>4.443933968723135</v>
      </c>
      <c r="CK92" s="61">
        <f t="shared" ref="CK92" si="1010">+BG92-BV92</f>
        <v>1.0552634944722046</v>
      </c>
      <c r="CL92" s="61">
        <f t="shared" ref="CL92" si="1011">+BH92-BW92</f>
        <v>1.4137304013218929E-2</v>
      </c>
      <c r="CM92" s="61">
        <f t="shared" ref="CM92" si="1012">+BI92-BX92</f>
        <v>5.8235881328736805E-2</v>
      </c>
      <c r="CN92" s="61">
        <f t="shared" ref="CN92" si="1013">+BJ92-BY92</f>
        <v>1.6121834500895549E-2</v>
      </c>
      <c r="CO92" s="61">
        <f t="shared" ref="CO92" si="1014">+BK92-BZ92</f>
        <v>-9.9411420862217104E-2</v>
      </c>
      <c r="CP92" s="61">
        <f t="shared" ref="CP92" si="1015">+BL92-CA92</f>
        <v>-6.6392384109891928E-3</v>
      </c>
      <c r="CQ92" s="61">
        <f t="shared" ref="CQ92" si="1016">+BM92-CB92</f>
        <v>-0.18532976947912938</v>
      </c>
      <c r="CR92" s="61">
        <f t="shared" ref="CR92" si="1017">+BN92-CC92</f>
        <v>2.518535459511656E-2</v>
      </c>
      <c r="CS92" s="61">
        <f t="shared" ref="CS92" si="1018">+BO92-CD92</f>
        <v>-0.13778319147025925</v>
      </c>
      <c r="CT92" s="61">
        <f t="shared" ref="CT92" si="1019">+BP92-CE92</f>
        <v>-0.15670962583083081</v>
      </c>
      <c r="CU92" s="61">
        <f t="shared" ref="CU92" si="1020">+BQ92-CF92</f>
        <v>-0.23667270451520828</v>
      </c>
      <c r="CV92" s="61">
        <f t="shared" ref="CV92" si="1021">+BR92-CG92</f>
        <v>-7.0011797866197684E-2</v>
      </c>
      <c r="CW92" s="61">
        <f t="shared" ref="CW92" si="1022">+BS92-CH92</f>
        <v>0.27638612047534039</v>
      </c>
      <c r="CX92" s="61">
        <f t="shared" ref="CX92" si="1023">+BT92-CI92</f>
        <v>0.31030801278197906</v>
      </c>
      <c r="DB92" s="53" t="s">
        <v>91</v>
      </c>
      <c r="DC92" s="53">
        <v>1.6121834500895549E-2</v>
      </c>
    </row>
    <row r="93" spans="1:119" x14ac:dyDescent="0.2">
      <c r="DB93" s="53" t="s">
        <v>95</v>
      </c>
      <c r="DC93" s="53">
        <v>2.518535459511656E-2</v>
      </c>
    </row>
    <row r="94" spans="1:119" x14ac:dyDescent="0.2">
      <c r="DB94" s="53" t="s">
        <v>90</v>
      </c>
      <c r="DC94" s="53">
        <v>5.8235881328736805E-2</v>
      </c>
    </row>
    <row r="95" spans="1:119" x14ac:dyDescent="0.2">
      <c r="DB95" s="53" t="s">
        <v>88</v>
      </c>
      <c r="DC95" s="53">
        <v>1.0552634944722046</v>
      </c>
    </row>
  </sheetData>
  <autoFilter ref="DB83:DC95" xr:uid="{F3BDB308-5D2E-4D98-B3C9-C4235010DAC5}">
    <sortState xmlns:xlrd2="http://schemas.microsoft.com/office/spreadsheetml/2017/richdata2" ref="DB84:DC95">
      <sortCondition ref="DC83:DC95"/>
    </sortState>
  </autoFilter>
  <sortState xmlns:xlrd2="http://schemas.microsoft.com/office/spreadsheetml/2017/richdata2" ref="DB84:DC95">
    <sortCondition ref="DB84:DB9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2" sqref="C2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08" t="s">
        <v>1</v>
      </c>
      <c r="C2" s="108">
        <f>+MONTH(MAX('Incidencia Mensual'!A3:A100000))</f>
        <v>5</v>
      </c>
    </row>
    <row r="3" spans="2:9" x14ac:dyDescent="0.25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25">
      <c r="B7">
        <f>+C2</f>
        <v>5</v>
      </c>
      <c r="C7">
        <f>+C3-1</f>
        <v>2023</v>
      </c>
      <c r="D7" s="84">
        <f>+DATE(C7,B7,1)</f>
        <v>45047</v>
      </c>
      <c r="E7" s="3">
        <f>+VLOOKUP($D7,'Infla Mensual PondENGHO'!$BL:$BQ,E$3,FALSE)</f>
        <v>7.9491641317577688E-2</v>
      </c>
      <c r="F7" s="3">
        <f>+VLOOKUP($D7,'Infla Mensual PondENGHO'!$BL:$BQ,F$3,FALSE)</f>
        <v>8.0630545065518033E-2</v>
      </c>
      <c r="G7" s="3">
        <f>+VLOOKUP($D7,'Infla Mensual PondENGHO'!$BL:$BQ,G$3,FALSE)</f>
        <v>8.113936961926016E-2</v>
      </c>
      <c r="H7" s="3">
        <f>+VLOOKUP($D7,'Infla Mensual PondENGHO'!$BL:$BQ,H$3,FALSE)</f>
        <v>8.1953315143775018E-2</v>
      </c>
      <c r="I7" s="3">
        <f>+VLOOKUP($D7,'Infla Mensual PondENGHO'!$BL:$BQ,I$3,FALSE)</f>
        <v>8.3774816000369068E-2</v>
      </c>
    </row>
    <row r="8" spans="2:9" x14ac:dyDescent="0.25">
      <c r="B8">
        <f>+C2+1</f>
        <v>6</v>
      </c>
      <c r="C8">
        <f>+C3-1</f>
        <v>2023</v>
      </c>
      <c r="D8" s="84">
        <f>+DATE(C8,B8,1)</f>
        <v>45078</v>
      </c>
      <c r="E8" s="3">
        <f>+VLOOKUP($D8,'Infla Mensual PondENGHO'!$BL:$BQ,E$3,FALSE)</f>
        <v>5.9845706584237268E-2</v>
      </c>
      <c r="F8" s="3">
        <f>+VLOOKUP($D8,'Infla Mensual PondENGHO'!$BL:$BQ,F$3,FALSE)</f>
        <v>6.023676984981341E-2</v>
      </c>
      <c r="G8" s="3">
        <f>+VLOOKUP($D8,'Infla Mensual PondENGHO'!$BL:$BQ,G$3,FALSE)</f>
        <v>6.0790308378942726E-2</v>
      </c>
      <c r="H8" s="3">
        <f>+VLOOKUP($D8,'Infla Mensual PondENGHO'!$BL:$BQ,H$3,FALSE)</f>
        <v>6.187181818174925E-2</v>
      </c>
      <c r="I8" s="3">
        <f>+VLOOKUP($D8,'Infla Mensual PondENGHO'!$BL:$BQ,I$3,FALSE)</f>
        <v>6.3704105356792606E-2</v>
      </c>
    </row>
    <row r="9" spans="2:9" x14ac:dyDescent="0.25">
      <c r="B9">
        <f t="shared" ref="B9:B16" si="1">+IF(B8=12,1,+B8+1)</f>
        <v>7</v>
      </c>
      <c r="C9">
        <f t="shared" ref="C9:C19" si="2">+IF(B9=1,+C8+1,C8)</f>
        <v>2023</v>
      </c>
      <c r="D9" s="84">
        <f t="shared" ref="D9:D19" si="3">+DATE(C9,B9,1)</f>
        <v>45108</v>
      </c>
      <c r="E9" s="3">
        <f>+VLOOKUP($D9,'Infla Mensual PondENGHO'!$BL:$BQ,E$3,FALSE)</f>
        <v>6.3891094311341989E-2</v>
      </c>
      <c r="F9" s="3">
        <f>+VLOOKUP($D9,'Infla Mensual PondENGHO'!$BL:$BQ,F$3,FALSE)</f>
        <v>6.4445883803521342E-2</v>
      </c>
      <c r="G9" s="3">
        <f>+VLOOKUP($D9,'Infla Mensual PondENGHO'!$BL:$BQ,G$3,FALSE)</f>
        <v>6.5193770656134742E-2</v>
      </c>
      <c r="H9" s="3">
        <f>+VLOOKUP($D9,'Infla Mensual PondENGHO'!$BL:$BQ,H$3,FALSE)</f>
        <v>6.5380178266551514E-2</v>
      </c>
      <c r="I9" s="3">
        <f>+VLOOKUP($D9,'Infla Mensual PondENGHO'!$BL:$BQ,I$3,FALSE)</f>
        <v>6.6206996727169454E-2</v>
      </c>
    </row>
    <row r="10" spans="2:9" x14ac:dyDescent="0.25">
      <c r="B10">
        <f t="shared" si="1"/>
        <v>8</v>
      </c>
      <c r="C10">
        <f t="shared" si="2"/>
        <v>2023</v>
      </c>
      <c r="D10" s="84">
        <f t="shared" si="3"/>
        <v>45139</v>
      </c>
      <c r="E10" s="3">
        <f>+VLOOKUP($D10,'Infla Mensual PondENGHO'!$BL:$BQ,E$3,FALSE)</f>
        <v>0.12890946834927219</v>
      </c>
      <c r="F10" s="3">
        <f>+VLOOKUP($D10,'Infla Mensual PondENGHO'!$BL:$BQ,F$3,FALSE)</f>
        <v>0.12474611267048985</v>
      </c>
      <c r="G10" s="3">
        <f>+VLOOKUP($D10,'Infla Mensual PondENGHO'!$BL:$BQ,G$3,FALSE)</f>
        <v>0.12371162284175963</v>
      </c>
      <c r="H10" s="3">
        <f>+VLOOKUP($D10,'Infla Mensual PondENGHO'!$BL:$BQ,H$3,FALSE)</f>
        <v>0.12207259011651739</v>
      </c>
      <c r="I10" s="3">
        <f>+VLOOKUP($D10,'Infla Mensual PondENGHO'!$BL:$BQ,I$3,FALSE)</f>
        <v>0.12078610800266154</v>
      </c>
    </row>
    <row r="11" spans="2:9" x14ac:dyDescent="0.25">
      <c r="B11">
        <f t="shared" si="1"/>
        <v>9</v>
      </c>
      <c r="C11">
        <f t="shared" si="2"/>
        <v>2023</v>
      </c>
      <c r="D11" s="84">
        <f t="shared" si="3"/>
        <v>45170</v>
      </c>
      <c r="E11" s="3">
        <f>+VLOOKUP($D11,'Infla Mensual PondENGHO'!$BL:$BQ,E$3,FALSE)</f>
        <v>0.12568217146119265</v>
      </c>
      <c r="F11" s="3">
        <f>+VLOOKUP($D11,'Infla Mensual PondENGHO'!$BL:$BQ,F$3,FALSE)</f>
        <v>0.12342066294499077</v>
      </c>
      <c r="G11" s="3">
        <f>+VLOOKUP($D11,'Infla Mensual PondENGHO'!$BL:$BQ,G$3,FALSE)</f>
        <v>0.12279969217713438</v>
      </c>
      <c r="H11" s="3">
        <f>+VLOOKUP($D11,'Infla Mensual PondENGHO'!$BL:$BQ,H$3,FALSE)</f>
        <v>0.1214203858363414</v>
      </c>
      <c r="I11" s="3">
        <f>+VLOOKUP($D11,'Infla Mensual PondENGHO'!$BL:$BQ,I$3,FALSE)</f>
        <v>0.11951165404165809</v>
      </c>
    </row>
    <row r="12" spans="2:9" x14ac:dyDescent="0.25">
      <c r="B12">
        <f t="shared" si="1"/>
        <v>10</v>
      </c>
      <c r="C12">
        <f t="shared" si="2"/>
        <v>2023</v>
      </c>
      <c r="D12" s="84">
        <f t="shared" si="3"/>
        <v>45200</v>
      </c>
      <c r="E12" s="3">
        <f>+VLOOKUP($D12,'Infla Mensual PondENGHO'!$BL:$BQ,E$3,FALSE)</f>
        <v>7.7262043891683119E-2</v>
      </c>
      <c r="F12" s="3">
        <f>+VLOOKUP($D12,'Infla Mensual PondENGHO'!$BL:$BQ,F$3,FALSE)</f>
        <v>7.8880217077648584E-2</v>
      </c>
      <c r="G12" s="3">
        <f>+VLOOKUP($D12,'Infla Mensual PondENGHO'!$BL:$BQ,G$3,FALSE)</f>
        <v>7.9280172047813346E-2</v>
      </c>
      <c r="H12" s="3">
        <f>+VLOOKUP($D12,'Infla Mensual PondENGHO'!$BL:$BQ,H$3,FALSE)</f>
        <v>7.9688309718787265E-2</v>
      </c>
      <c r="I12" s="3">
        <f>+VLOOKUP($D12,'Infla Mensual PondENGHO'!$BL:$BQ,I$3,FALSE)</f>
        <v>8.0848382783769379E-2</v>
      </c>
    </row>
    <row r="13" spans="2:9" x14ac:dyDescent="0.25">
      <c r="B13">
        <f t="shared" si="1"/>
        <v>11</v>
      </c>
      <c r="C13">
        <f t="shared" si="2"/>
        <v>2023</v>
      </c>
      <c r="D13" s="84">
        <f t="shared" si="3"/>
        <v>45231</v>
      </c>
      <c r="E13" s="3">
        <f>+VLOOKUP($D13,'Infla Mensual PondENGHO'!$BL:$BQ,E$3,FALSE)</f>
        <v>0.13638238283029502</v>
      </c>
      <c r="F13" s="3">
        <f>+VLOOKUP($D13,'Infla Mensual PondENGHO'!$BL:$BQ,F$3,FALSE)</f>
        <v>0.13436359526075203</v>
      </c>
      <c r="G13" s="3">
        <f>+VLOOKUP($D13,'Infla Mensual PondENGHO'!$BL:$BQ,G$3,FALSE)</f>
        <v>0.13453232257809788</v>
      </c>
      <c r="H13" s="3">
        <f>+VLOOKUP($D13,'Infla Mensual PondENGHO'!$BL:$BQ,H$3,FALSE)</f>
        <v>0.13289864939109863</v>
      </c>
      <c r="I13" s="3">
        <f>+VLOOKUP($D13,'Infla Mensual PondENGHO'!$BL:$BQ,I$3,FALSE)</f>
        <v>0.13136529116970563</v>
      </c>
    </row>
    <row r="14" spans="2:9" x14ac:dyDescent="0.25">
      <c r="B14">
        <f t="shared" si="1"/>
        <v>12</v>
      </c>
      <c r="C14">
        <f t="shared" si="2"/>
        <v>2023</v>
      </c>
      <c r="D14" s="84">
        <f t="shared" si="3"/>
        <v>45261</v>
      </c>
      <c r="E14" s="3">
        <f>+VLOOKUP($D14,'Infla Mensual PondENGHO'!$BL:$BQ,E$3,FALSE)</f>
        <v>0.26265326067140227</v>
      </c>
      <c r="F14" s="3">
        <f>+VLOOKUP($D14,'Infla Mensual PondENGHO'!$BL:$BQ,F$3,FALSE)</f>
        <v>0.25994678680994876</v>
      </c>
      <c r="G14" s="3">
        <f>+VLOOKUP($D14,'Infla Mensual PondENGHO'!$BL:$BQ,G$3,FALSE)</f>
        <v>0.25953009172006536</v>
      </c>
      <c r="H14" s="3">
        <f>+VLOOKUP($D14,'Infla Mensual PondENGHO'!$BL:$BQ,H$3,FALSE)</f>
        <v>0.25934546829884431</v>
      </c>
      <c r="I14" s="3">
        <f>+VLOOKUP($D14,'Infla Mensual PondENGHO'!$BL:$BQ,I$3,FALSE)</f>
        <v>0.25718817409963202</v>
      </c>
    </row>
    <row r="15" spans="2:9" x14ac:dyDescent="0.25">
      <c r="B15">
        <f t="shared" si="1"/>
        <v>1</v>
      </c>
      <c r="C15">
        <f t="shared" si="2"/>
        <v>2024</v>
      </c>
      <c r="D15" s="84">
        <f t="shared" si="3"/>
        <v>45292</v>
      </c>
      <c r="E15" s="3">
        <f>+VLOOKUP($D15,'Infla Mensual PondENGHO'!$BL:$BQ,E$3,FALSE)</f>
        <v>0.20604826075433857</v>
      </c>
      <c r="F15" s="3">
        <f>+VLOOKUP($D15,'Infla Mensual PondENGHO'!$BL:$BQ,F$3,FALSE)</f>
        <v>0.20723249806440713</v>
      </c>
      <c r="G15" s="3">
        <f>+VLOOKUP($D15,'Infla Mensual PondENGHO'!$BL:$BQ,G$3,FALSE)</f>
        <v>0.20714478808248549</v>
      </c>
      <c r="H15" s="3">
        <f>+VLOOKUP($D15,'Infla Mensual PondENGHO'!$BL:$BQ,H$3,FALSE)</f>
        <v>0.20922035535083761</v>
      </c>
      <c r="I15" s="3">
        <f>+VLOOKUP($D15,'Infla Mensual PondENGHO'!$BL:$BQ,I$3,FALSE)</f>
        <v>0.2094834834481698</v>
      </c>
    </row>
    <row r="16" spans="2:9" x14ac:dyDescent="0.25">
      <c r="B16">
        <f t="shared" si="1"/>
        <v>2</v>
      </c>
      <c r="C16">
        <f t="shared" si="2"/>
        <v>2024</v>
      </c>
      <c r="D16" s="84">
        <f t="shared" si="3"/>
        <v>45323</v>
      </c>
      <c r="E16" s="3">
        <f>+VLOOKUP($D16,'Infla Mensual PondENGHO'!$BL:$BQ,E$3,FALSE)</f>
        <v>0.12518426483712308</v>
      </c>
      <c r="F16" s="3">
        <f>+VLOOKUP($D16,'Infla Mensual PondENGHO'!$BL:$BQ,F$3,FALSE)</f>
        <v>0.13120897105759477</v>
      </c>
      <c r="G16" s="3">
        <f>+VLOOKUP($D16,'Infla Mensual PondENGHO'!$BL:$BQ,G$3,FALSE)</f>
        <v>0.13149545264643425</v>
      </c>
      <c r="H16" s="3">
        <f>+VLOOKUP($D16,'Infla Mensual PondENGHO'!$BL:$BQ,H$3,FALSE)</f>
        <v>0.13528764885807099</v>
      </c>
      <c r="I16" s="3">
        <f>+VLOOKUP($D16,'Infla Mensual PondENGHO'!$BL:$BQ,I$3,FALSE)</f>
        <v>0.13729776215973466</v>
      </c>
    </row>
    <row r="17" spans="2:9" x14ac:dyDescent="0.25">
      <c r="B17">
        <f>+IF(B16=12,1,+B16+1)</f>
        <v>3</v>
      </c>
      <c r="C17">
        <f t="shared" si="2"/>
        <v>2024</v>
      </c>
      <c r="D17" s="84">
        <f t="shared" si="3"/>
        <v>45352</v>
      </c>
      <c r="E17" s="3">
        <f>+VLOOKUP($D17,'Infla Mensual PondENGHO'!$BL:$BQ,E$3,FALSE)</f>
        <v>9.6326392901241453E-2</v>
      </c>
      <c r="F17" s="3">
        <f>+VLOOKUP($D17,'Infla Mensual PondENGHO'!$BL:$BQ,F$3,FALSE)</f>
        <v>9.9701804542405847E-2</v>
      </c>
      <c r="G17" s="3">
        <f>+VLOOKUP($D17,'Infla Mensual PondENGHO'!$BL:$BQ,G$3,FALSE)</f>
        <v>0.10147699883538275</v>
      </c>
      <c r="H17" s="3">
        <f>+VLOOKUP($D17,'Infla Mensual PondENGHO'!$BL:$BQ,H$3,FALSE)</f>
        <v>0.10230300925508584</v>
      </c>
      <c r="I17" s="3">
        <f>+VLOOKUP($D17,'Infla Mensual PondENGHO'!$BL:$BQ,I$3,FALSE)</f>
        <v>0.10248097478315965</v>
      </c>
    </row>
    <row r="18" spans="2:9" x14ac:dyDescent="0.25">
      <c r="B18">
        <f t="shared" ref="B18:B19" si="4">+IF(B17=12,1,+B17+1)</f>
        <v>4</v>
      </c>
      <c r="C18">
        <f t="shared" si="2"/>
        <v>2024</v>
      </c>
      <c r="D18" s="84">
        <f t="shared" si="3"/>
        <v>45383</v>
      </c>
      <c r="E18" s="3">
        <f>+VLOOKUP($D18,'Infla Mensual PondENGHO'!$BL:$BQ,E$3,FALSE)</f>
        <v>8.3682037427066591E-2</v>
      </c>
      <c r="F18" s="3">
        <f>+VLOOKUP($D18,'Infla Mensual PondENGHO'!$BL:$BQ,F$3,FALSE)</f>
        <v>8.6302897757939423E-2</v>
      </c>
      <c r="G18" s="3">
        <f>+VLOOKUP($D18,'Infla Mensual PondENGHO'!$BL:$BQ,G$3,FALSE)</f>
        <v>8.7554218460784927E-2</v>
      </c>
      <c r="H18" s="3">
        <f>+VLOOKUP($D18,'Infla Mensual PondENGHO'!$BL:$BQ,H$3,FALSE)</f>
        <v>8.7423906678047114E-2</v>
      </c>
      <c r="I18" s="3">
        <f>+VLOOKUP($D18,'Infla Mensual PondENGHO'!$BL:$BQ,I$3,FALSE)</f>
        <v>8.9843557441199096E-2</v>
      </c>
    </row>
    <row r="19" spans="2:9" x14ac:dyDescent="0.25">
      <c r="B19">
        <f t="shared" si="4"/>
        <v>5</v>
      </c>
      <c r="C19">
        <f t="shared" si="2"/>
        <v>2024</v>
      </c>
      <c r="D19" s="84">
        <f t="shared" si="3"/>
        <v>45413</v>
      </c>
      <c r="E19" s="3">
        <f>+VLOOKUP($D19,'Infla Mensual PondENGHO'!$BL:$BQ,E$3,FALSE)</f>
        <v>4.754241981505114E-2</v>
      </c>
      <c r="F19" s="3">
        <f>+VLOOKUP($D19,'Infla Mensual PondENGHO'!$BL:$BQ,F$3,FALSE)</f>
        <v>4.7368963567090638E-2</v>
      </c>
      <c r="G19" s="3">
        <f>+VLOOKUP($D19,'Infla Mensual PondENGHO'!$BL:$BQ,G$3,FALSE)</f>
        <v>4.659466729061057E-2</v>
      </c>
      <c r="H19" s="3">
        <f>+VLOOKUP($D19,'Infla Mensual PondENGHO'!$BL:$BQ,H$3,FALSE)</f>
        <v>4.5583013541945716E-2</v>
      </c>
      <c r="I19" s="3">
        <f>+VLOOKUP($D19,'Infla Mensual PondENGHO'!$BL:$BQ,I$3,FALSE)</f>
        <v>4.443933968723135E-2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3"/>
  <sheetViews>
    <sheetView zoomScale="139" zoomScaleNormal="115" workbookViewId="0">
      <pane xSplit="3" ySplit="3" topLeftCell="BT84" activePane="bottomRight" state="frozen"/>
      <selection pane="topRight" activeCell="D1" sqref="D1"/>
      <selection pane="bottomLeft" activeCell="A4" sqref="A4"/>
      <selection pane="bottomRight" activeCell="A93" sqref="A93:XFD93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0.42578125" customWidth="1"/>
    <col min="65" max="65" width="11.42578125" style="8"/>
    <col min="69" max="69" width="11.42578125" style="9"/>
    <col min="70" max="70" width="8.42578125" style="8" bestFit="1" customWidth="1"/>
    <col min="71" max="78" width="8.42578125" bestFit="1" customWidth="1"/>
    <col min="79" max="80" width="9.42578125" bestFit="1" customWidth="1"/>
    <col min="81" max="81" width="9.425781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3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3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25">
      <c r="A69" s="2">
        <f t="shared" si="22"/>
        <v>44682</v>
      </c>
      <c r="B69" s="1">
        <f t="shared" ref="B69:B93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2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2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2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2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25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25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25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25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2.7620469914312538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  <row r="91" spans="1:114" x14ac:dyDescent="0.25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3.03847164851061</v>
      </c>
      <c r="E91" s="3">
        <f>+'Indice PondENGHO'!E89/'Indice PondENGHO'!E77-1</f>
        <v>2.6625137171272093</v>
      </c>
      <c r="F91" s="3">
        <f>+'Indice PondENGHO'!F89/'Indice PondENGHO'!F77-1</f>
        <v>2.0575699421755194</v>
      </c>
      <c r="G91" s="3">
        <f>+'Indice PondENGHO'!G89/'Indice PondENGHO'!G77-1</f>
        <v>2.2454313749922266</v>
      </c>
      <c r="H91" s="3">
        <f>+'Indice PondENGHO'!H89/'Indice PondENGHO'!H77-1</f>
        <v>3.0191873059799725</v>
      </c>
      <c r="I91" s="3">
        <f>+'Indice PondENGHO'!I89/'Indice PondENGHO'!I77-1</f>
        <v>3.3192972398860281</v>
      </c>
      <c r="J91" s="3">
        <f>+'Indice PondENGHO'!J89/'Indice PondENGHO'!J77-1</f>
        <v>3.2552653864735284</v>
      </c>
      <c r="K91" s="3">
        <f>+'Indice PondENGHO'!K89/'Indice PondENGHO'!K77-1</f>
        <v>3.3242354161232042</v>
      </c>
      <c r="L91" s="3">
        <f>+'Indice PondENGHO'!L89/'Indice PondENGHO'!L77-1</f>
        <v>2.8018505634654098</v>
      </c>
      <c r="M91" s="3">
        <f>+'Indice PondENGHO'!M89/'Indice PondENGHO'!M77-1</f>
        <v>2.0454788755164119</v>
      </c>
      <c r="N91" s="3">
        <f>+'Indice PondENGHO'!N89/'Indice PondENGHO'!N77-1</f>
        <v>2.7177329367869771</v>
      </c>
      <c r="O91" s="11">
        <f>+'Indice PondENGHO'!O89/'Indice PondENGHO'!O77-1</f>
        <v>3.6899413015241702</v>
      </c>
      <c r="P91" s="10">
        <f>+'Indice PondENGHO'!P89/'Indice PondENGHO'!P77-1</f>
        <v>3.0600466773939585</v>
      </c>
      <c r="Q91" s="3">
        <f>+'Indice PondENGHO'!Q89/'Indice PondENGHO'!Q77-1</f>
        <v>2.6627849345856522</v>
      </c>
      <c r="R91" s="3">
        <f>+'Indice PondENGHO'!R89/'Indice PondENGHO'!R77-1</f>
        <v>2.0698521447570815</v>
      </c>
      <c r="S91" s="3">
        <f>+'Indice PondENGHO'!S89/'Indice PondENGHO'!S77-1</f>
        <v>2.2227840664554863</v>
      </c>
      <c r="T91" s="3">
        <f>+'Indice PondENGHO'!T89/'Indice PondENGHO'!T77-1</f>
        <v>3.0138546942675086</v>
      </c>
      <c r="U91" s="3">
        <f>+'Indice PondENGHO'!U89/'Indice PondENGHO'!U77-1</f>
        <v>3.3168934376942047</v>
      </c>
      <c r="V91" s="3">
        <f>+'Indice PondENGHO'!V89/'Indice PondENGHO'!V77-1</f>
        <v>3.2504367366006539</v>
      </c>
      <c r="W91" s="3">
        <f>+'Indice PondENGHO'!W89/'Indice PondENGHO'!W77-1</f>
        <v>3.3401794961050619</v>
      </c>
      <c r="X91" s="3">
        <f>+'Indice PondENGHO'!X89/'Indice PondENGHO'!X77-1</f>
        <v>2.8234548401166339</v>
      </c>
      <c r="Y91" s="3">
        <f>+'Indice PondENGHO'!Y89/'Indice PondENGHO'!Y77-1</f>
        <v>2.0934802110070492</v>
      </c>
      <c r="Z91" s="3">
        <f>+'Indice PondENGHO'!Z89/'Indice PondENGHO'!Z77-1</f>
        <v>2.7152657254755148</v>
      </c>
      <c r="AA91" s="11">
        <f>+'Indice PondENGHO'!AA89/'Indice PondENGHO'!AA77-1</f>
        <v>3.6604623782380878</v>
      </c>
      <c r="AB91" s="10">
        <f>+'Indice PondENGHO'!AB89/'Indice PondENGHO'!AB77-1</f>
        <v>3.0748561437222302</v>
      </c>
      <c r="AC91" s="3">
        <f>+'Indice PondENGHO'!AC89/'Indice PondENGHO'!AC77-1</f>
        <v>2.6727087050479423</v>
      </c>
      <c r="AD91" s="3">
        <f>+'Indice PondENGHO'!AD89/'Indice PondENGHO'!AD77-1</f>
        <v>2.0757024567244589</v>
      </c>
      <c r="AE91" s="3">
        <f>+'Indice PondENGHO'!AE89/'Indice PondENGHO'!AE77-1</f>
        <v>2.2011847323916669</v>
      </c>
      <c r="AF91" s="3">
        <f>+'Indice PondENGHO'!AF89/'Indice PondENGHO'!AF77-1</f>
        <v>3.0177959713236016</v>
      </c>
      <c r="AG91" s="3">
        <f>+'Indice PondENGHO'!AG89/'Indice PondENGHO'!AG77-1</f>
        <v>3.3115225353494901</v>
      </c>
      <c r="AH91" s="3">
        <f>+'Indice PondENGHO'!AH89/'Indice PondENGHO'!AH77-1</f>
        <v>3.2412762894407106</v>
      </c>
      <c r="AI91" s="3">
        <f>+'Indice PondENGHO'!AI89/'Indice PondENGHO'!AI77-1</f>
        <v>3.3567650569565188</v>
      </c>
      <c r="AJ91" s="3">
        <f>+'Indice PondENGHO'!AJ89/'Indice PondENGHO'!AJ77-1</f>
        <v>2.8356047012994363</v>
      </c>
      <c r="AK91" s="3">
        <f>+'Indice PondENGHO'!AK89/'Indice PondENGHO'!AK77-1</f>
        <v>2.1084263740754134</v>
      </c>
      <c r="AL91" s="3">
        <f>+'Indice PondENGHO'!AL89/'Indice PondENGHO'!AL77-1</f>
        <v>2.7208676871550708</v>
      </c>
      <c r="AM91" s="11">
        <f>+'Indice PondENGHO'!AM89/'Indice PondENGHO'!AM77-1</f>
        <v>3.6449617752403416</v>
      </c>
      <c r="AN91" s="10">
        <f>+'Indice PondENGHO'!AN89/'Indice PondENGHO'!AN77-1</f>
        <v>3.0871639775391548</v>
      </c>
      <c r="AO91" s="3">
        <f>+'Indice PondENGHO'!AO89/'Indice PondENGHO'!AO77-1</f>
        <v>2.6724908362874649</v>
      </c>
      <c r="AP91" s="3">
        <f>+'Indice PondENGHO'!AP89/'Indice PondENGHO'!AP77-1</f>
        <v>2.0858270066687186</v>
      </c>
      <c r="AQ91" s="3">
        <f>+'Indice PondENGHO'!AQ89/'Indice PondENGHO'!AQ77-1</f>
        <v>2.1981608649313902</v>
      </c>
      <c r="AR91" s="3">
        <f>+'Indice PondENGHO'!AR89/'Indice PondENGHO'!AR77-1</f>
        <v>3.0193725060580636</v>
      </c>
      <c r="AS91" s="3">
        <f>+'Indice PondENGHO'!AS89/'Indice PondENGHO'!AS77-1</f>
        <v>3.3061152765757926</v>
      </c>
      <c r="AT91" s="3">
        <f>+'Indice PondENGHO'!AT89/'Indice PondENGHO'!AT77-1</f>
        <v>3.2516322545227485</v>
      </c>
      <c r="AU91" s="3">
        <f>+'Indice PondENGHO'!AU89/'Indice PondENGHO'!AU77-1</f>
        <v>3.348321681463676</v>
      </c>
      <c r="AV91" s="3">
        <f>+'Indice PondENGHO'!AV89/'Indice PondENGHO'!AV77-1</f>
        <v>2.8537876761653007</v>
      </c>
      <c r="AW91" s="3">
        <f>+'Indice PondENGHO'!AW89/'Indice PondENGHO'!AW77-1</f>
        <v>2.091925837127643</v>
      </c>
      <c r="AX91" s="3">
        <f>+'Indice PondENGHO'!AX89/'Indice PondENGHO'!AX77-1</f>
        <v>2.7160966032327125</v>
      </c>
      <c r="AY91" s="11">
        <f>+'Indice PondENGHO'!AY89/'Indice PondENGHO'!AY77-1</f>
        <v>3.6423696503165273</v>
      </c>
      <c r="AZ91" s="10">
        <f>+'Indice PondENGHO'!AZ89/'Indice PondENGHO'!AZ77-1</f>
        <v>3.1049534193850059</v>
      </c>
      <c r="BA91" s="3">
        <f>+'Indice PondENGHO'!BA89/'Indice PondENGHO'!BA77-1</f>
        <v>2.668554107480368</v>
      </c>
      <c r="BB91" s="3">
        <f>+'Indice PondENGHO'!BB89/'Indice PondENGHO'!BB77-1</f>
        <v>2.0969111715734923</v>
      </c>
      <c r="BC91" s="3">
        <f>+'Indice PondENGHO'!BC89/'Indice PondENGHO'!BC77-1</f>
        <v>2.1914671164858182</v>
      </c>
      <c r="BD91" s="3">
        <f>+'Indice PondENGHO'!BD89/'Indice PondENGHO'!BD77-1</f>
        <v>3.0130101902413546</v>
      </c>
      <c r="BE91" s="3">
        <f>+'Indice PondENGHO'!BE89/'Indice PondENGHO'!BE77-1</f>
        <v>3.299920328333398</v>
      </c>
      <c r="BF91" s="3">
        <f>+'Indice PondENGHO'!BF89/'Indice PondENGHO'!BF77-1</f>
        <v>3.262464438821663</v>
      </c>
      <c r="BG91" s="3">
        <f>+'Indice PondENGHO'!BG89/'Indice PondENGHO'!BG77-1</f>
        <v>3.3615822907771333</v>
      </c>
      <c r="BH91" s="3">
        <f>+'Indice PondENGHO'!BH89/'Indice PondENGHO'!BH77-1</f>
        <v>2.8767760395821202</v>
      </c>
      <c r="BI91" s="3">
        <f>+'Indice PondENGHO'!BI89/'Indice PondENGHO'!BI77-1</f>
        <v>2.14223069798091</v>
      </c>
      <c r="BJ91" s="3">
        <f>+'Indice PondENGHO'!BJ89/'Indice PondENGHO'!BJ77-1</f>
        <v>2.7129031177679379</v>
      </c>
      <c r="BK91" s="11">
        <f>+'Indice PondENGHO'!BK89/'Indice PondENGHO'!BK77-1</f>
        <v>3.6099767891874839</v>
      </c>
      <c r="BL91" s="2">
        <f t="shared" ref="BL91" si="111">+A91</f>
        <v>45352</v>
      </c>
      <c r="BM91" s="3">
        <f>+'Indice PondENGHO'!BL89/'Indice PondENGHO'!BL77-1</f>
        <v>2.8580917205642029</v>
      </c>
      <c r="BN91" s="3">
        <f>+'Indice PondENGHO'!BM89/'Indice PondENGHO'!BM77-1</f>
        <v>2.8652735552408779</v>
      </c>
      <c r="BO91" s="3">
        <f>+'Indice PondENGHO'!BN89/'Indice PondENGHO'!BN77-1</f>
        <v>2.8731547260792594</v>
      </c>
      <c r="BP91" s="3">
        <f>+'Indice PondENGHO'!BO89/'Indice PondENGHO'!BO77-1</f>
        <v>2.8853832905942092</v>
      </c>
      <c r="BQ91" s="3">
        <f>+'Indice PondENGHO'!BP89/'Indice PondENGHO'!BP77-1</f>
        <v>2.8880421956231426</v>
      </c>
      <c r="BR91" s="10">
        <f>+'Indice PondENGHO'!BQ89/'Indice PondENGHO'!BQ77-1</f>
        <v>3.0748384572402312</v>
      </c>
      <c r="BS91" s="3">
        <f>+'Indice PondENGHO'!BR89/'Indice PondENGHO'!BR77-1</f>
        <v>2.6681696018461376</v>
      </c>
      <c r="BT91" s="3">
        <f>+'Indice PondENGHO'!BS89/'Indice PondENGHO'!BS77-1</f>
        <v>2.08064057538295</v>
      </c>
      <c r="BU91" s="3">
        <f>+'Indice PondENGHO'!BT89/'Indice PondENGHO'!BT77-1</f>
        <v>2.2060526407091365</v>
      </c>
      <c r="BV91" s="3">
        <f>+'Indice PondENGHO'!BU89/'Indice PondENGHO'!BU77-1</f>
        <v>3.0157690534881541</v>
      </c>
      <c r="BW91" s="3">
        <f>+'Indice PondENGHO'!BV89/'Indice PondENGHO'!BV77-1</f>
        <v>3.3068201413597018</v>
      </c>
      <c r="BX91" s="3">
        <f>+'Indice PondENGHO'!BW89/'Indice PondENGHO'!BW77-1</f>
        <v>3.2539296596980432</v>
      </c>
      <c r="BY91" s="3">
        <f>+'Indice PondENGHO'!BX89/'Indice PondENGHO'!BX77-1</f>
        <v>3.3496159137972636</v>
      </c>
      <c r="BZ91" s="3">
        <f>+'Indice PondENGHO'!BY89/'Indice PondENGHO'!BY77-1</f>
        <v>2.8495736557469016</v>
      </c>
      <c r="CA91" s="3">
        <f>+'Indice PondENGHO'!BZ89/'Indice PondENGHO'!BZ77-1</f>
        <v>2.1123995305725858</v>
      </c>
      <c r="CB91" s="3">
        <f>+'Indice PondENGHO'!CA89/'Indice PondENGHO'!CA77-1</f>
        <v>2.7155916110463498</v>
      </c>
      <c r="CC91" s="11">
        <f>+'Indice PondENGHO'!CB89/'Indice PondENGHO'!CB77-1</f>
        <v>3.6379999418385092</v>
      </c>
      <c r="CD91" s="3">
        <f>+'Indice PondENGHO'!CC89/'Indice PondENGHO'!CC77-1</f>
        <v>2.8775199400327494</v>
      </c>
      <c r="CE91" s="3">
        <f>+'Indice PondENGHO'!CD89/'Indice PondENGHO'!CD77-1</f>
        <v>2.8775199400327494</v>
      </c>
      <c r="CF91" s="3">
        <f>+'[3]Infla Interanual PondENGHO'!CD91</f>
        <v>2.8781653879231972</v>
      </c>
      <c r="CI91" s="72">
        <f t="shared" ref="CI91" si="112">+BM91-BQ91</f>
        <v>-2.9950475058939663E-2</v>
      </c>
      <c r="CJ91" s="72">
        <f t="shared" si="3"/>
        <v>0</v>
      </c>
      <c r="CK91" s="72">
        <f t="shared" si="9"/>
        <v>-2.9950475058939663E-2</v>
      </c>
    </row>
    <row r="92" spans="1:114" x14ac:dyDescent="0.25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2.900411330317477</v>
      </c>
      <c r="E92" s="3">
        <f>+'Indice PondENGHO'!E90/'Indice PondENGHO'!E78-1</f>
        <v>2.7194609377072783</v>
      </c>
      <c r="F92" s="3">
        <f>+'Indice PondENGHO'!F90/'Indice PondENGHO'!F78-1</f>
        <v>2.0312200908592484</v>
      </c>
      <c r="G92" s="3">
        <f>+'Indice PondENGHO'!G90/'Indice PondENGHO'!G78-1</f>
        <v>3.0922115127902146</v>
      </c>
      <c r="H92" s="3">
        <f>+'Indice PondENGHO'!H90/'Indice PondENGHO'!H78-1</f>
        <v>2.9377233522720276</v>
      </c>
      <c r="I92" s="3">
        <f>+'Indice PondENGHO'!I90/'Indice PondENGHO'!I78-1</f>
        <v>3.4172040047475738</v>
      </c>
      <c r="J92" s="3">
        <f>+'Indice PondENGHO'!J90/'Indice PondENGHO'!J78-1</f>
        <v>3.2529965811976949</v>
      </c>
      <c r="K92" s="3">
        <f>+'Indice PondENGHO'!K90/'Indice PondENGHO'!K78-1</f>
        <v>3.6544284228632931</v>
      </c>
      <c r="L92" s="3">
        <f>+'Indice PondENGHO'!L90/'Indice PondENGHO'!L78-1</f>
        <v>2.8088138455677605</v>
      </c>
      <c r="M92" s="3">
        <f>+'Indice PondENGHO'!M90/'Indice PondENGHO'!M78-1</f>
        <v>2.1566771076462903</v>
      </c>
      <c r="N92" s="3">
        <f>+'Indice PondENGHO'!N90/'Indice PondENGHO'!N78-1</f>
        <v>2.6071602302721328</v>
      </c>
      <c r="O92" s="11">
        <f>+'Indice PondENGHO'!O90/'Indice PondENGHO'!O78-1</f>
        <v>3.6561828526909892</v>
      </c>
      <c r="P92" s="10">
        <f>+'Indice PondENGHO'!P90/'Indice PondENGHO'!P78-1</f>
        <v>2.9166059487989098</v>
      </c>
      <c r="Q92" s="3">
        <f>+'Indice PondENGHO'!Q90/'Indice PondENGHO'!Q78-1</f>
        <v>2.7228181608687874</v>
      </c>
      <c r="R92" s="3">
        <f>+'Indice PondENGHO'!R90/'Indice PondENGHO'!R78-1</f>
        <v>2.0418414128150508</v>
      </c>
      <c r="S92" s="3">
        <f>+'Indice PondENGHO'!S90/'Indice PondENGHO'!S78-1</f>
        <v>3.1109596643976154</v>
      </c>
      <c r="T92" s="3">
        <f>+'Indice PondENGHO'!T90/'Indice PondENGHO'!T78-1</f>
        <v>2.9333269616429734</v>
      </c>
      <c r="U92" s="3">
        <f>+'Indice PondENGHO'!U90/'Indice PondENGHO'!U78-1</f>
        <v>3.4187474779815279</v>
      </c>
      <c r="V92" s="3">
        <f>+'Indice PondENGHO'!V90/'Indice PondENGHO'!V78-1</f>
        <v>3.2440536113816787</v>
      </c>
      <c r="W92" s="3">
        <f>+'Indice PondENGHO'!W90/'Indice PondENGHO'!W78-1</f>
        <v>3.6650182383855077</v>
      </c>
      <c r="X92" s="3">
        <f>+'Indice PondENGHO'!X90/'Indice PondENGHO'!X78-1</f>
        <v>2.8170086265029948</v>
      </c>
      <c r="Y92" s="3">
        <f>+'Indice PondENGHO'!Y90/'Indice PondENGHO'!Y78-1</f>
        <v>2.1970455208454363</v>
      </c>
      <c r="Z92" s="3">
        <f>+'Indice PondENGHO'!Z90/'Indice PondENGHO'!Z78-1</f>
        <v>2.617775348208558</v>
      </c>
      <c r="AA92" s="11">
        <f>+'Indice PondENGHO'!AA90/'Indice PondENGHO'!AA78-1</f>
        <v>3.6250165435987602</v>
      </c>
      <c r="AB92" s="10">
        <f>+'Indice PondENGHO'!AB90/'Indice PondENGHO'!AB78-1</f>
        <v>2.9257107206638353</v>
      </c>
      <c r="AC92" s="3">
        <f>+'Indice PondENGHO'!AC90/'Indice PondENGHO'!AC78-1</f>
        <v>2.7336229072915921</v>
      </c>
      <c r="AD92" s="3">
        <f>+'Indice PondENGHO'!AD90/'Indice PondENGHO'!AD78-1</f>
        <v>2.0475656466129677</v>
      </c>
      <c r="AE92" s="3">
        <f>+'Indice PondENGHO'!AE90/'Indice PondENGHO'!AE78-1</f>
        <v>3.1101547800888802</v>
      </c>
      <c r="AF92" s="3">
        <f>+'Indice PondENGHO'!AF90/'Indice PondENGHO'!AF78-1</f>
        <v>2.9393363251178553</v>
      </c>
      <c r="AG92" s="3">
        <f>+'Indice PondENGHO'!AG90/'Indice PondENGHO'!AG78-1</f>
        <v>3.4154246658660847</v>
      </c>
      <c r="AH92" s="3">
        <f>+'Indice PondENGHO'!AH90/'Indice PondENGHO'!AH78-1</f>
        <v>3.2446972598947879</v>
      </c>
      <c r="AI92" s="3">
        <f>+'Indice PondENGHO'!AI90/'Indice PondENGHO'!AI78-1</f>
        <v>3.6805135160921223</v>
      </c>
      <c r="AJ92" s="3">
        <f>+'Indice PondENGHO'!AJ90/'Indice PondENGHO'!AJ78-1</f>
        <v>2.8203349554339927</v>
      </c>
      <c r="AK92" s="3">
        <f>+'Indice PondENGHO'!AK90/'Indice PondENGHO'!AK78-1</f>
        <v>2.2088087285774947</v>
      </c>
      <c r="AL92" s="3">
        <f>+'Indice PondENGHO'!AL90/'Indice PondENGHO'!AL78-1</f>
        <v>2.6344039965235875</v>
      </c>
      <c r="AM92" s="11">
        <f>+'Indice PondENGHO'!AM90/'Indice PondENGHO'!AM78-1</f>
        <v>3.6089117273198692</v>
      </c>
      <c r="AN92" s="10">
        <f>+'Indice PondENGHO'!AN90/'Indice PondENGHO'!AN78-1</f>
        <v>2.9336908967948738</v>
      </c>
      <c r="AO92" s="3">
        <f>+'Indice PondENGHO'!AO90/'Indice PondENGHO'!AO78-1</f>
        <v>2.7356733164473228</v>
      </c>
      <c r="AP92" s="3">
        <f>+'Indice PondENGHO'!AP90/'Indice PondENGHO'!AP78-1</f>
        <v>2.0529087963695196</v>
      </c>
      <c r="AQ92" s="3">
        <f>+'Indice PondENGHO'!AQ90/'Indice PondENGHO'!AQ78-1</f>
        <v>3.1163587290007309</v>
      </c>
      <c r="AR92" s="3">
        <f>+'Indice PondENGHO'!AR90/'Indice PondENGHO'!AR78-1</f>
        <v>2.9415597312861088</v>
      </c>
      <c r="AS92" s="3">
        <f>+'Indice PondENGHO'!AS90/'Indice PondENGHO'!AS78-1</f>
        <v>3.4115041555842307</v>
      </c>
      <c r="AT92" s="3">
        <f>+'Indice PondENGHO'!AT90/'Indice PondENGHO'!AT78-1</f>
        <v>3.239768958573257</v>
      </c>
      <c r="AU92" s="3">
        <f>+'Indice PondENGHO'!AU90/'Indice PondENGHO'!AU78-1</f>
        <v>3.6721150047370346</v>
      </c>
      <c r="AV92" s="3">
        <f>+'Indice PondENGHO'!AV90/'Indice PondENGHO'!AV78-1</f>
        <v>2.8348420499274889</v>
      </c>
      <c r="AW92" s="3">
        <f>+'Indice PondENGHO'!AW90/'Indice PondENGHO'!AW78-1</f>
        <v>2.1946400240566146</v>
      </c>
      <c r="AX92" s="3">
        <f>+'Indice PondENGHO'!AX90/'Indice PondENGHO'!AX78-1</f>
        <v>2.6374990298465497</v>
      </c>
      <c r="AY92" s="11">
        <f>+'Indice PondENGHO'!AY90/'Indice PondENGHO'!AY78-1</f>
        <v>3.6060232137686281</v>
      </c>
      <c r="AZ92" s="10">
        <f>+'Indice PondENGHO'!AZ90/'Indice PondENGHO'!AZ78-1</f>
        <v>2.94692584654798</v>
      </c>
      <c r="BA92" s="3">
        <f>+'Indice PondENGHO'!BA90/'Indice PondENGHO'!BA78-1</f>
        <v>2.7336836098108241</v>
      </c>
      <c r="BB92" s="3">
        <f>+'Indice PondENGHO'!BB90/'Indice PondENGHO'!BB78-1</f>
        <v>2.0596549841515697</v>
      </c>
      <c r="BC92" s="3">
        <f>+'Indice PondENGHO'!BC90/'Indice PondENGHO'!BC78-1</f>
        <v>3.1355232249923803</v>
      </c>
      <c r="BD92" s="3">
        <f>+'Indice PondENGHO'!BD90/'Indice PondENGHO'!BD78-1</f>
        <v>2.9351280717496602</v>
      </c>
      <c r="BE92" s="3">
        <f>+'Indice PondENGHO'!BE90/'Indice PondENGHO'!BE78-1</f>
        <v>3.4072998948696487</v>
      </c>
      <c r="BF92" s="3">
        <f>+'Indice PondENGHO'!BF90/'Indice PondENGHO'!BF78-1</f>
        <v>3.2429164303185871</v>
      </c>
      <c r="BG92" s="3">
        <f>+'Indice PondENGHO'!BG90/'Indice PondENGHO'!BG78-1</f>
        <v>3.6850110408737651</v>
      </c>
      <c r="BH92" s="3">
        <f>+'Indice PondENGHO'!BH90/'Indice PondENGHO'!BH78-1</f>
        <v>2.8527294655954587</v>
      </c>
      <c r="BI92" s="3">
        <f>+'Indice PondENGHO'!BI90/'Indice PondENGHO'!BI78-1</f>
        <v>2.2409984301669916</v>
      </c>
      <c r="BJ92" s="3">
        <f>+'Indice PondENGHO'!BJ90/'Indice PondENGHO'!BJ78-1</f>
        <v>2.6450400872353486</v>
      </c>
      <c r="BK92" s="11">
        <f>+'Indice PondENGHO'!BK90/'Indice PondENGHO'!BK78-1</f>
        <v>3.5660045461381786</v>
      </c>
      <c r="BL92" s="2">
        <f t="shared" ref="BL92" si="115">+A92</f>
        <v>45383</v>
      </c>
      <c r="BM92" s="3">
        <f>+'Indice PondENGHO'!BL90/'Indice PondENGHO'!BL78-1</f>
        <v>2.8547306914135269</v>
      </c>
      <c r="BN92" s="3">
        <f>+'Indice PondENGHO'!BM90/'Indice PondENGHO'!BM78-1</f>
        <v>2.8764835373129829</v>
      </c>
      <c r="BO92" s="3">
        <f>+'Indice PondENGHO'!BN90/'Indice PondENGHO'!BN78-1</f>
        <v>2.8895122853357367</v>
      </c>
      <c r="BP92" s="3">
        <f>+'Indice PondENGHO'!BO90/'Indice PondENGHO'!BO78-1</f>
        <v>2.9040934379478975</v>
      </c>
      <c r="BQ92" s="3">
        <f>+'Indice PondENGHO'!BP90/'Indice PondENGHO'!BP78-1</f>
        <v>2.9185923249270385</v>
      </c>
      <c r="BR92" s="10">
        <f>+'Indice PondENGHO'!BQ90/'Indice PondENGHO'!BQ78-1</f>
        <v>2.9258864947218939</v>
      </c>
      <c r="BS92" s="3">
        <f>+'Indice PondENGHO'!BR90/'Indice PondENGHO'!BR78-1</f>
        <v>2.7301224075926203</v>
      </c>
      <c r="BT92" s="3">
        <f>+'Indice PondENGHO'!BS90/'Indice PondENGHO'!BS78-1</f>
        <v>2.0490734261650032</v>
      </c>
      <c r="BU92" s="3">
        <f>+'Indice PondENGHO'!BT90/'Indice PondENGHO'!BT78-1</f>
        <v>3.1178213098917311</v>
      </c>
      <c r="BV92" s="3">
        <f>+'Indice PondENGHO'!BU90/'Indice PondENGHO'!BU78-1</f>
        <v>2.9371601102936329</v>
      </c>
      <c r="BW92" s="3">
        <f>+'Indice PondENGHO'!BV90/'Indice PondENGHO'!BV78-1</f>
        <v>3.4117611628958349</v>
      </c>
      <c r="BX92" s="3">
        <f>+'Indice PondENGHO'!BW90/'Indice PondENGHO'!BW78-1</f>
        <v>3.2434541344044376</v>
      </c>
      <c r="BY92" s="3">
        <f>+'Indice PondENGHO'!BX90/'Indice PondENGHO'!BX78-1</f>
        <v>3.674216609843973</v>
      </c>
      <c r="BZ92" s="3">
        <f>+'Indice PondENGHO'!BY90/'Indice PondENGHO'!BY78-1</f>
        <v>2.8338553797600889</v>
      </c>
      <c r="CA92" s="3">
        <f>+'Indice PondENGHO'!BZ90/'Indice PondENGHO'!BZ78-1</f>
        <v>2.213779941043736</v>
      </c>
      <c r="CB92" s="3">
        <f>+'Indice PondENGHO'!CA90/'Indice PondENGHO'!CA78-1</f>
        <v>2.6351267190014118</v>
      </c>
      <c r="CC92" s="11">
        <f>+'Indice PondENGHO'!CB90/'Indice PondENGHO'!CB78-1</f>
        <v>3.5992351951916239</v>
      </c>
      <c r="CD92" s="3">
        <f>+'Indice PondENGHO'!CC90/'Indice PondENGHO'!CC78-1</f>
        <v>2.8956511827067311</v>
      </c>
      <c r="CE92" s="3">
        <f>+'Indice PondENGHO'!CD90/'Indice PondENGHO'!CD78-1</f>
        <v>2.8956511827067311</v>
      </c>
      <c r="CF92" s="3">
        <f>+'[3]Infla Interanual PondENGHO'!CD92</f>
        <v>2.8940737030933903</v>
      </c>
      <c r="CI92" s="72">
        <f t="shared" ref="CI92" si="116">+BM92-BQ92</f>
        <v>-6.3861633513511595E-2</v>
      </c>
      <c r="CJ92" s="72">
        <f t="shared" si="3"/>
        <v>0</v>
      </c>
      <c r="CK92" s="72">
        <f t="shared" si="9"/>
        <v>-6.3861633513511595E-2</v>
      </c>
    </row>
    <row r="93" spans="1:114" x14ac:dyDescent="0.25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2.8470717144634001</v>
      </c>
      <c r="E93" s="3">
        <f>+'Indice PondENGHO'!E91/'Indice PondENGHO'!E79-1</f>
        <v>2.6494380249450686</v>
      </c>
      <c r="F93" s="3">
        <f>+'Indice PondENGHO'!F91/'Indice PondENGHO'!F79-1</f>
        <v>1.9247123834483939</v>
      </c>
      <c r="G93" s="3">
        <f>+'Indice PondENGHO'!G91/'Indice PondENGHO'!G79-1</f>
        <v>2.7575719278660342</v>
      </c>
      <c r="H93" s="3">
        <f>+'Indice PondENGHO'!H91/'Indice PondENGHO'!H79-1</f>
        <v>2.7369846237006135</v>
      </c>
      <c r="I93" s="3">
        <f>+'Indice PondENGHO'!I91/'Indice PondENGHO'!I79-1</f>
        <v>3.0722012390102948</v>
      </c>
      <c r="J93" s="3">
        <f>+'Indice PondENGHO'!J91/'Indice PondENGHO'!J79-1</f>
        <v>3.1275814893308267</v>
      </c>
      <c r="K93" s="3">
        <f>+'Indice PondENGHO'!K91/'Indice PondENGHO'!K79-1</f>
        <v>3.71473805547667</v>
      </c>
      <c r="L93" s="3">
        <f>+'Indice PondENGHO'!L91/'Indice PondENGHO'!L79-1</f>
        <v>2.6832141042752897</v>
      </c>
      <c r="M93" s="3">
        <f>+'Indice PondENGHO'!M91/'Indice PondENGHO'!M79-1</f>
        <v>2.2414700512751202</v>
      </c>
      <c r="N93" s="3">
        <f>+'Indice PondENGHO'!N91/'Indice PondENGHO'!N79-1</f>
        <v>2.483104373748207</v>
      </c>
      <c r="O93" s="11">
        <f>+'Indice PondENGHO'!O91/'Indice PondENGHO'!O79-1</f>
        <v>3.5199167083865639</v>
      </c>
      <c r="P93" s="10">
        <f>+'Indice PondENGHO'!P91/'Indice PondENGHO'!P79-1</f>
        <v>2.8702426515731916</v>
      </c>
      <c r="Q93" s="3">
        <f>+'Indice PondENGHO'!Q91/'Indice PondENGHO'!Q79-1</f>
        <v>2.6598092046427166</v>
      </c>
      <c r="R93" s="3">
        <f>+'Indice PondENGHO'!R91/'Indice PondENGHO'!R79-1</f>
        <v>1.9343452587363257</v>
      </c>
      <c r="S93" s="3">
        <f>+'Indice PondENGHO'!S91/'Indice PondENGHO'!S79-1</f>
        <v>2.7685896652137774</v>
      </c>
      <c r="T93" s="3">
        <f>+'Indice PondENGHO'!T91/'Indice PondENGHO'!T79-1</f>
        <v>2.7339218653472304</v>
      </c>
      <c r="U93" s="3">
        <f>+'Indice PondENGHO'!U91/'Indice PondENGHO'!U79-1</f>
        <v>3.0760297623155823</v>
      </c>
      <c r="V93" s="3">
        <f>+'Indice PondENGHO'!V91/'Indice PondENGHO'!V79-1</f>
        <v>3.1112521532349451</v>
      </c>
      <c r="W93" s="3">
        <f>+'Indice PondENGHO'!W91/'Indice PondENGHO'!W79-1</f>
        <v>3.7286984469002631</v>
      </c>
      <c r="X93" s="3">
        <f>+'Indice PondENGHO'!X91/'Indice PondENGHO'!X79-1</f>
        <v>2.6871468050009097</v>
      </c>
      <c r="Y93" s="3">
        <f>+'Indice PondENGHO'!Y91/'Indice PondENGHO'!Y79-1</f>
        <v>2.2908254030394186</v>
      </c>
      <c r="Z93" s="3">
        <f>+'Indice PondENGHO'!Z91/'Indice PondENGHO'!Z79-1</f>
        <v>2.4923513255745173</v>
      </c>
      <c r="AA93" s="11">
        <f>+'Indice PondENGHO'!AA91/'Indice PondENGHO'!AA79-1</f>
        <v>3.5008038014737499</v>
      </c>
      <c r="AB93" s="10">
        <f>+'Indice PondENGHO'!AB91/'Indice PondENGHO'!AB79-1</f>
        <v>2.8856984906729588</v>
      </c>
      <c r="AC93" s="3">
        <f>+'Indice PondENGHO'!AC91/'Indice PondENGHO'!AC79-1</f>
        <v>2.6676487647516911</v>
      </c>
      <c r="AD93" s="3">
        <f>+'Indice PondENGHO'!AD91/'Indice PondENGHO'!AD79-1</f>
        <v>1.9401448129055554</v>
      </c>
      <c r="AE93" s="3">
        <f>+'Indice PondENGHO'!AE91/'Indice PondENGHO'!AE79-1</f>
        <v>2.7669093978956911</v>
      </c>
      <c r="AF93" s="3">
        <f>+'Indice PondENGHO'!AF91/'Indice PondENGHO'!AF79-1</f>
        <v>2.7391123097627021</v>
      </c>
      <c r="AG93" s="3">
        <f>+'Indice PondENGHO'!AG91/'Indice PondENGHO'!AG79-1</f>
        <v>3.075553493662345</v>
      </c>
      <c r="AH93" s="3">
        <f>+'Indice PondENGHO'!AH91/'Indice PondENGHO'!AH79-1</f>
        <v>3.0973970354027989</v>
      </c>
      <c r="AI93" s="3">
        <f>+'Indice PondENGHO'!AI91/'Indice PondENGHO'!AI79-1</f>
        <v>3.745085076304111</v>
      </c>
      <c r="AJ93" s="3">
        <f>+'Indice PondENGHO'!AJ91/'Indice PondENGHO'!AJ79-1</f>
        <v>2.6884315410761968</v>
      </c>
      <c r="AK93" s="3">
        <f>+'Indice PondENGHO'!AK91/'Indice PondENGHO'!AK79-1</f>
        <v>2.3021303346574093</v>
      </c>
      <c r="AL93" s="3">
        <f>+'Indice PondENGHO'!AL91/'Indice PondENGHO'!AL79-1</f>
        <v>2.5078229428317051</v>
      </c>
      <c r="AM93" s="11">
        <f>+'Indice PondENGHO'!AM91/'Indice PondENGHO'!AM79-1</f>
        <v>3.4902154780330799</v>
      </c>
      <c r="AN93" s="10">
        <f>+'Indice PondENGHO'!AN91/'Indice PondENGHO'!AN79-1</f>
        <v>2.8969327429191849</v>
      </c>
      <c r="AO93" s="3">
        <f>+'Indice PondENGHO'!AO91/'Indice PondENGHO'!AO79-1</f>
        <v>2.6726576239661504</v>
      </c>
      <c r="AP93" s="3">
        <f>+'Indice PondENGHO'!AP91/'Indice PondENGHO'!AP79-1</f>
        <v>1.9425465156405766</v>
      </c>
      <c r="AQ93" s="3">
        <f>+'Indice PondENGHO'!AQ91/'Indice PondENGHO'!AQ79-1</f>
        <v>2.7754697388726268</v>
      </c>
      <c r="AR93" s="3">
        <f>+'Indice PondENGHO'!AR91/'Indice PondENGHO'!AR79-1</f>
        <v>2.7408403794380498</v>
      </c>
      <c r="AS93" s="3">
        <f>+'Indice PondENGHO'!AS91/'Indice PondENGHO'!AS79-1</f>
        <v>3.0747039342677835</v>
      </c>
      <c r="AT93" s="3">
        <f>+'Indice PondENGHO'!AT91/'Indice PondENGHO'!AT79-1</f>
        <v>3.0874143392988955</v>
      </c>
      <c r="AU93" s="3">
        <f>+'Indice PondENGHO'!AU91/'Indice PondENGHO'!AU79-1</f>
        <v>3.7381216536462132</v>
      </c>
      <c r="AV93" s="3">
        <f>+'Indice PondENGHO'!AV91/'Indice PondENGHO'!AV79-1</f>
        <v>2.6997710151431265</v>
      </c>
      <c r="AW93" s="3">
        <f>+'Indice PondENGHO'!AW91/'Indice PondENGHO'!AW79-1</f>
        <v>2.2895022607500115</v>
      </c>
      <c r="AX93" s="3">
        <f>+'Indice PondENGHO'!AX91/'Indice PondENGHO'!AX79-1</f>
        <v>2.5132794984619804</v>
      </c>
      <c r="AY93" s="11">
        <f>+'Indice PondENGHO'!AY91/'Indice PondENGHO'!AY79-1</f>
        <v>3.4899344598158768</v>
      </c>
      <c r="AZ93" s="10">
        <f>+'Indice PondENGHO'!AZ91/'Indice PondENGHO'!AZ79-1</f>
        <v>2.9157694280155373</v>
      </c>
      <c r="BA93" s="3">
        <f>+'Indice PondENGHO'!BA91/'Indice PondENGHO'!BA79-1</f>
        <v>2.6777417738607103</v>
      </c>
      <c r="BB93" s="3">
        <f>+'Indice PondENGHO'!BB91/'Indice PondENGHO'!BB79-1</f>
        <v>1.9459840504590926</v>
      </c>
      <c r="BC93" s="3">
        <f>+'Indice PondENGHO'!BC91/'Indice PondENGHO'!BC79-1</f>
        <v>2.7946204380171045</v>
      </c>
      <c r="BD93" s="3">
        <f>+'Indice PondENGHO'!BD91/'Indice PondENGHO'!BD79-1</f>
        <v>2.7345308883168657</v>
      </c>
      <c r="BE93" s="3">
        <f>+'Indice PondENGHO'!BE91/'Indice PondENGHO'!BE79-1</f>
        <v>3.0740579951737548</v>
      </c>
      <c r="BF93" s="3">
        <f>+'Indice PondENGHO'!BF91/'Indice PondENGHO'!BF79-1</f>
        <v>3.0804229398238787</v>
      </c>
      <c r="BG93" s="3">
        <f>+'Indice PondENGHO'!BG91/'Indice PondENGHO'!BG79-1</f>
        <v>3.7554464536894177</v>
      </c>
      <c r="BH93" s="3">
        <f>+'Indice PondENGHO'!BH91/'Indice PondENGHO'!BH79-1</f>
        <v>2.7130575095549379</v>
      </c>
      <c r="BI93" s="3">
        <f>+'Indice PondENGHO'!BI91/'Indice PondENGHO'!BI79-1</f>
        <v>2.3470604613275774</v>
      </c>
      <c r="BJ93" s="3">
        <f>+'Indice PondENGHO'!BJ91/'Indice PondENGHO'!BJ79-1</f>
        <v>2.5215954282848445</v>
      </c>
      <c r="BK93" s="11">
        <f>+'Indice PondENGHO'!BK91/'Indice PondENGHO'!BK79-1</f>
        <v>3.4563122885020059</v>
      </c>
      <c r="BL93" s="2">
        <f t="shared" ref="BL93" si="119">+A93</f>
        <v>45413</v>
      </c>
      <c r="BM93" s="3">
        <f>+'Indice PondENGHO'!BL91/'Indice PondENGHO'!BL79-1</f>
        <v>2.7406439861730489</v>
      </c>
      <c r="BN93" s="3">
        <f>+'Indice PondENGHO'!BM91/'Indice PondENGHO'!BM79-1</f>
        <v>2.7571661871858577</v>
      </c>
      <c r="BO93" s="3">
        <f>+'Indice PondENGHO'!BN91/'Indice PondENGHO'!BN79-1</f>
        <v>2.7652340952372052</v>
      </c>
      <c r="BP93" s="3">
        <f>+'Indice PondENGHO'!BO91/'Indice PondENGHO'!BO79-1</f>
        <v>2.7728557460507952</v>
      </c>
      <c r="BQ93" s="3">
        <f>+'Indice PondENGHO'!BP91/'Indice PondENGHO'!BP79-1</f>
        <v>2.7763674888242238</v>
      </c>
      <c r="BR93" s="10">
        <f>+'Indice PondENGHO'!BQ91/'Indice PondENGHO'!BQ79-1</f>
        <v>2.884927889829159</v>
      </c>
      <c r="BS93" s="3">
        <f>+'Indice PondENGHO'!BR91/'Indice PondENGHO'!BR79-1</f>
        <v>2.6678089515571064</v>
      </c>
      <c r="BT93" s="3">
        <f>+'Indice PondENGHO'!BS91/'Indice PondENGHO'!BS79-1</f>
        <v>1.9393095636233255</v>
      </c>
      <c r="BU93" s="3">
        <f>+'Indice PondENGHO'!BT91/'Indice PondENGHO'!BT79-1</f>
        <v>2.7770058044113126</v>
      </c>
      <c r="BV93" s="3">
        <f>+'Indice PondENGHO'!BU91/'Indice PondENGHO'!BU79-1</f>
        <v>2.7367318980376178</v>
      </c>
      <c r="BW93" s="3">
        <f>+'Indice PondENGHO'!BV91/'Indice PondENGHO'!BV79-1</f>
        <v>3.0745455545063356</v>
      </c>
      <c r="BX93" s="3">
        <f>+'Indice PondENGHO'!BW91/'Indice PondENGHO'!BW79-1</f>
        <v>3.0934376919824151</v>
      </c>
      <c r="BY93" s="3">
        <f>+'Indice PondENGHO'!BX91/'Indice PondENGHO'!BX79-1</f>
        <v>3.7401572291527181</v>
      </c>
      <c r="BZ93" s="3">
        <f>+'Indice PondENGHO'!BY91/'Indice PondENGHO'!BY79-1</f>
        <v>2.6993612734620136</v>
      </c>
      <c r="CA93" s="3">
        <f>+'Indice PondENGHO'!BZ91/'Indice PondENGHO'!BZ79-1</f>
        <v>2.312154007515085</v>
      </c>
      <c r="CB93" s="3">
        <f>+'Indice PondENGHO'!CA91/'Indice PondENGHO'!CA79-1</f>
        <v>2.5107137814504537</v>
      </c>
      <c r="CC93" s="11">
        <f>+'Indice PondENGHO'!CB91/'Indice PondENGHO'!CB79-1</f>
        <v>3.4819842037339512</v>
      </c>
      <c r="CD93" s="3">
        <f>+'Indice PondENGHO'!CC91/'Indice PondENGHO'!CC79-1</f>
        <v>2.7661647810855587</v>
      </c>
      <c r="CE93" s="3">
        <f>+'Indice PondENGHO'!CD91/'Indice PondENGHO'!CD79-1</f>
        <v>2.7661647810855587</v>
      </c>
      <c r="CF93" s="3">
        <f>+'[3]Infla Interanual PondENGHO'!CD93</f>
        <v>2.7655576501133581</v>
      </c>
      <c r="CI93" s="72">
        <f t="shared" ref="CI93" si="120">+BM93-BQ93</f>
        <v>-3.5723502651174854E-2</v>
      </c>
      <c r="CJ93" s="72">
        <f t="shared" si="3"/>
        <v>0</v>
      </c>
      <c r="CK93" s="72">
        <f t="shared" si="9"/>
        <v>-3.5723502651174854E-2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92"/>
  <sheetViews>
    <sheetView zoomScale="120" zoomScaleNormal="115" workbookViewId="0">
      <pane xSplit="3" ySplit="2" topLeftCell="D89" activePane="bottomRight" state="frozen"/>
      <selection pane="topRight" activeCell="D1" sqref="D1"/>
      <selection pane="bottomLeft" activeCell="A3" sqref="A3"/>
      <selection pane="bottomRight" activeCell="A92" sqref="A92:XFD92"/>
    </sheetView>
  </sheetViews>
  <sheetFormatPr baseColWidth="10" defaultColWidth="8" defaultRowHeight="12.75" x14ac:dyDescent="0.2"/>
  <cols>
    <col min="1" max="58" width="8" style="53"/>
    <col min="59" max="87" width="8" style="53" hidden="1" customWidth="1"/>
    <col min="88" max="100" width="8" style="53"/>
    <col min="101" max="101" width="6.5703125" style="53" bestFit="1" customWidth="1"/>
    <col min="102" max="118" width="6.5703125" style="53" customWidth="1"/>
    <col min="119" max="138" width="8" style="53"/>
    <col min="139" max="139" width="11.140625" style="53" bestFit="1" customWidth="1"/>
    <col min="140" max="16384" width="8" style="53"/>
  </cols>
  <sheetData>
    <row r="1" spans="1:135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9.5" thickBot="1" x14ac:dyDescent="0.3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5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5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5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5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5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5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5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5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5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  <row r="90" spans="1:135" x14ac:dyDescent="0.2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1246">100*D$1*(D90-D78)/$I78</f>
        <v>35.568214961838436</v>
      </c>
      <c r="L90" s="61">
        <f t="shared" ref="L90" si="1247">100*E$1*(E90-E78)/$I78</f>
        <v>44.781321167929171</v>
      </c>
      <c r="M90" s="61">
        <f t="shared" ref="M90" si="1248">100*F$1*(F90-F78)/$I78</f>
        <v>51.000943600218918</v>
      </c>
      <c r="N90" s="61">
        <f t="shared" ref="N90" si="1249">100*G$1*(G90-G78)/$I78</f>
        <v>64.193725971244618</v>
      </c>
      <c r="O90" s="61">
        <f t="shared" ref="O90" si="1250">100*H$1*(H90-H78)/$I78</f>
        <v>92.207428413027117</v>
      </c>
      <c r="P90" s="61">
        <f t="shared" ref="P90" si="1251">+SUM(K90:O90)</f>
        <v>287.75163411425831</v>
      </c>
      <c r="Q90" s="61">
        <f t="shared" ref="Q90" si="1252">100*(I90/I78-1)</f>
        <v>287.75199400327494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1253">+S$1*(S90-S78)/D78</f>
        <v>112.18632701366343</v>
      </c>
      <c r="Z90" s="61">
        <f t="shared" ref="Z90" si="1254">+T$1*(T90-T78)/E78</f>
        <v>91.659942922495034</v>
      </c>
      <c r="AA90" s="61">
        <f t="shared" ref="AA90" si="1255">+U$1*(U90-U78)/F78</f>
        <v>84.451029947872911</v>
      </c>
      <c r="AB90" s="61">
        <f t="shared" ref="AB90" si="1256">+V$1*(V90-V78)/G78</f>
        <v>70.692425311444524</v>
      </c>
      <c r="AC90" s="61">
        <f t="shared" ref="AC90" si="1257">+W$1*(W90-W78)/H78</f>
        <v>53.371159190497323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125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1259">+H90</f>
        <v>5289.4189453125</v>
      </c>
      <c r="BG90" s="61">
        <f t="shared" ref="BG90" si="1260">+AE$1*(AE90-AE78)/$AQ78</f>
        <v>112.18632701366343</v>
      </c>
      <c r="BH90" s="61">
        <f t="shared" ref="BH90" si="1261">+AF$1*(AF90-AF78)/$AQ78</f>
        <v>4.9037718596418935</v>
      </c>
      <c r="BI90" s="61">
        <f t="shared" ref="BI90" si="1262">+AG$1*(AG90-AG78)/$AQ78</f>
        <v>18.732948937683737</v>
      </c>
      <c r="BJ90" s="61">
        <f t="shared" ref="BJ90" si="1263">+AH$1*(AH90-AH78)/$AQ78</f>
        <v>24.161139880332364</v>
      </c>
      <c r="BK90" s="61">
        <f t="shared" ref="BK90" si="1264">+AI$1*(AI90-AI78)/$AQ78</f>
        <v>12.041976900467263</v>
      </c>
      <c r="BL90" s="61">
        <f t="shared" ref="BL90" si="1265">+AJ$1*(AJ90-AJ78)/$AQ78</f>
        <v>14.488756950881486</v>
      </c>
      <c r="BM90" s="61">
        <f t="shared" ref="BM90" si="1266">+AK$1*(AK90-AK78)/$AQ78</f>
        <v>34.035770691136676</v>
      </c>
      <c r="BN90" s="61">
        <f t="shared" ref="BN90" si="1267">+AL$1*(AL90-AL78)/$AQ78</f>
        <v>11.785471807093426</v>
      </c>
      <c r="BO90" s="61">
        <f t="shared" ref="BO90" si="1268">+AM$1*(AM90-AM78)/$AQ78</f>
        <v>19.571972751608968</v>
      </c>
      <c r="BP90" s="61">
        <f t="shared" ref="BP90" si="1269">+AN$1*(AN90-AN78)/$AQ78</f>
        <v>2.5906950592391063</v>
      </c>
      <c r="BQ90" s="61">
        <f t="shared" ref="BQ90" si="1270">+AO$1*(AO90-AO78)/$AQ78</f>
        <v>12.693420968832539</v>
      </c>
      <c r="BR90" s="61">
        <f t="shared" ref="BR90" si="1271">+AP$1*(AP90-AP78)/$AQ78</f>
        <v>11.669605063313121</v>
      </c>
      <c r="BS90" s="61">
        <f t="shared" ref="BS90" si="1272">+SUM(BG90:BR90)</f>
        <v>278.86185788389395</v>
      </c>
      <c r="BT90" s="53">
        <f t="shared" ref="BT90" si="1273">+(D90/D78-1)*100</f>
        <v>285.80917205642027</v>
      </c>
      <c r="BV90" s="61">
        <f t="shared" ref="BV90" si="1274">+AS$1*(AS90-AS78)/$BE78</f>
        <v>53.371159190497323</v>
      </c>
      <c r="BW90" s="61">
        <f t="shared" ref="BW90" si="1275">+AT$1*(AT90-AT78)/$BE78</f>
        <v>4.1494111063081833</v>
      </c>
      <c r="BX90" s="61">
        <f t="shared" ref="BX90" si="1276">+AU$1*(AU90-AU78)/$BE78</f>
        <v>15.027503208518072</v>
      </c>
      <c r="BY90" s="61">
        <f t="shared" ref="BY90" si="1277">+AV$1*(AV90-AV78)/$BE78</f>
        <v>24.179874490291308</v>
      </c>
      <c r="BZ90" s="61">
        <f t="shared" ref="BZ90" si="1278">+AW$1*(AW90-AW78)/$BE78</f>
        <v>21.124511698296342</v>
      </c>
      <c r="CA90" s="61">
        <f t="shared" ref="CA90" si="1279">+AX$1*(AX90-AX78)/$BE78</f>
        <v>27.490135275988486</v>
      </c>
      <c r="CB90" s="61">
        <f t="shared" ref="CB90" si="1280">+AY$1*(AY90-AY78)/$BE78</f>
        <v>52.050572318220397</v>
      </c>
      <c r="CC90" s="61">
        <f t="shared" ref="CC90" si="1281">+AZ$1*(AZ90-AZ78)/$BE78</f>
        <v>10.998423831031161</v>
      </c>
      <c r="CD90" s="61">
        <f t="shared" ref="CD90" si="1282">+BA$1*(BA90-BA78)/$BE78</f>
        <v>26.11772333710713</v>
      </c>
      <c r="CE90" s="61">
        <f t="shared" ref="CE90" si="1283">+BB$1*(BB90-BB78)/$BE78</f>
        <v>6.6315880586565124</v>
      </c>
      <c r="CF90" s="61">
        <f t="shared" ref="CF90" si="1284">+BC$1*(BC90-BC78)/$BE78</f>
        <v>23.965103671711372</v>
      </c>
      <c r="CG90" s="61">
        <f t="shared" ref="CG90" si="1285">+BD$1*(BD90-BD78)/$BE78</f>
        <v>16.011102919974231</v>
      </c>
      <c r="CH90" s="61">
        <f t="shared" ref="CH90" si="1286">+SUM(BV90:CG90)</f>
        <v>281.11710910660048</v>
      </c>
      <c r="CI90" s="53">
        <f t="shared" ref="CI90" si="1287">(H90/H78-1)*100</f>
        <v>288.80421956231424</v>
      </c>
      <c r="CK90" s="61">
        <f t="shared" ref="CK90" si="1288">+BG90/$BS90*$BT90</f>
        <v>114.98123652742778</v>
      </c>
      <c r="CL90" s="61">
        <f t="shared" ref="CL90" si="1289">+BH90/$BS90*$BT90</f>
        <v>5.0259400327934554</v>
      </c>
      <c r="CM90" s="61">
        <f t="shared" ref="CM90" si="1290">+BI90/$BS90*$BT90</f>
        <v>19.199644823006885</v>
      </c>
      <c r="CN90" s="61">
        <f t="shared" ref="CN90" si="1291">+BJ90/$BS90*$BT90</f>
        <v>24.763068845407648</v>
      </c>
      <c r="CO90" s="61">
        <f t="shared" ref="CO90" si="1292">+BK90/$BS90*$BT90</f>
        <v>12.341979910633979</v>
      </c>
      <c r="CP90" s="61">
        <f t="shared" ref="CP90" si="1293">+BL90/$BS90*$BT90</f>
        <v>14.849716844324705</v>
      </c>
      <c r="CQ90" s="61">
        <f t="shared" ref="CQ90" si="1294">+BM90/$BS90*$BT90</f>
        <v>34.883707350132326</v>
      </c>
      <c r="CR90" s="61">
        <f t="shared" ref="CR90" si="1295">+BN90/$BS90*$BT90</f>
        <v>12.07908447946334</v>
      </c>
      <c r="CS90" s="61">
        <f t="shared" ref="CS90" si="1296">+BO90/$BS90*$BT90</f>
        <v>20.059571323580634</v>
      </c>
      <c r="CT90" s="61">
        <f t="shared" ref="CT90" si="1297">+BP90/$BS90*$BT90</f>
        <v>2.6552373119456041</v>
      </c>
      <c r="CU90" s="61">
        <f t="shared" ref="CU90" si="1298">+BQ90/$BS90*$BT90</f>
        <v>13.009653472136485</v>
      </c>
      <c r="CV90" s="61">
        <f t="shared" ref="CV90" si="1299">+BR90/$BS90*$BT90</f>
        <v>11.960331135567488</v>
      </c>
      <c r="CW90" s="61">
        <f t="shared" ref="CW90" si="1300">+SUM(CK90:CV90)</f>
        <v>285.80917205642038</v>
      </c>
      <c r="CX90" s="61"/>
      <c r="CY90" s="61"/>
      <c r="CZ90" s="61">
        <f t="shared" ref="CZ90" si="1301">+BV90/$CH90*$CI90</f>
        <v>54.830586534320993</v>
      </c>
      <c r="DA90" s="61">
        <f t="shared" ref="DA90" si="1302">+BW90/$CH90*$CI90</f>
        <v>4.2628762084562739</v>
      </c>
      <c r="DB90" s="61">
        <f t="shared" ref="DB90" si="1303">+BX90/$CH90*$CI90</f>
        <v>15.438428311599104</v>
      </c>
      <c r="DC90" s="61">
        <f t="shared" ref="DC90" si="1304">+BY90/$CH90*$CI90</f>
        <v>24.841069984947882</v>
      </c>
      <c r="DD90" s="61">
        <f t="shared" ref="DD90" si="1305">+BZ90/$CH90*$CI90</f>
        <v>21.702158698380725</v>
      </c>
      <c r="DE90" s="61">
        <f t="shared" ref="DE90" si="1306">+CA90/$CH90*$CI90</f>
        <v>28.241849417403138</v>
      </c>
      <c r="DF90" s="61">
        <f t="shared" ref="DF90" si="1307">+CB90/$CH90*$CI90</f>
        <v>53.473888387330767</v>
      </c>
      <c r="DG90" s="61">
        <f t="shared" ref="DG90" si="1308">+CC90/$CH90*$CI90</f>
        <v>11.299174287296813</v>
      </c>
      <c r="DH90" s="61">
        <f t="shared" ref="DH90" si="1309">+CD90/$CH90*$CI90</f>
        <v>26.831909054163514</v>
      </c>
      <c r="DI90" s="61">
        <f t="shared" ref="DI90" si="1310">+CE90/$CH90*$CI90</f>
        <v>6.8129279638145235</v>
      </c>
      <c r="DJ90" s="61">
        <f t="shared" ref="DJ90" si="1311">+CF90/$CH90*$CI90</f>
        <v>24.620426286519635</v>
      </c>
      <c r="DK90" s="61">
        <f t="shared" ref="DK90" si="1312">+CG90/$CH90*$CI90</f>
        <v>16.448924428080915</v>
      </c>
      <c r="DL90" s="61">
        <f t="shared" ref="DL90" si="1313">+SUM(CZ90:DK90)</f>
        <v>288.8042195623143</v>
      </c>
      <c r="DM90" s="61">
        <f t="shared" ref="DM90" si="1314">+(H90/H78-1)*100</f>
        <v>288.80421956231424</v>
      </c>
      <c r="DN90" s="61"/>
      <c r="DO90" s="59">
        <f t="shared" ref="DO90" si="1315">+A90</f>
        <v>45352</v>
      </c>
      <c r="DP90" s="61">
        <f t="shared" ref="DP90" si="1316">+CK90-CZ90</f>
        <v>60.150649993106789</v>
      </c>
      <c r="DQ90" s="61">
        <f t="shared" ref="DQ90" si="1317">+CL90-DA90</f>
        <v>0.76306382433718145</v>
      </c>
      <c r="DR90" s="61">
        <f t="shared" ref="DR90" si="1318">+CM90-DB90</f>
        <v>3.7612165114077811</v>
      </c>
      <c r="DS90" s="61">
        <f t="shared" ref="DS90" si="1319">+CN90-DC90</f>
        <v>-7.8001139540234021E-2</v>
      </c>
      <c r="DT90" s="61">
        <f t="shared" ref="DT90" si="1320">+CO90-DD90</f>
        <v>-9.3601787877467455</v>
      </c>
      <c r="DU90" s="61">
        <f t="shared" ref="DU90" si="1321">+CP90-DE90</f>
        <v>-13.392132573078433</v>
      </c>
      <c r="DV90" s="61">
        <f t="shared" ref="DV90" si="1322">+CQ90-DF90</f>
        <v>-18.590181037198441</v>
      </c>
      <c r="DW90" s="61">
        <f t="shared" ref="DW90" si="1323">+CR90-DG90</f>
        <v>0.77991019216652724</v>
      </c>
      <c r="DX90" s="61">
        <f t="shared" ref="DX90" si="1324">+CS90-DH90</f>
        <v>-6.7723377305828798</v>
      </c>
      <c r="DY90" s="61">
        <f t="shared" ref="DY90" si="1325">+CT90-DI90</f>
        <v>-4.1576906518689194</v>
      </c>
      <c r="DZ90" s="61">
        <f t="shared" ref="DZ90" si="1326">+CU90-DJ90</f>
        <v>-11.61077281438315</v>
      </c>
      <c r="EA90" s="61">
        <f t="shared" ref="EA90" si="1327">+CV90-DK90</f>
        <v>-4.4885932925134266</v>
      </c>
      <c r="EB90" s="61">
        <f t="shared" ref="EB90" si="1328">+CW90-DL90</f>
        <v>-2.9950475058939219</v>
      </c>
      <c r="EC90" s="61"/>
      <c r="ED90" s="79">
        <f>+'Infla Interanual PondENGHO'!CI91</f>
        <v>-2.9950475058939663E-2</v>
      </c>
      <c r="EE90" s="53">
        <f t="shared" ref="EE90" si="1329">+ED90*100</f>
        <v>-2.9950475058939663</v>
      </c>
    </row>
    <row r="91" spans="1:135" x14ac:dyDescent="0.2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1330">100*D$1*(D91-D79)/$I79</f>
        <v>35.595485548700523</v>
      </c>
      <c r="L91" s="61">
        <f t="shared" ref="L91" si="1331">100*E$1*(E91-E79)/$I79</f>
        <v>44.983104086089867</v>
      </c>
      <c r="M91" s="61">
        <f t="shared" ref="M91" si="1332">100*F$1*(F91-F79)/$I79</f>
        <v>51.313051996445786</v>
      </c>
      <c r="N91" s="61">
        <f t="shared" ref="N91" si="1333">100*G$1*(G91-G79)/$I79</f>
        <v>64.591547009592148</v>
      </c>
      <c r="O91" s="61">
        <f t="shared" ref="O91" si="1334">100*H$1*(H91-H79)/$I79</f>
        <v>93.081708686587561</v>
      </c>
      <c r="P91" s="61">
        <f t="shared" ref="P91" si="1335">+SUM(K91:O91)</f>
        <v>289.56489732741591</v>
      </c>
      <c r="Q91" s="61">
        <f t="shared" ref="Q91" si="1336">100*(I91/I79-1)</f>
        <v>289.56511827067311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1337">+S$1*(S91-S79)/D79</f>
        <v>108.63342332330683</v>
      </c>
      <c r="Z91" s="61">
        <f t="shared" ref="Z91" si="1338">+T$1*(T91-T79)/E79</f>
        <v>88.827150834246055</v>
      </c>
      <c r="AA91" s="61">
        <f t="shared" ref="AA91" si="1339">+U$1*(U91-U79)/F79</f>
        <v>81.814752339989425</v>
      </c>
      <c r="AB91" s="61">
        <f t="shared" ref="AB91" si="1340">+V$1*(V91-V79)/G79</f>
        <v>68.489410485940923</v>
      </c>
      <c r="AC91" s="61">
        <f t="shared" ref="AC91" si="1341">+W$1*(W91-W79)/H79</f>
        <v>51.714060880434353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1342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1343">+H91</f>
        <v>5764.63916015625</v>
      </c>
      <c r="BG91" s="61">
        <f t="shared" ref="BG91" si="1344">+AE$1*(AE91-AE79)/$AQ79</f>
        <v>108.63342332330683</v>
      </c>
      <c r="BH91" s="61">
        <f t="shared" ref="BH91" si="1345">+AF$1*(AF91-AF79)/$AQ79</f>
        <v>4.8444342489040979</v>
      </c>
      <c r="BI91" s="61">
        <f t="shared" ref="BI91" si="1346">+AG$1*(AG91-AG79)/$AQ79</f>
        <v>18.46037061321497</v>
      </c>
      <c r="BJ91" s="61">
        <f t="shared" ref="BJ91" si="1347">+AH$1*(AH91-AH79)/$AQ79</f>
        <v>32.28599991760256</v>
      </c>
      <c r="BK91" s="61">
        <f t="shared" ref="BK91" si="1348">+AI$1*(AI91-AI79)/$AQ79</f>
        <v>11.746334637324718</v>
      </c>
      <c r="BL91" s="61">
        <f t="shared" ref="BL91" si="1349">+AJ$1*(AJ91-AJ79)/$AQ79</f>
        <v>14.653292847563939</v>
      </c>
      <c r="BM91" s="61">
        <f t="shared" ref="BM91" si="1350">+AK$1*(AK91-AK79)/$AQ79</f>
        <v>33.293807765610595</v>
      </c>
      <c r="BN91" s="61">
        <f t="shared" ref="BN91" si="1351">+AL$1*(AL91-AL79)/$AQ79</f>
        <v>12.761433021774092</v>
      </c>
      <c r="BO91" s="61">
        <f t="shared" ref="BO91" si="1352">+AM$1*(AM91-AM79)/$AQ79</f>
        <v>19.431256025157992</v>
      </c>
      <c r="BP91" s="61">
        <f t="shared" ref="BP91" si="1353">+AN$1*(AN91-AN79)/$AQ79</f>
        <v>2.6723493241373615</v>
      </c>
      <c r="BQ91" s="61">
        <f t="shared" ref="BQ91" si="1354">+AO$1*(AO91-AO79)/$AQ79</f>
        <v>12.382097691551044</v>
      </c>
      <c r="BR91" s="61">
        <f t="shared" ref="BR91" si="1355">+AP$1*(AP91-AP79)/$AQ79</f>
        <v>11.358260139216593</v>
      </c>
      <c r="BS91" s="61">
        <f t="shared" ref="BS91" si="1356">+SUM(BG91:BR91)</f>
        <v>282.5230595553648</v>
      </c>
      <c r="BT91" s="53">
        <f t="shared" ref="BT91" si="1357">+(D91/D79-1)*100</f>
        <v>285.47306914135271</v>
      </c>
      <c r="BV91" s="61">
        <f t="shared" ref="BV91" si="1358">+AS$1*(AS91-AS79)/$BE79</f>
        <v>51.714060880434353</v>
      </c>
      <c r="BW91" s="61">
        <f t="shared" ref="BW91" si="1359">+AT$1*(AT91-AT79)/$BE79</f>
        <v>4.1170315664350117</v>
      </c>
      <c r="BX91" s="61">
        <f t="shared" ref="BX91" si="1360">+AU$1*(AU91-AU79)/$BE79</f>
        <v>14.802244513420675</v>
      </c>
      <c r="BY91" s="61">
        <f t="shared" ref="BY91" si="1361">+AV$1*(AV91-AV79)/$BE79</f>
        <v>33.895241068930645</v>
      </c>
      <c r="BZ91" s="61">
        <f t="shared" ref="BZ91" si="1362">+AW$1*(AW91-AW79)/$BE79</f>
        <v>20.73614761116378</v>
      </c>
      <c r="CA91" s="61">
        <f t="shared" ref="CA91" si="1363">+AX$1*(AX91-AX79)/$BE79</f>
        <v>27.987466730959259</v>
      </c>
      <c r="CB91" s="61">
        <f t="shared" ref="CB91" si="1364">+AY$1*(AY91-AY79)/$BE79</f>
        <v>50.99495224431805</v>
      </c>
      <c r="CC91" s="61">
        <f t="shared" ref="CC91" si="1365">+AZ$1*(AZ91-AZ79)/$BE79</f>
        <v>11.900868023598411</v>
      </c>
      <c r="CD91" s="61">
        <f t="shared" ref="CD91" si="1366">+BA$1*(BA91-BA79)/$BE79</f>
        <v>25.845138080158478</v>
      </c>
      <c r="CE91" s="61">
        <f t="shared" ref="CE91" si="1367">+BB$1*(BB91-BB79)/$BE79</f>
        <v>6.839421729149886</v>
      </c>
      <c r="CF91" s="61">
        <f t="shared" ref="CF91" si="1368">+BC$1*(BC91-BC79)/$BE79</f>
        <v>23.657089023155425</v>
      </c>
      <c r="CG91" s="61">
        <f t="shared" ref="CG91" si="1369">+BD$1*(BD91-BD79)/$BE79</f>
        <v>15.617137545366438</v>
      </c>
      <c r="CH91" s="61">
        <f t="shared" ref="CH91" si="1370">+SUM(BV91:CG91)</f>
        <v>288.1067990170904</v>
      </c>
      <c r="CI91" s="53">
        <f t="shared" ref="CI91" si="1371">(H91/H79-1)*100</f>
        <v>291.85923249270382</v>
      </c>
      <c r="CK91" s="61">
        <f t="shared" ref="CK91" si="1372">+BG91/$BS91*$BT91</f>
        <v>109.76773653889636</v>
      </c>
      <c r="CL91" s="61">
        <f t="shared" ref="CL91" si="1373">+BH91/$BS91*$BT91</f>
        <v>4.8950181817534961</v>
      </c>
      <c r="CM91" s="61">
        <f t="shared" ref="CM91" si="1374">+BI91/$BS91*$BT91</f>
        <v>18.653127517219833</v>
      </c>
      <c r="CN91" s="61">
        <f t="shared" ref="CN91" si="1375">+BJ91/$BS91*$BT91</f>
        <v>32.623119335040656</v>
      </c>
      <c r="CO91" s="61">
        <f t="shared" ref="CO91" si="1376">+BK91/$BS91*$BT91</f>
        <v>11.868985863864827</v>
      </c>
      <c r="CP91" s="61">
        <f t="shared" ref="CP91" si="1377">+BL91/$BS91*$BT91</f>
        <v>14.806297541887416</v>
      </c>
      <c r="CQ91" s="61">
        <f t="shared" ref="CQ91" si="1378">+BM91/$BS91*$BT91</f>
        <v>33.641450369429073</v>
      </c>
      <c r="CR91" s="61">
        <f t="shared" ref="CR91" si="1379">+BN91/$BS91*$BT91</f>
        <v>12.894683559993606</v>
      </c>
      <c r="CS91" s="61">
        <f t="shared" ref="CS91" si="1380">+BO91/$BS91*$BT91</f>
        <v>19.634150584038302</v>
      </c>
      <c r="CT91" s="61">
        <f t="shared" ref="CT91" si="1381">+BP91/$BS91*$BT91</f>
        <v>2.7002530858186926</v>
      </c>
      <c r="CU91" s="61">
        <f t="shared" ref="CU91" si="1382">+BQ91/$BS91*$BT91</f>
        <v>12.511387339419793</v>
      </c>
      <c r="CV91" s="61">
        <f t="shared" ref="CV91" si="1383">+BR91/$BS91*$BT91</f>
        <v>11.476859223990653</v>
      </c>
      <c r="CW91" s="61">
        <f t="shared" ref="CW91" si="1384">+SUM(CK91:CV91)</f>
        <v>285.47306914135265</v>
      </c>
      <c r="CX91" s="61"/>
      <c r="CY91" s="61"/>
      <c r="CZ91" s="61">
        <f t="shared" ref="CZ91" si="1385">+BV91/$CH91*$CI91</f>
        <v>52.387608238114517</v>
      </c>
      <c r="DA91" s="61">
        <f t="shared" ref="DA91" si="1386">+BW91/$CH91*$CI91</f>
        <v>4.1706536507549705</v>
      </c>
      <c r="DB91" s="61">
        <f t="shared" ref="DB91" si="1387">+BX91/$CH91*$CI91</f>
        <v>14.995035652039657</v>
      </c>
      <c r="DC91" s="61">
        <f t="shared" ref="DC91" si="1388">+BY91/$CH91*$CI91</f>
        <v>34.336708044666601</v>
      </c>
      <c r="DD91" s="61">
        <f t="shared" ref="DD91" si="1389">+BZ91/$CH91*$CI91</f>
        <v>21.00622459205022</v>
      </c>
      <c r="DE91" s="61">
        <f t="shared" ref="DE91" si="1390">+CA91/$CH91*$CI91</f>
        <v>28.351988177232517</v>
      </c>
      <c r="DF91" s="61">
        <f t="shared" ref="DF91" si="1391">+CB91/$CH91*$CI91</f>
        <v>51.659133605333189</v>
      </c>
      <c r="DG91" s="61">
        <f t="shared" ref="DG91" si="1392">+CC91/$CH91*$CI91</f>
        <v>12.055870320361143</v>
      </c>
      <c r="DH91" s="61">
        <f t="shared" ref="DH91" si="1393">+CD91/$CH91*$CI91</f>
        <v>26.181756867513389</v>
      </c>
      <c r="DI91" s="61">
        <f t="shared" ref="DI91" si="1394">+CE91/$CH91*$CI91</f>
        <v>6.928501456313068</v>
      </c>
      <c r="DJ91" s="61">
        <f t="shared" ref="DJ91" si="1395">+CF91/$CH91*$CI91</f>
        <v>23.96520966830823</v>
      </c>
      <c r="DK91" s="61">
        <f t="shared" ref="DK91" si="1396">+CG91/$CH91*$CI91</f>
        <v>15.820542220016327</v>
      </c>
      <c r="DL91" s="61">
        <f t="shared" ref="DL91" si="1397">+SUM(CZ91:DK91)</f>
        <v>291.85923249270382</v>
      </c>
      <c r="DM91" s="61">
        <f t="shared" ref="DM91" si="1398">+(H91/H79-1)*100</f>
        <v>291.85923249270382</v>
      </c>
      <c r="DN91" s="61"/>
      <c r="DO91" s="59">
        <f t="shared" ref="DO91" si="1399">+A91</f>
        <v>45383</v>
      </c>
      <c r="DP91" s="61">
        <f t="shared" ref="DP91" si="1400">+CK91-CZ91</f>
        <v>57.380128300781841</v>
      </c>
      <c r="DQ91" s="61">
        <f t="shared" ref="DQ91" si="1401">+CL91-DA91</f>
        <v>0.7243645309985256</v>
      </c>
      <c r="DR91" s="61">
        <f t="shared" ref="DR91" si="1402">+CM91-DB91</f>
        <v>3.6580918651801753</v>
      </c>
      <c r="DS91" s="61">
        <f t="shared" ref="DS91" si="1403">+CN91-DC91</f>
        <v>-1.7135887096259452</v>
      </c>
      <c r="DT91" s="61">
        <f t="shared" ref="DT91" si="1404">+CO91-DD91</f>
        <v>-9.1372387281853928</v>
      </c>
      <c r="DU91" s="61">
        <f t="shared" ref="DU91" si="1405">+CP91-DE91</f>
        <v>-13.545690635345101</v>
      </c>
      <c r="DV91" s="61">
        <f t="shared" ref="DV91" si="1406">+CQ91-DF91</f>
        <v>-18.017683235904116</v>
      </c>
      <c r="DW91" s="61">
        <f t="shared" ref="DW91" si="1407">+CR91-DG91</f>
        <v>0.83881323963246324</v>
      </c>
      <c r="DX91" s="61">
        <f t="shared" ref="DX91" si="1408">+CS91-DH91</f>
        <v>-6.547606283475087</v>
      </c>
      <c r="DY91" s="61">
        <f t="shared" ref="DY91" si="1409">+CT91-DI91</f>
        <v>-4.2282483704943754</v>
      </c>
      <c r="DZ91" s="61">
        <f t="shared" ref="DZ91" si="1410">+CU91-DJ91</f>
        <v>-11.453822328888437</v>
      </c>
      <c r="EA91" s="61">
        <f t="shared" ref="EA91" si="1411">+CV91-DK91</f>
        <v>-4.3436829960256738</v>
      </c>
      <c r="EB91" s="61">
        <f t="shared" ref="EB91" si="1412">+CW91-DL91</f>
        <v>-6.386163351351172</v>
      </c>
      <c r="EC91" s="61"/>
      <c r="ED91" s="79">
        <f>+'Infla Interanual PondENGHO'!CI92</f>
        <v>-6.3861633513511595E-2</v>
      </c>
      <c r="EE91" s="53">
        <f t="shared" ref="EE91" si="1413">+ED91*100</f>
        <v>-6.3861633513511595</v>
      </c>
    </row>
    <row r="92" spans="1:135" x14ac:dyDescent="0.2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1414">100*D$1*(D92-D80)/$I80</f>
        <v>34.097643068200128</v>
      </c>
      <c r="L92" s="61">
        <f t="shared" ref="L92" si="1415">100*E$1*(E92-E80)/$I80</f>
        <v>43.067571812327969</v>
      </c>
      <c r="M92" s="61">
        <f t="shared" ref="M92" si="1416">100*F$1*(F92-F80)/$I80</f>
        <v>49.07265575352988</v>
      </c>
      <c r="N92" s="61">
        <f t="shared" ref="N92" si="1417">100*G$1*(G92-G80)/$I80</f>
        <v>61.67704737835821</v>
      </c>
      <c r="O92" s="61">
        <f t="shared" ref="O92" si="1418">100*H$1*(H92-H80)/$I80</f>
        <v>88.70121967008366</v>
      </c>
      <c r="P92" s="61">
        <f t="shared" ref="P92" si="1419">+SUM(K92:O92)</f>
        <v>276.61613768249987</v>
      </c>
      <c r="Q92" s="61">
        <f t="shared" ref="Q92" si="1420">100*(I92/I80-1)</f>
        <v>276.6164781085559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1421">+S$1*(S92-S80)/D80</f>
        <v>105.64702873212801</v>
      </c>
      <c r="Z92" s="61">
        <f t="shared" ref="Z92" si="1422">+T$1*(T92-T80)/E80</f>
        <v>86.437006725898684</v>
      </c>
      <c r="AA92" s="61">
        <f t="shared" ref="AA92" si="1423">+U$1*(U92-U80)/F80</f>
        <v>79.670816305253396</v>
      </c>
      <c r="AB92" s="61">
        <f t="shared" ref="AB92" si="1424">+V$1*(V92-V80)/G80</f>
        <v>66.687162779369871</v>
      </c>
      <c r="AC92" s="61">
        <f t="shared" ref="AC92" si="1425">+W$1*(W92-W80)/H80</f>
        <v>50.344119793457061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1426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1427">+H92</f>
        <v>6020.81591796875</v>
      </c>
      <c r="BG92" s="61">
        <f t="shared" ref="BG92" si="1428">+AE$1*(AE92-AE80)/$AQ80</f>
        <v>105.64702873212801</v>
      </c>
      <c r="BH92" s="61">
        <f t="shared" ref="BH92" si="1429">+AF$1*(AF92-AF80)/$AQ80</f>
        <v>4.7713030109968768</v>
      </c>
      <c r="BI92" s="61">
        <f t="shared" ref="BI92" si="1430">+AG$1*(AG92-AG80)/$AQ80</f>
        <v>17.528290094199036</v>
      </c>
      <c r="BJ92" s="61">
        <f t="shared" ref="BJ92" si="1431">+AH$1*(AH92-AH80)/$AQ80</f>
        <v>29.817459525981519</v>
      </c>
      <c r="BK92" s="61">
        <f t="shared" ref="BK92" si="1432">+AI$1*(AI92-AI80)/$AQ80</f>
        <v>11.059258628547592</v>
      </c>
      <c r="BL92" s="61">
        <f t="shared" ref="BL92" si="1433">+AJ$1*(AJ92-AJ80)/$AQ80</f>
        <v>13.34979319017269</v>
      </c>
      <c r="BM92" s="61">
        <f t="shared" ref="BM92" si="1434">+AK$1*(AK92-AK80)/$AQ80</f>
        <v>31.892673780932046</v>
      </c>
      <c r="BN92" s="61">
        <f t="shared" ref="BN92" si="1435">+AL$1*(AL92-AL80)/$AQ80</f>
        <v>12.889145246115206</v>
      </c>
      <c r="BO92" s="61">
        <f t="shared" ref="BO92" si="1436">+AM$1*(AM92-AM80)/$AQ80</f>
        <v>18.537528195590582</v>
      </c>
      <c r="BP92" s="61">
        <f t="shared" ref="BP92" si="1437">+AN$1*(AN92-AN80)/$AQ80</f>
        <v>2.7255110170031855</v>
      </c>
      <c r="BQ92" s="61">
        <f t="shared" ref="BQ92" si="1438">+AO$1*(AO92-AO80)/$AQ80</f>
        <v>11.923461513482303</v>
      </c>
      <c r="BR92" s="61">
        <f t="shared" ref="BR92" si="1439">+AP$1*(AP92-AP80)/$AQ80</f>
        <v>10.87958086376444</v>
      </c>
      <c r="BS92" s="61">
        <f t="shared" ref="BS92" si="1440">+SUM(BG92:BR92)</f>
        <v>271.02103379891349</v>
      </c>
      <c r="BT92" s="53">
        <f t="shared" ref="BT92" si="1441">+(D92/D80-1)*100</f>
        <v>274.0643986173049</v>
      </c>
      <c r="BV92" s="61">
        <f t="shared" ref="BV92" si="1442">+AS$1*(AS92-AS80)/$BE80</f>
        <v>50.344119793457061</v>
      </c>
      <c r="BW92" s="61">
        <f t="shared" ref="BW92" si="1443">+AT$1*(AT92-AT80)/$BE80</f>
        <v>4.0605842835812131</v>
      </c>
      <c r="BX92" s="61">
        <f t="shared" ref="BX92" si="1444">+AU$1*(AU92-AU80)/$BE80</f>
        <v>14.008985323890158</v>
      </c>
      <c r="BY92" s="61">
        <f t="shared" ref="BY92" si="1445">+AV$1*(AV92-AV80)/$BE80</f>
        <v>31.118896966612265</v>
      </c>
      <c r="BZ92" s="61">
        <f t="shared" ref="BZ92" si="1446">+AW$1*(AW92-AW80)/$BE80</f>
        <v>19.427814021368977</v>
      </c>
      <c r="CA92" s="61">
        <f t="shared" ref="CA92" si="1447">+AX$1*(AX92-AX80)/$BE80</f>
        <v>25.335743077481752</v>
      </c>
      <c r="CB92" s="61">
        <f t="shared" ref="CB92" si="1448">+AY$1*(AY92-AY80)/$BE80</f>
        <v>48.331581947269797</v>
      </c>
      <c r="CC92" s="61">
        <f t="shared" ref="CC92" si="1449">+AZ$1*(AZ92-AZ80)/$BE80</f>
        <v>11.994494924595278</v>
      </c>
      <c r="CD92" s="61">
        <f t="shared" ref="CD92" si="1450">+BA$1*(BA92-BA80)/$BE80</f>
        <v>24.664351423926348</v>
      </c>
      <c r="CE92" s="61">
        <f t="shared" ref="CE92" si="1451">+BB$1*(BB92-BB80)/$BE80</f>
        <v>7.0231176040049901</v>
      </c>
      <c r="CF92" s="61">
        <f t="shared" ref="CF92" si="1452">+BC$1*(BC92-BC80)/$BE80</f>
        <v>22.77209754678103</v>
      </c>
      <c r="CG92" s="61">
        <f t="shared" ref="CG92" si="1453">+BD$1*(BD92-BD80)/$BE80</f>
        <v>14.955049597958139</v>
      </c>
      <c r="CH92" s="61">
        <f t="shared" ref="CH92" si="1454">+SUM(BV92:CG92)</f>
        <v>274.036836510927</v>
      </c>
      <c r="CI92" s="53">
        <f t="shared" ref="CI92" si="1455">(H92/H80-1)*100</f>
        <v>277.63674888242235</v>
      </c>
      <c r="CK92" s="61">
        <f t="shared" ref="CK92" si="1456">+BG92/$BS92*$BT92</f>
        <v>106.83336636026021</v>
      </c>
      <c r="CL92" s="61">
        <f t="shared" ref="CL92" si="1457">+BH92/$BS92*$BT92</f>
        <v>4.8248811983353797</v>
      </c>
      <c r="CM92" s="61">
        <f t="shared" ref="CM92" si="1458">+BI92/$BS92*$BT92</f>
        <v>17.725119766979429</v>
      </c>
      <c r="CN92" s="61">
        <f t="shared" ref="CN92" si="1459">+BJ92/$BS92*$BT92</f>
        <v>30.152287439605786</v>
      </c>
      <c r="CO92" s="61">
        <f t="shared" ref="CO92" si="1460">+BK92/$BS92*$BT92</f>
        <v>11.183445884997163</v>
      </c>
      <c r="CP92" s="61">
        <f t="shared" ref="CP92" si="1461">+BL92/$BS92*$BT92</f>
        <v>13.499701447691614</v>
      </c>
      <c r="CQ92" s="61">
        <f t="shared" ref="CQ92" si="1462">+BM92/$BS92*$BT92</f>
        <v>32.250804808582608</v>
      </c>
      <c r="CR92" s="61">
        <f t="shared" ref="CR92" si="1463">+BN92/$BS92*$BT92</f>
        <v>13.033880769522103</v>
      </c>
      <c r="CS92" s="61">
        <f t="shared" ref="CS92" si="1464">+BO92/$BS92*$BT92</f>
        <v>18.74569086230175</v>
      </c>
      <c r="CT92" s="61">
        <f t="shared" ref="CT92" si="1465">+BP92/$BS92*$BT92</f>
        <v>2.7561164804427505</v>
      </c>
      <c r="CU92" s="61">
        <f t="shared" ref="CU92" si="1466">+BQ92/$BS92*$BT92</f>
        <v>12.057353126155066</v>
      </c>
      <c r="CV92" s="61">
        <f t="shared" ref="CV92" si="1467">+BR92/$BS92*$BT92</f>
        <v>11.00175047243102</v>
      </c>
      <c r="CW92" s="61">
        <f t="shared" ref="CW92" si="1468">+SUM(CK92:CV92)</f>
        <v>274.0643986173049</v>
      </c>
      <c r="CX92" s="61"/>
      <c r="CY92" s="61"/>
      <c r="CZ92" s="61">
        <f t="shared" ref="CZ92" si="1469">+BV92/$CH92*$CI92</f>
        <v>51.005470369474544</v>
      </c>
      <c r="DA92" s="61">
        <f t="shared" ref="DA92" si="1470">+BW92/$CH92*$CI92</f>
        <v>4.1139265560438449</v>
      </c>
      <c r="DB92" s="61">
        <f t="shared" ref="DB92" si="1471">+BX92/$CH92*$CI92</f>
        <v>14.193015763818106</v>
      </c>
      <c r="DC92" s="61">
        <f t="shared" ref="DC92" si="1472">+BY92/$CH92*$CI92</f>
        <v>31.527693475883492</v>
      </c>
      <c r="DD92" s="61">
        <f t="shared" ref="DD92" si="1473">+BZ92/$CH92*$CI92</f>
        <v>19.683029447649265</v>
      </c>
      <c r="DE92" s="61">
        <f t="shared" ref="DE92" si="1474">+CA92/$CH92*$CI92</f>
        <v>25.668568606001593</v>
      </c>
      <c r="DF92" s="61">
        <f t="shared" ref="DF92" si="1475">+CB92/$CH92*$CI92</f>
        <v>48.966494618139791</v>
      </c>
      <c r="DG92" s="61">
        <f t="shared" ref="DG92" si="1476">+CC92/$CH92*$CI92</f>
        <v>12.152061809466128</v>
      </c>
      <c r="DH92" s="61">
        <f t="shared" ref="DH92" si="1477">+CD92/$CH92*$CI92</f>
        <v>24.988357148690877</v>
      </c>
      <c r="DI92" s="61">
        <f t="shared" ref="DI92" si="1478">+CE92/$CH92*$CI92</f>
        <v>7.1153774923872453</v>
      </c>
      <c r="DJ92" s="61">
        <f t="shared" ref="DJ92" si="1479">+CF92/$CH92*$CI92</f>
        <v>23.071245488814316</v>
      </c>
      <c r="DK92" s="61">
        <f t="shared" ref="DK92" si="1480">+CG92/$CH92*$CI92</f>
        <v>15.151508106053161</v>
      </c>
      <c r="DL92" s="61">
        <f t="shared" ref="DL92" si="1481">+SUM(CZ92:DK92)</f>
        <v>277.63674888242235</v>
      </c>
      <c r="DM92" s="61">
        <f t="shared" ref="DM92" si="1482">+(H92/H80-1)*100</f>
        <v>277.63674888242235</v>
      </c>
      <c r="DN92" s="61"/>
      <c r="DO92" s="59">
        <f t="shared" ref="DO92" si="1483">+A92</f>
        <v>45413</v>
      </c>
      <c r="DP92" s="61">
        <f t="shared" ref="DP92" si="1484">+CK92-CZ92</f>
        <v>55.82789599078567</v>
      </c>
      <c r="DQ92" s="61">
        <f t="shared" ref="DQ92" si="1485">+CL92-DA92</f>
        <v>0.71095464229153471</v>
      </c>
      <c r="DR92" s="61">
        <f t="shared" ref="DR92" si="1486">+CM92-DB92</f>
        <v>3.5321040031613222</v>
      </c>
      <c r="DS92" s="61">
        <f t="shared" ref="DS92" si="1487">+CN92-DC92</f>
        <v>-1.3754060362777061</v>
      </c>
      <c r="DT92" s="61">
        <f t="shared" ref="DT92" si="1488">+CO92-DD92</f>
        <v>-8.4995835626521021</v>
      </c>
      <c r="DU92" s="61">
        <f t="shared" ref="DU92" si="1489">+CP92-DE92</f>
        <v>-12.168867158309979</v>
      </c>
      <c r="DV92" s="61">
        <f t="shared" ref="DV92" si="1490">+CQ92-DF92</f>
        <v>-16.715689809557183</v>
      </c>
      <c r="DW92" s="61">
        <f t="shared" ref="DW92" si="1491">+CR92-DG92</f>
        <v>0.88181896005597515</v>
      </c>
      <c r="DX92" s="61">
        <f t="shared" ref="DX92" si="1492">+CS92-DH92</f>
        <v>-6.2426662863891274</v>
      </c>
      <c r="DY92" s="61">
        <f t="shared" ref="DY92" si="1493">+CT92-DI92</f>
        <v>-4.3592610119444952</v>
      </c>
      <c r="DZ92" s="61">
        <f t="shared" ref="DZ92" si="1494">+CU92-DJ92</f>
        <v>-11.01389236265925</v>
      </c>
      <c r="EA92" s="61">
        <f t="shared" ref="EA92" si="1495">+CV92-DK92</f>
        <v>-4.1497576336221407</v>
      </c>
      <c r="EB92" s="61">
        <f t="shared" ref="EB92" si="1496">+CW92-DL92</f>
        <v>-3.5723502651174499</v>
      </c>
      <c r="EC92" s="61"/>
      <c r="ED92" s="79">
        <f>+'Infla Interanual PondENGHO'!CI93</f>
        <v>-3.5723502651174854E-2</v>
      </c>
      <c r="EE92" s="53">
        <f t="shared" ref="EE92" si="1497">+ED92*100</f>
        <v>-3.5723502651174854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zoomScale="85" zoomScaleNormal="85" workbookViewId="0">
      <selection activeCell="I11" sqref="I11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5703125" customWidth="1"/>
    <col min="7" max="7" width="26" customWidth="1"/>
    <col min="11" max="11" width="2" customWidth="1"/>
    <col min="15" max="15" width="42" customWidth="1"/>
    <col min="16" max="16" width="14.5703125" bestFit="1" customWidth="1"/>
    <col min="22" max="22" width="14.5703125" bestFit="1" customWidth="1"/>
  </cols>
  <sheetData>
    <row r="1" spans="2:26" x14ac:dyDescent="0.25">
      <c r="T1" s="87" t="s">
        <v>181</v>
      </c>
    </row>
    <row r="2" spans="2:26" ht="33.6" customHeight="1" x14ac:dyDescent="0.25">
      <c r="B2" s="113" t="s">
        <v>163</v>
      </c>
      <c r="C2" s="113"/>
      <c r="G2" s="85" t="s">
        <v>155</v>
      </c>
      <c r="L2" s="85" t="s">
        <v>162</v>
      </c>
    </row>
    <row r="3" spans="2:26" x14ac:dyDescent="0.25">
      <c r="T3" s="114" t="s">
        <v>173</v>
      </c>
      <c r="U3" s="114"/>
      <c r="V3" s="114"/>
      <c r="W3" s="114"/>
    </row>
    <row r="4" spans="2:26" s="90" customFormat="1" ht="31.35" customHeight="1" x14ac:dyDescent="0.25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25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45413</v>
      </c>
      <c r="G5" t="s">
        <v>159</v>
      </c>
      <c r="H5">
        <v>1</v>
      </c>
      <c r="I5" s="88">
        <f>+VLOOKUP($F5,'Infla Mensual PondENGHO'!$BL:$BQ,H5+1,FALSE)*100</f>
        <v>4.754241981505114</v>
      </c>
      <c r="J5" s="88">
        <f>+VLOOKUP($F5,'Infla Interanual PondENGHO'!$BL:$BQ,$H5+1,FALSE)*100</f>
        <v>274.0643986173049</v>
      </c>
      <c r="L5" s="53">
        <v>2</v>
      </c>
      <c r="M5" s="59">
        <f>+MAX('Incidencia Interanual'!DO:DO)</f>
        <v>45413</v>
      </c>
      <c r="N5" s="61">
        <f>+VLOOKUP($M5,'Incidencia Interanual'!$DO:$EB,$L5,FALSE)</f>
        <v>55.82789599078567</v>
      </c>
      <c r="O5" s="53" t="str">
        <f>+VLOOKUP("Division",'Incidencia Interanual'!$DO:$EB,$L5,FALSE)</f>
        <v>Alimentos y bebidas no alcohólicas</v>
      </c>
      <c r="P5" s="88">
        <f>+N5</f>
        <v>55.82789599078567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25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45413</v>
      </c>
      <c r="H6">
        <f>+H5+1</f>
        <v>2</v>
      </c>
      <c r="I6" s="88">
        <f>+VLOOKUP($F6,'Infla Mensual PondENGHO'!$BL:$BQ,H6+1,FALSE)*100</f>
        <v>4.7368963567090638</v>
      </c>
      <c r="J6" s="88">
        <f>+VLOOKUP($F6,'Infla Interanual PondENGHO'!$BL:$BQ,$H6+1,FALSE)*100</f>
        <v>275.71661871858578</v>
      </c>
      <c r="L6" s="53">
        <f t="shared" ref="L6:L17" si="0">+L5+1</f>
        <v>3</v>
      </c>
      <c r="M6" s="59">
        <f>+MAX('Incidencia Interanual'!DO:DO)</f>
        <v>45413</v>
      </c>
      <c r="N6" s="61">
        <f>+VLOOKUP(M6,'Incidencia Interanual'!DO:EB,L6,FALSE)</f>
        <v>0.71095464229153471</v>
      </c>
      <c r="O6" s="53" t="str">
        <f>+VLOOKUP("Division",'Incidencia Interanual'!$DO:$EB,$L6,FALSE)</f>
        <v>Bebidas alcohólicas y tabaco</v>
      </c>
      <c r="P6" s="88">
        <f t="shared" ref="P6:P16" si="1">+N6</f>
        <v>0.71095464229153471</v>
      </c>
      <c r="T6" s="84">
        <f>+DATE(Y6,Z6,1)</f>
        <v>45047</v>
      </c>
      <c r="U6" s="36" t="s">
        <v>174</v>
      </c>
      <c r="V6" s="107">
        <f>100*VLOOKUP($T6,'Infla Mensual PondENGHO'!$A$3:'Infla Mensual PondENGHO'!$A$3:$BQ$1000000,COLUMN($BM$1),FALSE)</f>
        <v>7.9491641317577688</v>
      </c>
      <c r="Y6">
        <f>+YEAR(M6)-1</f>
        <v>2023</v>
      </c>
      <c r="Z6">
        <f>+MONTH(M6)</f>
        <v>5</v>
      </c>
    </row>
    <row r="7" spans="2:26" x14ac:dyDescent="0.25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45413</v>
      </c>
      <c r="H7">
        <f t="shared" ref="H7:H8" si="2">+H6+1</f>
        <v>3</v>
      </c>
      <c r="I7" s="88">
        <f>+VLOOKUP($F7,'Infla Mensual PondENGHO'!$BL:$BQ,H7+1,FALSE)*100</f>
        <v>4.659466729061057</v>
      </c>
      <c r="J7" s="88">
        <f>+VLOOKUP($F7,'Infla Interanual PondENGHO'!$BL:$BQ,$H7+1,FALSE)*100</f>
        <v>276.52340952372055</v>
      </c>
      <c r="L7" s="53">
        <f t="shared" si="0"/>
        <v>4</v>
      </c>
      <c r="M7" s="59">
        <f>+MAX('Incidencia Interanual'!DO:DO)</f>
        <v>45413</v>
      </c>
      <c r="N7" s="61">
        <f>+VLOOKUP(M7,'Incidencia Interanual'!DO:EB,L7,FALSE)</f>
        <v>3.5321040031613222</v>
      </c>
      <c r="O7" s="53" t="str">
        <f>+VLOOKUP("Division",'Incidencia Interanual'!$DO:$EB,$L7,FALSE)</f>
        <v>Prendas de vestir y calzado</v>
      </c>
      <c r="P7" s="88">
        <f t="shared" si="1"/>
        <v>3.5321040031613222</v>
      </c>
      <c r="T7" s="84">
        <f t="shared" ref="T7:T18" si="3">+DATE(Y7,Z7,1)</f>
        <v>45078</v>
      </c>
      <c r="U7" s="36" t="s">
        <v>174</v>
      </c>
      <c r="V7" s="107">
        <f>100*VLOOKUP($T7,'Infla Mensual PondENGHO'!$A$3:'Infla Mensual PondENGHO'!$A$3:$BQ$1000000,COLUMN($BM$1),FALSE)</f>
        <v>5.9845706584237268</v>
      </c>
      <c r="Y7">
        <f>+IF(Z6=12,Y6+1,Y6)</f>
        <v>2023</v>
      </c>
      <c r="Z7">
        <f>+IF(Z6=12,1,Z6+1)</f>
        <v>6</v>
      </c>
    </row>
    <row r="8" spans="2:26" x14ac:dyDescent="0.25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45413</v>
      </c>
      <c r="H8">
        <f t="shared" si="2"/>
        <v>4</v>
      </c>
      <c r="I8" s="88">
        <f>+VLOOKUP($F8,'Infla Mensual PondENGHO'!$BL:$BQ,H8+1,FALSE)*100</f>
        <v>4.5583013541945716</v>
      </c>
      <c r="J8" s="88">
        <f>+VLOOKUP($F8,'Infla Interanual PondENGHO'!$BL:$BQ,$H8+1,FALSE)*100</f>
        <v>277.28557460507955</v>
      </c>
      <c r="L8" s="53">
        <f t="shared" si="0"/>
        <v>5</v>
      </c>
      <c r="M8" s="59">
        <f>+MAX('Incidencia Interanual'!DO:DO)</f>
        <v>45413</v>
      </c>
      <c r="N8" s="61">
        <f>+VLOOKUP(M8,'Incidencia Interanual'!DO:EB,L8,FALSE)</f>
        <v>-1.3754060362777061</v>
      </c>
      <c r="O8" s="53" t="str">
        <f>+VLOOKUP("Division",'Incidencia Interanual'!$DO:$EB,$L8,FALSE)</f>
        <v>Vivienda, agua, electricidad, gas y otros combustibles</v>
      </c>
      <c r="P8" s="88">
        <f t="shared" si="1"/>
        <v>-1.3754060362777061</v>
      </c>
      <c r="T8" s="84">
        <f t="shared" si="3"/>
        <v>45108</v>
      </c>
      <c r="U8" s="36" t="s">
        <v>174</v>
      </c>
      <c r="V8" s="107">
        <f>100*VLOOKUP($T8,'Infla Mensual PondENGHO'!$A$3:'Infla Mensual PondENGHO'!$A$3:$BQ$1000000,COLUMN($BM$1),FALSE)</f>
        <v>6.3891094311341989</v>
      </c>
      <c r="Y8">
        <f t="shared" ref="Y8:Y18" si="4">+IF(Z7=12,Y7+1,Y7)</f>
        <v>2023</v>
      </c>
      <c r="Z8">
        <f t="shared" ref="Z8:Z18" si="5">+IF(Z7=12,1,Z7+1)</f>
        <v>7</v>
      </c>
    </row>
    <row r="9" spans="2:26" x14ac:dyDescent="0.25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45413</v>
      </c>
      <c r="G9" t="s">
        <v>160</v>
      </c>
      <c r="H9">
        <v>5</v>
      </c>
      <c r="I9" s="88">
        <f>+VLOOKUP($F9,'Infla Mensual PondENGHO'!$BL:$BQ,H9+1,FALSE)*100</f>
        <v>4.443933968723135</v>
      </c>
      <c r="J9" s="88">
        <f>+VLOOKUP($F9,'Infla Interanual PondENGHO'!$BL:$BQ,$H9+1,FALSE)*100</f>
        <v>277.63674888242235</v>
      </c>
      <c r="L9" s="53">
        <f t="shared" si="0"/>
        <v>6</v>
      </c>
      <c r="M9" s="59">
        <f>+MAX('Incidencia Interanual'!DO:DO)</f>
        <v>45413</v>
      </c>
      <c r="N9" s="61">
        <f>+VLOOKUP(M9,'Incidencia Interanual'!DO:EB,L9,FALSE)</f>
        <v>-8.4995835626521021</v>
      </c>
      <c r="O9" s="53" t="str">
        <f>+VLOOKUP("Division",'Incidencia Interanual'!$DO:$EB,$L9,FALSE)</f>
        <v>Equipamiento y mantenimiento del hogar</v>
      </c>
      <c r="P9" s="88">
        <f t="shared" si="1"/>
        <v>-8.4995835626521021</v>
      </c>
      <c r="T9" s="84">
        <f t="shared" si="3"/>
        <v>45139</v>
      </c>
      <c r="U9" s="36" t="s">
        <v>174</v>
      </c>
      <c r="V9" s="107">
        <f>100*VLOOKUP($T9,'Infla Mensual PondENGHO'!$A$3:'Infla Mensual PondENGHO'!$A$3:$BQ$1000000,COLUMN($BM$1),FALSE)</f>
        <v>12.89094683492722</v>
      </c>
      <c r="Y9">
        <f t="shared" si="4"/>
        <v>2023</v>
      </c>
      <c r="Z9">
        <f t="shared" si="5"/>
        <v>8</v>
      </c>
    </row>
    <row r="10" spans="2:26" x14ac:dyDescent="0.25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45413</v>
      </c>
      <c r="N10" s="61">
        <f>+VLOOKUP(M10,'Incidencia Interanual'!DO:EB,L10,FALSE)</f>
        <v>-12.168867158309979</v>
      </c>
      <c r="O10" s="53" t="str">
        <f>+VLOOKUP("Division",'Incidencia Interanual'!$DO:$EB,$L10,FALSE)</f>
        <v>Salud</v>
      </c>
      <c r="P10" s="88">
        <f t="shared" si="1"/>
        <v>-12.168867158309979</v>
      </c>
      <c r="T10" s="84">
        <f t="shared" si="3"/>
        <v>45170</v>
      </c>
      <c r="U10" s="36" t="s">
        <v>174</v>
      </c>
      <c r="V10" s="107">
        <f>100*VLOOKUP($T10,'Infla Mensual PondENGHO'!$A$3:'Infla Mensual PondENGHO'!$A$3:$BQ$1000000,COLUMN($BM$1),FALSE)</f>
        <v>12.568217146119265</v>
      </c>
      <c r="Y10">
        <f t="shared" si="4"/>
        <v>2023</v>
      </c>
      <c r="Z10">
        <f t="shared" si="5"/>
        <v>9</v>
      </c>
    </row>
    <row r="11" spans="2:26" x14ac:dyDescent="0.25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88">
        <f>+I5-I9</f>
        <v>0.31030801278197906</v>
      </c>
      <c r="J11" s="88">
        <f t="shared" ref="J11" si="6">+J5-J9</f>
        <v>-3.5723502651174499</v>
      </c>
      <c r="L11" s="53">
        <f t="shared" si="0"/>
        <v>8</v>
      </c>
      <c r="M11" s="59">
        <f>+MAX('Incidencia Interanual'!DO:DO)</f>
        <v>45413</v>
      </c>
      <c r="N11" s="61">
        <f>+VLOOKUP(M11,'Incidencia Interanual'!DO:EB,L11,FALSE)</f>
        <v>-16.715689809557183</v>
      </c>
      <c r="O11" s="53" t="str">
        <f>+VLOOKUP("Division",'Incidencia Interanual'!$DO:$EB,$L11,FALSE)</f>
        <v>Transporte</v>
      </c>
      <c r="P11" s="88">
        <f t="shared" si="1"/>
        <v>-16.715689809557183</v>
      </c>
      <c r="T11" s="84">
        <f t="shared" si="3"/>
        <v>45200</v>
      </c>
      <c r="U11" s="36" t="s">
        <v>174</v>
      </c>
      <c r="V11" s="107">
        <f>100*VLOOKUP($T11,'Infla Mensual PondENGHO'!$A$3:'Infla Mensual PondENGHO'!$A$3:$BQ$1000000,COLUMN($BM$1),FALSE)</f>
        <v>7.7262043891683119</v>
      </c>
      <c r="Y11">
        <f t="shared" si="4"/>
        <v>2023</v>
      </c>
      <c r="Z11">
        <f t="shared" si="5"/>
        <v>10</v>
      </c>
    </row>
    <row r="12" spans="2:26" x14ac:dyDescent="0.25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45413</v>
      </c>
      <c r="N12" s="61">
        <f>+VLOOKUP(M12,'Incidencia Interanual'!DO:EB,L12,FALSE)</f>
        <v>0.88181896005597515</v>
      </c>
      <c r="O12" s="53" t="str">
        <f>+VLOOKUP("Division",'Incidencia Interanual'!$DO:$EB,$L12,FALSE)</f>
        <v>Comunicación</v>
      </c>
      <c r="P12" s="88">
        <f t="shared" si="1"/>
        <v>0.88181896005597515</v>
      </c>
      <c r="T12" s="84">
        <f t="shared" si="3"/>
        <v>45231</v>
      </c>
      <c r="U12" s="36" t="s">
        <v>174</v>
      </c>
      <c r="V12" s="107">
        <f>100*VLOOKUP($T12,'Infla Mensual PondENGHO'!$A$3:'Infla Mensual PondENGHO'!$A$3:$BQ$1000000,COLUMN($BM$1),FALSE)</f>
        <v>13.638238283029501</v>
      </c>
      <c r="Y12">
        <f t="shared" si="4"/>
        <v>2023</v>
      </c>
      <c r="Z12">
        <f t="shared" si="5"/>
        <v>11</v>
      </c>
    </row>
    <row r="13" spans="2:26" x14ac:dyDescent="0.25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45413</v>
      </c>
      <c r="N13" s="61">
        <f>+VLOOKUP(M13,'Incidencia Interanual'!DO:EB,L13,FALSE)</f>
        <v>-6.2426662863891274</v>
      </c>
      <c r="O13" s="53" t="str">
        <f>+VLOOKUP("Division",'Incidencia Interanual'!$DO:$EB,$L13,FALSE)</f>
        <v>Recreación y cultura</v>
      </c>
      <c r="P13" s="88">
        <f t="shared" si="1"/>
        <v>-6.2426662863891274</v>
      </c>
      <c r="T13" s="84">
        <f t="shared" si="3"/>
        <v>45261</v>
      </c>
      <c r="U13" s="36" t="s">
        <v>174</v>
      </c>
      <c r="V13" s="107">
        <f>100*VLOOKUP($T13,'Infla Mensual PondENGHO'!$A$3:'Infla Mensual PondENGHO'!$A$3:$BQ$1000000,COLUMN($BM$1),FALSE)</f>
        <v>26.265326067140226</v>
      </c>
      <c r="Y13">
        <f t="shared" si="4"/>
        <v>2023</v>
      </c>
      <c r="Z13">
        <f t="shared" si="5"/>
        <v>12</v>
      </c>
    </row>
    <row r="14" spans="2:26" x14ac:dyDescent="0.25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45413</v>
      </c>
      <c r="N14" s="61">
        <f>+VLOOKUP(M14,'Incidencia Interanual'!DO:EB,L14,FALSE)</f>
        <v>-4.3592610119444952</v>
      </c>
      <c r="O14" s="53" t="str">
        <f>+VLOOKUP("Division",'Incidencia Interanual'!$DO:$EB,$L14,FALSE)</f>
        <v>Educación</v>
      </c>
      <c r="P14" s="88">
        <f t="shared" si="1"/>
        <v>-4.3592610119444952</v>
      </c>
      <c r="T14" s="84">
        <f t="shared" si="3"/>
        <v>45292</v>
      </c>
      <c r="U14" s="36" t="s">
        <v>174</v>
      </c>
      <c r="V14" s="107">
        <f>100*VLOOKUP($T14,'Infla Mensual PondENGHO'!$A$3:'Infla Mensual PondENGHO'!$A$3:$BQ$1000000,COLUMN($BM$1),FALSE)</f>
        <v>20.604826075433856</v>
      </c>
      <c r="Y14">
        <f t="shared" si="4"/>
        <v>2024</v>
      </c>
      <c r="Z14">
        <f t="shared" si="5"/>
        <v>1</v>
      </c>
    </row>
    <row r="15" spans="2:26" x14ac:dyDescent="0.25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45413</v>
      </c>
      <c r="N15" s="61">
        <f>+VLOOKUP(M15,'Incidencia Interanual'!DO:EB,L15,FALSE)</f>
        <v>-11.01389236265925</v>
      </c>
      <c r="O15" s="53" t="str">
        <f>+VLOOKUP("Division",'Incidencia Interanual'!$DO:$EB,$L15,FALSE)</f>
        <v>Restaurantes y hoteles</v>
      </c>
      <c r="P15" s="88">
        <f t="shared" si="1"/>
        <v>-11.01389236265925</v>
      </c>
      <c r="T15" s="84">
        <f t="shared" si="3"/>
        <v>45323</v>
      </c>
      <c r="U15" s="36" t="s">
        <v>174</v>
      </c>
      <c r="V15" s="107">
        <f>100*VLOOKUP($T15,'Infla Mensual PondENGHO'!$A$3:'Infla Mensual PondENGHO'!$A$3:$BQ$1000000,COLUMN($BM$1),FALSE)</f>
        <v>12.518426483712307</v>
      </c>
      <c r="Y15">
        <f t="shared" si="4"/>
        <v>2024</v>
      </c>
      <c r="Z15">
        <f t="shared" si="5"/>
        <v>2</v>
      </c>
    </row>
    <row r="16" spans="2:26" x14ac:dyDescent="0.25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45413</v>
      </c>
      <c r="N16" s="61">
        <f>+VLOOKUP(M16,'Incidencia Interanual'!DO:EB,L16,FALSE)</f>
        <v>-4.1497576336221407</v>
      </c>
      <c r="O16" s="53" t="str">
        <f>+VLOOKUP("Division",'Incidencia Interanual'!$DO:$EB,$L16,FALSE)</f>
        <v>Bienes y servicios varios</v>
      </c>
      <c r="P16" s="88">
        <f t="shared" si="1"/>
        <v>-4.1497576336221407</v>
      </c>
      <c r="T16" s="84">
        <f t="shared" si="3"/>
        <v>45352</v>
      </c>
      <c r="U16" s="36" t="s">
        <v>174</v>
      </c>
      <c r="V16" s="107">
        <f>100*VLOOKUP($T16,'Infla Mensual PondENGHO'!$A$3:'Infla Mensual PondENGHO'!$A$3:$BQ$1000000,COLUMN($BM$1),FALSE)</f>
        <v>9.6326392901241462</v>
      </c>
      <c r="Y16">
        <f t="shared" si="4"/>
        <v>2024</v>
      </c>
      <c r="Z16">
        <f t="shared" si="5"/>
        <v>3</v>
      </c>
    </row>
    <row r="17" spans="2:26" x14ac:dyDescent="0.25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45413</v>
      </c>
      <c r="N17" s="61">
        <f>+VLOOKUP(M17,'Incidencia Interanual'!DO:EB,L17,FALSE)</f>
        <v>-3.5723502651174499</v>
      </c>
      <c r="O17" s="53" t="str">
        <f>+VLOOKUP("Division",'Incidencia Interanual'!$DO:$EB,$L17,FALSE)</f>
        <v>Nivel general</v>
      </c>
      <c r="P17" s="88">
        <f>+MAX(P5:P16)+99999</f>
        <v>100054.82789599079</v>
      </c>
      <c r="T17" s="84">
        <f t="shared" si="3"/>
        <v>45383</v>
      </c>
      <c r="U17" s="36" t="s">
        <v>174</v>
      </c>
      <c r="V17" s="107">
        <f>100*VLOOKUP($T17,'Infla Mensual PondENGHO'!$A$3:'Infla Mensual PondENGHO'!$A$3:$BQ$1000000,COLUMN($BM$1),FALSE)</f>
        <v>8.3682037427066582</v>
      </c>
      <c r="Y17">
        <f t="shared" si="4"/>
        <v>2024</v>
      </c>
      <c r="Z17">
        <f t="shared" si="5"/>
        <v>4</v>
      </c>
    </row>
    <row r="18" spans="2:26" x14ac:dyDescent="0.25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45413</v>
      </c>
      <c r="U18" s="36" t="s">
        <v>174</v>
      </c>
      <c r="V18" s="107">
        <f>100*VLOOKUP($T18,'Infla Mensual PondENGHO'!$A$3:'Infla Mensual PondENGHO'!$A$3:$BQ$1000000,COLUMN($BM$1),FALSE)</f>
        <v>4.754241981505114</v>
      </c>
      <c r="Y18">
        <f t="shared" si="4"/>
        <v>2024</v>
      </c>
      <c r="Z18">
        <f t="shared" si="5"/>
        <v>5</v>
      </c>
    </row>
    <row r="19" spans="2:26" x14ac:dyDescent="0.25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45047</v>
      </c>
      <c r="U19" s="36" t="s">
        <v>177</v>
      </c>
      <c r="V19" s="107">
        <f>100*VLOOKUP($T19,'Infla Mensual PondENGHO'!$A$3:'Infla Mensual PondENGHO'!$A$3:$BQ$1000000,COLUMN($BN$1),FALSE)</f>
        <v>8.0630545065518042</v>
      </c>
    </row>
    <row r="20" spans="2:26" x14ac:dyDescent="0.25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45078</v>
      </c>
      <c r="U20" s="36" t="s">
        <v>177</v>
      </c>
      <c r="V20" s="107">
        <f>100*VLOOKUP($T20,'Infla Mensual PondENGHO'!$A$3:'Infla Mensual PondENGHO'!$A$3:$BQ$1000000,COLUMN($BN$1),FALSE)</f>
        <v>6.023676984981341</v>
      </c>
    </row>
    <row r="21" spans="2:26" x14ac:dyDescent="0.25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45108</v>
      </c>
      <c r="U21" s="36" t="s">
        <v>177</v>
      </c>
      <c r="V21" s="107">
        <f>100*VLOOKUP($T21,'Infla Mensual PondENGHO'!$A$3:'Infla Mensual PondENGHO'!$A$3:$BQ$1000000,COLUMN($BN$1),FALSE)</f>
        <v>6.4445883803521342</v>
      </c>
    </row>
    <row r="22" spans="2:26" x14ac:dyDescent="0.25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45139</v>
      </c>
      <c r="U22" s="36" t="s">
        <v>177</v>
      </c>
      <c r="V22" s="107">
        <f>100*VLOOKUP($T22,'Infla Mensual PondENGHO'!$A$3:'Infla Mensual PondENGHO'!$A$3:$BQ$1000000,COLUMN($BN$1),FALSE)</f>
        <v>12.474611267048985</v>
      </c>
    </row>
    <row r="23" spans="2:26" x14ac:dyDescent="0.25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45170</v>
      </c>
      <c r="U23" s="36" t="s">
        <v>177</v>
      </c>
      <c r="V23" s="107">
        <f>100*VLOOKUP($T23,'Infla Mensual PondENGHO'!$A$3:'Infla Mensual PondENGHO'!$A$3:$BQ$1000000,COLUMN($BN$1),FALSE)</f>
        <v>12.342066294499077</v>
      </c>
    </row>
    <row r="24" spans="2:26" x14ac:dyDescent="0.25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45200</v>
      </c>
      <c r="U24" s="36" t="s">
        <v>177</v>
      </c>
      <c r="V24" s="107">
        <f>100*VLOOKUP($T24,'Infla Mensual PondENGHO'!$A$3:'Infla Mensual PondENGHO'!$A$3:$BQ$1000000,COLUMN($BN$1),FALSE)</f>
        <v>7.8880217077648584</v>
      </c>
    </row>
    <row r="25" spans="2:26" x14ac:dyDescent="0.25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45231</v>
      </c>
      <c r="U25" s="36" t="s">
        <v>177</v>
      </c>
      <c r="V25" s="107">
        <f>100*VLOOKUP($T25,'Infla Mensual PondENGHO'!$A$3:'Infla Mensual PondENGHO'!$A$3:$BQ$1000000,COLUMN($BN$1),FALSE)</f>
        <v>13.436359526075204</v>
      </c>
    </row>
    <row r="26" spans="2:26" x14ac:dyDescent="0.25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45261</v>
      </c>
      <c r="U26" s="36" t="s">
        <v>177</v>
      </c>
      <c r="V26" s="107">
        <f>100*VLOOKUP($T26,'Infla Mensual PondENGHO'!$A$3:'Infla Mensual PondENGHO'!$A$3:$BQ$1000000,COLUMN($BN$1),FALSE)</f>
        <v>25.994678680994877</v>
      </c>
    </row>
    <row r="27" spans="2:26" x14ac:dyDescent="0.25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45292</v>
      </c>
      <c r="U27" s="36" t="s">
        <v>177</v>
      </c>
      <c r="V27" s="107">
        <f>100*VLOOKUP($T27,'Infla Mensual PondENGHO'!$A$3:'Infla Mensual PondENGHO'!$A$3:$BQ$1000000,COLUMN($BN$1),FALSE)</f>
        <v>20.723249806440712</v>
      </c>
    </row>
    <row r="28" spans="2:26" x14ac:dyDescent="0.25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45323</v>
      </c>
      <c r="U28" s="36" t="s">
        <v>177</v>
      </c>
      <c r="V28" s="107">
        <f>100*VLOOKUP($T28,'Infla Mensual PondENGHO'!$A$3:'Infla Mensual PondENGHO'!$A$3:$BQ$1000000,COLUMN($BN$1),FALSE)</f>
        <v>13.120897105759477</v>
      </c>
    </row>
    <row r="29" spans="2:26" x14ac:dyDescent="0.25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45352</v>
      </c>
      <c r="U29" s="36" t="s">
        <v>177</v>
      </c>
      <c r="V29" s="107">
        <f>100*VLOOKUP($T29,'Infla Mensual PondENGHO'!$A$3:'Infla Mensual PondENGHO'!$A$3:$BQ$1000000,COLUMN($BN$1),FALSE)</f>
        <v>9.9701804542405839</v>
      </c>
    </row>
    <row r="30" spans="2:26" x14ac:dyDescent="0.25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45383</v>
      </c>
      <c r="U30" s="36" t="s">
        <v>177</v>
      </c>
      <c r="V30" s="107">
        <f>100*VLOOKUP($T30,'Infla Mensual PondENGHO'!$A$3:'Infla Mensual PondENGHO'!$A$3:$BQ$1000000,COLUMN($BN$1),FALSE)</f>
        <v>8.6302897757939423</v>
      </c>
    </row>
    <row r="31" spans="2:26" x14ac:dyDescent="0.25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45413</v>
      </c>
      <c r="U31" s="36" t="s">
        <v>177</v>
      </c>
      <c r="V31" s="107">
        <f>100*VLOOKUP($T31,'Infla Mensual PondENGHO'!$A$3:'Infla Mensual PondENGHO'!$A$3:$BQ$1000000,COLUMN($BN$1),FALSE)</f>
        <v>4.7368963567090638</v>
      </c>
    </row>
    <row r="32" spans="2:26" x14ac:dyDescent="0.25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45047</v>
      </c>
      <c r="U32" s="36" t="s">
        <v>178</v>
      </c>
      <c r="V32" s="107">
        <f>100*VLOOKUP($T32,'Infla Mensual PondENGHO'!$A$3:'Infla Mensual PondENGHO'!$A$3:$BQ$1000000,COLUMN($BO$1),FALSE)</f>
        <v>8.1139369619260151</v>
      </c>
    </row>
    <row r="33" spans="2:22" x14ac:dyDescent="0.25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45078</v>
      </c>
      <c r="U33" s="36" t="s">
        <v>178</v>
      </c>
      <c r="V33" s="107">
        <f>100*VLOOKUP($T33,'Infla Mensual PondENGHO'!$A$3:'Infla Mensual PondENGHO'!$A$3:$BQ$1000000,COLUMN($BO$1),FALSE)</f>
        <v>6.0790308378942726</v>
      </c>
    </row>
    <row r="34" spans="2:22" x14ac:dyDescent="0.25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45108</v>
      </c>
      <c r="U34" s="36" t="s">
        <v>178</v>
      </c>
      <c r="V34" s="107">
        <f>100*VLOOKUP($T34,'Infla Mensual PondENGHO'!$A$3:'Infla Mensual PondENGHO'!$A$3:$BQ$1000000,COLUMN($BO$1),FALSE)</f>
        <v>6.5193770656134742</v>
      </c>
    </row>
    <row r="35" spans="2:22" x14ac:dyDescent="0.25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45139</v>
      </c>
      <c r="U35" s="36" t="s">
        <v>178</v>
      </c>
      <c r="V35" s="107">
        <f>100*VLOOKUP($T35,'Infla Mensual PondENGHO'!$A$3:'Infla Mensual PondENGHO'!$A$3:$BQ$1000000,COLUMN($BO$1),FALSE)</f>
        <v>12.371162284175963</v>
      </c>
    </row>
    <row r="36" spans="2:22" x14ac:dyDescent="0.25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45170</v>
      </c>
      <c r="U36" s="36" t="s">
        <v>178</v>
      </c>
      <c r="V36" s="107">
        <f>100*VLOOKUP($T36,'Infla Mensual PondENGHO'!$A$3:'Infla Mensual PondENGHO'!$A$3:$BQ$1000000,COLUMN($BO$1),FALSE)</f>
        <v>12.279969217713438</v>
      </c>
    </row>
    <row r="37" spans="2:22" x14ac:dyDescent="0.25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45200</v>
      </c>
      <c r="U37" s="36" t="s">
        <v>178</v>
      </c>
      <c r="V37" s="107">
        <f>100*VLOOKUP($T37,'Infla Mensual PondENGHO'!$A$3:'Infla Mensual PondENGHO'!$A$3:$BQ$1000000,COLUMN($BO$1),FALSE)</f>
        <v>7.9280172047813346</v>
      </c>
    </row>
    <row r="38" spans="2:22" x14ac:dyDescent="0.25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45231</v>
      </c>
      <c r="U38" s="36" t="s">
        <v>178</v>
      </c>
      <c r="V38" s="107">
        <f>100*VLOOKUP($T38,'Infla Mensual PondENGHO'!$A$3:'Infla Mensual PondENGHO'!$A$3:$BQ$1000000,COLUMN($BO$1),FALSE)</f>
        <v>13.453232257809788</v>
      </c>
    </row>
    <row r="39" spans="2:22" x14ac:dyDescent="0.25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45261</v>
      </c>
      <c r="U39" s="36" t="s">
        <v>178</v>
      </c>
      <c r="V39" s="107">
        <f>100*VLOOKUP($T39,'Infla Mensual PondENGHO'!$A$3:'Infla Mensual PondENGHO'!$A$3:$BQ$1000000,COLUMN($BO$1),FALSE)</f>
        <v>25.953009172006535</v>
      </c>
    </row>
    <row r="40" spans="2:22" x14ac:dyDescent="0.25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45292</v>
      </c>
      <c r="U40" s="36" t="s">
        <v>178</v>
      </c>
      <c r="V40" s="107">
        <f>100*VLOOKUP($T40,'Infla Mensual PondENGHO'!$A$3:'Infla Mensual PondENGHO'!$A$3:$BQ$1000000,COLUMN($BO$1),FALSE)</f>
        <v>20.71447880824855</v>
      </c>
    </row>
    <row r="41" spans="2:22" x14ac:dyDescent="0.25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45323</v>
      </c>
      <c r="U41" s="36" t="s">
        <v>178</v>
      </c>
      <c r="V41" s="107">
        <f>100*VLOOKUP($T41,'Infla Mensual PondENGHO'!$A$3:'Infla Mensual PondENGHO'!$A$3:$BQ$1000000,COLUMN($BO$1),FALSE)</f>
        <v>13.149545264643425</v>
      </c>
    </row>
    <row r="42" spans="2:22" x14ac:dyDescent="0.25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45352</v>
      </c>
      <c r="U42" s="36" t="s">
        <v>178</v>
      </c>
      <c r="V42" s="107">
        <f>100*VLOOKUP($T42,'Infla Mensual PondENGHO'!$A$3:'Infla Mensual PondENGHO'!$A$3:$BQ$1000000,COLUMN($BO$1),FALSE)</f>
        <v>10.147699883538275</v>
      </c>
    </row>
    <row r="43" spans="2:22" x14ac:dyDescent="0.25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45383</v>
      </c>
      <c r="U43" s="36" t="s">
        <v>178</v>
      </c>
      <c r="V43" s="107">
        <f>100*VLOOKUP($T43,'Infla Mensual PondENGHO'!$A$3:'Infla Mensual PondENGHO'!$A$3:$BQ$1000000,COLUMN($BO$1),FALSE)</f>
        <v>8.7554218460784927</v>
      </c>
    </row>
    <row r="44" spans="2:22" x14ac:dyDescent="0.25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45413</v>
      </c>
      <c r="U44" s="36" t="s">
        <v>178</v>
      </c>
      <c r="V44" s="107">
        <f>100*VLOOKUP($T44,'Infla Mensual PondENGHO'!$A$3:'Infla Mensual PondENGHO'!$A$3:$BQ$1000000,COLUMN($BO$1),FALSE)</f>
        <v>4.659466729061057</v>
      </c>
    </row>
    <row r="45" spans="2:22" x14ac:dyDescent="0.25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45047</v>
      </c>
      <c r="U45" s="36" t="s">
        <v>179</v>
      </c>
      <c r="V45" s="107">
        <f>100*VLOOKUP($T45,'Infla Mensual PondENGHO'!$A$3:'Infla Mensual PondENGHO'!$A$3:$BQ$1000000,COLUMN($BP$1),FALSE)</f>
        <v>8.1953315143775018</v>
      </c>
    </row>
    <row r="46" spans="2:22" x14ac:dyDescent="0.25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45078</v>
      </c>
      <c r="U46" s="36" t="s">
        <v>179</v>
      </c>
      <c r="V46" s="107">
        <f>100*VLOOKUP($T46,'Infla Mensual PondENGHO'!$A$3:'Infla Mensual PondENGHO'!$A$3:$BQ$1000000,COLUMN($BP$1),FALSE)</f>
        <v>6.187181818174925</v>
      </c>
    </row>
    <row r="47" spans="2:22" x14ac:dyDescent="0.25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45108</v>
      </c>
      <c r="U47" s="36" t="s">
        <v>179</v>
      </c>
      <c r="V47" s="107">
        <f>100*VLOOKUP($T47,'Infla Mensual PondENGHO'!$A$3:'Infla Mensual PondENGHO'!$A$3:$BQ$1000000,COLUMN($BP$1),FALSE)</f>
        <v>6.5380178266551514</v>
      </c>
    </row>
    <row r="48" spans="2:22" x14ac:dyDescent="0.25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45139</v>
      </c>
      <c r="U48" s="36" t="s">
        <v>179</v>
      </c>
      <c r="V48" s="107">
        <f>100*VLOOKUP($T48,'Infla Mensual PondENGHO'!$A$3:'Infla Mensual PondENGHO'!$A$3:$BQ$1000000,COLUMN($BP$1),FALSE)</f>
        <v>12.20725901165174</v>
      </c>
    </row>
    <row r="49" spans="2:22" x14ac:dyDescent="0.25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45170</v>
      </c>
      <c r="U49" s="36" t="s">
        <v>179</v>
      </c>
      <c r="V49" s="107">
        <f>100*VLOOKUP($T49,'Infla Mensual PondENGHO'!$A$3:'Infla Mensual PondENGHO'!$A$3:$BQ$1000000,COLUMN($BP$1),FALSE)</f>
        <v>12.14203858363414</v>
      </c>
    </row>
    <row r="50" spans="2:22" x14ac:dyDescent="0.25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45200</v>
      </c>
      <c r="U50" s="36" t="s">
        <v>179</v>
      </c>
      <c r="V50" s="107">
        <f>100*VLOOKUP($T50,'Infla Mensual PondENGHO'!$A$3:'Infla Mensual PondENGHO'!$A$3:$BQ$1000000,COLUMN($BP$1),FALSE)</f>
        <v>7.9688309718787265</v>
      </c>
    </row>
    <row r="51" spans="2:22" x14ac:dyDescent="0.25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45231</v>
      </c>
      <c r="U51" s="36" t="s">
        <v>179</v>
      </c>
      <c r="V51" s="107">
        <f>100*VLOOKUP($T51,'Infla Mensual PondENGHO'!$A$3:'Infla Mensual PondENGHO'!$A$3:$BQ$1000000,COLUMN($BP$1),FALSE)</f>
        <v>13.289864939109863</v>
      </c>
    </row>
    <row r="52" spans="2:22" x14ac:dyDescent="0.25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45261</v>
      </c>
      <c r="U52" s="36" t="s">
        <v>179</v>
      </c>
      <c r="V52" s="107">
        <f>100*VLOOKUP($T52,'Infla Mensual PondENGHO'!$A$3:'Infla Mensual PondENGHO'!$A$3:$BQ$1000000,COLUMN($BP$1),FALSE)</f>
        <v>25.934546829884432</v>
      </c>
    </row>
    <row r="53" spans="2:22" x14ac:dyDescent="0.25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45292</v>
      </c>
      <c r="U53" s="36" t="s">
        <v>179</v>
      </c>
      <c r="V53" s="107">
        <f>100*VLOOKUP($T53,'Infla Mensual PondENGHO'!$A$3:'Infla Mensual PondENGHO'!$A$3:$BQ$1000000,COLUMN($BP$1),FALSE)</f>
        <v>20.922035535083761</v>
      </c>
    </row>
    <row r="54" spans="2:22" x14ac:dyDescent="0.25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45323</v>
      </c>
      <c r="U54" s="36" t="s">
        <v>179</v>
      </c>
      <c r="V54" s="107">
        <f>100*VLOOKUP($T54,'Infla Mensual PondENGHO'!$A$3:'Infla Mensual PondENGHO'!$A$3:$BQ$1000000,COLUMN($BP$1),FALSE)</f>
        <v>13.528764885807099</v>
      </c>
    </row>
    <row r="55" spans="2:22" x14ac:dyDescent="0.25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45352</v>
      </c>
      <c r="U55" s="36" t="s">
        <v>179</v>
      </c>
      <c r="V55" s="107">
        <f>100*VLOOKUP($T55,'Infla Mensual PondENGHO'!$A$3:'Infla Mensual PondENGHO'!$A$3:$BQ$1000000,COLUMN($BP$1),FALSE)</f>
        <v>10.230300925508583</v>
      </c>
    </row>
    <row r="56" spans="2:22" x14ac:dyDescent="0.25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45383</v>
      </c>
      <c r="U56" s="36" t="s">
        <v>179</v>
      </c>
      <c r="V56" s="107">
        <f>100*VLOOKUP($T56,'Infla Mensual PondENGHO'!$A$3:'Infla Mensual PondENGHO'!$A$3:$BQ$1000000,COLUMN($BP$1),FALSE)</f>
        <v>8.7423906678047114</v>
      </c>
    </row>
    <row r="57" spans="2:22" x14ac:dyDescent="0.25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45413</v>
      </c>
      <c r="U57" s="36" t="s">
        <v>179</v>
      </c>
      <c r="V57" s="107">
        <f>100*VLOOKUP($T57,'Infla Mensual PondENGHO'!$A$3:'Infla Mensual PondENGHO'!$A$3:$BQ$1000000,COLUMN($BP$1),FALSE)</f>
        <v>4.5583013541945716</v>
      </c>
    </row>
    <row r="58" spans="2:22" x14ac:dyDescent="0.25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45047</v>
      </c>
      <c r="U58" s="36" t="s">
        <v>180</v>
      </c>
      <c r="V58" s="107">
        <f>100*VLOOKUP($T58,'Infla Mensual PondENGHO'!$A$3:'Infla Mensual PondENGHO'!$A$3:$BQ$1000000,COLUMN($BQ$1),FALSE)</f>
        <v>8.3774816000369068</v>
      </c>
    </row>
    <row r="59" spans="2:22" x14ac:dyDescent="0.25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45078</v>
      </c>
      <c r="U59" s="36" t="s">
        <v>180</v>
      </c>
      <c r="V59" s="107">
        <f>100*VLOOKUP($T59,'Infla Mensual PondENGHO'!$A$3:'Infla Mensual PondENGHO'!$A$3:$BQ$1000000,COLUMN($BQ$1),FALSE)</f>
        <v>6.3704105356792606</v>
      </c>
    </row>
    <row r="60" spans="2:22" x14ac:dyDescent="0.25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45108</v>
      </c>
      <c r="U60" s="36" t="s">
        <v>180</v>
      </c>
      <c r="V60" s="107">
        <f>100*VLOOKUP($T60,'Infla Mensual PondENGHO'!$A$3:'Infla Mensual PondENGHO'!$A$3:$BQ$1000000,COLUMN($BQ$1),FALSE)</f>
        <v>6.6206996727169454</v>
      </c>
    </row>
    <row r="61" spans="2:22" x14ac:dyDescent="0.25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45139</v>
      </c>
      <c r="U61" s="36" t="s">
        <v>180</v>
      </c>
      <c r="V61" s="107">
        <f>100*VLOOKUP($T61,'Infla Mensual PondENGHO'!$A$3:'Infla Mensual PondENGHO'!$A$3:$BQ$1000000,COLUMN($BQ$1),FALSE)</f>
        <v>12.078610800266155</v>
      </c>
    </row>
    <row r="62" spans="2:22" x14ac:dyDescent="0.25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45170</v>
      </c>
      <c r="U62" s="36" t="s">
        <v>180</v>
      </c>
      <c r="V62" s="107">
        <f>100*VLOOKUP($T62,'Infla Mensual PondENGHO'!$A$3:'Infla Mensual PondENGHO'!$A$3:$BQ$1000000,COLUMN($BQ$1),FALSE)</f>
        <v>11.95116540416581</v>
      </c>
    </row>
    <row r="63" spans="2:22" x14ac:dyDescent="0.25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45200</v>
      </c>
      <c r="U63" s="36" t="s">
        <v>180</v>
      </c>
      <c r="V63" s="107">
        <f>100*VLOOKUP($T63,'Infla Mensual PondENGHO'!$A$3:'Infla Mensual PondENGHO'!$A$3:$BQ$1000000,COLUMN($BQ$1),FALSE)</f>
        <v>8.0848382783769388</v>
      </c>
    </row>
    <row r="64" spans="2:22" x14ac:dyDescent="0.25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45231</v>
      </c>
      <c r="U64" s="36" t="s">
        <v>180</v>
      </c>
      <c r="V64" s="107">
        <f>100*VLOOKUP($T64,'Infla Mensual PondENGHO'!$A$3:'Infla Mensual PondENGHO'!$A$3:$BQ$1000000,COLUMN($BQ$1),FALSE)</f>
        <v>13.136529116970564</v>
      </c>
    </row>
    <row r="65" spans="2:22" x14ac:dyDescent="0.25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45261</v>
      </c>
      <c r="U65" s="36" t="s">
        <v>180</v>
      </c>
      <c r="V65" s="107">
        <f>100*VLOOKUP($T65,'Infla Mensual PondENGHO'!$A$3:'Infla Mensual PondENGHO'!$A$3:$BQ$1000000,COLUMN($BQ$1),FALSE)</f>
        <v>25.718817409963201</v>
      </c>
    </row>
    <row r="66" spans="2:22" x14ac:dyDescent="0.25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45292</v>
      </c>
      <c r="U66" s="36" t="s">
        <v>180</v>
      </c>
      <c r="V66" s="107">
        <f>100*VLOOKUP($T66,'Infla Mensual PondENGHO'!$A$3:'Infla Mensual PondENGHO'!$A$3:$BQ$1000000,COLUMN($BQ$1),FALSE)</f>
        <v>20.948348344816981</v>
      </c>
    </row>
    <row r="67" spans="2:22" x14ac:dyDescent="0.25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45323</v>
      </c>
      <c r="U67" s="36" t="s">
        <v>180</v>
      </c>
      <c r="V67" s="107">
        <f>100*VLOOKUP($T67,'Infla Mensual PondENGHO'!$A$3:'Infla Mensual PondENGHO'!$A$3:$BQ$1000000,COLUMN($BQ$1),FALSE)</f>
        <v>13.729776215973466</v>
      </c>
    </row>
    <row r="68" spans="2:22" x14ac:dyDescent="0.25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45352</v>
      </c>
      <c r="U68" s="36" t="s">
        <v>180</v>
      </c>
      <c r="V68" s="107">
        <f>100*VLOOKUP($T68,'Infla Mensual PondENGHO'!$A$3:'Infla Mensual PondENGHO'!$A$3:$BQ$1000000,COLUMN($BQ$1),FALSE)</f>
        <v>10.248097478315966</v>
      </c>
    </row>
    <row r="69" spans="2:22" x14ac:dyDescent="0.25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45383</v>
      </c>
      <c r="U69" s="36" t="s">
        <v>180</v>
      </c>
      <c r="V69" s="107">
        <f>100*VLOOKUP($T69,'Infla Mensual PondENGHO'!$A$3:'Infla Mensual PondENGHO'!$A$3:$BQ$1000000,COLUMN($BQ$1),FALSE)</f>
        <v>8.9843557441199096</v>
      </c>
    </row>
    <row r="70" spans="2:22" x14ac:dyDescent="0.25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45413</v>
      </c>
      <c r="U70" s="36" t="s">
        <v>180</v>
      </c>
      <c r="V70" s="107">
        <f>100*VLOOKUP($T70,'Infla Mensual PondENGHO'!$A$3:'Infla Mensual PondENGHO'!$A$3:$BQ$1000000,COLUMN($BQ$1),FALSE)</f>
        <v>4.443933968723135</v>
      </c>
    </row>
    <row r="71" spans="2:22" x14ac:dyDescent="0.25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25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25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25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25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25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25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25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25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25">
      <c r="B80" s="84">
        <f>+'Incidencia Interanual'!A90</f>
        <v>45352</v>
      </c>
      <c r="C80" s="72">
        <f>+'Infla Interanual PondENGHO'!CI91</f>
        <v>-2.9950475058939663E-2</v>
      </c>
      <c r="D80" s="72"/>
      <c r="E80" s="72"/>
    </row>
    <row r="81" spans="2:5" x14ac:dyDescent="0.25">
      <c r="B81" s="84">
        <f>+'Incidencia Interanual'!A91</f>
        <v>45383</v>
      </c>
      <c r="C81" s="72">
        <f>+'Infla Interanual PondENGHO'!CI92</f>
        <v>-6.3861633513511595E-2</v>
      </c>
      <c r="D81" s="72"/>
      <c r="E81" s="72"/>
    </row>
    <row r="82" spans="2:5" x14ac:dyDescent="0.25">
      <c r="B82" s="84">
        <f>+'Incidencia Interanual'!A92</f>
        <v>45413</v>
      </c>
      <c r="C82" s="72">
        <f>+'Infla Interanual PondENGHO'!CI93</f>
        <v>-3.5723502651174854E-2</v>
      </c>
      <c r="D82" s="72"/>
      <c r="E82" s="72"/>
    </row>
    <row r="83" spans="2:5" x14ac:dyDescent="0.25">
      <c r="B83" s="84"/>
      <c r="C83" s="72"/>
      <c r="D83" s="72"/>
      <c r="E83" s="72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N26" sqref="N26"/>
    </sheetView>
  </sheetViews>
  <sheetFormatPr baseColWidth="10" defaultColWidth="11.5703125" defaultRowHeight="20.100000000000001" customHeight="1" x14ac:dyDescent="0.25"/>
  <cols>
    <col min="7" max="7" width="36.42578125" customWidth="1"/>
    <col min="10" max="10" width="11.5703125" customWidth="1"/>
  </cols>
  <sheetData>
    <row r="4" spans="5:12" ht="20.100000000000001" customHeight="1" x14ac:dyDescent="0.25">
      <c r="G4" s="114" t="s">
        <v>166</v>
      </c>
      <c r="H4" s="114"/>
      <c r="I4" s="114"/>
      <c r="J4" s="114"/>
    </row>
    <row r="5" spans="5:12" ht="20.100000000000001" customHeight="1" thickBot="1" x14ac:dyDescent="0.3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25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25">
      <c r="E7" s="92"/>
      <c r="F7" s="115">
        <f>+'Para R'!F5</f>
        <v>45413</v>
      </c>
      <c r="G7" s="93" t="str">
        <f>+'Para R'!G5</f>
        <v>20% con menores ingresos</v>
      </c>
      <c r="H7" s="93">
        <f>+'[4]Para R'!H5</f>
        <v>1</v>
      </c>
      <c r="I7" s="94">
        <f>+'Para R'!I5</f>
        <v>4.754241981505114</v>
      </c>
      <c r="J7" s="94">
        <f>+'Para R'!J5</f>
        <v>274.0643986173049</v>
      </c>
      <c r="K7" s="92"/>
      <c r="L7" s="92"/>
    </row>
    <row r="8" spans="5:12" ht="20.100000000000001" customHeight="1" x14ac:dyDescent="0.25">
      <c r="E8" s="92"/>
      <c r="F8" s="116"/>
      <c r="G8" s="98"/>
      <c r="H8" s="98">
        <f>+'Para R'!H6</f>
        <v>2</v>
      </c>
      <c r="I8" s="99">
        <f>+'Para R'!I6</f>
        <v>4.7368963567090638</v>
      </c>
      <c r="J8" s="99">
        <f>+'Para R'!J6</f>
        <v>275.71661871858578</v>
      </c>
      <c r="K8" s="92"/>
      <c r="L8" s="92"/>
    </row>
    <row r="9" spans="5:12" ht="20.100000000000001" customHeight="1" x14ac:dyDescent="0.25">
      <c r="E9" s="92"/>
      <c r="F9" s="116"/>
      <c r="G9" s="98"/>
      <c r="H9" s="98">
        <f>+'Para R'!H7</f>
        <v>3</v>
      </c>
      <c r="I9" s="99">
        <f>+'Para R'!I7</f>
        <v>4.659466729061057</v>
      </c>
      <c r="J9" s="99">
        <f>+'Para R'!J7</f>
        <v>276.52340952372055</v>
      </c>
      <c r="K9" s="92"/>
      <c r="L9" s="92"/>
    </row>
    <row r="10" spans="5:12" ht="20.100000000000001" customHeight="1" x14ac:dyDescent="0.25">
      <c r="E10" s="92"/>
      <c r="F10" s="116"/>
      <c r="G10" s="98"/>
      <c r="H10" s="98">
        <f>+'Para R'!H8</f>
        <v>4</v>
      </c>
      <c r="I10" s="99">
        <f>+'Para R'!I8</f>
        <v>4.5583013541945716</v>
      </c>
      <c r="J10" s="99">
        <f>+'Para R'!J8</f>
        <v>277.28557460507955</v>
      </c>
      <c r="K10" s="92"/>
      <c r="L10" s="92"/>
    </row>
    <row r="11" spans="5:12" ht="20.100000000000001" customHeight="1" x14ac:dyDescent="0.25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4.443933968723135</v>
      </c>
      <c r="J11" s="96">
        <f>+'Para R'!J9</f>
        <v>277.63674888242235</v>
      </c>
      <c r="K11" s="92"/>
      <c r="L11" s="92"/>
    </row>
    <row r="12" spans="5:12" ht="20.100000000000001" customHeight="1" thickBot="1" x14ac:dyDescent="0.3">
      <c r="E12" s="92"/>
      <c r="F12" s="100"/>
      <c r="G12" s="101" t="str">
        <f>+'Para R'!G11</f>
        <v>Diferencia Q1-Q5</v>
      </c>
      <c r="H12" s="101"/>
      <c r="I12" s="102">
        <f>+'Para R'!I11</f>
        <v>0.31030801278197906</v>
      </c>
      <c r="J12" s="102">
        <f>+'Para R'!J11</f>
        <v>-3.5723502651174499</v>
      </c>
      <c r="K12" s="92"/>
      <c r="L12" s="92"/>
    </row>
    <row r="13" spans="5:12" ht="20.100000000000001" customHeight="1" x14ac:dyDescent="0.25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25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25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25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tabSelected="1" zoomScale="123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25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25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25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25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25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25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25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25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25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25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.75" thickBot="1" x14ac:dyDescent="0.3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.75" thickBot="1" x14ac:dyDescent="0.3"/>
    <row r="38" spans="1:16" ht="15.75" thickBot="1" x14ac:dyDescent="0.3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.75" thickBot="1" x14ac:dyDescent="0.3"/>
    <row r="40" spans="1:16" ht="15.75" thickBot="1" x14ac:dyDescent="0.3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2024-06-13T22:09:13Z</dcterms:modified>
</cp:coreProperties>
</file>