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8BF930B6-66A0-49C5-937F-BF2B58B6CF33}" xr6:coauthVersionLast="47" xr6:coauthVersionMax="47" xr10:uidLastSave="{00000000-0000-0000-0000-000000000000}"/>
  <bookViews>
    <workbookView xWindow="-108" yWindow="-108" windowWidth="30936" windowHeight="18696" tabRatio="725" firstSheet="2" activeTab="7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90" i="3" l="1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CF90" i="3" s="1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B90" i="3"/>
  <c r="C90" i="3" s="1"/>
  <c r="A90" i="3" s="1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CF90" i="2" s="1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P89" i="2" s="1"/>
  <c r="BO87" i="1"/>
  <c r="BO89" i="2" s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Y89" i="2" s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I89" i="2" s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S89" i="2" s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/>
  <c r="A89" i="2" s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R88" i="2" s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C88" i="2" s="1"/>
  <c r="BB86" i="1"/>
  <c r="BB88" i="2" s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M88" i="2" s="1"/>
  <c r="AL86" i="1"/>
  <c r="AL88" i="2" s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W88" i="2" s="1"/>
  <c r="V86" i="1"/>
  <c r="V88" i="2" s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G88" i="2" s="1"/>
  <c r="F86" i="1"/>
  <c r="F88" i="2" s="1"/>
  <c r="E86" i="1"/>
  <c r="D86" i="1"/>
  <c r="A86" i="1"/>
  <c r="A88" i="2" s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85" i="1"/>
  <c r="A87" i="2" s="1"/>
  <c r="B86" i="3"/>
  <c r="C86" i="3" s="1"/>
  <c r="A86" i="3" s="1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U86" i="2" s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84" i="1"/>
  <c r="A86" i="2" s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K86" i="2" s="1"/>
  <c r="AJ83" i="1"/>
  <c r="AI83" i="1"/>
  <c r="AH83" i="1"/>
  <c r="AG83" i="1"/>
  <c r="AF83" i="1"/>
  <c r="AE83" i="1"/>
  <c r="AE86" i="2" s="1"/>
  <c r="AD83" i="1"/>
  <c r="AC83" i="1"/>
  <c r="AB83" i="1"/>
  <c r="AA83" i="1"/>
  <c r="Z83" i="1"/>
  <c r="Y83" i="1"/>
  <c r="Y86" i="2" s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A85" i="2" s="1"/>
  <c r="BI87" i="2" l="1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F89" i="2" s="1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F88" i="2" s="1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F87" i="2" s="1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Y85" i="2" s="1"/>
  <c r="BX82" i="1"/>
  <c r="BX85" i="2" s="1"/>
  <c r="BW82" i="1"/>
  <c r="BW85" i="2" s="1"/>
  <c r="BV82" i="1"/>
  <c r="BV85" i="2" s="1"/>
  <c r="BU82" i="1"/>
  <c r="BU85" i="2" s="1"/>
  <c r="BT82" i="1"/>
  <c r="BT85" i="2" s="1"/>
  <c r="BS82" i="1"/>
  <c r="BS85" i="2" s="1"/>
  <c r="BR82" i="1"/>
  <c r="BR85" i="2" s="1"/>
  <c r="BQ82" i="1"/>
  <c r="BQ85" i="2" s="1"/>
  <c r="BP82" i="1"/>
  <c r="BO82" i="1"/>
  <c r="BO85" i="2" s="1"/>
  <c r="BN82" i="1"/>
  <c r="BN85" i="2" s="1"/>
  <c r="BM82" i="1"/>
  <c r="BM85" i="2" s="1"/>
  <c r="BL82" i="1"/>
  <c r="BL85" i="2" s="1"/>
  <c r="BK82" i="1"/>
  <c r="BK85" i="2" s="1"/>
  <c r="BJ82" i="1"/>
  <c r="BJ85" i="2" s="1"/>
  <c r="BI82" i="1"/>
  <c r="BI85" i="2" s="1"/>
  <c r="BH82" i="1"/>
  <c r="BH85" i="2" s="1"/>
  <c r="BG82" i="1"/>
  <c r="BG85" i="2" s="1"/>
  <c r="BF82" i="1"/>
  <c r="BF85" i="2" s="1"/>
  <c r="BE82" i="1"/>
  <c r="BE85" i="2" s="1"/>
  <c r="BD82" i="1"/>
  <c r="BD85" i="2" s="1"/>
  <c r="BC82" i="1"/>
  <c r="BC85" i="2" s="1"/>
  <c r="BB82" i="1"/>
  <c r="BB85" i="2" s="1"/>
  <c r="BA82" i="1"/>
  <c r="BA85" i="2" s="1"/>
  <c r="AZ82" i="1"/>
  <c r="AY82" i="1"/>
  <c r="AY85" i="2" s="1"/>
  <c r="AX82" i="1"/>
  <c r="AX85" i="2" s="1"/>
  <c r="AW82" i="1"/>
  <c r="AW85" i="2" s="1"/>
  <c r="AV82" i="1"/>
  <c r="AV85" i="2" s="1"/>
  <c r="AU82" i="1"/>
  <c r="AU85" i="2" s="1"/>
  <c r="AT82" i="1"/>
  <c r="AT85" i="2" s="1"/>
  <c r="AS82" i="1"/>
  <c r="AS85" i="2" s="1"/>
  <c r="AR82" i="1"/>
  <c r="AR85" i="2" s="1"/>
  <c r="AQ82" i="1"/>
  <c r="AQ85" i="2" s="1"/>
  <c r="AP82" i="1"/>
  <c r="AP85" i="2" s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H85" i="2" s="1"/>
  <c r="AG82" i="1"/>
  <c r="AG85" i="2" s="1"/>
  <c r="AF82" i="1"/>
  <c r="AF85" i="2" s="1"/>
  <c r="AE82" i="1"/>
  <c r="AE85" i="2" s="1"/>
  <c r="AD82" i="1"/>
  <c r="AD85" i="2" s="1"/>
  <c r="AC82" i="1"/>
  <c r="AC85" i="2" s="1"/>
  <c r="AB82" i="1"/>
  <c r="AB85" i="2" s="1"/>
  <c r="AA82" i="1"/>
  <c r="AA85" i="2" s="1"/>
  <c r="Z82" i="1"/>
  <c r="Z85" i="2" s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O85" i="2" s="1"/>
  <c r="N82" i="1"/>
  <c r="N85" i="2" s="1"/>
  <c r="M82" i="1"/>
  <c r="M85" i="2" s="1"/>
  <c r="L82" i="1"/>
  <c r="L85" i="2" s="1"/>
  <c r="K82" i="1"/>
  <c r="K85" i="2" s="1"/>
  <c r="J82" i="1"/>
  <c r="J85" i="2" s="1"/>
  <c r="I82" i="1"/>
  <c r="I85" i="2" s="1"/>
  <c r="H82" i="1"/>
  <c r="G82" i="1"/>
  <c r="G85" i="2" s="1"/>
  <c r="F82" i="1"/>
  <c r="F85" i="2" s="1"/>
  <c r="E82" i="1"/>
  <c r="E85" i="2" s="1"/>
  <c r="D82" i="1"/>
  <c r="D85" i="2" s="1"/>
  <c r="A82" i="1"/>
  <c r="A84" i="2" s="1"/>
  <c r="B83" i="3"/>
  <c r="A81" i="1"/>
  <c r="A83" i="2" s="1"/>
  <c r="C83" i="2"/>
  <c r="CD81" i="1"/>
  <c r="CC81" i="1"/>
  <c r="CB81" i="1"/>
  <c r="CA81" i="1"/>
  <c r="BZ81" i="1"/>
  <c r="BZ84" i="2" s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N84" i="2" l="1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Y83" i="2" s="1"/>
  <c r="BX80" i="1"/>
  <c r="BX83" i="2" s="1"/>
  <c r="BW80" i="1"/>
  <c r="BW83" i="2" s="1"/>
  <c r="BV80" i="1"/>
  <c r="BV83" i="2" s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M83" i="2" s="1"/>
  <c r="BL80" i="1"/>
  <c r="BL83" i="2" s="1"/>
  <c r="BK80" i="1"/>
  <c r="BK83" i="2" s="1"/>
  <c r="BJ80" i="1"/>
  <c r="BJ83" i="2" s="1"/>
  <c r="BI80" i="1"/>
  <c r="BI83" i="2" s="1"/>
  <c r="BH80" i="1"/>
  <c r="BH83" i="2" s="1"/>
  <c r="BG80" i="1"/>
  <c r="BG83" i="2" s="1"/>
  <c r="BF80" i="1"/>
  <c r="BF83" i="2" s="1"/>
  <c r="BE80" i="1"/>
  <c r="BE83" i="2" s="1"/>
  <c r="BD80" i="1"/>
  <c r="BD83" i="2" s="1"/>
  <c r="BC80" i="1"/>
  <c r="BC83" i="2" s="1"/>
  <c r="BB80" i="1"/>
  <c r="BB83" i="2" s="1"/>
  <c r="BA80" i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T80" i="1"/>
  <c r="T83" i="2" s="1"/>
  <c r="S80" i="1"/>
  <c r="R80" i="1"/>
  <c r="R83" i="2" s="1"/>
  <c r="Q80" i="1"/>
  <c r="Q83" i="2" s="1"/>
  <c r="P80" i="1"/>
  <c r="P83" i="2" s="1"/>
  <c r="O80" i="1"/>
  <c r="O83" i="2" s="1"/>
  <c r="N80" i="1"/>
  <c r="N83" i="2" s="1"/>
  <c r="M80" i="1"/>
  <c r="M83" i="2" s="1"/>
  <c r="L80" i="1"/>
  <c r="L83" i="2" s="1"/>
  <c r="K80" i="1"/>
  <c r="K83" i="2" s="1"/>
  <c r="J80" i="1"/>
  <c r="J83" i="2" s="1"/>
  <c r="I80" i="1"/>
  <c r="I83" i="2" s="1"/>
  <c r="H80" i="1"/>
  <c r="H83" i="2" s="1"/>
  <c r="G80" i="1"/>
  <c r="G83" i="2" s="1"/>
  <c r="F80" i="1"/>
  <c r="F83" i="2" s="1"/>
  <c r="E80" i="1"/>
  <c r="E83" i="2" s="1"/>
  <c r="D80" i="1"/>
  <c r="D83" i="2" s="1"/>
  <c r="A80" i="1"/>
  <c r="A82" i="2" s="1"/>
  <c r="B81" i="3"/>
  <c r="C81" i="3" s="1"/>
  <c r="A81" i="3" s="1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A81" i="2" s="1"/>
  <c r="B5" i="3"/>
  <c r="B6" i="3" s="1"/>
  <c r="A5" i="3"/>
  <c r="A4" i="3"/>
  <c r="H3" i="12"/>
  <c r="G3" i="12" s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CF84" i="2" l="1"/>
  <c r="E82" i="2"/>
  <c r="S82" i="2"/>
  <c r="U82" i="2"/>
  <c r="AK82" i="2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2" i="1"/>
  <c r="CD77" i="1"/>
  <c r="CC77" i="1"/>
  <c r="CB77" i="1"/>
  <c r="CA77" i="1"/>
  <c r="BZ77" i="1"/>
  <c r="BY77" i="1"/>
  <c r="BX77" i="1"/>
  <c r="BW77" i="1"/>
  <c r="BV77" i="1"/>
  <c r="BU77" i="1"/>
  <c r="BU80" i="2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K80" i="2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F82" i="2" l="1"/>
  <c r="A5" i="2"/>
  <c r="C3" i="12"/>
  <c r="CF81" i="2"/>
  <c r="A4" i="2"/>
  <c r="C2" i="12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B7" i="9" s="1"/>
  <c r="F8" i="9"/>
  <c r="B6" i="12" l="1"/>
  <c r="B7" i="12"/>
  <c r="B8" i="12" s="1"/>
  <c r="C6" i="12"/>
  <c r="C7" i="12"/>
  <c r="CF80" i="2"/>
  <c r="A8" i="3"/>
  <c r="B9" i="3"/>
  <c r="F9" i="9"/>
  <c r="D7" i="12" l="1"/>
  <c r="D6" i="12"/>
  <c r="B9" i="12"/>
  <c r="C8" i="12"/>
  <c r="D8" i="12" s="1"/>
  <c r="B10" i="3"/>
  <c r="A9" i="3"/>
  <c r="C78" i="2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P89" i="3" s="1"/>
  <c r="BO75" i="1"/>
  <c r="BO89" i="3" s="1"/>
  <c r="BN75" i="1"/>
  <c r="BN89" i="3" s="1"/>
  <c r="BM75" i="1"/>
  <c r="BM89" i="3" s="1"/>
  <c r="BL75" i="1"/>
  <c r="BL89" i="3" s="1"/>
  <c r="CF89" i="3" s="1"/>
  <c r="BK75" i="1"/>
  <c r="BK89" i="3" s="1"/>
  <c r="BJ75" i="1"/>
  <c r="BJ89" i="3" s="1"/>
  <c r="BI75" i="1"/>
  <c r="BI89" i="3" s="1"/>
  <c r="BH75" i="1"/>
  <c r="BH89" i="3" s="1"/>
  <c r="BG75" i="1"/>
  <c r="BG89" i="3" s="1"/>
  <c r="BF75" i="1"/>
  <c r="BF89" i="3" s="1"/>
  <c r="BE75" i="1"/>
  <c r="BE89" i="3" s="1"/>
  <c r="BD75" i="1"/>
  <c r="BD89" i="3" s="1"/>
  <c r="BC75" i="1"/>
  <c r="BC89" i="3" s="1"/>
  <c r="BB75" i="1"/>
  <c r="BB89" i="3" s="1"/>
  <c r="BA75" i="1"/>
  <c r="BA89" i="3" s="1"/>
  <c r="AZ75" i="1"/>
  <c r="AZ89" i="3" s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O89" i="3" s="1"/>
  <c r="N75" i="1"/>
  <c r="N89" i="3" s="1"/>
  <c r="M75" i="1"/>
  <c r="M89" i="3" s="1"/>
  <c r="L75" i="1"/>
  <c r="L89" i="3" s="1"/>
  <c r="K75" i="1"/>
  <c r="K89" i="3" s="1"/>
  <c r="J75" i="1"/>
  <c r="J89" i="3" s="1"/>
  <c r="I75" i="1"/>
  <c r="I89" i="3" s="1"/>
  <c r="H75" i="1"/>
  <c r="H89" i="3" s="1"/>
  <c r="G75" i="1"/>
  <c r="G89" i="3" s="1"/>
  <c r="F75" i="1"/>
  <c r="F89" i="3" s="1"/>
  <c r="E75" i="1"/>
  <c r="E89" i="3" s="1"/>
  <c r="D75" i="1"/>
  <c r="D89" i="3" s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P88" i="3" s="1"/>
  <c r="BO74" i="1"/>
  <c r="BO88" i="3" s="1"/>
  <c r="BN74" i="1"/>
  <c r="BN88" i="3" s="1"/>
  <c r="BM74" i="1"/>
  <c r="BM88" i="3" s="1"/>
  <c r="BL74" i="1"/>
  <c r="BL88" i="3" s="1"/>
  <c r="BK74" i="1"/>
  <c r="BK88" i="3" s="1"/>
  <c r="BJ74" i="1"/>
  <c r="BJ88" i="3" s="1"/>
  <c r="BI74" i="1"/>
  <c r="BI88" i="3" s="1"/>
  <c r="BH74" i="1"/>
  <c r="BH88" i="3" s="1"/>
  <c r="BG74" i="1"/>
  <c r="BG88" i="3" s="1"/>
  <c r="BF74" i="1"/>
  <c r="BF88" i="3" s="1"/>
  <c r="BE74" i="1"/>
  <c r="BE88" i="3" s="1"/>
  <c r="BD74" i="1"/>
  <c r="BD88" i="3" s="1"/>
  <c r="BC74" i="1"/>
  <c r="BC88" i="3" s="1"/>
  <c r="BB74" i="1"/>
  <c r="BB88" i="3" s="1"/>
  <c r="BA74" i="1"/>
  <c r="BA88" i="3" s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O88" i="3" s="1"/>
  <c r="N74" i="1"/>
  <c r="N88" i="3" s="1"/>
  <c r="M74" i="1"/>
  <c r="M88" i="3" s="1"/>
  <c r="L74" i="1"/>
  <c r="L88" i="3" s="1"/>
  <c r="K74" i="1"/>
  <c r="K88" i="3" s="1"/>
  <c r="J74" i="1"/>
  <c r="J88" i="3" s="1"/>
  <c r="I74" i="1"/>
  <c r="I88" i="3" s="1"/>
  <c r="H74" i="1"/>
  <c r="H88" i="3" s="1"/>
  <c r="G74" i="1"/>
  <c r="G88" i="3" s="1"/>
  <c r="F74" i="1"/>
  <c r="F88" i="3" s="1"/>
  <c r="E74" i="1"/>
  <c r="E88" i="3" s="1"/>
  <c r="D74" i="1"/>
  <c r="D88" i="3" s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P87" i="3" s="1"/>
  <c r="BO73" i="1"/>
  <c r="BO87" i="3" s="1"/>
  <c r="BN73" i="1"/>
  <c r="BN87" i="3" s="1"/>
  <c r="BM73" i="1"/>
  <c r="BM87" i="3" s="1"/>
  <c r="BL73" i="1"/>
  <c r="BL87" i="3" s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D87" i="3" s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O87" i="3" s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F87" i="3" s="1"/>
  <c r="E73" i="1"/>
  <c r="E87" i="3" s="1"/>
  <c r="D73" i="1"/>
  <c r="D87" i="3" s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P86" i="3" s="1"/>
  <c r="BO72" i="1"/>
  <c r="BO86" i="3" s="1"/>
  <c r="BN72" i="1"/>
  <c r="BN86" i="3" s="1"/>
  <c r="BM72" i="1"/>
  <c r="BM86" i="3" s="1"/>
  <c r="BL72" i="1"/>
  <c r="BL86" i="3" s="1"/>
  <c r="BK72" i="1"/>
  <c r="BK86" i="3" s="1"/>
  <c r="BJ72" i="1"/>
  <c r="BJ86" i="3" s="1"/>
  <c r="BI72" i="1"/>
  <c r="BI86" i="3" s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Z86" i="3" s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O86" i="3" s="1"/>
  <c r="N72" i="1"/>
  <c r="N86" i="3" s="1"/>
  <c r="M72" i="1"/>
  <c r="M86" i="3" s="1"/>
  <c r="L72" i="1"/>
  <c r="L86" i="3" s="1"/>
  <c r="K72" i="1"/>
  <c r="K86" i="3" s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D86" i="3" s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P85" i="3" s="1"/>
  <c r="BO71" i="1"/>
  <c r="BO85" i="3" s="1"/>
  <c r="BN71" i="1"/>
  <c r="BN85" i="3" s="1"/>
  <c r="BM71" i="1"/>
  <c r="BM85" i="3" s="1"/>
  <c r="BL71" i="1"/>
  <c r="BL85" i="3" s="1"/>
  <c r="BK71" i="1"/>
  <c r="BK85" i="3" s="1"/>
  <c r="BJ71" i="1"/>
  <c r="BJ85" i="3" s="1"/>
  <c r="BI71" i="1"/>
  <c r="BI85" i="3" s="1"/>
  <c r="BH71" i="1"/>
  <c r="BH85" i="3" s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Z85" i="3" s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O85" i="3" s="1"/>
  <c r="N71" i="1"/>
  <c r="N85" i="3" s="1"/>
  <c r="M71" i="1"/>
  <c r="M85" i="3" s="1"/>
  <c r="L71" i="1"/>
  <c r="L85" i="3" s="1"/>
  <c r="K71" i="1"/>
  <c r="K85" i="3" s="1"/>
  <c r="J71" i="1"/>
  <c r="J85" i="3" s="1"/>
  <c r="I71" i="1"/>
  <c r="I85" i="3" s="1"/>
  <c r="H71" i="1"/>
  <c r="H85" i="3" s="1"/>
  <c r="G71" i="1"/>
  <c r="G85" i="3" s="1"/>
  <c r="F71" i="1"/>
  <c r="F85" i="3" s="1"/>
  <c r="E71" i="1"/>
  <c r="E85" i="3" s="1"/>
  <c r="D71" i="1"/>
  <c r="D85" i="3" s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D84" i="3" s="1"/>
  <c r="BC70" i="1"/>
  <c r="BC84" i="3" s="1"/>
  <c r="BB70" i="1"/>
  <c r="BB84" i="3" s="1"/>
  <c r="BA70" i="1"/>
  <c r="BA84" i="3" s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G84" i="3" s="1"/>
  <c r="F70" i="1"/>
  <c r="F84" i="3" s="1"/>
  <c r="E70" i="1"/>
  <c r="E84" i="3" s="1"/>
  <c r="D70" i="1"/>
  <c r="D84" i="3" s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D83" i="3" s="1"/>
  <c r="BC69" i="1"/>
  <c r="BC83" i="3" s="1"/>
  <c r="BB69" i="1"/>
  <c r="BB83" i="3" s="1"/>
  <c r="BA69" i="1"/>
  <c r="BA83" i="3" s="1"/>
  <c r="AZ69" i="1"/>
  <c r="AZ83" i="3" s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O83" i="3" s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F83" i="3" s="1"/>
  <c r="E69" i="1"/>
  <c r="E83" i="3" s="1"/>
  <c r="D69" i="1"/>
  <c r="D83" i="3" s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K82" i="3" s="1"/>
  <c r="BJ68" i="1"/>
  <c r="BJ82" i="3" s="1"/>
  <c r="BI68" i="1"/>
  <c r="BI82" i="3" s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O82" i="3" s="1"/>
  <c r="N68" i="1"/>
  <c r="N82" i="3" s="1"/>
  <c r="M68" i="1"/>
  <c r="M82" i="3" s="1"/>
  <c r="L68" i="1"/>
  <c r="L82" i="3" s="1"/>
  <c r="K68" i="1"/>
  <c r="K82" i="3" s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88" i="3" l="1"/>
  <c r="CF87" i="3"/>
  <c r="CF86" i="3"/>
  <c r="CF85" i="3"/>
  <c r="CF84" i="3"/>
  <c r="CF82" i="3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CF79" i="2" l="1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M19" i="9" s="1"/>
  <c r="A24" i="3"/>
  <c r="B25" i="3"/>
  <c r="K7" i="9"/>
  <c r="K20" i="9" s="1"/>
  <c r="P8" i="9"/>
  <c r="Q8" i="9"/>
  <c r="M7" i="9"/>
  <c r="K32" i="9" l="1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<sst xmlns="http://schemas.openxmlformats.org/spreadsheetml/2006/main" count="751" uniqueCount="148">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</sst>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168" fontId="5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7.2396997116398465E-2</c:v>
                </c:pt>
                <c:pt idx="1">
                  <c:v>7.7586494832337705E-2</c:v>
                </c:pt>
                <c:pt idx="2">
                  <c:v>8.5946149900761881E-2</c:v>
                </c:pt>
                <c:pt idx="3">
                  <c:v>7.4337232159194189E-2</c:v>
                </c:pt>
                <c:pt idx="4">
                  <c:v>5.6976255082355154E-2</c:v>
                </c:pt>
                <c:pt idx="5">
                  <c:v>6.1142218424594663E-2</c:v>
                </c:pt>
                <c:pt idx="6">
                  <c:v>0.13051800137981262</c:v>
                </c:pt>
                <c:pt idx="7">
                  <c:v>0.13247857195113033</c:v>
                </c:pt>
                <c:pt idx="8">
                  <c:v>8.1310040635020231E-2</c:v>
                </c:pt>
                <c:pt idx="9">
                  <c:v>0.13044013553219957</c:v>
                </c:pt>
                <c:pt idx="10">
                  <c:v>0.25930668071910268</c:v>
                </c:pt>
                <c:pt idx="11">
                  <c:v>0.20458141154209519</c:v>
                </c:pt>
                <c:pt idx="12">
                  <c:v>0.12452032037765881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6.90408772374278E-2</c:v>
                </c:pt>
                <c:pt idx="1">
                  <c:v>7.7692264898693075E-2</c:v>
                </c:pt>
                <c:pt idx="2">
                  <c:v>8.4412651823325913E-2</c:v>
                </c:pt>
                <c:pt idx="3">
                  <c:v>7.5823020190075141E-2</c:v>
                </c:pt>
                <c:pt idx="4">
                  <c:v>5.7797379716095554E-2</c:v>
                </c:pt>
                <c:pt idx="5">
                  <c:v>6.2276960487531063E-2</c:v>
                </c:pt>
                <c:pt idx="6">
                  <c:v>0.12599511781629347</c:v>
                </c:pt>
                <c:pt idx="7">
                  <c:v>0.12985278325771588</c:v>
                </c:pt>
                <c:pt idx="8">
                  <c:v>8.2531664141957339E-2</c:v>
                </c:pt>
                <c:pt idx="9">
                  <c:v>0.12868027167293605</c:v>
                </c:pt>
                <c:pt idx="10">
                  <c:v>0.25572870220640764</c:v>
                </c:pt>
                <c:pt idx="11">
                  <c:v>0.2060060306089917</c:v>
                </c:pt>
                <c:pt idx="12">
                  <c:v>0.13003508560672206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6.7498851489504963E-2</c:v>
                </c:pt>
                <c:pt idx="1">
                  <c:v>7.8038619876598547E-2</c:v>
                </c:pt>
                <c:pt idx="2">
                  <c:v>8.4299632029146032E-2</c:v>
                </c:pt>
                <c:pt idx="3">
                  <c:v>7.6545593138108048E-2</c:v>
                </c:pt>
                <c:pt idx="4">
                  <c:v>5.8441121044883193E-2</c:v>
                </c:pt>
                <c:pt idx="5">
                  <c:v>6.3219379750594218E-2</c:v>
                </c:pt>
                <c:pt idx="6">
                  <c:v>0.12479389858211865</c:v>
                </c:pt>
                <c:pt idx="7">
                  <c:v>0.12891574331296174</c:v>
                </c:pt>
                <c:pt idx="8">
                  <c:v>8.2852463205679738E-2</c:v>
                </c:pt>
                <c:pt idx="9">
                  <c:v>0.12895689669512378</c:v>
                </c:pt>
                <c:pt idx="10">
                  <c:v>0.25500131445175733</c:v>
                </c:pt>
                <c:pt idx="11">
                  <c:v>0.20595148300979838</c:v>
                </c:pt>
                <c:pt idx="12">
                  <c:v>0.13013120494736774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6.5236279031658073E-2</c:v>
                </c:pt>
                <c:pt idx="1">
                  <c:v>7.6601348602286734E-2</c:v>
                </c:pt>
                <c:pt idx="2">
                  <c:v>8.3468087491878507E-2</c:v>
                </c:pt>
                <c:pt idx="3">
                  <c:v>7.7746253814737321E-2</c:v>
                </c:pt>
                <c:pt idx="4">
                  <c:v>5.9827916226151467E-2</c:v>
                </c:pt>
                <c:pt idx="5">
                  <c:v>6.3920111007106817E-2</c:v>
                </c:pt>
                <c:pt idx="6">
                  <c:v>0.12315197892183671</c:v>
                </c:pt>
                <c:pt idx="7">
                  <c:v>0.12713376024682055</c:v>
                </c:pt>
                <c:pt idx="8">
                  <c:v>8.2907970696898703E-2</c:v>
                </c:pt>
                <c:pt idx="9">
                  <c:v>0.12766829611435759</c:v>
                </c:pt>
                <c:pt idx="10">
                  <c:v>0.25453497673378456</c:v>
                </c:pt>
                <c:pt idx="11">
                  <c:v>0.20816975702616336</c:v>
                </c:pt>
                <c:pt idx="12">
                  <c:v>0.13354219518869503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44958</c:v>
                </c:pt>
                <c:pt idx="1">
                  <c:v>44986</c:v>
                </c:pt>
                <c:pt idx="2">
                  <c:v>45017</c:v>
                </c:pt>
                <c:pt idx="3">
                  <c:v>45047</c:v>
                </c:pt>
                <c:pt idx="4">
                  <c:v>45078</c:v>
                </c:pt>
                <c:pt idx="5">
                  <c:v>45108</c:v>
                </c:pt>
                <c:pt idx="6">
                  <c:v>45139</c:v>
                </c:pt>
                <c:pt idx="7">
                  <c:v>45170</c:v>
                </c:pt>
                <c:pt idx="8">
                  <c:v>45200</c:v>
                </c:pt>
                <c:pt idx="9">
                  <c:v>45231</c:v>
                </c:pt>
                <c:pt idx="10">
                  <c:v>45261</c:v>
                </c:pt>
                <c:pt idx="11">
                  <c:v>45292</c:v>
                </c:pt>
                <c:pt idx="12">
                  <c:v>45323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6.2711359496998131E-2</c:v>
                </c:pt>
                <c:pt idx="1">
                  <c:v>7.5019126341982378E-2</c:v>
                </c:pt>
                <c:pt idx="2">
                  <c:v>8.2287214751164628E-2</c:v>
                </c:pt>
                <c:pt idx="3">
                  <c:v>8.0005208860851162E-2</c:v>
                </c:pt>
                <c:pt idx="4">
                  <c:v>6.2131595829869157E-2</c:v>
                </c:pt>
                <c:pt idx="5">
                  <c:v>6.567049221317367E-2</c:v>
                </c:pt>
                <c:pt idx="6">
                  <c:v>0.12188583902114569</c:v>
                </c:pt>
                <c:pt idx="7">
                  <c:v>0.12473718469624107</c:v>
                </c:pt>
                <c:pt idx="8">
                  <c:v>8.3794170557853542E-2</c:v>
                </c:pt>
                <c:pt idx="9">
                  <c:v>0.12649986043209283</c:v>
                </c:pt>
                <c:pt idx="10">
                  <c:v>0.25180515107178114</c:v>
                </c:pt>
                <c:pt idx="11">
                  <c:v>0.20860510050867043</c:v>
                </c:pt>
                <c:pt idx="12">
                  <c:v>0.13487827515377537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8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8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8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930887" cy="50292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934200" cy="50368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33779" cy="50350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933779" cy="50350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933779" cy="50350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8"/>
  <sheetViews>
    <sheetView workbookViewId="0">
      <pane xSplit="3" ySplit="1" topLeftCell="D52" activePane="bottomRight" state="frozen"/>
      <selection pane="topRight" activeCell="D1" sqref="D1"/>
      <selection pane="bottomLeft" activeCell="A2" sqref="A2"/>
      <selection pane="bottomRight" activeCell="C88" sqref="C88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tr">
        <f t="shared" ref="B76:B88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82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82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82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82" x14ac:dyDescent="0.25">
      <c r="A88" s="2">
        <f>+[1]Sheet1!A88</f>
        <v>45323</v>
      </c>
      <c r="B88" s="1" t="str">
        <f t="shared" si="0"/>
        <v>Febrero</v>
      </c>
      <c r="C88" s="1">
        <f t="shared" ref="C88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90"/>
  <sheetViews>
    <sheetView zoomScale="121" zoomScaleNormal="130" workbookViewId="0">
      <pane xSplit="3" ySplit="3" topLeftCell="BK75" activePane="bottomRight" state="frozen"/>
      <selection pane="topRight" activeCell="D1" sqref="D1"/>
      <selection pane="bottomLeft" activeCell="A4" sqref="A4"/>
      <selection pane="bottomRight" activeCell="BO92" sqref="BO92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2" t="s">
        <v>105</v>
      </c>
      <c r="BW2" s="72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">
        <v>84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">
        <v>84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">
        <v>84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">
        <v>84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">
        <v>84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">
        <v>84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">
        <v>84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6">
        <f>+'Indice PondENGHO'!BL85/'Indice PondENGHO'!BL84-1</f>
        <v>0.13044013553219957</v>
      </c>
      <c r="BM87" s="66">
        <f>+'Indice PondENGHO'!BM85/'Indice PondENGHO'!BM84-1</f>
        <v>0.12868027167293605</v>
      </c>
      <c r="BN87" s="66">
        <f>+'Indice PondENGHO'!BN85/'Indice PondENGHO'!BN84-1</f>
        <v>0.12895689669512378</v>
      </c>
      <c r="BO87" s="66">
        <f>+'Indice PondENGHO'!BO85/'Indice PondENGHO'!BO84-1</f>
        <v>0.12766829611435759</v>
      </c>
      <c r="BP87" s="66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25">
      <c r="A88" s="2">
        <f>+'Indice PondENGHO'!A86</f>
        <v>45261</v>
      </c>
      <c r="B88" s="1" t="s">
        <v>84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6">
        <f>+'Indice PondENGHO'!BL86/'Indice PondENGHO'!BL85-1</f>
        <v>0.25930668071910268</v>
      </c>
      <c r="BM88" s="66">
        <f>+'Indice PondENGHO'!BM86/'Indice PondENGHO'!BM85-1</f>
        <v>0.25572870220640764</v>
      </c>
      <c r="BN88" s="66">
        <f>+'Indice PondENGHO'!BN86/'Indice PondENGHO'!BN85-1</f>
        <v>0.25500131445175733</v>
      </c>
      <c r="BO88" s="66">
        <f>+'Indice PondENGHO'!BO86/'Indice PondENGHO'!BO85-1</f>
        <v>0.25453497673378456</v>
      </c>
      <c r="BP88" s="66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25">
      <c r="A89" s="2">
        <f>+'Indice PondENGHO'!A87</f>
        <v>45292</v>
      </c>
      <c r="B89" s="1" t="s">
        <v>84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6">
        <f>+'Indice PondENGHO'!BL87/'Indice PondENGHO'!BL86-1</f>
        <v>0.20458141154209519</v>
      </c>
      <c r="BM89" s="66">
        <f>+'Indice PondENGHO'!BM87/'Indice PondENGHO'!BM86-1</f>
        <v>0.2060060306089917</v>
      </c>
      <c r="BN89" s="66">
        <f>+'Indice PondENGHO'!BN87/'Indice PondENGHO'!BN86-1</f>
        <v>0.20595148300979838</v>
      </c>
      <c r="BO89" s="66">
        <f>+'Indice PondENGHO'!BO87/'Indice PondENGHO'!BO86-1</f>
        <v>0.20816975702616336</v>
      </c>
      <c r="BP89" s="66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25">
      <c r="A90" s="2">
        <f>+'Indice PondENGHO'!A88</f>
        <v>45323</v>
      </c>
      <c r="B90" s="1" t="s">
        <v>84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6">
        <f>+'Indice PondENGHO'!BL88/'Indice PondENGHO'!BL87-1</f>
        <v>0.12452032037765881</v>
      </c>
      <c r="BM90" s="66">
        <f>+'Indice PondENGHO'!BM88/'Indice PondENGHO'!BM87-1</f>
        <v>0.13003508560672206</v>
      </c>
      <c r="BN90" s="66">
        <f>+'Indice PondENGHO'!BN88/'Indice PondENGHO'!BN87-1</f>
        <v>0.13013120494736774</v>
      </c>
      <c r="BO90" s="66">
        <f>+'Indice PondENGHO'!BO88/'Indice PondENGHO'!BO87-1</f>
        <v>0.13354219518869503</v>
      </c>
      <c r="BP90" s="66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C2" sqref="C2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70" t="s">
        <v>1</v>
      </c>
      <c r="C2" s="70">
        <f>+MONTH(MAX('Indice PondENGHO'!A2:A5000))</f>
        <v>2</v>
      </c>
    </row>
    <row r="3" spans="2:9" x14ac:dyDescent="0.25">
      <c r="B3" s="70" t="s">
        <v>142</v>
      </c>
      <c r="C3" s="70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25">
      <c r="B6">
        <f>+C2</f>
        <v>2</v>
      </c>
      <c r="C6">
        <f>+C3-1</f>
        <v>2023</v>
      </c>
      <c r="D6" s="67">
        <f t="shared" ref="D6" si="1">+DATE(C6,B6,1)</f>
        <v>44958</v>
      </c>
      <c r="E6" s="3">
        <f>+VLOOKUP(auxgr12!$D6,'Infla Mensual PondENGHO'!$A:$BP,E$3,FALSE)</f>
        <v>7.2396997116398465E-2</v>
      </c>
      <c r="F6" s="3">
        <f>+VLOOKUP(auxgr12!$D6,'Infla Mensual PondENGHO'!$A:$BP,F$3,FALSE)</f>
        <v>6.90408772374278E-2</v>
      </c>
      <c r="G6" s="3">
        <f>+VLOOKUP(auxgr12!$D6,'Infla Mensual PondENGHO'!$A:$BP,G$3,FALSE)</f>
        <v>6.7498851489504963E-2</v>
      </c>
      <c r="H6" s="3">
        <f>+VLOOKUP(auxgr12!$D6,'Infla Mensual PondENGHO'!$A:$BP,H$3,FALSE)</f>
        <v>6.5236279031658073E-2</v>
      </c>
      <c r="I6" s="3">
        <f>+VLOOKUP(auxgr12!$D6,'Infla Mensual PondENGHO'!$A:$BP,I$3,FALSE)</f>
        <v>6.2711359496998131E-2</v>
      </c>
    </row>
    <row r="7" spans="2:9" x14ac:dyDescent="0.25">
      <c r="B7">
        <f>+C2+1</f>
        <v>3</v>
      </c>
      <c r="C7">
        <f>+C3-1</f>
        <v>2023</v>
      </c>
      <c r="D7" s="67">
        <f>+DATE(C7,B7,1)</f>
        <v>44986</v>
      </c>
      <c r="E7" s="3">
        <f>+VLOOKUP(auxgr12!$D7,'Infla Mensual PondENGHO'!$A:$BP,E$3,FALSE)</f>
        <v>7.7586494832337705E-2</v>
      </c>
      <c r="F7" s="3">
        <f>+VLOOKUP(auxgr12!$D7,'Infla Mensual PondENGHO'!$A:$BP,F$3,FALSE)</f>
        <v>7.7692264898693075E-2</v>
      </c>
      <c r="G7" s="3">
        <f>+VLOOKUP(auxgr12!$D7,'Infla Mensual PondENGHO'!$A:$BP,G$3,FALSE)</f>
        <v>7.8038619876598547E-2</v>
      </c>
      <c r="H7" s="3">
        <f>+VLOOKUP(auxgr12!$D7,'Infla Mensual PondENGHO'!$A:$BP,H$3,FALSE)</f>
        <v>7.6601348602286734E-2</v>
      </c>
      <c r="I7" s="3">
        <f>+VLOOKUP(auxgr12!$D7,'Infla Mensual PondENGHO'!$A:$BP,I$3,FALSE)</f>
        <v>7.5019126341982378E-2</v>
      </c>
    </row>
    <row r="8" spans="2:9" x14ac:dyDescent="0.25">
      <c r="B8">
        <f t="shared" ref="B8:B15" si="2">+IF(B7=12,1,+B7+1)</f>
        <v>4</v>
      </c>
      <c r="C8">
        <f t="shared" ref="C8:C15" si="3">+IF(B8=1,+C7+1,C7)</f>
        <v>2023</v>
      </c>
      <c r="D8" s="67">
        <f t="shared" ref="D8:D18" si="4">+DATE(C8,B8,1)</f>
        <v>45017</v>
      </c>
      <c r="E8" s="3">
        <f>+VLOOKUP(auxgr12!$D8,'Infla Mensual PondENGHO'!$A:$BP,E$3,FALSE)</f>
        <v>8.5946149900761881E-2</v>
      </c>
      <c r="F8" s="3">
        <f>+VLOOKUP(auxgr12!$D8,'Infla Mensual PondENGHO'!$A:$BP,F$3,FALSE)</f>
        <v>8.4412651823325913E-2</v>
      </c>
      <c r="G8" s="3">
        <f>+VLOOKUP(auxgr12!$D8,'Infla Mensual PondENGHO'!$A:$BP,G$3,FALSE)</f>
        <v>8.4299632029146032E-2</v>
      </c>
      <c r="H8" s="3">
        <f>+VLOOKUP(auxgr12!$D8,'Infla Mensual PondENGHO'!$A:$BP,H$3,FALSE)</f>
        <v>8.3468087491878507E-2</v>
      </c>
      <c r="I8" s="3">
        <f>+VLOOKUP(auxgr12!$D8,'Infla Mensual PondENGHO'!$A:$BP,I$3,FALSE)</f>
        <v>8.2287214751164628E-2</v>
      </c>
    </row>
    <row r="9" spans="2:9" x14ac:dyDescent="0.25">
      <c r="B9">
        <f t="shared" si="2"/>
        <v>5</v>
      </c>
      <c r="C9">
        <f t="shared" si="3"/>
        <v>2023</v>
      </c>
      <c r="D9" s="67">
        <f t="shared" si="4"/>
        <v>45047</v>
      </c>
      <c r="E9" s="3">
        <f>+VLOOKUP(auxgr12!$D9,'Infla Mensual PondENGHO'!$A:$BP,E$3,FALSE)</f>
        <v>7.4337232159194189E-2</v>
      </c>
      <c r="F9" s="3">
        <f>+VLOOKUP(auxgr12!$D9,'Infla Mensual PondENGHO'!$A:$BP,F$3,FALSE)</f>
        <v>7.5823020190075141E-2</v>
      </c>
      <c r="G9" s="3">
        <f>+VLOOKUP(auxgr12!$D9,'Infla Mensual PondENGHO'!$A:$BP,G$3,FALSE)</f>
        <v>7.6545593138108048E-2</v>
      </c>
      <c r="H9" s="3">
        <f>+VLOOKUP(auxgr12!$D9,'Infla Mensual PondENGHO'!$A:$BP,H$3,FALSE)</f>
        <v>7.7746253814737321E-2</v>
      </c>
      <c r="I9" s="3">
        <f>+VLOOKUP(auxgr12!$D9,'Infla Mensual PondENGHO'!$A:$BP,I$3,FALSE)</f>
        <v>8.0005208860851162E-2</v>
      </c>
    </row>
    <row r="10" spans="2:9" x14ac:dyDescent="0.25">
      <c r="B10">
        <f t="shared" si="2"/>
        <v>6</v>
      </c>
      <c r="C10">
        <f t="shared" si="3"/>
        <v>2023</v>
      </c>
      <c r="D10" s="67">
        <f t="shared" si="4"/>
        <v>45078</v>
      </c>
      <c r="E10" s="3">
        <f>+VLOOKUP(auxgr12!$D10,'Infla Mensual PondENGHO'!$A:$BP,E$3,FALSE)</f>
        <v>5.6976255082355154E-2</v>
      </c>
      <c r="F10" s="3">
        <f>+VLOOKUP(auxgr12!$D10,'Infla Mensual PondENGHO'!$A:$BP,F$3,FALSE)</f>
        <v>5.7797379716095554E-2</v>
      </c>
      <c r="G10" s="3">
        <f>+VLOOKUP(auxgr12!$D10,'Infla Mensual PondENGHO'!$A:$BP,G$3,FALSE)</f>
        <v>5.8441121044883193E-2</v>
      </c>
      <c r="H10" s="3">
        <f>+VLOOKUP(auxgr12!$D10,'Infla Mensual PondENGHO'!$A:$BP,H$3,FALSE)</f>
        <v>5.9827916226151467E-2</v>
      </c>
      <c r="I10" s="3">
        <f>+VLOOKUP(auxgr12!$D10,'Infla Mensual PondENGHO'!$A:$BP,I$3,FALSE)</f>
        <v>6.2131595829869157E-2</v>
      </c>
    </row>
    <row r="11" spans="2:9" x14ac:dyDescent="0.25">
      <c r="B11">
        <f t="shared" si="2"/>
        <v>7</v>
      </c>
      <c r="C11">
        <f t="shared" si="3"/>
        <v>2023</v>
      </c>
      <c r="D11" s="67">
        <f t="shared" si="4"/>
        <v>45108</v>
      </c>
      <c r="E11" s="3">
        <f>+VLOOKUP(auxgr12!$D11,'Infla Mensual PondENGHO'!$A:$BP,E$3,FALSE)</f>
        <v>6.1142218424594663E-2</v>
      </c>
      <c r="F11" s="3">
        <f>+VLOOKUP(auxgr12!$D11,'Infla Mensual PondENGHO'!$A:$BP,F$3,FALSE)</f>
        <v>6.2276960487531063E-2</v>
      </c>
      <c r="G11" s="3">
        <f>+VLOOKUP(auxgr12!$D11,'Infla Mensual PondENGHO'!$A:$BP,G$3,FALSE)</f>
        <v>6.3219379750594218E-2</v>
      </c>
      <c r="H11" s="3">
        <f>+VLOOKUP(auxgr12!$D11,'Infla Mensual PondENGHO'!$A:$BP,H$3,FALSE)</f>
        <v>6.3920111007106817E-2</v>
      </c>
      <c r="I11" s="3">
        <f>+VLOOKUP(auxgr12!$D11,'Infla Mensual PondENGHO'!$A:$BP,I$3,FALSE)</f>
        <v>6.567049221317367E-2</v>
      </c>
    </row>
    <row r="12" spans="2:9" x14ac:dyDescent="0.25">
      <c r="B12">
        <f t="shared" si="2"/>
        <v>8</v>
      </c>
      <c r="C12">
        <f t="shared" si="3"/>
        <v>2023</v>
      </c>
      <c r="D12" s="67">
        <f t="shared" si="4"/>
        <v>45139</v>
      </c>
      <c r="E12" s="3">
        <f>+VLOOKUP(auxgr12!$D12,'Infla Mensual PondENGHO'!$A:$BP,E$3,FALSE)</f>
        <v>0.13051800137981262</v>
      </c>
      <c r="F12" s="3">
        <f>+VLOOKUP(auxgr12!$D12,'Infla Mensual PondENGHO'!$A:$BP,F$3,FALSE)</f>
        <v>0.12599511781629347</v>
      </c>
      <c r="G12" s="3">
        <f>+VLOOKUP(auxgr12!$D12,'Infla Mensual PondENGHO'!$A:$BP,G$3,FALSE)</f>
        <v>0.12479389858211865</v>
      </c>
      <c r="H12" s="3">
        <f>+VLOOKUP(auxgr12!$D12,'Infla Mensual PondENGHO'!$A:$BP,H$3,FALSE)</f>
        <v>0.12315197892183671</v>
      </c>
      <c r="I12" s="3">
        <f>+VLOOKUP(auxgr12!$D12,'Infla Mensual PondENGHO'!$A:$BP,I$3,FALSE)</f>
        <v>0.12188583902114569</v>
      </c>
    </row>
    <row r="13" spans="2:9" x14ac:dyDescent="0.25">
      <c r="B13">
        <f t="shared" si="2"/>
        <v>9</v>
      </c>
      <c r="C13">
        <f t="shared" si="3"/>
        <v>2023</v>
      </c>
      <c r="D13" s="67">
        <f t="shared" si="4"/>
        <v>45170</v>
      </c>
      <c r="E13" s="3">
        <f>+VLOOKUP(auxgr12!$D13,'Infla Mensual PondENGHO'!$A:$BP,E$3,FALSE)</f>
        <v>0.13247857195113033</v>
      </c>
      <c r="F13" s="3">
        <f>+VLOOKUP(auxgr12!$D13,'Infla Mensual PondENGHO'!$A:$BP,F$3,FALSE)</f>
        <v>0.12985278325771588</v>
      </c>
      <c r="G13" s="3">
        <f>+VLOOKUP(auxgr12!$D13,'Infla Mensual PondENGHO'!$A:$BP,G$3,FALSE)</f>
        <v>0.12891574331296174</v>
      </c>
      <c r="H13" s="3">
        <f>+VLOOKUP(auxgr12!$D13,'Infla Mensual PondENGHO'!$A:$BP,H$3,FALSE)</f>
        <v>0.12713376024682055</v>
      </c>
      <c r="I13" s="3">
        <f>+VLOOKUP(auxgr12!$D13,'Infla Mensual PondENGHO'!$A:$BP,I$3,FALSE)</f>
        <v>0.12473718469624107</v>
      </c>
    </row>
    <row r="14" spans="2:9" x14ac:dyDescent="0.25">
      <c r="B14">
        <f t="shared" si="2"/>
        <v>10</v>
      </c>
      <c r="C14">
        <f t="shared" si="3"/>
        <v>2023</v>
      </c>
      <c r="D14" s="67">
        <f t="shared" si="4"/>
        <v>45200</v>
      </c>
      <c r="E14" s="3">
        <f>+VLOOKUP(auxgr12!$D14,'Infla Mensual PondENGHO'!$A:$BP,E$3,FALSE)</f>
        <v>8.1310040635020231E-2</v>
      </c>
      <c r="F14" s="3">
        <f>+VLOOKUP(auxgr12!$D14,'Infla Mensual PondENGHO'!$A:$BP,F$3,FALSE)</f>
        <v>8.2531664141957339E-2</v>
      </c>
      <c r="G14" s="3">
        <f>+VLOOKUP(auxgr12!$D14,'Infla Mensual PondENGHO'!$A:$BP,G$3,FALSE)</f>
        <v>8.2852463205679738E-2</v>
      </c>
      <c r="H14" s="3">
        <f>+VLOOKUP(auxgr12!$D14,'Infla Mensual PondENGHO'!$A:$BP,H$3,FALSE)</f>
        <v>8.2907970696898703E-2</v>
      </c>
      <c r="I14" s="3">
        <f>+VLOOKUP(auxgr12!$D14,'Infla Mensual PondENGHO'!$A:$BP,I$3,FALSE)</f>
        <v>8.3794170557853542E-2</v>
      </c>
    </row>
    <row r="15" spans="2:9" x14ac:dyDescent="0.25">
      <c r="B15">
        <f t="shared" si="2"/>
        <v>11</v>
      </c>
      <c r="C15">
        <f t="shared" si="3"/>
        <v>2023</v>
      </c>
      <c r="D15" s="67">
        <f t="shared" si="4"/>
        <v>45231</v>
      </c>
      <c r="E15" s="3">
        <f>+VLOOKUP(auxgr12!$D15,'Infla Mensual PondENGHO'!$A:$BP,E$3,FALSE)</f>
        <v>0.13044013553219957</v>
      </c>
      <c r="F15" s="3">
        <f>+VLOOKUP(auxgr12!$D15,'Infla Mensual PondENGHO'!$A:$BP,F$3,FALSE)</f>
        <v>0.12868027167293605</v>
      </c>
      <c r="G15" s="3">
        <f>+VLOOKUP(auxgr12!$D15,'Infla Mensual PondENGHO'!$A:$BP,G$3,FALSE)</f>
        <v>0.12895689669512378</v>
      </c>
      <c r="H15" s="3">
        <f>+VLOOKUP(auxgr12!$D15,'Infla Mensual PondENGHO'!$A:$BP,H$3,FALSE)</f>
        <v>0.12766829611435759</v>
      </c>
      <c r="I15" s="3">
        <f>+VLOOKUP(auxgr12!$D15,'Infla Mensual PondENGHO'!$A:$BP,I$3,FALSE)</f>
        <v>0.12649986043209283</v>
      </c>
    </row>
    <row r="16" spans="2:9" x14ac:dyDescent="0.25">
      <c r="B16">
        <f>+IF(B15=12,1,+B15+1)</f>
        <v>12</v>
      </c>
      <c r="C16">
        <f t="shared" ref="C16" si="5">+IF(B16=1,+C15+1,C15)</f>
        <v>2023</v>
      </c>
      <c r="D16" s="67">
        <f t="shared" si="4"/>
        <v>45261</v>
      </c>
      <c r="E16" s="3">
        <f>+VLOOKUP(auxgr12!$D16,'Infla Mensual PondENGHO'!$A:$BP,E$3,FALSE)</f>
        <v>0.25930668071910268</v>
      </c>
      <c r="F16" s="3">
        <f>+VLOOKUP(auxgr12!$D16,'Infla Mensual PondENGHO'!$A:$BP,F$3,FALSE)</f>
        <v>0.25572870220640764</v>
      </c>
      <c r="G16" s="3">
        <f>+VLOOKUP(auxgr12!$D16,'Infla Mensual PondENGHO'!$A:$BP,G$3,FALSE)</f>
        <v>0.25500131445175733</v>
      </c>
      <c r="H16" s="3">
        <f>+VLOOKUP(auxgr12!$D16,'Infla Mensual PondENGHO'!$A:$BP,H$3,FALSE)</f>
        <v>0.25453497673378456</v>
      </c>
      <c r="I16" s="3">
        <f>+VLOOKUP(auxgr12!$D16,'Infla Mensual PondENGHO'!$A:$BP,I$3,FALSE)</f>
        <v>0.25180515107178114</v>
      </c>
    </row>
    <row r="17" spans="2:9" x14ac:dyDescent="0.25">
      <c r="B17">
        <f t="shared" ref="B17:B18" si="6">+IF(B16=12,1,+B16+1)</f>
        <v>1</v>
      </c>
      <c r="C17">
        <f t="shared" ref="C17:C18" si="7">+IF(B17=1,+C16+1,C16)</f>
        <v>2024</v>
      </c>
      <c r="D17" s="67">
        <f t="shared" si="4"/>
        <v>45292</v>
      </c>
      <c r="E17" s="3">
        <f>+VLOOKUP(auxgr12!$D17,'Infla Mensual PondENGHO'!$A:$BP,E$3,FALSE)</f>
        <v>0.20458141154209519</v>
      </c>
      <c r="F17" s="3">
        <f>+VLOOKUP(auxgr12!$D17,'Infla Mensual PondENGHO'!$A:$BP,F$3,FALSE)</f>
        <v>0.2060060306089917</v>
      </c>
      <c r="G17" s="3">
        <f>+VLOOKUP(auxgr12!$D17,'Infla Mensual PondENGHO'!$A:$BP,G$3,FALSE)</f>
        <v>0.20595148300979838</v>
      </c>
      <c r="H17" s="3">
        <f>+VLOOKUP(auxgr12!$D17,'Infla Mensual PondENGHO'!$A:$BP,H$3,FALSE)</f>
        <v>0.20816975702616336</v>
      </c>
      <c r="I17" s="3">
        <f>+VLOOKUP(auxgr12!$D17,'Infla Mensual PondENGHO'!$A:$BP,I$3,FALSE)</f>
        <v>0.20860510050867043</v>
      </c>
    </row>
    <row r="18" spans="2:9" x14ac:dyDescent="0.25">
      <c r="B18">
        <f t="shared" si="6"/>
        <v>2</v>
      </c>
      <c r="C18">
        <f t="shared" si="7"/>
        <v>2024</v>
      </c>
      <c r="D18" s="67">
        <f t="shared" si="4"/>
        <v>45323</v>
      </c>
      <c r="E18" s="3">
        <f>+VLOOKUP(auxgr12!$D18,'Infla Mensual PondENGHO'!$A:$BP,E$3,FALSE)</f>
        <v>0.12452032037765881</v>
      </c>
      <c r="F18" s="3">
        <f>+VLOOKUP(auxgr12!$D18,'Infla Mensual PondENGHO'!$A:$BP,F$3,FALSE)</f>
        <v>0.13003508560672206</v>
      </c>
      <c r="G18" s="3">
        <f>+VLOOKUP(auxgr12!$D18,'Infla Mensual PondENGHO'!$A:$BP,G$3,FALSE)</f>
        <v>0.13013120494736774</v>
      </c>
      <c r="H18" s="3">
        <f>+VLOOKUP(auxgr12!$D18,'Infla Mensual PondENGHO'!$A:$BP,H$3,FALSE)</f>
        <v>0.13354219518869503</v>
      </c>
      <c r="I18" s="3">
        <f>+VLOOKUP(auxgr12!$D18,'Infla Mensual PondENGHO'!$A:$BP,I$3,FALSE)</f>
        <v>0.13487827515377537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0"/>
  <sheetViews>
    <sheetView zoomScale="105" zoomScaleNormal="145" workbookViewId="0">
      <pane xSplit="3" ySplit="3" topLeftCell="BJ74" activePane="bottomRight" state="frozen"/>
      <selection pane="topRight" activeCell="D1" sqref="D1"/>
      <selection pane="bottomLeft" activeCell="A4" sqref="A4"/>
      <selection pane="bottomRight" activeCell="BS83" sqref="BS83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90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topLeftCell="A2" zoomScale="112" zoomScaleNormal="85" workbookViewId="0">
      <selection activeCell="K2" sqref="K2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76" t="s">
        <v>133</v>
      </c>
      <c r="F3" s="76"/>
      <c r="G3" s="76"/>
      <c r="H3" s="76"/>
      <c r="I3" s="59"/>
      <c r="K3" s="76" t="s">
        <v>134</v>
      </c>
      <c r="L3" s="76"/>
      <c r="M3" s="76"/>
      <c r="N3" s="76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5">
        <f>+$B$7</f>
        <v>45323</v>
      </c>
      <c r="E6" s="59" t="s">
        <v>130</v>
      </c>
      <c r="F6" s="59">
        <v>1</v>
      </c>
      <c r="G6" s="61">
        <f>100*VLOOKUP($D$6,'Infla Mensual PondENGHO'!$A$3:$BP$100000,$C6)</f>
        <v>12.452032037765882</v>
      </c>
      <c r="H6" s="61">
        <f>100*VLOOKUP($D$6,'Infla Interanual PondENGHO'!$A$3:$BP$100000,$C6)</f>
        <v>276.42645077346532</v>
      </c>
      <c r="I6" s="59"/>
      <c r="K6" s="67">
        <f>+DATE(P6,Q6,1)</f>
        <v>44958</v>
      </c>
      <c r="L6" s="38" t="s">
        <v>137</v>
      </c>
      <c r="M6" s="68">
        <f>100*VLOOKUP($K6,'Infla Mensual PondENGHO'!$A$3:'Infla Mensual PondENGHO'!$A$3:$BP$1000000,COLUMN($BL$1),FALSE)</f>
        <v>7.2396997116398465</v>
      </c>
      <c r="P6">
        <f>+YEAR(D6)-1</f>
        <v>2023</v>
      </c>
      <c r="Q6">
        <f>+MONTH(D6)</f>
        <v>2</v>
      </c>
      <c r="S6">
        <v>1</v>
      </c>
    </row>
    <row r="7" spans="1:19" x14ac:dyDescent="0.25">
      <c r="A7" s="59"/>
      <c r="B7" s="65">
        <f>+MAX('Infla Mensual PondENGHO'!A4:A100000)</f>
        <v>45323</v>
      </c>
      <c r="C7" s="59">
        <f>+C6+1</f>
        <v>65</v>
      </c>
      <c r="D7" s="65">
        <f t="shared" ref="D7:D10" si="0">+$B$7</f>
        <v>45323</v>
      </c>
      <c r="E7" s="59"/>
      <c r="F7" s="59">
        <f>+F6+1</f>
        <v>2</v>
      </c>
      <c r="G7" s="71">
        <f>100*VLOOKUP($D$6,'Infla Mensual PondENGHO'!$A$3:$BP$100000,$C7)</f>
        <v>13.003508560672206</v>
      </c>
      <c r="H7" s="61">
        <f>100*VLOOKUP($D$6,'Infla Interanual PondENGHO'!$A$3:$BP$100000,$C7)</f>
        <v>275.81798668220574</v>
      </c>
      <c r="I7" s="59"/>
      <c r="K7" s="67">
        <f t="shared" ref="K7:K18" si="1">+DATE(P7,Q7,1)</f>
        <v>44986</v>
      </c>
      <c r="L7" s="38" t="s">
        <v>137</v>
      </c>
      <c r="M7" s="68">
        <f>100*VLOOKUP($K7,'Infla Mensual PondENGHO'!$A$3:'Infla Mensual PondENGHO'!$A$3:$BP$1000000,COLUMN($BL$1),FALSE)</f>
        <v>7.7586494832337705</v>
      </c>
      <c r="P7">
        <f>+IF(Q6=12,P6+1,P6)</f>
        <v>2023</v>
      </c>
      <c r="Q7">
        <f>+IF(Q6=12,1,Q6+1)</f>
        <v>3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5">
        <f t="shared" si="0"/>
        <v>45323</v>
      </c>
      <c r="E8" s="59"/>
      <c r="F8" s="59">
        <f t="shared" ref="F8:F9" si="3">+F7+1</f>
        <v>3</v>
      </c>
      <c r="G8" s="71">
        <f>100*VLOOKUP($D$6,'Infla Mensual PondENGHO'!$A$3:$BP$100000,$C8)</f>
        <v>13.013120494736775</v>
      </c>
      <c r="H8" s="61">
        <f>100*VLOOKUP($D$6,'Infla Interanual PondENGHO'!$A$3:$BP$100000,$C8)</f>
        <v>276.00157140438017</v>
      </c>
      <c r="I8" s="59"/>
      <c r="K8" s="67">
        <f t="shared" si="1"/>
        <v>45017</v>
      </c>
      <c r="L8" s="38" t="s">
        <v>137</v>
      </c>
      <c r="M8" s="68">
        <f>100*VLOOKUP($K8,'Infla Mensual PondENGHO'!$A$3:'Infla Mensual PondENGHO'!$A$3:$BP$1000000,COLUMN($BL$1),FALSE)</f>
        <v>8.5946149900761881</v>
      </c>
      <c r="P8">
        <f t="shared" ref="P8:P17" si="4">+IF(Q7=12,P7+1,P7)</f>
        <v>2023</v>
      </c>
      <c r="Q8">
        <f t="shared" ref="Q8:Q17" si="5">+IF(Q7=12,1,Q7+1)</f>
        <v>4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5">
        <f t="shared" si="0"/>
        <v>45323</v>
      </c>
      <c r="E9" s="59"/>
      <c r="F9" s="59">
        <f t="shared" si="3"/>
        <v>4</v>
      </c>
      <c r="G9" s="71">
        <f>100*VLOOKUP($D$6,'Infla Mensual PondENGHO'!$A$3:$BP$100000,$C9)</f>
        <v>13.354219518869503</v>
      </c>
      <c r="H9" s="61">
        <f>100*VLOOKUP($D$6,'Infla Interanual PondENGHO'!$A$3:$BP$100000,$C9)</f>
        <v>276.5019845209838</v>
      </c>
      <c r="I9" s="59"/>
      <c r="K9" s="67">
        <f t="shared" si="1"/>
        <v>45047</v>
      </c>
      <c r="L9" s="38" t="s">
        <v>137</v>
      </c>
      <c r="M9" s="68">
        <f>100*VLOOKUP($K9,'Infla Mensual PondENGHO'!$A$3:'Infla Mensual PondENGHO'!$A$3:$BP$1000000,COLUMN($BL$1),FALSE)</f>
        <v>7.4337232159194189</v>
      </c>
      <c r="P9">
        <f t="shared" si="4"/>
        <v>2023</v>
      </c>
      <c r="Q9">
        <f t="shared" si="5"/>
        <v>5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5">
        <f t="shared" si="0"/>
        <v>45323</v>
      </c>
      <c r="E10" s="59" t="s">
        <v>131</v>
      </c>
      <c r="F10" s="59">
        <v>5</v>
      </c>
      <c r="G10" s="71">
        <f>100*VLOOKUP($D$6,'Infla Mensual PondENGHO'!$A$3:$BP$100000,$C10)</f>
        <v>13.487827515377537</v>
      </c>
      <c r="H10" s="61">
        <f>100*VLOOKUP($D$6,'Infla Interanual PondENGHO'!$A$3:$BP$100000,$C10)</f>
        <v>276.21313146869812</v>
      </c>
      <c r="I10" s="59"/>
      <c r="K10" s="67">
        <f t="shared" si="1"/>
        <v>45078</v>
      </c>
      <c r="L10" s="38" t="s">
        <v>137</v>
      </c>
      <c r="M10" s="68">
        <f>100*VLOOKUP($K10,'Infla Mensual PondENGHO'!$A$3:'Infla Mensual PondENGHO'!$A$3:$BP$1000000,COLUMN($BL$1),FALSE)</f>
        <v>5.6976255082355154</v>
      </c>
      <c r="P10">
        <f t="shared" si="4"/>
        <v>2023</v>
      </c>
      <c r="Q10">
        <f t="shared" si="5"/>
        <v>6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45108</v>
      </c>
      <c r="L11" s="38" t="s">
        <v>137</v>
      </c>
      <c r="M11" s="68">
        <f>100*VLOOKUP($K11,'Infla Mensual PondENGHO'!$A$3:'Infla Mensual PondENGHO'!$A$3:$BP$1000000,COLUMN($BL$1),FALSE)</f>
        <v>6.1142218424594663</v>
      </c>
      <c r="P11">
        <f t="shared" si="4"/>
        <v>2023</v>
      </c>
      <c r="Q11">
        <f t="shared" si="5"/>
        <v>7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76" t="s">
        <v>132</v>
      </c>
      <c r="F12" s="76"/>
      <c r="G12" s="64">
        <f>+G6-G10</f>
        <v>-1.0357954776116554</v>
      </c>
      <c r="H12" s="64">
        <f t="shared" ref="H12" si="7">+H6-H10</f>
        <v>0.21331930476719663</v>
      </c>
      <c r="I12" s="59"/>
      <c r="K12" s="67">
        <f t="shared" si="1"/>
        <v>45139</v>
      </c>
      <c r="L12" s="38" t="s">
        <v>137</v>
      </c>
      <c r="M12" s="68">
        <f>100*VLOOKUP($K12,'Infla Mensual PondENGHO'!$A$3:'Infla Mensual PondENGHO'!$A$3:$BP$1000000,COLUMN($BL$1),FALSE)</f>
        <v>13.051800137981262</v>
      </c>
      <c r="P12">
        <f t="shared" si="4"/>
        <v>2023</v>
      </c>
      <c r="Q12">
        <f t="shared" si="5"/>
        <v>8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45170</v>
      </c>
      <c r="L13" s="38" t="s">
        <v>137</v>
      </c>
      <c r="M13" s="68">
        <f>100*VLOOKUP($K13,'Infla Mensual PondENGHO'!$A$3:'Infla Mensual PondENGHO'!$A$3:$BP$1000000,COLUMN($BL$1),FALSE)</f>
        <v>13.247857195113033</v>
      </c>
      <c r="P13">
        <f t="shared" si="4"/>
        <v>2023</v>
      </c>
      <c r="Q13">
        <f t="shared" si="5"/>
        <v>9</v>
      </c>
      <c r="S13">
        <f t="shared" si="6"/>
        <v>8</v>
      </c>
    </row>
    <row r="14" spans="1:19" x14ac:dyDescent="0.25">
      <c r="K14" s="67">
        <f t="shared" si="1"/>
        <v>45200</v>
      </c>
      <c r="L14" s="38" t="s">
        <v>137</v>
      </c>
      <c r="M14" s="68">
        <f>100*VLOOKUP($K14,'Infla Mensual PondENGHO'!$A$3:'Infla Mensual PondENGHO'!$A$3:$BP$1000000,COLUMN($BL$1),FALSE)</f>
        <v>8.1310040635020222</v>
      </c>
      <c r="P14">
        <f t="shared" si="4"/>
        <v>2023</v>
      </c>
      <c r="Q14">
        <f t="shared" si="5"/>
        <v>10</v>
      </c>
      <c r="S14">
        <f t="shared" si="6"/>
        <v>9</v>
      </c>
    </row>
    <row r="15" spans="1:19" x14ac:dyDescent="0.25">
      <c r="K15" s="67">
        <f t="shared" si="1"/>
        <v>45231</v>
      </c>
      <c r="L15" s="38" t="s">
        <v>137</v>
      </c>
      <c r="M15" s="68">
        <f>100*VLOOKUP($K15,'Infla Mensual PondENGHO'!$A$3:'Infla Mensual PondENGHO'!$A$3:$BP$1000000,COLUMN($BL$1),FALSE)</f>
        <v>13.044013553219958</v>
      </c>
      <c r="P15">
        <f t="shared" si="4"/>
        <v>2023</v>
      </c>
      <c r="Q15">
        <f t="shared" si="5"/>
        <v>11</v>
      </c>
      <c r="S15">
        <f t="shared" si="6"/>
        <v>10</v>
      </c>
    </row>
    <row r="16" spans="1:19" x14ac:dyDescent="0.25">
      <c r="K16" s="67">
        <f t="shared" si="1"/>
        <v>45261</v>
      </c>
      <c r="L16" s="38" t="s">
        <v>137</v>
      </c>
      <c r="M16" s="68">
        <f>100*VLOOKUP($K16,'Infla Mensual PondENGHO'!$A$3:'Infla Mensual PondENGHO'!$A$3:$BP$1000000,COLUMN($BL$1),FALSE)</f>
        <v>25.930668071910269</v>
      </c>
      <c r="P16">
        <f t="shared" si="4"/>
        <v>2023</v>
      </c>
      <c r="Q16">
        <f t="shared" si="5"/>
        <v>12</v>
      </c>
      <c r="S16">
        <f t="shared" si="6"/>
        <v>11</v>
      </c>
    </row>
    <row r="17" spans="8:19" x14ac:dyDescent="0.25">
      <c r="K17" s="67">
        <f t="shared" si="1"/>
        <v>45292</v>
      </c>
      <c r="L17" s="38" t="s">
        <v>137</v>
      </c>
      <c r="M17" s="68">
        <f>100*VLOOKUP($K17,'Infla Mensual PondENGHO'!$A$3:'Infla Mensual PondENGHO'!$A$3:$BP$1000000,COLUMN($BL$1),FALSE)</f>
        <v>20.458141154209521</v>
      </c>
      <c r="P17">
        <f t="shared" si="4"/>
        <v>2024</v>
      </c>
      <c r="Q17">
        <f t="shared" si="5"/>
        <v>1</v>
      </c>
      <c r="S17">
        <f t="shared" si="6"/>
        <v>12</v>
      </c>
    </row>
    <row r="18" spans="8:19" x14ac:dyDescent="0.25">
      <c r="K18" s="67">
        <f t="shared" si="1"/>
        <v>45323</v>
      </c>
      <c r="L18" s="38" t="s">
        <v>137</v>
      </c>
      <c r="M18" s="68">
        <f>100*VLOOKUP($K18,'Infla Mensual PondENGHO'!$A$3:'Infla Mensual PondENGHO'!$A$3:$BP$1000000,COLUMN($BL$1),FALSE)</f>
        <v>12.452032037765882</v>
      </c>
      <c r="P18">
        <f t="shared" ref="P18" si="8">+IF(Q17=12,P17+1,P17)</f>
        <v>2024</v>
      </c>
      <c r="Q18">
        <f t="shared" ref="Q18" si="9">+IF(Q17=12,1,Q17+1)</f>
        <v>2</v>
      </c>
      <c r="S18">
        <f t="shared" ref="S18" si="10">+S17+1</f>
        <v>13</v>
      </c>
    </row>
    <row r="19" spans="8:19" x14ac:dyDescent="0.25">
      <c r="K19" s="67">
        <f>+K6</f>
        <v>44958</v>
      </c>
      <c r="L19" s="38" t="s">
        <v>138</v>
      </c>
      <c r="M19" s="68">
        <f>100*VLOOKUP($K19,'Infla Mensual PondENGHO'!$A$3:'Infla Mensual PondENGHO'!$A$3:$BP$1000000,COLUMN($BM$1),FALSE)</f>
        <v>6.90408772374278</v>
      </c>
    </row>
    <row r="20" spans="8:19" x14ac:dyDescent="0.25">
      <c r="K20" s="67">
        <f t="shared" ref="K20:K70" si="11">+K7</f>
        <v>44986</v>
      </c>
      <c r="L20" s="38" t="s">
        <v>138</v>
      </c>
      <c r="M20" s="68">
        <f>100*VLOOKUP($K20,'Infla Mensual PondENGHO'!$A$3:'Infla Mensual PondENGHO'!$A$3:$BP$1000000,COLUMN($BM$1),FALSE)</f>
        <v>7.7692264898693075</v>
      </c>
    </row>
    <row r="21" spans="8:19" x14ac:dyDescent="0.25">
      <c r="K21" s="67">
        <f t="shared" si="11"/>
        <v>45017</v>
      </c>
      <c r="L21" s="38" t="s">
        <v>138</v>
      </c>
      <c r="M21" s="68">
        <f>100*VLOOKUP($K21,'Infla Mensual PondENGHO'!$A$3:'Infla Mensual PondENGHO'!$A$3:$BP$1000000,COLUMN($BM$1),FALSE)</f>
        <v>8.4412651823325913</v>
      </c>
    </row>
    <row r="22" spans="8:19" x14ac:dyDescent="0.25">
      <c r="H22" s="58"/>
      <c r="K22" s="67">
        <f t="shared" si="11"/>
        <v>45047</v>
      </c>
      <c r="L22" s="38" t="s">
        <v>138</v>
      </c>
      <c r="M22" s="68">
        <f>100*VLOOKUP($K22,'Infla Mensual PondENGHO'!$A$3:'Infla Mensual PondENGHO'!$A$3:$BP$1000000,COLUMN($BM$1),FALSE)</f>
        <v>7.5823020190075141</v>
      </c>
    </row>
    <row r="23" spans="8:19" x14ac:dyDescent="0.25">
      <c r="K23" s="67">
        <f t="shared" si="11"/>
        <v>45078</v>
      </c>
      <c r="L23" s="38" t="s">
        <v>138</v>
      </c>
      <c r="M23" s="68">
        <f>100*VLOOKUP($K23,'Infla Mensual PondENGHO'!$A$3:'Infla Mensual PondENGHO'!$A$3:$BP$1000000,COLUMN($BM$1),FALSE)</f>
        <v>5.7797379716095554</v>
      </c>
    </row>
    <row r="24" spans="8:19" x14ac:dyDescent="0.25">
      <c r="K24" s="67">
        <f t="shared" si="11"/>
        <v>45108</v>
      </c>
      <c r="L24" s="38" t="s">
        <v>138</v>
      </c>
      <c r="M24" s="68">
        <f>100*VLOOKUP($K24,'Infla Mensual PondENGHO'!$A$3:'Infla Mensual PondENGHO'!$A$3:$BP$1000000,COLUMN($BM$1),FALSE)</f>
        <v>6.2276960487531063</v>
      </c>
    </row>
    <row r="25" spans="8:19" x14ac:dyDescent="0.25">
      <c r="K25" s="67">
        <f t="shared" si="11"/>
        <v>45139</v>
      </c>
      <c r="L25" s="38" t="s">
        <v>138</v>
      </c>
      <c r="M25" s="68">
        <f>100*VLOOKUP($K25,'Infla Mensual PondENGHO'!$A$3:'Infla Mensual PondENGHO'!$A$3:$BP$1000000,COLUMN($BM$1),FALSE)</f>
        <v>12.599511781629346</v>
      </c>
    </row>
    <row r="26" spans="8:19" x14ac:dyDescent="0.25">
      <c r="K26" s="67">
        <f t="shared" si="11"/>
        <v>45170</v>
      </c>
      <c r="L26" s="38" t="s">
        <v>138</v>
      </c>
      <c r="M26" s="68">
        <f>100*VLOOKUP($K26,'Infla Mensual PondENGHO'!$A$3:'Infla Mensual PondENGHO'!$A$3:$BP$1000000,COLUMN($BM$1),FALSE)</f>
        <v>12.985278325771588</v>
      </c>
    </row>
    <row r="27" spans="8:19" x14ac:dyDescent="0.25">
      <c r="K27" s="67">
        <f t="shared" si="11"/>
        <v>45200</v>
      </c>
      <c r="L27" s="38" t="s">
        <v>138</v>
      </c>
      <c r="M27" s="68">
        <f>100*VLOOKUP($K27,'Infla Mensual PondENGHO'!$A$3:'Infla Mensual PondENGHO'!$A$3:$BP$1000000,COLUMN($BM$1),FALSE)</f>
        <v>8.2531664141957339</v>
      </c>
    </row>
    <row r="28" spans="8:19" x14ac:dyDescent="0.25">
      <c r="K28" s="67">
        <f t="shared" si="11"/>
        <v>45231</v>
      </c>
      <c r="L28" s="38" t="s">
        <v>138</v>
      </c>
      <c r="M28" s="68">
        <f>100*VLOOKUP($K28,'Infla Mensual PondENGHO'!$A$3:'Infla Mensual PondENGHO'!$A$3:$BP$1000000,COLUMN($BM$1),FALSE)</f>
        <v>12.868027167293604</v>
      </c>
    </row>
    <row r="29" spans="8:19" x14ac:dyDescent="0.25">
      <c r="K29" s="67">
        <f t="shared" si="11"/>
        <v>45261</v>
      </c>
      <c r="L29" s="38" t="s">
        <v>138</v>
      </c>
      <c r="M29" s="68">
        <f>100*VLOOKUP($K29,'Infla Mensual PondENGHO'!$A$3:'Infla Mensual PondENGHO'!$A$3:$BP$1000000,COLUMN($BM$1),FALSE)</f>
        <v>25.572870220640766</v>
      </c>
    </row>
    <row r="30" spans="8:19" x14ac:dyDescent="0.25">
      <c r="K30" s="67">
        <f t="shared" si="11"/>
        <v>45292</v>
      </c>
      <c r="L30" s="38" t="s">
        <v>138</v>
      </c>
      <c r="M30" s="68">
        <f>100*VLOOKUP($K30,'Infla Mensual PondENGHO'!$A$3:'Infla Mensual PondENGHO'!$A$3:$BP$1000000,COLUMN($BM$1),FALSE)</f>
        <v>20.600603060899168</v>
      </c>
    </row>
    <row r="31" spans="8:19" x14ac:dyDescent="0.25">
      <c r="K31" s="67">
        <f t="shared" si="11"/>
        <v>45323</v>
      </c>
      <c r="L31" s="38" t="s">
        <v>138</v>
      </c>
      <c r="M31" s="68">
        <f>100*VLOOKUP($K31,'Infla Mensual PondENGHO'!$A$3:'Infla Mensual PondENGHO'!$A$3:$BP$1000000,COLUMN($BM$1),FALSE)</f>
        <v>13.003508560672206</v>
      </c>
    </row>
    <row r="32" spans="8:19" x14ac:dyDescent="0.25">
      <c r="K32" s="67">
        <f t="shared" si="11"/>
        <v>44958</v>
      </c>
      <c r="L32" s="38" t="s">
        <v>139</v>
      </c>
      <c r="M32" s="68">
        <f>100*VLOOKUP($K32,'Infla Mensual PondENGHO'!$A$3:'Infla Mensual PondENGHO'!$A$3:$BP$1000000,COLUMN($BN$1),FALSE)</f>
        <v>6.7498851489504963</v>
      </c>
    </row>
    <row r="33" spans="11:13" x14ac:dyDescent="0.25">
      <c r="K33" s="67">
        <f t="shared" si="11"/>
        <v>44986</v>
      </c>
      <c r="L33" s="38" t="s">
        <v>139</v>
      </c>
      <c r="M33" s="68">
        <f>100*VLOOKUP($K33,'Infla Mensual PondENGHO'!$A$3:'Infla Mensual PondENGHO'!$A$3:$BP$1000000,COLUMN($BN$1),FALSE)</f>
        <v>7.8038619876598547</v>
      </c>
    </row>
    <row r="34" spans="11:13" x14ac:dyDescent="0.25">
      <c r="K34" s="67">
        <f t="shared" si="11"/>
        <v>45017</v>
      </c>
      <c r="L34" s="38" t="s">
        <v>139</v>
      </c>
      <c r="M34" s="68">
        <f>100*VLOOKUP($K34,'Infla Mensual PondENGHO'!$A$3:'Infla Mensual PondENGHO'!$A$3:$BP$1000000,COLUMN($BN$1),FALSE)</f>
        <v>8.4299632029146032</v>
      </c>
    </row>
    <row r="35" spans="11:13" x14ac:dyDescent="0.25">
      <c r="K35" s="67">
        <f t="shared" si="11"/>
        <v>45047</v>
      </c>
      <c r="L35" s="38" t="s">
        <v>139</v>
      </c>
      <c r="M35" s="68">
        <f>100*VLOOKUP($K35,'Infla Mensual PondENGHO'!$A$3:'Infla Mensual PondENGHO'!$A$3:$BP$1000000,COLUMN($BN$1),FALSE)</f>
        <v>7.6545593138108048</v>
      </c>
    </row>
    <row r="36" spans="11:13" x14ac:dyDescent="0.25">
      <c r="K36" s="67">
        <f t="shared" si="11"/>
        <v>45078</v>
      </c>
      <c r="L36" s="38" t="s">
        <v>139</v>
      </c>
      <c r="M36" s="68">
        <f>100*VLOOKUP($K36,'Infla Mensual PondENGHO'!$A$3:'Infla Mensual PondENGHO'!$A$3:$BP$1000000,COLUMN($BN$1),FALSE)</f>
        <v>5.8441121044883193</v>
      </c>
    </row>
    <row r="37" spans="11:13" x14ac:dyDescent="0.25">
      <c r="K37" s="67">
        <f t="shared" si="11"/>
        <v>45108</v>
      </c>
      <c r="L37" s="38" t="s">
        <v>139</v>
      </c>
      <c r="M37" s="68">
        <f>100*VLOOKUP($K37,'Infla Mensual PondENGHO'!$A$3:'Infla Mensual PondENGHO'!$A$3:$BP$1000000,COLUMN($BN$1),FALSE)</f>
        <v>6.3219379750594218</v>
      </c>
    </row>
    <row r="38" spans="11:13" x14ac:dyDescent="0.25">
      <c r="K38" s="67">
        <f t="shared" si="11"/>
        <v>45139</v>
      </c>
      <c r="L38" s="38" t="s">
        <v>139</v>
      </c>
      <c r="M38" s="68">
        <f>100*VLOOKUP($K38,'Infla Mensual PondENGHO'!$A$3:'Infla Mensual PondENGHO'!$A$3:$BP$1000000,COLUMN($BN$1),FALSE)</f>
        <v>12.479389858211864</v>
      </c>
    </row>
    <row r="39" spans="11:13" x14ac:dyDescent="0.25">
      <c r="K39" s="67">
        <f t="shared" si="11"/>
        <v>45170</v>
      </c>
      <c r="L39" s="38" t="s">
        <v>139</v>
      </c>
      <c r="M39" s="68">
        <f>100*VLOOKUP($K39,'Infla Mensual PondENGHO'!$A$3:'Infla Mensual PondENGHO'!$A$3:$BP$1000000,COLUMN($BN$1),FALSE)</f>
        <v>12.891574331296173</v>
      </c>
    </row>
    <row r="40" spans="11:13" x14ac:dyDescent="0.25">
      <c r="K40" s="67">
        <f t="shared" si="11"/>
        <v>45200</v>
      </c>
      <c r="L40" s="38" t="s">
        <v>139</v>
      </c>
      <c r="M40" s="68">
        <f>100*VLOOKUP($K40,'Infla Mensual PondENGHO'!$A$3:'Infla Mensual PondENGHO'!$A$3:$BP$1000000,COLUMN($BN$1),FALSE)</f>
        <v>8.2852463205679747</v>
      </c>
    </row>
    <row r="41" spans="11:13" x14ac:dyDescent="0.25">
      <c r="K41" s="67">
        <f t="shared" si="11"/>
        <v>45231</v>
      </c>
      <c r="L41" s="38" t="s">
        <v>139</v>
      </c>
      <c r="M41" s="68">
        <f>100*VLOOKUP($K41,'Infla Mensual PondENGHO'!$A$3:'Infla Mensual PondENGHO'!$A$3:$BP$1000000,COLUMN($BN$1),FALSE)</f>
        <v>12.895689669512379</v>
      </c>
    </row>
    <row r="42" spans="11:13" x14ac:dyDescent="0.25">
      <c r="K42" s="67">
        <f t="shared" si="11"/>
        <v>45261</v>
      </c>
      <c r="L42" s="38" t="s">
        <v>139</v>
      </c>
      <c r="M42" s="68">
        <f>100*VLOOKUP($K42,'Infla Mensual PondENGHO'!$A$3:'Infla Mensual PondENGHO'!$A$3:$BP$1000000,COLUMN($BN$1),FALSE)</f>
        <v>25.500131445175732</v>
      </c>
    </row>
    <row r="43" spans="11:13" x14ac:dyDescent="0.25">
      <c r="K43" s="67">
        <f t="shared" si="11"/>
        <v>45292</v>
      </c>
      <c r="L43" s="38" t="s">
        <v>139</v>
      </c>
      <c r="M43" s="68">
        <f>100*VLOOKUP($K43,'Infla Mensual PondENGHO'!$A$3:'Infla Mensual PondENGHO'!$A$3:$BP$1000000,COLUMN($BN$1),FALSE)</f>
        <v>20.595148300979837</v>
      </c>
    </row>
    <row r="44" spans="11:13" x14ac:dyDescent="0.25">
      <c r="K44" s="67">
        <f t="shared" si="11"/>
        <v>45323</v>
      </c>
      <c r="L44" s="38" t="s">
        <v>139</v>
      </c>
      <c r="M44" s="68">
        <f>100*VLOOKUP($K44,'Infla Mensual PondENGHO'!$A$3:'Infla Mensual PondENGHO'!$A$3:$BP$1000000,COLUMN($BN$1),FALSE)</f>
        <v>13.013120494736775</v>
      </c>
    </row>
    <row r="45" spans="11:13" x14ac:dyDescent="0.25">
      <c r="K45" s="67">
        <f t="shared" si="11"/>
        <v>44958</v>
      </c>
      <c r="L45" s="38" t="s">
        <v>140</v>
      </c>
      <c r="M45" s="68">
        <f>100*VLOOKUP($K45,'Infla Mensual PondENGHO'!$A$3:'Infla Mensual PondENGHO'!$A$3:$BP$1000000,COLUMN($BO$1),FALSE)</f>
        <v>6.5236279031658073</v>
      </c>
    </row>
    <row r="46" spans="11:13" x14ac:dyDescent="0.25">
      <c r="K46" s="67">
        <f t="shared" si="11"/>
        <v>44986</v>
      </c>
      <c r="L46" s="38" t="s">
        <v>140</v>
      </c>
      <c r="M46" s="68">
        <f>100*VLOOKUP($K46,'Infla Mensual PondENGHO'!$A$3:'Infla Mensual PondENGHO'!$A$3:$BP$1000000,COLUMN($BO$1),FALSE)</f>
        <v>7.6601348602286734</v>
      </c>
    </row>
    <row r="47" spans="11:13" x14ac:dyDescent="0.25">
      <c r="K47" s="67">
        <f t="shared" si="11"/>
        <v>45017</v>
      </c>
      <c r="L47" s="38" t="s">
        <v>140</v>
      </c>
      <c r="M47" s="68">
        <f>100*VLOOKUP($K47,'Infla Mensual PondENGHO'!$A$3:'Infla Mensual PondENGHO'!$A$3:$BP$1000000,COLUMN($BO$1),FALSE)</f>
        <v>8.3468087491878507</v>
      </c>
    </row>
    <row r="48" spans="11:13" x14ac:dyDescent="0.25">
      <c r="K48" s="67">
        <f t="shared" si="11"/>
        <v>45047</v>
      </c>
      <c r="L48" s="38" t="s">
        <v>140</v>
      </c>
      <c r="M48" s="68">
        <f>100*VLOOKUP($K48,'Infla Mensual PondENGHO'!$A$3:'Infla Mensual PondENGHO'!$A$3:$BP$1000000,COLUMN($BO$1),FALSE)</f>
        <v>7.7746253814737321</v>
      </c>
    </row>
    <row r="49" spans="11:13" x14ac:dyDescent="0.25">
      <c r="K49" s="67">
        <f t="shared" si="11"/>
        <v>45078</v>
      </c>
      <c r="L49" s="38" t="s">
        <v>140</v>
      </c>
      <c r="M49" s="68">
        <f>100*VLOOKUP($K49,'Infla Mensual PondENGHO'!$A$3:'Infla Mensual PondENGHO'!$A$3:$BP$1000000,COLUMN($BO$1),FALSE)</f>
        <v>5.9827916226151467</v>
      </c>
    </row>
    <row r="50" spans="11:13" x14ac:dyDescent="0.25">
      <c r="K50" s="67">
        <f t="shared" si="11"/>
        <v>45108</v>
      </c>
      <c r="L50" s="38" t="s">
        <v>140</v>
      </c>
      <c r="M50" s="68">
        <f>100*VLOOKUP($K50,'Infla Mensual PondENGHO'!$A$3:'Infla Mensual PondENGHO'!$A$3:$BP$1000000,COLUMN($BO$1),FALSE)</f>
        <v>6.3920111007106817</v>
      </c>
    </row>
    <row r="51" spans="11:13" x14ac:dyDescent="0.25">
      <c r="K51" s="67">
        <f t="shared" si="11"/>
        <v>45139</v>
      </c>
      <c r="L51" s="38" t="s">
        <v>140</v>
      </c>
      <c r="M51" s="68">
        <f>100*VLOOKUP($K51,'Infla Mensual PondENGHO'!$A$3:'Infla Mensual PondENGHO'!$A$3:$BP$1000000,COLUMN($BO$1),FALSE)</f>
        <v>12.315197892183672</v>
      </c>
    </row>
    <row r="52" spans="11:13" x14ac:dyDescent="0.25">
      <c r="K52" s="67">
        <f t="shared" si="11"/>
        <v>45170</v>
      </c>
      <c r="L52" s="38" t="s">
        <v>140</v>
      </c>
      <c r="M52" s="68">
        <f>100*VLOOKUP($K52,'Infla Mensual PondENGHO'!$A$3:'Infla Mensual PondENGHO'!$A$3:$BP$1000000,COLUMN($BO$1),FALSE)</f>
        <v>12.713376024682056</v>
      </c>
    </row>
    <row r="53" spans="11:13" x14ac:dyDescent="0.25">
      <c r="K53" s="67">
        <f t="shared" si="11"/>
        <v>45200</v>
      </c>
      <c r="L53" s="38" t="s">
        <v>140</v>
      </c>
      <c r="M53" s="68">
        <f>100*VLOOKUP($K53,'Infla Mensual PondENGHO'!$A$3:'Infla Mensual PondENGHO'!$A$3:$BP$1000000,COLUMN($BO$1),FALSE)</f>
        <v>8.2907970696898694</v>
      </c>
    </row>
    <row r="54" spans="11:13" x14ac:dyDescent="0.25">
      <c r="K54" s="67">
        <f t="shared" si="11"/>
        <v>45231</v>
      </c>
      <c r="L54" s="38" t="s">
        <v>140</v>
      </c>
      <c r="M54" s="68">
        <f>100*VLOOKUP($K54,'Infla Mensual PondENGHO'!$A$3:'Infla Mensual PondENGHO'!$A$3:$BP$1000000,COLUMN($BO$1),FALSE)</f>
        <v>12.76682961143576</v>
      </c>
    </row>
    <row r="55" spans="11:13" x14ac:dyDescent="0.25">
      <c r="K55" s="67">
        <f t="shared" si="11"/>
        <v>45261</v>
      </c>
      <c r="L55" s="38" t="s">
        <v>140</v>
      </c>
      <c r="M55" s="68">
        <f>100*VLOOKUP($K55,'Infla Mensual PondENGHO'!$A$3:'Infla Mensual PondENGHO'!$A$3:$BP$1000000,COLUMN($BO$1),FALSE)</f>
        <v>25.453497673378457</v>
      </c>
    </row>
    <row r="56" spans="11:13" x14ac:dyDescent="0.25">
      <c r="K56" s="67">
        <f t="shared" si="11"/>
        <v>45292</v>
      </c>
      <c r="L56" s="38" t="s">
        <v>140</v>
      </c>
      <c r="M56" s="68">
        <f>100*VLOOKUP($K56,'Infla Mensual PondENGHO'!$A$3:'Infla Mensual PondENGHO'!$A$3:$BP$1000000,COLUMN($BO$1),FALSE)</f>
        <v>20.816975702616336</v>
      </c>
    </row>
    <row r="57" spans="11:13" x14ac:dyDescent="0.25">
      <c r="K57" s="67">
        <f t="shared" si="11"/>
        <v>45323</v>
      </c>
      <c r="L57" s="38" t="s">
        <v>140</v>
      </c>
      <c r="M57" s="68">
        <f>100*VLOOKUP($K57,'Infla Mensual PondENGHO'!$A$3:'Infla Mensual PondENGHO'!$A$3:$BP$1000000,COLUMN($BO$1),FALSE)</f>
        <v>13.354219518869503</v>
      </c>
    </row>
    <row r="58" spans="11:13" x14ac:dyDescent="0.25">
      <c r="K58" s="67">
        <f t="shared" si="11"/>
        <v>44958</v>
      </c>
      <c r="L58" s="38" t="s">
        <v>141</v>
      </c>
      <c r="M58" s="68">
        <f>100*VLOOKUP($K58,'Infla Mensual PondENGHO'!$A$3:'Infla Mensual PondENGHO'!$A$3:$BP$1000000,COLUMN($BP$1),FALSE)</f>
        <v>6.2711359496998131</v>
      </c>
    </row>
    <row r="59" spans="11:13" x14ac:dyDescent="0.25">
      <c r="K59" s="67">
        <f t="shared" si="11"/>
        <v>44986</v>
      </c>
      <c r="L59" s="38" t="s">
        <v>141</v>
      </c>
      <c r="M59" s="68">
        <f>100*VLOOKUP($K59,'Infla Mensual PondENGHO'!$A$3:'Infla Mensual PondENGHO'!$A$3:$BP$1000000,COLUMN($BP$1),FALSE)</f>
        <v>7.5019126341982378</v>
      </c>
    </row>
    <row r="60" spans="11:13" x14ac:dyDescent="0.25">
      <c r="K60" s="67">
        <f t="shared" si="11"/>
        <v>45017</v>
      </c>
      <c r="L60" s="38" t="s">
        <v>141</v>
      </c>
      <c r="M60" s="68">
        <f>100*VLOOKUP($K60,'Infla Mensual PondENGHO'!$A$3:'Infla Mensual PondENGHO'!$A$3:$BP$1000000,COLUMN($BP$1),FALSE)</f>
        <v>8.2287214751164619</v>
      </c>
    </row>
    <row r="61" spans="11:13" x14ac:dyDescent="0.25">
      <c r="K61" s="67">
        <f t="shared" si="11"/>
        <v>45047</v>
      </c>
      <c r="L61" s="38" t="s">
        <v>141</v>
      </c>
      <c r="M61" s="68">
        <f>100*VLOOKUP($K61,'Infla Mensual PondENGHO'!$A$3:'Infla Mensual PondENGHO'!$A$3:$BP$1000000,COLUMN($BP$1),FALSE)</f>
        <v>8.0005208860851162</v>
      </c>
    </row>
    <row r="62" spans="11:13" x14ac:dyDescent="0.25">
      <c r="K62" s="67">
        <f t="shared" si="11"/>
        <v>45078</v>
      </c>
      <c r="L62" s="38" t="s">
        <v>141</v>
      </c>
      <c r="M62" s="68">
        <f>100*VLOOKUP($K62,'Infla Mensual PondENGHO'!$A$3:'Infla Mensual PondENGHO'!$A$3:$BP$1000000,COLUMN($BP$1),FALSE)</f>
        <v>6.2131595829869157</v>
      </c>
    </row>
    <row r="63" spans="11:13" x14ac:dyDescent="0.25">
      <c r="K63" s="67">
        <f t="shared" si="11"/>
        <v>45108</v>
      </c>
      <c r="L63" s="38" t="s">
        <v>141</v>
      </c>
      <c r="M63" s="68">
        <f>100*VLOOKUP($K63,'Infla Mensual PondENGHO'!$A$3:'Infla Mensual PondENGHO'!$A$3:$BP$1000000,COLUMN($BP$1),FALSE)</f>
        <v>6.567049221317367</v>
      </c>
    </row>
    <row r="64" spans="11:13" x14ac:dyDescent="0.25">
      <c r="K64" s="67">
        <f t="shared" si="11"/>
        <v>45139</v>
      </c>
      <c r="L64" s="38" t="s">
        <v>141</v>
      </c>
      <c r="M64" s="68">
        <f>100*VLOOKUP($K64,'Infla Mensual PondENGHO'!$A$3:'Infla Mensual PondENGHO'!$A$3:$BP$1000000,COLUMN($BP$1),FALSE)</f>
        <v>12.188583902114569</v>
      </c>
    </row>
    <row r="65" spans="11:13" x14ac:dyDescent="0.25">
      <c r="K65" s="67">
        <f t="shared" si="11"/>
        <v>45170</v>
      </c>
      <c r="L65" s="38" t="s">
        <v>141</v>
      </c>
      <c r="M65" s="68">
        <f>100*VLOOKUP($K65,'Infla Mensual PondENGHO'!$A$3:'Infla Mensual PondENGHO'!$A$3:$BP$1000000,COLUMN($BP$1),FALSE)</f>
        <v>12.473718469624107</v>
      </c>
    </row>
    <row r="66" spans="11:13" x14ac:dyDescent="0.25">
      <c r="K66" s="67">
        <f t="shared" si="11"/>
        <v>45200</v>
      </c>
      <c r="L66" s="38" t="s">
        <v>141</v>
      </c>
      <c r="M66" s="68">
        <f>100*VLOOKUP($K66,'Infla Mensual PondENGHO'!$A$3:'Infla Mensual PondENGHO'!$A$3:$BP$1000000,COLUMN($BP$1),FALSE)</f>
        <v>8.3794170557853533</v>
      </c>
    </row>
    <row r="67" spans="11:13" x14ac:dyDescent="0.25">
      <c r="K67" s="67">
        <f t="shared" si="11"/>
        <v>45231</v>
      </c>
      <c r="L67" s="38" t="s">
        <v>141</v>
      </c>
      <c r="M67" s="68">
        <f>100*VLOOKUP($K67,'Infla Mensual PondENGHO'!$A$3:'Infla Mensual PondENGHO'!$A$3:$BP$1000000,COLUMN($BP$1),FALSE)</f>
        <v>12.649986043209282</v>
      </c>
    </row>
    <row r="68" spans="11:13" x14ac:dyDescent="0.25">
      <c r="K68" s="67">
        <f t="shared" si="11"/>
        <v>45261</v>
      </c>
      <c r="L68" s="38" t="s">
        <v>141</v>
      </c>
      <c r="M68" s="68">
        <f>100*VLOOKUP($K68,'Infla Mensual PondENGHO'!$A$3:'Infla Mensual PondENGHO'!$A$3:$BP$1000000,COLUMN($BP$1),FALSE)</f>
        <v>25.180515107178113</v>
      </c>
    </row>
    <row r="69" spans="11:13" x14ac:dyDescent="0.25">
      <c r="K69" s="67">
        <f t="shared" si="11"/>
        <v>45292</v>
      </c>
      <c r="L69" s="38" t="s">
        <v>141</v>
      </c>
      <c r="M69" s="68">
        <f>100*VLOOKUP($K69,'Infla Mensual PondENGHO'!$A$3:'Infla Mensual PondENGHO'!$A$3:$BP$1000000,COLUMN($BP$1),FALSE)</f>
        <v>20.860510050867042</v>
      </c>
    </row>
    <row r="70" spans="11:13" x14ac:dyDescent="0.25">
      <c r="K70" s="67">
        <f t="shared" si="11"/>
        <v>45323</v>
      </c>
      <c r="L70" s="38" t="s">
        <v>141</v>
      </c>
      <c r="M70" s="68">
        <f>100*VLOOKUP($K70,'Infla Mensual PondENGHO'!$A$3:'Infla Mensual PondENGHO'!$A$3:$BP$1000000,COLUMN($BP$1),FALSE)</f>
        <v>13.487827515377537</v>
      </c>
    </row>
    <row r="71" spans="11:13" x14ac:dyDescent="0.25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2024-03-13T16:22:34Z</dcterms:modified>
</cp:coreProperties>
</file>