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09A5DEF8-5270-4DA1-A4F9-5443F8EEDF6A}" xr6:coauthVersionLast="47" xr6:coauthVersionMax="47" xr10:uidLastSave="{00000000-0000-0000-0000-000000000000}"/>
  <bookViews>
    <workbookView xWindow="-120" yWindow="-120" windowWidth="20730" windowHeight="11040" tabRatio="898" firstSheet="16" activeTab="17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3" i="33" l="1"/>
  <c r="V113" i="33"/>
  <c r="C113" i="33"/>
  <c r="AO112" i="23"/>
  <c r="AN112" i="23"/>
  <c r="AM112" i="23"/>
  <c r="AP112" i="23" s="1"/>
  <c r="AL112" i="23"/>
  <c r="AK112" i="23"/>
  <c r="AJ112" i="23"/>
  <c r="AI112" i="23"/>
  <c r="G112" i="23"/>
  <c r="F112" i="23"/>
  <c r="E112" i="23"/>
  <c r="D112" i="23"/>
  <c r="C112" i="23"/>
  <c r="B112" i="23"/>
  <c r="I112" i="23" s="1"/>
  <c r="T112" i="26"/>
  <c r="G112" i="26"/>
  <c r="O112" i="26" s="1"/>
  <c r="F112" i="26"/>
  <c r="S112" i="26" s="1"/>
  <c r="E112" i="26"/>
  <c r="M112" i="26" s="1"/>
  <c r="D112" i="26"/>
  <c r="L112" i="26" s="1"/>
  <c r="C112" i="26"/>
  <c r="K112" i="26" s="1"/>
  <c r="B112" i="26"/>
  <c r="J112" i="26" s="1"/>
  <c r="AJ126" i="32"/>
  <c r="AE126" i="32"/>
  <c r="AB126" i="32"/>
  <c r="B126" i="32"/>
  <c r="W111" i="22"/>
  <c r="O111" i="22"/>
  <c r="H111" i="22"/>
  <c r="P111" i="22" s="1"/>
  <c r="G111" i="22"/>
  <c r="F111" i="22"/>
  <c r="N111" i="22" s="1"/>
  <c r="E111" i="22"/>
  <c r="M111" i="22" s="1"/>
  <c r="D111" i="22"/>
  <c r="L111" i="22" s="1"/>
  <c r="C111" i="22"/>
  <c r="K111" i="22" s="1"/>
  <c r="AZ111" i="20"/>
  <c r="AI111" i="20"/>
  <c r="AJ111" i="20" s="1"/>
  <c r="AS111" i="20" s="1"/>
  <c r="AH111" i="20"/>
  <c r="BE111" i="20" s="1"/>
  <c r="AG111" i="20"/>
  <c r="AD111" i="20"/>
  <c r="AE111" i="20" s="1"/>
  <c r="AR111" i="20" s="1"/>
  <c r="AC111" i="20"/>
  <c r="BD111" i="20" s="1"/>
  <c r="AB111" i="20"/>
  <c r="Y111" i="20"/>
  <c r="BC111" i="20" s="1"/>
  <c r="X111" i="20"/>
  <c r="W111" i="20"/>
  <c r="T111" i="20"/>
  <c r="U111" i="20" s="1"/>
  <c r="AP111" i="20" s="1"/>
  <c r="S111" i="20"/>
  <c r="R111" i="20"/>
  <c r="O111" i="20"/>
  <c r="P111" i="20" s="1"/>
  <c r="AO111" i="20" s="1"/>
  <c r="N111" i="20"/>
  <c r="BA111" i="20" s="1"/>
  <c r="M111" i="20"/>
  <c r="J111" i="20"/>
  <c r="K111" i="20" s="1"/>
  <c r="AN111" i="20" s="1"/>
  <c r="I111" i="20"/>
  <c r="H111" i="20"/>
  <c r="AI111" i="19"/>
  <c r="AH111" i="19"/>
  <c r="AJ111" i="19" s="1"/>
  <c r="AS111" i="19" s="1"/>
  <c r="BG111" i="19" s="1"/>
  <c r="AD111" i="19"/>
  <c r="AC111" i="19"/>
  <c r="AE111" i="19" s="1"/>
  <c r="AR111" i="19" s="1"/>
  <c r="BF111" i="19" s="1"/>
  <c r="Y111" i="19"/>
  <c r="X111" i="19"/>
  <c r="Z111" i="19" s="1"/>
  <c r="AQ111" i="19" s="1"/>
  <c r="BE111" i="19" s="1"/>
  <c r="T111" i="19"/>
  <c r="S111" i="19"/>
  <c r="U111" i="19" s="1"/>
  <c r="AP111" i="19" s="1"/>
  <c r="BD111" i="19" s="1"/>
  <c r="O111" i="19"/>
  <c r="N111" i="19"/>
  <c r="P111" i="19" s="1"/>
  <c r="AO111" i="19" s="1"/>
  <c r="BC111" i="19" s="1"/>
  <c r="J111" i="19"/>
  <c r="I111" i="19"/>
  <c r="K111" i="19" s="1"/>
  <c r="AN111" i="19" s="1"/>
  <c r="A111" i="19"/>
  <c r="K139" i="17"/>
  <c r="W139" i="17" s="1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AJ139" i="17" s="1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DE112" i="18"/>
  <c r="A112" i="18"/>
  <c r="AM139" i="17"/>
  <c r="AI139" i="17"/>
  <c r="AH139" i="17"/>
  <c r="AF139" i="17"/>
  <c r="Y139" i="17"/>
  <c r="X139" i="17"/>
  <c r="V139" i="17"/>
  <c r="Q139" i="17"/>
  <c r="N139" i="17"/>
  <c r="AU139" i="17" s="1"/>
  <c r="M139" i="17"/>
  <c r="AL139" i="17" s="1"/>
  <c r="L139" i="17"/>
  <c r="AK139" i="17" s="1"/>
  <c r="J139" i="17"/>
  <c r="I139" i="17"/>
  <c r="U139" i="17" s="1"/>
  <c r="H139" i="17"/>
  <c r="T139" i="17" s="1"/>
  <c r="G139" i="17"/>
  <c r="S139" i="17" s="1"/>
  <c r="F139" i="17"/>
  <c r="R139" i="17" s="1"/>
  <c r="E139" i="17"/>
  <c r="AD139" i="17" s="1"/>
  <c r="AR139" i="17" s="1"/>
  <c r="N138" i="17"/>
  <c r="M138" i="17"/>
  <c r="L138" i="17"/>
  <c r="J138" i="17"/>
  <c r="I138" i="17"/>
  <c r="H138" i="17"/>
  <c r="G138" i="17"/>
  <c r="F138" i="17"/>
  <c r="E138" i="17"/>
  <c r="N137" i="17"/>
  <c r="M137" i="17"/>
  <c r="L137" i="17"/>
  <c r="J137" i="17"/>
  <c r="I137" i="17"/>
  <c r="H137" i="17"/>
  <c r="G137" i="17"/>
  <c r="F137" i="17"/>
  <c r="E137" i="17"/>
  <c r="N136" i="17"/>
  <c r="M136" i="17"/>
  <c r="L136" i="17"/>
  <c r="J136" i="17"/>
  <c r="I136" i="17"/>
  <c r="H136" i="17"/>
  <c r="G136" i="17"/>
  <c r="F136" i="17"/>
  <c r="E136" i="17"/>
  <c r="N135" i="17"/>
  <c r="M135" i="17"/>
  <c r="L135" i="17"/>
  <c r="J135" i="17"/>
  <c r="I135" i="17"/>
  <c r="H135" i="17"/>
  <c r="G135" i="17"/>
  <c r="F135" i="17"/>
  <c r="E135" i="17"/>
  <c r="N134" i="17"/>
  <c r="M134" i="17"/>
  <c r="L134" i="17"/>
  <c r="J134" i="17"/>
  <c r="I134" i="17"/>
  <c r="H134" i="17"/>
  <c r="G134" i="17"/>
  <c r="F134" i="17"/>
  <c r="E134" i="17"/>
  <c r="N133" i="17"/>
  <c r="M133" i="17"/>
  <c r="L133" i="17"/>
  <c r="J133" i="17"/>
  <c r="I133" i="17"/>
  <c r="H133" i="17"/>
  <c r="G133" i="17"/>
  <c r="F133" i="17"/>
  <c r="E133" i="17"/>
  <c r="N132" i="17"/>
  <c r="M132" i="17"/>
  <c r="L132" i="17"/>
  <c r="J132" i="17"/>
  <c r="I132" i="17"/>
  <c r="H132" i="17"/>
  <c r="G132" i="17"/>
  <c r="F132" i="17"/>
  <c r="E132" i="17"/>
  <c r="N131" i="17"/>
  <c r="M131" i="17"/>
  <c r="L131" i="17"/>
  <c r="J131" i="17"/>
  <c r="I131" i="17"/>
  <c r="H131" i="17"/>
  <c r="G131" i="17"/>
  <c r="F131" i="17"/>
  <c r="E131" i="17"/>
  <c r="N130" i="17"/>
  <c r="M130" i="17"/>
  <c r="L130" i="17"/>
  <c r="J130" i="17"/>
  <c r="I130" i="17"/>
  <c r="H130" i="17"/>
  <c r="G130" i="17"/>
  <c r="F130" i="17"/>
  <c r="E130" i="17"/>
  <c r="N129" i="17"/>
  <c r="M129" i="17"/>
  <c r="L129" i="17"/>
  <c r="J129" i="17"/>
  <c r="I129" i="17"/>
  <c r="H129" i="17"/>
  <c r="G129" i="17"/>
  <c r="F129" i="17"/>
  <c r="E129" i="17"/>
  <c r="N128" i="17"/>
  <c r="M128" i="17"/>
  <c r="L128" i="17"/>
  <c r="J128" i="17"/>
  <c r="I128" i="17"/>
  <c r="H128" i="17"/>
  <c r="G128" i="17"/>
  <c r="F128" i="17"/>
  <c r="E128" i="17"/>
  <c r="N127" i="17"/>
  <c r="M127" i="17"/>
  <c r="L127" i="17"/>
  <c r="J127" i="17"/>
  <c r="I127" i="17"/>
  <c r="H127" i="17"/>
  <c r="G127" i="17"/>
  <c r="F127" i="17"/>
  <c r="E127" i="17"/>
  <c r="N126" i="17"/>
  <c r="M126" i="17"/>
  <c r="L126" i="17"/>
  <c r="J126" i="17"/>
  <c r="I126" i="17"/>
  <c r="H126" i="17"/>
  <c r="G126" i="17"/>
  <c r="F126" i="17"/>
  <c r="E126" i="17"/>
  <c r="N125" i="17"/>
  <c r="M125" i="17"/>
  <c r="L125" i="17"/>
  <c r="J125" i="17"/>
  <c r="I125" i="17"/>
  <c r="H125" i="17"/>
  <c r="G125" i="17"/>
  <c r="F125" i="17"/>
  <c r="E125" i="17"/>
  <c r="N124" i="17"/>
  <c r="M124" i="17"/>
  <c r="L124" i="17"/>
  <c r="J124" i="17"/>
  <c r="I124" i="17"/>
  <c r="H124" i="17"/>
  <c r="G124" i="17"/>
  <c r="F124" i="17"/>
  <c r="E124" i="17"/>
  <c r="N123" i="17"/>
  <c r="M123" i="17"/>
  <c r="L123" i="17"/>
  <c r="J123" i="17"/>
  <c r="I123" i="17"/>
  <c r="H123" i="17"/>
  <c r="G123" i="17"/>
  <c r="F123" i="17"/>
  <c r="E123" i="17"/>
  <c r="N122" i="17"/>
  <c r="M122" i="17"/>
  <c r="L122" i="17"/>
  <c r="J122" i="17"/>
  <c r="I122" i="17"/>
  <c r="H122" i="17"/>
  <c r="G122" i="17"/>
  <c r="F122" i="17"/>
  <c r="E122" i="17"/>
  <c r="N121" i="17"/>
  <c r="M121" i="17"/>
  <c r="L121" i="17"/>
  <c r="J121" i="17"/>
  <c r="I121" i="17"/>
  <c r="H121" i="17"/>
  <c r="G121" i="17"/>
  <c r="F121" i="17"/>
  <c r="E121" i="17"/>
  <c r="N120" i="17"/>
  <c r="M120" i="17"/>
  <c r="L120" i="17"/>
  <c r="J120" i="17"/>
  <c r="I120" i="17"/>
  <c r="H120" i="17"/>
  <c r="G120" i="17"/>
  <c r="F120" i="17"/>
  <c r="E120" i="17"/>
  <c r="N119" i="17"/>
  <c r="M119" i="17"/>
  <c r="L119" i="17"/>
  <c r="J119" i="17"/>
  <c r="I119" i="17"/>
  <c r="H119" i="17"/>
  <c r="G119" i="17"/>
  <c r="F119" i="17"/>
  <c r="E119" i="17"/>
  <c r="N118" i="17"/>
  <c r="M118" i="17"/>
  <c r="L118" i="17"/>
  <c r="J118" i="17"/>
  <c r="I118" i="17"/>
  <c r="H118" i="17"/>
  <c r="G118" i="17"/>
  <c r="F118" i="17"/>
  <c r="E118" i="17"/>
  <c r="N117" i="17"/>
  <c r="M117" i="17"/>
  <c r="L117" i="17"/>
  <c r="J117" i="17"/>
  <c r="I117" i="17"/>
  <c r="H117" i="17"/>
  <c r="G117" i="17"/>
  <c r="F117" i="17"/>
  <c r="E117" i="17"/>
  <c r="N116" i="17"/>
  <c r="M116" i="17"/>
  <c r="L116" i="17"/>
  <c r="J116" i="17"/>
  <c r="I116" i="17"/>
  <c r="H116" i="17"/>
  <c r="G116" i="17"/>
  <c r="F116" i="17"/>
  <c r="E116" i="17"/>
  <c r="N115" i="17"/>
  <c r="M115" i="17"/>
  <c r="L115" i="17"/>
  <c r="J115" i="17"/>
  <c r="I115" i="17"/>
  <c r="H115" i="17"/>
  <c r="G115" i="17"/>
  <c r="F115" i="17"/>
  <c r="E115" i="17"/>
  <c r="N114" i="17"/>
  <c r="M114" i="17"/>
  <c r="L114" i="17"/>
  <c r="J114" i="17"/>
  <c r="I114" i="17"/>
  <c r="H114" i="17"/>
  <c r="G114" i="17"/>
  <c r="F114" i="17"/>
  <c r="E114" i="17"/>
  <c r="N113" i="17"/>
  <c r="M113" i="17"/>
  <c r="L113" i="17"/>
  <c r="J113" i="17"/>
  <c r="I113" i="17"/>
  <c r="H113" i="17"/>
  <c r="G113" i="17"/>
  <c r="F113" i="17"/>
  <c r="E113" i="17"/>
  <c r="N112" i="17"/>
  <c r="M112" i="17"/>
  <c r="L112" i="17"/>
  <c r="J112" i="17"/>
  <c r="I112" i="17"/>
  <c r="H112" i="17"/>
  <c r="G112" i="17"/>
  <c r="F112" i="17"/>
  <c r="E112" i="17"/>
  <c r="N111" i="17"/>
  <c r="M111" i="17"/>
  <c r="L111" i="17"/>
  <c r="J111" i="17"/>
  <c r="I111" i="17"/>
  <c r="H111" i="17"/>
  <c r="G111" i="17"/>
  <c r="F111" i="17"/>
  <c r="E111" i="17"/>
  <c r="N110" i="17"/>
  <c r="M110" i="17"/>
  <c r="L110" i="17"/>
  <c r="J110" i="17"/>
  <c r="I110" i="17"/>
  <c r="H110" i="17"/>
  <c r="G110" i="17"/>
  <c r="F110" i="17"/>
  <c r="E110" i="17"/>
  <c r="N109" i="17"/>
  <c r="M109" i="17"/>
  <c r="L109" i="17"/>
  <c r="J109" i="17"/>
  <c r="I109" i="17"/>
  <c r="H109" i="17"/>
  <c r="G109" i="17"/>
  <c r="F109" i="17"/>
  <c r="E109" i="17"/>
  <c r="N108" i="17"/>
  <c r="M108" i="17"/>
  <c r="L108" i="17"/>
  <c r="J108" i="17"/>
  <c r="I108" i="17"/>
  <c r="H108" i="17"/>
  <c r="G108" i="17"/>
  <c r="F108" i="17"/>
  <c r="E108" i="17"/>
  <c r="N107" i="17"/>
  <c r="M107" i="17"/>
  <c r="L107" i="17"/>
  <c r="J107" i="17"/>
  <c r="I107" i="17"/>
  <c r="H107" i="17"/>
  <c r="G107" i="17"/>
  <c r="F107" i="17"/>
  <c r="E107" i="17"/>
  <c r="N106" i="17"/>
  <c r="M106" i="17"/>
  <c r="L106" i="17"/>
  <c r="J106" i="17"/>
  <c r="I106" i="17"/>
  <c r="H106" i="17"/>
  <c r="G106" i="17"/>
  <c r="F106" i="17"/>
  <c r="E106" i="17"/>
  <c r="N105" i="17"/>
  <c r="M105" i="17"/>
  <c r="L105" i="17"/>
  <c r="J105" i="17"/>
  <c r="I105" i="17"/>
  <c r="H105" i="17"/>
  <c r="G105" i="17"/>
  <c r="F105" i="17"/>
  <c r="E105" i="17"/>
  <c r="N104" i="17"/>
  <c r="M104" i="17"/>
  <c r="L104" i="17"/>
  <c r="J104" i="17"/>
  <c r="I104" i="17"/>
  <c r="H104" i="17"/>
  <c r="G104" i="17"/>
  <c r="F104" i="17"/>
  <c r="E104" i="17"/>
  <c r="N103" i="17"/>
  <c r="M103" i="17"/>
  <c r="L103" i="17"/>
  <c r="J103" i="17"/>
  <c r="I103" i="17"/>
  <c r="H103" i="17"/>
  <c r="G103" i="17"/>
  <c r="F103" i="17"/>
  <c r="E103" i="17"/>
  <c r="N102" i="17"/>
  <c r="M102" i="17"/>
  <c r="L102" i="17"/>
  <c r="J102" i="17"/>
  <c r="I102" i="17"/>
  <c r="H102" i="17"/>
  <c r="G102" i="17"/>
  <c r="F102" i="17"/>
  <c r="E102" i="17"/>
  <c r="N101" i="17"/>
  <c r="M101" i="17"/>
  <c r="L101" i="17"/>
  <c r="J101" i="17"/>
  <c r="I101" i="17"/>
  <c r="H101" i="17"/>
  <c r="G101" i="17"/>
  <c r="F101" i="17"/>
  <c r="E101" i="17"/>
  <c r="N100" i="17"/>
  <c r="M100" i="17"/>
  <c r="L100" i="17"/>
  <c r="J100" i="17"/>
  <c r="I100" i="17"/>
  <c r="H100" i="17"/>
  <c r="G100" i="17"/>
  <c r="F100" i="17"/>
  <c r="E100" i="17"/>
  <c r="N99" i="17"/>
  <c r="M99" i="17"/>
  <c r="L99" i="17"/>
  <c r="J99" i="17"/>
  <c r="I99" i="17"/>
  <c r="H99" i="17"/>
  <c r="G99" i="17"/>
  <c r="F99" i="17"/>
  <c r="E99" i="17"/>
  <c r="N98" i="17"/>
  <c r="M98" i="17"/>
  <c r="L98" i="17"/>
  <c r="J98" i="17"/>
  <c r="I98" i="17"/>
  <c r="H98" i="17"/>
  <c r="G98" i="17"/>
  <c r="F98" i="17"/>
  <c r="E98" i="17"/>
  <c r="N97" i="17"/>
  <c r="M97" i="17"/>
  <c r="L97" i="17"/>
  <c r="J97" i="17"/>
  <c r="I97" i="17"/>
  <c r="H97" i="17"/>
  <c r="G97" i="17"/>
  <c r="F97" i="17"/>
  <c r="E97" i="17"/>
  <c r="N96" i="17"/>
  <c r="M96" i="17"/>
  <c r="L96" i="17"/>
  <c r="J96" i="17"/>
  <c r="I96" i="17"/>
  <c r="H96" i="17"/>
  <c r="G96" i="17"/>
  <c r="F96" i="17"/>
  <c r="E96" i="17"/>
  <c r="N95" i="17"/>
  <c r="M95" i="17"/>
  <c r="L95" i="17"/>
  <c r="J95" i="17"/>
  <c r="I95" i="17"/>
  <c r="H95" i="17"/>
  <c r="G95" i="17"/>
  <c r="F95" i="17"/>
  <c r="E95" i="17"/>
  <c r="N94" i="17"/>
  <c r="M94" i="17"/>
  <c r="L94" i="17"/>
  <c r="J94" i="17"/>
  <c r="I94" i="17"/>
  <c r="H94" i="17"/>
  <c r="G94" i="17"/>
  <c r="F94" i="17"/>
  <c r="E94" i="17"/>
  <c r="N93" i="17"/>
  <c r="M93" i="17"/>
  <c r="L93" i="17"/>
  <c r="J93" i="17"/>
  <c r="I93" i="17"/>
  <c r="H93" i="17"/>
  <c r="G93" i="17"/>
  <c r="F93" i="17"/>
  <c r="E93" i="17"/>
  <c r="N92" i="17"/>
  <c r="M92" i="17"/>
  <c r="L92" i="17"/>
  <c r="J92" i="17"/>
  <c r="I92" i="17"/>
  <c r="H92" i="17"/>
  <c r="G92" i="17"/>
  <c r="F92" i="17"/>
  <c r="E92" i="17"/>
  <c r="N91" i="17"/>
  <c r="M91" i="17"/>
  <c r="L91" i="17"/>
  <c r="J91" i="17"/>
  <c r="I91" i="17"/>
  <c r="H91" i="17"/>
  <c r="G91" i="17"/>
  <c r="F91" i="17"/>
  <c r="E91" i="17"/>
  <c r="N90" i="17"/>
  <c r="M90" i="17"/>
  <c r="L90" i="17"/>
  <c r="J90" i="17"/>
  <c r="I90" i="17"/>
  <c r="H90" i="17"/>
  <c r="G90" i="17"/>
  <c r="F90" i="17"/>
  <c r="E90" i="17"/>
  <c r="N89" i="17"/>
  <c r="M89" i="17"/>
  <c r="L89" i="17"/>
  <c r="J89" i="17"/>
  <c r="I89" i="17"/>
  <c r="H89" i="17"/>
  <c r="G89" i="17"/>
  <c r="F89" i="17"/>
  <c r="E89" i="17"/>
  <c r="N88" i="17"/>
  <c r="M88" i="17"/>
  <c r="L88" i="17"/>
  <c r="J88" i="17"/>
  <c r="I88" i="17"/>
  <c r="H88" i="17"/>
  <c r="G88" i="17"/>
  <c r="F88" i="17"/>
  <c r="E88" i="17"/>
  <c r="N87" i="17"/>
  <c r="M87" i="17"/>
  <c r="L87" i="17"/>
  <c r="J87" i="17"/>
  <c r="I87" i="17"/>
  <c r="H87" i="17"/>
  <c r="G87" i="17"/>
  <c r="F87" i="17"/>
  <c r="E87" i="17"/>
  <c r="N86" i="17"/>
  <c r="M86" i="17"/>
  <c r="L86" i="17"/>
  <c r="J86" i="17"/>
  <c r="I86" i="17"/>
  <c r="H86" i="17"/>
  <c r="G86" i="17"/>
  <c r="F86" i="17"/>
  <c r="E86" i="17"/>
  <c r="N85" i="17"/>
  <c r="M85" i="17"/>
  <c r="L85" i="17"/>
  <c r="J85" i="17"/>
  <c r="I85" i="17"/>
  <c r="H85" i="17"/>
  <c r="G85" i="17"/>
  <c r="F85" i="17"/>
  <c r="E85" i="17"/>
  <c r="N84" i="17"/>
  <c r="M84" i="17"/>
  <c r="L84" i="17"/>
  <c r="J84" i="17"/>
  <c r="I84" i="17"/>
  <c r="H84" i="17"/>
  <c r="G84" i="17"/>
  <c r="F84" i="17"/>
  <c r="E84" i="17"/>
  <c r="N83" i="17"/>
  <c r="M83" i="17"/>
  <c r="L83" i="17"/>
  <c r="J83" i="17"/>
  <c r="I83" i="17"/>
  <c r="H83" i="17"/>
  <c r="G83" i="17"/>
  <c r="F83" i="17"/>
  <c r="E83" i="17"/>
  <c r="N82" i="17"/>
  <c r="M82" i="17"/>
  <c r="L82" i="17"/>
  <c r="J82" i="17"/>
  <c r="I82" i="17"/>
  <c r="H82" i="17"/>
  <c r="G82" i="17"/>
  <c r="F82" i="17"/>
  <c r="E82" i="17"/>
  <c r="N81" i="17"/>
  <c r="M81" i="17"/>
  <c r="L81" i="17"/>
  <c r="J81" i="17"/>
  <c r="I81" i="17"/>
  <c r="H81" i="17"/>
  <c r="G81" i="17"/>
  <c r="F81" i="17"/>
  <c r="E81" i="17"/>
  <c r="N80" i="17"/>
  <c r="M80" i="17"/>
  <c r="L80" i="17"/>
  <c r="J80" i="17"/>
  <c r="I80" i="17"/>
  <c r="H80" i="17"/>
  <c r="G80" i="17"/>
  <c r="F80" i="17"/>
  <c r="E80" i="17"/>
  <c r="N79" i="17"/>
  <c r="M79" i="17"/>
  <c r="L79" i="17"/>
  <c r="J79" i="17"/>
  <c r="I79" i="17"/>
  <c r="H79" i="17"/>
  <c r="G79" i="17"/>
  <c r="F79" i="17"/>
  <c r="E79" i="17"/>
  <c r="N78" i="17"/>
  <c r="M78" i="17"/>
  <c r="L78" i="17"/>
  <c r="J78" i="17"/>
  <c r="I78" i="17"/>
  <c r="H78" i="17"/>
  <c r="G78" i="17"/>
  <c r="F78" i="17"/>
  <c r="E78" i="17"/>
  <c r="N77" i="17"/>
  <c r="M77" i="17"/>
  <c r="L77" i="17"/>
  <c r="J77" i="17"/>
  <c r="I77" i="17"/>
  <c r="H77" i="17"/>
  <c r="G77" i="17"/>
  <c r="F77" i="17"/>
  <c r="E77" i="17"/>
  <c r="N76" i="17"/>
  <c r="M76" i="17"/>
  <c r="L76" i="17"/>
  <c r="J76" i="17"/>
  <c r="I76" i="17"/>
  <c r="H76" i="17"/>
  <c r="G76" i="17"/>
  <c r="F76" i="17"/>
  <c r="E76" i="17"/>
  <c r="N75" i="17"/>
  <c r="M75" i="17"/>
  <c r="L75" i="17"/>
  <c r="J75" i="17"/>
  <c r="I75" i="17"/>
  <c r="H75" i="17"/>
  <c r="G75" i="17"/>
  <c r="F75" i="17"/>
  <c r="E75" i="17"/>
  <c r="N74" i="17"/>
  <c r="M74" i="17"/>
  <c r="L74" i="17"/>
  <c r="J74" i="17"/>
  <c r="I74" i="17"/>
  <c r="H74" i="17"/>
  <c r="G74" i="17"/>
  <c r="F74" i="17"/>
  <c r="E74" i="17"/>
  <c r="N73" i="17"/>
  <c r="M73" i="17"/>
  <c r="L73" i="17"/>
  <c r="J73" i="17"/>
  <c r="I73" i="17"/>
  <c r="H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G71" i="17"/>
  <c r="F71" i="17"/>
  <c r="E71" i="17"/>
  <c r="N70" i="17"/>
  <c r="M70" i="17"/>
  <c r="L70" i="17"/>
  <c r="J70" i="17"/>
  <c r="I70" i="17"/>
  <c r="H70" i="17"/>
  <c r="G70" i="17"/>
  <c r="F70" i="17"/>
  <c r="E70" i="17"/>
  <c r="N69" i="17"/>
  <c r="M69" i="17"/>
  <c r="L69" i="17"/>
  <c r="J69" i="17"/>
  <c r="I69" i="17"/>
  <c r="H69" i="17"/>
  <c r="G69" i="17"/>
  <c r="F69" i="17"/>
  <c r="E69" i="17"/>
  <c r="N68" i="17"/>
  <c r="M68" i="17"/>
  <c r="L68" i="17"/>
  <c r="J68" i="17"/>
  <c r="I68" i="17"/>
  <c r="H68" i="17"/>
  <c r="G68" i="17"/>
  <c r="F68" i="17"/>
  <c r="E68" i="17"/>
  <c r="N67" i="17"/>
  <c r="M67" i="17"/>
  <c r="L67" i="17"/>
  <c r="J67" i="17"/>
  <c r="I67" i="17"/>
  <c r="H67" i="17"/>
  <c r="G67" i="17"/>
  <c r="F67" i="17"/>
  <c r="E67" i="17"/>
  <c r="N66" i="17"/>
  <c r="M66" i="17"/>
  <c r="L66" i="17"/>
  <c r="J66" i="17"/>
  <c r="I66" i="17"/>
  <c r="H66" i="17"/>
  <c r="G66" i="17"/>
  <c r="F66" i="17"/>
  <c r="E66" i="17"/>
  <c r="N65" i="17"/>
  <c r="M65" i="17"/>
  <c r="L65" i="17"/>
  <c r="J65" i="17"/>
  <c r="I65" i="17"/>
  <c r="H65" i="17"/>
  <c r="G65" i="17"/>
  <c r="F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G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L61" i="17"/>
  <c r="J61" i="17"/>
  <c r="I61" i="17"/>
  <c r="H61" i="17"/>
  <c r="G61" i="17"/>
  <c r="F61" i="17"/>
  <c r="E61" i="17"/>
  <c r="N60" i="17"/>
  <c r="M60" i="17"/>
  <c r="L60" i="17"/>
  <c r="J60" i="17"/>
  <c r="I60" i="17"/>
  <c r="H60" i="17"/>
  <c r="G60" i="17"/>
  <c r="F60" i="17"/>
  <c r="E60" i="17"/>
  <c r="N59" i="17"/>
  <c r="M59" i="17"/>
  <c r="L59" i="17"/>
  <c r="J59" i="17"/>
  <c r="I59" i="17"/>
  <c r="H59" i="17"/>
  <c r="G59" i="17"/>
  <c r="F59" i="17"/>
  <c r="E59" i="17"/>
  <c r="N58" i="17"/>
  <c r="M58" i="17"/>
  <c r="L58" i="17"/>
  <c r="J58" i="17"/>
  <c r="I58" i="17"/>
  <c r="H58" i="17"/>
  <c r="G58" i="17"/>
  <c r="F58" i="17"/>
  <c r="E58" i="17"/>
  <c r="N57" i="17"/>
  <c r="M57" i="17"/>
  <c r="L57" i="17"/>
  <c r="J57" i="17"/>
  <c r="I57" i="17"/>
  <c r="H57" i="17"/>
  <c r="G57" i="17"/>
  <c r="F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I55" i="17"/>
  <c r="H55" i="17"/>
  <c r="G55" i="17"/>
  <c r="F55" i="17"/>
  <c r="E55" i="17"/>
  <c r="N54" i="17"/>
  <c r="M54" i="17"/>
  <c r="L54" i="17"/>
  <c r="J54" i="17"/>
  <c r="I54" i="17"/>
  <c r="H54" i="17"/>
  <c r="G54" i="17"/>
  <c r="F54" i="17"/>
  <c r="E54" i="17"/>
  <c r="N53" i="17"/>
  <c r="M53" i="17"/>
  <c r="L53" i="17"/>
  <c r="J53" i="17"/>
  <c r="I53" i="17"/>
  <c r="H53" i="17"/>
  <c r="G53" i="17"/>
  <c r="F53" i="17"/>
  <c r="E53" i="17"/>
  <c r="N52" i="17"/>
  <c r="M52" i="17"/>
  <c r="L52" i="17"/>
  <c r="J52" i="17"/>
  <c r="I52" i="17"/>
  <c r="H52" i="17"/>
  <c r="G52" i="17"/>
  <c r="F52" i="17"/>
  <c r="E52" i="17"/>
  <c r="N51" i="17"/>
  <c r="M51" i="17"/>
  <c r="L51" i="17"/>
  <c r="J51" i="17"/>
  <c r="I51" i="17"/>
  <c r="H51" i="17"/>
  <c r="G51" i="17"/>
  <c r="F51" i="17"/>
  <c r="E51" i="17"/>
  <c r="N50" i="17"/>
  <c r="M50" i="17"/>
  <c r="L50" i="17"/>
  <c r="J50" i="17"/>
  <c r="I50" i="17"/>
  <c r="H50" i="17"/>
  <c r="G50" i="17"/>
  <c r="F50" i="17"/>
  <c r="E50" i="17"/>
  <c r="N49" i="17"/>
  <c r="M49" i="17"/>
  <c r="L49" i="17"/>
  <c r="J49" i="17"/>
  <c r="I49" i="17"/>
  <c r="H49" i="17"/>
  <c r="G49" i="17"/>
  <c r="F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G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L45" i="17"/>
  <c r="J45" i="17"/>
  <c r="I45" i="17"/>
  <c r="H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M43" i="17"/>
  <c r="L43" i="17"/>
  <c r="J43" i="17"/>
  <c r="I43" i="17"/>
  <c r="H43" i="17"/>
  <c r="G43" i="17"/>
  <c r="F43" i="17"/>
  <c r="E43" i="17"/>
  <c r="N42" i="17"/>
  <c r="M42" i="17"/>
  <c r="L42" i="17"/>
  <c r="J42" i="17"/>
  <c r="I42" i="17"/>
  <c r="H42" i="17"/>
  <c r="G42" i="17"/>
  <c r="F42" i="17"/>
  <c r="E42" i="17"/>
  <c r="N41" i="17"/>
  <c r="M41" i="17"/>
  <c r="L41" i="17"/>
  <c r="J41" i="17"/>
  <c r="I41" i="17"/>
  <c r="H41" i="17"/>
  <c r="G41" i="17"/>
  <c r="F41" i="17"/>
  <c r="E41" i="17"/>
  <c r="N40" i="17"/>
  <c r="M40" i="17"/>
  <c r="L40" i="17"/>
  <c r="J40" i="17"/>
  <c r="I40" i="17"/>
  <c r="H40" i="17"/>
  <c r="G40" i="17"/>
  <c r="F40" i="17"/>
  <c r="E40" i="17"/>
  <c r="N39" i="17"/>
  <c r="M39" i="17"/>
  <c r="L39" i="17"/>
  <c r="J39" i="17"/>
  <c r="I39" i="17"/>
  <c r="H39" i="17"/>
  <c r="G39" i="17"/>
  <c r="F39" i="17"/>
  <c r="E39" i="17"/>
  <c r="N38" i="17"/>
  <c r="M38" i="17"/>
  <c r="L38" i="17"/>
  <c r="J38" i="17"/>
  <c r="I38" i="17"/>
  <c r="H38" i="17"/>
  <c r="G38" i="17"/>
  <c r="F38" i="17"/>
  <c r="E38" i="17"/>
  <c r="N37" i="17"/>
  <c r="M37" i="17"/>
  <c r="L37" i="17"/>
  <c r="J37" i="17"/>
  <c r="I37" i="17"/>
  <c r="H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M35" i="17"/>
  <c r="L35" i="17"/>
  <c r="J35" i="17"/>
  <c r="I35" i="17"/>
  <c r="H35" i="17"/>
  <c r="G35" i="17"/>
  <c r="F35" i="17"/>
  <c r="E35" i="17"/>
  <c r="N34" i="17"/>
  <c r="M34" i="17"/>
  <c r="L34" i="17"/>
  <c r="J34" i="17"/>
  <c r="I34" i="17"/>
  <c r="H34" i="17"/>
  <c r="G34" i="17"/>
  <c r="F34" i="17"/>
  <c r="E34" i="17"/>
  <c r="N33" i="17"/>
  <c r="M33" i="17"/>
  <c r="L33" i="17"/>
  <c r="J33" i="17"/>
  <c r="I33" i="17"/>
  <c r="H33" i="17"/>
  <c r="G33" i="17"/>
  <c r="F33" i="17"/>
  <c r="E33" i="17"/>
  <c r="N32" i="17"/>
  <c r="M32" i="17"/>
  <c r="L32" i="17"/>
  <c r="J32" i="17"/>
  <c r="I32" i="17"/>
  <c r="H32" i="17"/>
  <c r="G32" i="17"/>
  <c r="F32" i="17"/>
  <c r="E32" i="17"/>
  <c r="AT139" i="16"/>
  <c r="Z139" i="16"/>
  <c r="Y139" i="16"/>
  <c r="X139" i="16"/>
  <c r="S139" i="16"/>
  <c r="R139" i="16"/>
  <c r="Q139" i="16"/>
  <c r="AQ139" i="16" s="1"/>
  <c r="N139" i="16"/>
  <c r="AM139" i="16" s="1"/>
  <c r="M139" i="16"/>
  <c r="AL139" i="16" s="1"/>
  <c r="L139" i="16"/>
  <c r="AK139" i="16" s="1"/>
  <c r="K139" i="16"/>
  <c r="W139" i="16" s="1"/>
  <c r="J139" i="16"/>
  <c r="V139" i="16" s="1"/>
  <c r="I139" i="16"/>
  <c r="AH139" i="16" s="1"/>
  <c r="H139" i="16"/>
  <c r="T139" i="16" s="1"/>
  <c r="G139" i="16"/>
  <c r="AF139" i="16" s="1"/>
  <c r="F139" i="16"/>
  <c r="AE139" i="16" s="1"/>
  <c r="E139" i="16"/>
  <c r="AD139" i="16" s="1"/>
  <c r="AR139" i="16" s="1"/>
  <c r="N138" i="16"/>
  <c r="M138" i="16"/>
  <c r="L138" i="16"/>
  <c r="K138" i="16"/>
  <c r="J138" i="16"/>
  <c r="I138" i="16"/>
  <c r="H138" i="16"/>
  <c r="G138" i="16"/>
  <c r="F138" i="16"/>
  <c r="E138" i="16"/>
  <c r="N137" i="16"/>
  <c r="M137" i="16"/>
  <c r="L137" i="16"/>
  <c r="K137" i="16"/>
  <c r="J137" i="16"/>
  <c r="I137" i="16"/>
  <c r="H137" i="16"/>
  <c r="G137" i="16"/>
  <c r="F137" i="16"/>
  <c r="E137" i="16"/>
  <c r="N136" i="16"/>
  <c r="M136" i="16"/>
  <c r="L136" i="16"/>
  <c r="K136" i="16"/>
  <c r="J136" i="16"/>
  <c r="I136" i="16"/>
  <c r="H136" i="16"/>
  <c r="G136" i="16"/>
  <c r="F136" i="16"/>
  <c r="E136" i="16"/>
  <c r="N135" i="16"/>
  <c r="M135" i="16"/>
  <c r="L135" i="16"/>
  <c r="K135" i="16"/>
  <c r="J135" i="16"/>
  <c r="I135" i="16"/>
  <c r="H135" i="16"/>
  <c r="G135" i="16"/>
  <c r="F135" i="16"/>
  <c r="E135" i="16"/>
  <c r="N134" i="16"/>
  <c r="M134" i="16"/>
  <c r="L134" i="16"/>
  <c r="K134" i="16"/>
  <c r="J134" i="16"/>
  <c r="I134" i="16"/>
  <c r="H134" i="16"/>
  <c r="G134" i="16"/>
  <c r="F134" i="16"/>
  <c r="E134" i="16"/>
  <c r="N133" i="16"/>
  <c r="M133" i="16"/>
  <c r="L133" i="16"/>
  <c r="K133" i="16"/>
  <c r="J133" i="16"/>
  <c r="I133" i="16"/>
  <c r="H133" i="16"/>
  <c r="G133" i="16"/>
  <c r="F133" i="16"/>
  <c r="E133" i="16"/>
  <c r="N132" i="16"/>
  <c r="M132" i="16"/>
  <c r="L132" i="16"/>
  <c r="K132" i="16"/>
  <c r="J132" i="16"/>
  <c r="I132" i="16"/>
  <c r="H132" i="16"/>
  <c r="G132" i="16"/>
  <c r="F132" i="16"/>
  <c r="E132" i="16"/>
  <c r="N131" i="16"/>
  <c r="M131" i="16"/>
  <c r="L131" i="16"/>
  <c r="K131" i="16"/>
  <c r="J131" i="16"/>
  <c r="I131" i="16"/>
  <c r="H131" i="16"/>
  <c r="G131" i="16"/>
  <c r="F131" i="16"/>
  <c r="E131" i="16"/>
  <c r="N130" i="16"/>
  <c r="M130" i="16"/>
  <c r="L130" i="16"/>
  <c r="K130" i="16"/>
  <c r="J130" i="16"/>
  <c r="I130" i="16"/>
  <c r="H130" i="16"/>
  <c r="G130" i="16"/>
  <c r="F130" i="16"/>
  <c r="E130" i="16"/>
  <c r="N129" i="16"/>
  <c r="M129" i="16"/>
  <c r="L129" i="16"/>
  <c r="K129" i="16"/>
  <c r="J129" i="16"/>
  <c r="I129" i="16"/>
  <c r="H129" i="16"/>
  <c r="G129" i="16"/>
  <c r="F129" i="16"/>
  <c r="E129" i="16"/>
  <c r="N128" i="16"/>
  <c r="M128" i="16"/>
  <c r="L128" i="16"/>
  <c r="K128" i="16"/>
  <c r="J128" i="16"/>
  <c r="I128" i="16"/>
  <c r="H128" i="16"/>
  <c r="G128" i="16"/>
  <c r="F128" i="16"/>
  <c r="E128" i="16"/>
  <c r="N127" i="16"/>
  <c r="M127" i="16"/>
  <c r="L127" i="16"/>
  <c r="K127" i="16"/>
  <c r="J127" i="16"/>
  <c r="I127" i="16"/>
  <c r="H127" i="16"/>
  <c r="G127" i="16"/>
  <c r="F127" i="16"/>
  <c r="E127" i="16"/>
  <c r="N126" i="16"/>
  <c r="M126" i="16"/>
  <c r="L126" i="16"/>
  <c r="K126" i="16"/>
  <c r="J126" i="16"/>
  <c r="I126" i="16"/>
  <c r="H126" i="16"/>
  <c r="G126" i="16"/>
  <c r="F126" i="16"/>
  <c r="E126" i="16"/>
  <c r="N125" i="16"/>
  <c r="M125" i="16"/>
  <c r="L125" i="16"/>
  <c r="K125" i="16"/>
  <c r="J125" i="16"/>
  <c r="I125" i="16"/>
  <c r="H125" i="16"/>
  <c r="G125" i="16"/>
  <c r="F125" i="16"/>
  <c r="E125" i="16"/>
  <c r="N124" i="16"/>
  <c r="M124" i="16"/>
  <c r="L124" i="16"/>
  <c r="K124" i="16"/>
  <c r="J124" i="16"/>
  <c r="I124" i="16"/>
  <c r="H124" i="16"/>
  <c r="G124" i="16"/>
  <c r="F124" i="16"/>
  <c r="E124" i="16"/>
  <c r="N123" i="16"/>
  <c r="M123" i="16"/>
  <c r="L123" i="16"/>
  <c r="K123" i="16"/>
  <c r="J123" i="16"/>
  <c r="I123" i="16"/>
  <c r="H123" i="16"/>
  <c r="G123" i="16"/>
  <c r="F123" i="16"/>
  <c r="E123" i="16"/>
  <c r="N122" i="16"/>
  <c r="M122" i="16"/>
  <c r="L122" i="16"/>
  <c r="K122" i="16"/>
  <c r="J122" i="16"/>
  <c r="I122" i="16"/>
  <c r="H122" i="16"/>
  <c r="G122" i="16"/>
  <c r="F122" i="16"/>
  <c r="E122" i="16"/>
  <c r="N121" i="16"/>
  <c r="M121" i="16"/>
  <c r="L121" i="16"/>
  <c r="K121" i="16"/>
  <c r="J121" i="16"/>
  <c r="I121" i="16"/>
  <c r="H121" i="16"/>
  <c r="G121" i="16"/>
  <c r="F121" i="16"/>
  <c r="E121" i="16"/>
  <c r="N120" i="16"/>
  <c r="M120" i="16"/>
  <c r="L120" i="16"/>
  <c r="K120" i="16"/>
  <c r="J120" i="16"/>
  <c r="I120" i="16"/>
  <c r="H120" i="16"/>
  <c r="G120" i="16"/>
  <c r="F120" i="16"/>
  <c r="E120" i="16"/>
  <c r="N119" i="16"/>
  <c r="M119" i="16"/>
  <c r="L119" i="16"/>
  <c r="K119" i="16"/>
  <c r="J119" i="16"/>
  <c r="I119" i="16"/>
  <c r="H119" i="16"/>
  <c r="G119" i="16"/>
  <c r="F119" i="16"/>
  <c r="E119" i="16"/>
  <c r="N118" i="16"/>
  <c r="M118" i="16"/>
  <c r="L118" i="16"/>
  <c r="K118" i="16"/>
  <c r="J118" i="16"/>
  <c r="I118" i="16"/>
  <c r="H118" i="16"/>
  <c r="G118" i="16"/>
  <c r="F118" i="16"/>
  <c r="E118" i="16"/>
  <c r="N117" i="16"/>
  <c r="M117" i="16"/>
  <c r="L117" i="16"/>
  <c r="K117" i="16"/>
  <c r="J117" i="16"/>
  <c r="I117" i="16"/>
  <c r="H117" i="16"/>
  <c r="G117" i="16"/>
  <c r="F117" i="16"/>
  <c r="E117" i="16"/>
  <c r="N116" i="16"/>
  <c r="M116" i="16"/>
  <c r="L116" i="16"/>
  <c r="K116" i="16"/>
  <c r="J116" i="16"/>
  <c r="I116" i="16"/>
  <c r="H116" i="16"/>
  <c r="G116" i="16"/>
  <c r="F116" i="16"/>
  <c r="E116" i="16"/>
  <c r="N115" i="16"/>
  <c r="M115" i="16"/>
  <c r="L115" i="16"/>
  <c r="K115" i="16"/>
  <c r="J115" i="16"/>
  <c r="I115" i="16"/>
  <c r="H115" i="16"/>
  <c r="G115" i="16"/>
  <c r="F115" i="16"/>
  <c r="E115" i="16"/>
  <c r="N114" i="16"/>
  <c r="M114" i="16"/>
  <c r="L114" i="16"/>
  <c r="K114" i="16"/>
  <c r="J114" i="16"/>
  <c r="I114" i="16"/>
  <c r="H114" i="16"/>
  <c r="G114" i="16"/>
  <c r="F114" i="16"/>
  <c r="E114" i="16"/>
  <c r="N113" i="16"/>
  <c r="M113" i="16"/>
  <c r="L113" i="16"/>
  <c r="K113" i="16"/>
  <c r="J113" i="16"/>
  <c r="I113" i="16"/>
  <c r="H113" i="16"/>
  <c r="G113" i="16"/>
  <c r="F113" i="16"/>
  <c r="E113" i="16"/>
  <c r="N112" i="16"/>
  <c r="M112" i="16"/>
  <c r="L112" i="16"/>
  <c r="K112" i="16"/>
  <c r="J112" i="16"/>
  <c r="I112" i="16"/>
  <c r="H112" i="16"/>
  <c r="G112" i="16"/>
  <c r="F112" i="16"/>
  <c r="E112" i="16"/>
  <c r="N111" i="16"/>
  <c r="M111" i="16"/>
  <c r="L111" i="16"/>
  <c r="K111" i="16"/>
  <c r="J111" i="16"/>
  <c r="I111" i="16"/>
  <c r="H111" i="16"/>
  <c r="G111" i="16"/>
  <c r="F111" i="16"/>
  <c r="E111" i="16"/>
  <c r="N110" i="16"/>
  <c r="M110" i="16"/>
  <c r="L110" i="16"/>
  <c r="K110" i="16"/>
  <c r="J110" i="16"/>
  <c r="I110" i="16"/>
  <c r="H110" i="16"/>
  <c r="G110" i="16"/>
  <c r="F110" i="16"/>
  <c r="E110" i="16"/>
  <c r="N109" i="16"/>
  <c r="M109" i="16"/>
  <c r="L109" i="16"/>
  <c r="K109" i="16"/>
  <c r="J109" i="16"/>
  <c r="I109" i="16"/>
  <c r="H109" i="16"/>
  <c r="G109" i="16"/>
  <c r="F109" i="16"/>
  <c r="E109" i="16"/>
  <c r="N108" i="16"/>
  <c r="M108" i="16"/>
  <c r="L108" i="16"/>
  <c r="K108" i="16"/>
  <c r="J108" i="16"/>
  <c r="I108" i="16"/>
  <c r="H108" i="16"/>
  <c r="G108" i="16"/>
  <c r="F108" i="16"/>
  <c r="E108" i="16"/>
  <c r="N107" i="16"/>
  <c r="M107" i="16"/>
  <c r="L107" i="16"/>
  <c r="K107" i="16"/>
  <c r="J107" i="16"/>
  <c r="I107" i="16"/>
  <c r="H107" i="16"/>
  <c r="G107" i="16"/>
  <c r="F107" i="16"/>
  <c r="E107" i="16"/>
  <c r="N106" i="16"/>
  <c r="M106" i="16"/>
  <c r="L106" i="16"/>
  <c r="K106" i="16"/>
  <c r="J106" i="16"/>
  <c r="I106" i="16"/>
  <c r="H106" i="16"/>
  <c r="G106" i="16"/>
  <c r="F106" i="16"/>
  <c r="E106" i="16"/>
  <c r="N105" i="16"/>
  <c r="M105" i="16"/>
  <c r="L105" i="16"/>
  <c r="K105" i="16"/>
  <c r="J105" i="16"/>
  <c r="I105" i="16"/>
  <c r="H105" i="16"/>
  <c r="G105" i="16"/>
  <c r="F105" i="16"/>
  <c r="E105" i="16"/>
  <c r="N104" i="16"/>
  <c r="M104" i="16"/>
  <c r="L104" i="16"/>
  <c r="K104" i="16"/>
  <c r="J104" i="16"/>
  <c r="I104" i="16"/>
  <c r="H104" i="16"/>
  <c r="G104" i="16"/>
  <c r="F104" i="16"/>
  <c r="E104" i="16"/>
  <c r="N103" i="16"/>
  <c r="M103" i="16"/>
  <c r="L103" i="16"/>
  <c r="K103" i="16"/>
  <c r="J103" i="16"/>
  <c r="I103" i="16"/>
  <c r="H103" i="16"/>
  <c r="G103" i="16"/>
  <c r="F103" i="16"/>
  <c r="E103" i="16"/>
  <c r="N102" i="16"/>
  <c r="M102" i="16"/>
  <c r="L102" i="16"/>
  <c r="K102" i="16"/>
  <c r="J102" i="16"/>
  <c r="I102" i="16"/>
  <c r="H102" i="16"/>
  <c r="G102" i="16"/>
  <c r="F102" i="16"/>
  <c r="E102" i="16"/>
  <c r="N101" i="16"/>
  <c r="M101" i="16"/>
  <c r="L101" i="16"/>
  <c r="K101" i="16"/>
  <c r="J101" i="16"/>
  <c r="I101" i="16"/>
  <c r="H101" i="16"/>
  <c r="G101" i="16"/>
  <c r="F101" i="16"/>
  <c r="E101" i="16"/>
  <c r="N100" i="16"/>
  <c r="M100" i="16"/>
  <c r="L100" i="16"/>
  <c r="K100" i="16"/>
  <c r="J100" i="16"/>
  <c r="I100" i="16"/>
  <c r="H100" i="16"/>
  <c r="G100" i="16"/>
  <c r="F100" i="16"/>
  <c r="E100" i="16"/>
  <c r="N99" i="16"/>
  <c r="M99" i="16"/>
  <c r="L99" i="16"/>
  <c r="K99" i="16"/>
  <c r="J99" i="16"/>
  <c r="I99" i="16"/>
  <c r="H99" i="16"/>
  <c r="G99" i="16"/>
  <c r="F99" i="16"/>
  <c r="E99" i="16"/>
  <c r="N98" i="16"/>
  <c r="M98" i="16"/>
  <c r="L98" i="16"/>
  <c r="K98" i="16"/>
  <c r="J98" i="16"/>
  <c r="I98" i="16"/>
  <c r="H98" i="16"/>
  <c r="G98" i="16"/>
  <c r="F98" i="16"/>
  <c r="E98" i="16"/>
  <c r="N97" i="16"/>
  <c r="M97" i="16"/>
  <c r="L97" i="16"/>
  <c r="K97" i="16"/>
  <c r="J97" i="16"/>
  <c r="I97" i="16"/>
  <c r="H97" i="16"/>
  <c r="G97" i="16"/>
  <c r="F97" i="16"/>
  <c r="E97" i="16"/>
  <c r="N96" i="16"/>
  <c r="M96" i="16"/>
  <c r="L96" i="16"/>
  <c r="K96" i="16"/>
  <c r="J96" i="16"/>
  <c r="I96" i="16"/>
  <c r="H96" i="16"/>
  <c r="G96" i="16"/>
  <c r="F96" i="16"/>
  <c r="E96" i="16"/>
  <c r="N95" i="16"/>
  <c r="M95" i="16"/>
  <c r="L95" i="16"/>
  <c r="K95" i="16"/>
  <c r="J95" i="16"/>
  <c r="I95" i="16"/>
  <c r="H95" i="16"/>
  <c r="G95" i="16"/>
  <c r="F95" i="16"/>
  <c r="E95" i="16"/>
  <c r="N94" i="16"/>
  <c r="M94" i="16"/>
  <c r="L94" i="16"/>
  <c r="K94" i="16"/>
  <c r="J94" i="16"/>
  <c r="I94" i="16"/>
  <c r="H94" i="16"/>
  <c r="G94" i="16"/>
  <c r="F94" i="16"/>
  <c r="E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L92" i="16"/>
  <c r="K92" i="16"/>
  <c r="J92" i="16"/>
  <c r="I92" i="16"/>
  <c r="H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M90" i="16"/>
  <c r="L90" i="16"/>
  <c r="K90" i="16"/>
  <c r="J90" i="16"/>
  <c r="I90" i="16"/>
  <c r="H90" i="16"/>
  <c r="G90" i="16"/>
  <c r="F90" i="16"/>
  <c r="E90" i="16"/>
  <c r="N89" i="16"/>
  <c r="M89" i="16"/>
  <c r="L89" i="16"/>
  <c r="K89" i="16"/>
  <c r="J89" i="16"/>
  <c r="I89" i="16"/>
  <c r="H89" i="16"/>
  <c r="G89" i="16"/>
  <c r="F89" i="16"/>
  <c r="E89" i="16"/>
  <c r="N88" i="16"/>
  <c r="M88" i="16"/>
  <c r="L88" i="16"/>
  <c r="K88" i="16"/>
  <c r="J88" i="16"/>
  <c r="I88" i="16"/>
  <c r="H88" i="16"/>
  <c r="G88" i="16"/>
  <c r="F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M86" i="16"/>
  <c r="L86" i="16"/>
  <c r="K86" i="16"/>
  <c r="J86" i="16"/>
  <c r="I86" i="16"/>
  <c r="H86" i="16"/>
  <c r="G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L84" i="16"/>
  <c r="K84" i="16"/>
  <c r="J84" i="16"/>
  <c r="I84" i="16"/>
  <c r="H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M82" i="16"/>
  <c r="L82" i="16"/>
  <c r="K82" i="16"/>
  <c r="J82" i="16"/>
  <c r="I82" i="16"/>
  <c r="H82" i="16"/>
  <c r="G82" i="16"/>
  <c r="F82" i="16"/>
  <c r="E82" i="16"/>
  <c r="N81" i="16"/>
  <c r="M81" i="16"/>
  <c r="L81" i="16"/>
  <c r="K81" i="16"/>
  <c r="J81" i="16"/>
  <c r="I81" i="16"/>
  <c r="H81" i="16"/>
  <c r="G81" i="16"/>
  <c r="F81" i="16"/>
  <c r="E81" i="16"/>
  <c r="N80" i="16"/>
  <c r="M80" i="16"/>
  <c r="L80" i="16"/>
  <c r="K80" i="16"/>
  <c r="J80" i="16"/>
  <c r="I80" i="16"/>
  <c r="H80" i="16"/>
  <c r="G80" i="16"/>
  <c r="F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K78" i="16"/>
  <c r="J78" i="16"/>
  <c r="I78" i="16"/>
  <c r="H78" i="16"/>
  <c r="G78" i="16"/>
  <c r="F78" i="16"/>
  <c r="E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L76" i="16"/>
  <c r="K76" i="16"/>
  <c r="J76" i="16"/>
  <c r="I76" i="16"/>
  <c r="H76" i="16"/>
  <c r="G76" i="16"/>
  <c r="F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M74" i="16"/>
  <c r="L74" i="16"/>
  <c r="K74" i="16"/>
  <c r="J74" i="16"/>
  <c r="I74" i="16"/>
  <c r="H74" i="16"/>
  <c r="G74" i="16"/>
  <c r="F74" i="16"/>
  <c r="E74" i="16"/>
  <c r="N73" i="16"/>
  <c r="M73" i="16"/>
  <c r="L73" i="16"/>
  <c r="K73" i="16"/>
  <c r="J73" i="16"/>
  <c r="I73" i="16"/>
  <c r="H73" i="16"/>
  <c r="G73" i="16"/>
  <c r="F73" i="16"/>
  <c r="E73" i="16"/>
  <c r="N72" i="16"/>
  <c r="M72" i="16"/>
  <c r="L72" i="16"/>
  <c r="K72" i="16"/>
  <c r="J72" i="16"/>
  <c r="I72" i="16"/>
  <c r="H72" i="16"/>
  <c r="G72" i="16"/>
  <c r="F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M70" i="16"/>
  <c r="L70" i="16"/>
  <c r="K70" i="16"/>
  <c r="J70" i="16"/>
  <c r="I70" i="16"/>
  <c r="H70" i="16"/>
  <c r="G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N68" i="16"/>
  <c r="M68" i="16"/>
  <c r="L68" i="16"/>
  <c r="K68" i="16"/>
  <c r="J68" i="16"/>
  <c r="I68" i="16"/>
  <c r="H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M66" i="16"/>
  <c r="L66" i="16"/>
  <c r="K66" i="16"/>
  <c r="J66" i="16"/>
  <c r="I66" i="16"/>
  <c r="H66" i="16"/>
  <c r="G66" i="16"/>
  <c r="F66" i="16"/>
  <c r="E66" i="16"/>
  <c r="N65" i="16"/>
  <c r="M65" i="16"/>
  <c r="L65" i="16"/>
  <c r="K65" i="16"/>
  <c r="J65" i="16"/>
  <c r="I65" i="16"/>
  <c r="H65" i="16"/>
  <c r="G65" i="16"/>
  <c r="F65" i="16"/>
  <c r="E65" i="16"/>
  <c r="N64" i="16"/>
  <c r="M64" i="16"/>
  <c r="L64" i="16"/>
  <c r="K64" i="16"/>
  <c r="J64" i="16"/>
  <c r="I64" i="16"/>
  <c r="H64" i="16"/>
  <c r="G64" i="16"/>
  <c r="F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K62" i="16"/>
  <c r="J62" i="16"/>
  <c r="I62" i="16"/>
  <c r="H62" i="16"/>
  <c r="G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L60" i="16"/>
  <c r="K60" i="16"/>
  <c r="J60" i="16"/>
  <c r="I60" i="16"/>
  <c r="H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M58" i="16"/>
  <c r="L58" i="16"/>
  <c r="K58" i="16"/>
  <c r="J58" i="16"/>
  <c r="I58" i="16"/>
  <c r="H58" i="16"/>
  <c r="G58" i="16"/>
  <c r="F58" i="16"/>
  <c r="E58" i="16"/>
  <c r="N57" i="16"/>
  <c r="M57" i="16"/>
  <c r="L57" i="16"/>
  <c r="K57" i="16"/>
  <c r="J57" i="16"/>
  <c r="I57" i="16"/>
  <c r="H57" i="16"/>
  <c r="G57" i="16"/>
  <c r="F57" i="16"/>
  <c r="E57" i="16"/>
  <c r="N56" i="16"/>
  <c r="M56" i="16"/>
  <c r="L56" i="16"/>
  <c r="K56" i="16"/>
  <c r="J56" i="16"/>
  <c r="I56" i="16"/>
  <c r="H56" i="16"/>
  <c r="G56" i="16"/>
  <c r="F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K54" i="16"/>
  <c r="J54" i="16"/>
  <c r="I54" i="16"/>
  <c r="H54" i="16"/>
  <c r="G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L52" i="16"/>
  <c r="K52" i="16"/>
  <c r="J52" i="16"/>
  <c r="I52" i="16"/>
  <c r="H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M50" i="16"/>
  <c r="L50" i="16"/>
  <c r="K50" i="16"/>
  <c r="J50" i="16"/>
  <c r="I50" i="16"/>
  <c r="H50" i="16"/>
  <c r="G50" i="16"/>
  <c r="F50" i="16"/>
  <c r="E50" i="16"/>
  <c r="N49" i="16"/>
  <c r="M49" i="16"/>
  <c r="L49" i="16"/>
  <c r="K49" i="16"/>
  <c r="J49" i="16"/>
  <c r="I49" i="16"/>
  <c r="H49" i="16"/>
  <c r="G49" i="16"/>
  <c r="F49" i="16"/>
  <c r="E49" i="16"/>
  <c r="N48" i="16"/>
  <c r="M48" i="16"/>
  <c r="L48" i="16"/>
  <c r="K48" i="16"/>
  <c r="J48" i="16"/>
  <c r="I48" i="16"/>
  <c r="H48" i="16"/>
  <c r="G48" i="16"/>
  <c r="F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K46" i="16"/>
  <c r="J46" i="16"/>
  <c r="I46" i="16"/>
  <c r="H46" i="16"/>
  <c r="G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L44" i="16"/>
  <c r="K44" i="16"/>
  <c r="J44" i="16"/>
  <c r="I44" i="16"/>
  <c r="H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M42" i="16"/>
  <c r="L42" i="16"/>
  <c r="K42" i="16"/>
  <c r="J42" i="16"/>
  <c r="I42" i="16"/>
  <c r="H42" i="16"/>
  <c r="G42" i="16"/>
  <c r="F42" i="16"/>
  <c r="E42" i="16"/>
  <c r="N41" i="16"/>
  <c r="M41" i="16"/>
  <c r="L41" i="16"/>
  <c r="K41" i="16"/>
  <c r="J41" i="16"/>
  <c r="I41" i="16"/>
  <c r="H41" i="16"/>
  <c r="G41" i="16"/>
  <c r="F41" i="16"/>
  <c r="E41" i="16"/>
  <c r="N40" i="16"/>
  <c r="M40" i="16"/>
  <c r="L40" i="16"/>
  <c r="K40" i="16"/>
  <c r="J40" i="16"/>
  <c r="I40" i="16"/>
  <c r="H40" i="16"/>
  <c r="G40" i="16"/>
  <c r="F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K38" i="16"/>
  <c r="J38" i="16"/>
  <c r="I38" i="16"/>
  <c r="H38" i="16"/>
  <c r="G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L36" i="16"/>
  <c r="K36" i="16"/>
  <c r="J36" i="16"/>
  <c r="I36" i="16"/>
  <c r="H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M34" i="16"/>
  <c r="L34" i="16"/>
  <c r="K34" i="16"/>
  <c r="J34" i="16"/>
  <c r="I34" i="16"/>
  <c r="H34" i="16"/>
  <c r="G34" i="16"/>
  <c r="F34" i="16"/>
  <c r="E34" i="16"/>
  <c r="N33" i="16"/>
  <c r="M33" i="16"/>
  <c r="L33" i="16"/>
  <c r="K33" i="16"/>
  <c r="J33" i="16"/>
  <c r="I33" i="16"/>
  <c r="H33" i="16"/>
  <c r="G33" i="16"/>
  <c r="F33" i="16"/>
  <c r="E33" i="16"/>
  <c r="N32" i="16"/>
  <c r="M32" i="16"/>
  <c r="L32" i="16"/>
  <c r="K32" i="16"/>
  <c r="J32" i="16"/>
  <c r="I32" i="16"/>
  <c r="H32" i="16"/>
  <c r="G32" i="16"/>
  <c r="F32" i="16"/>
  <c r="E32" i="16"/>
  <c r="AT139" i="15"/>
  <c r="AJ139" i="15"/>
  <c r="AI139" i="15"/>
  <c r="AH139" i="15"/>
  <c r="AG139" i="15"/>
  <c r="Z139" i="15"/>
  <c r="Y139" i="15"/>
  <c r="X139" i="15"/>
  <c r="S139" i="15"/>
  <c r="R139" i="15"/>
  <c r="Q139" i="15"/>
  <c r="AQ139" i="15" s="1"/>
  <c r="N139" i="15"/>
  <c r="AM139" i="15" s="1"/>
  <c r="M139" i="15"/>
  <c r="AL139" i="15" s="1"/>
  <c r="L139" i="15"/>
  <c r="AK139" i="15" s="1"/>
  <c r="K139" i="15"/>
  <c r="W139" i="15" s="1"/>
  <c r="J139" i="15"/>
  <c r="V139" i="15" s="1"/>
  <c r="I139" i="15"/>
  <c r="U139" i="15" s="1"/>
  <c r="H139" i="15"/>
  <c r="T139" i="15" s="1"/>
  <c r="G139" i="15"/>
  <c r="AF139" i="15" s="1"/>
  <c r="F139" i="15"/>
  <c r="AE139" i="15" s="1"/>
  <c r="E139" i="15"/>
  <c r="AD139" i="15" s="1"/>
  <c r="AR139" i="15" s="1"/>
  <c r="N138" i="15"/>
  <c r="M138" i="15"/>
  <c r="L138" i="15"/>
  <c r="K138" i="15"/>
  <c r="J138" i="15"/>
  <c r="I138" i="15"/>
  <c r="H138" i="15"/>
  <c r="G138" i="15"/>
  <c r="F138" i="15"/>
  <c r="E138" i="15"/>
  <c r="N137" i="15"/>
  <c r="M137" i="15"/>
  <c r="L137" i="15"/>
  <c r="K137" i="15"/>
  <c r="J137" i="15"/>
  <c r="I137" i="15"/>
  <c r="H137" i="15"/>
  <c r="G137" i="15"/>
  <c r="F137" i="15"/>
  <c r="E137" i="15"/>
  <c r="N136" i="15"/>
  <c r="M136" i="15"/>
  <c r="L136" i="15"/>
  <c r="K136" i="15"/>
  <c r="J136" i="15"/>
  <c r="I136" i="15"/>
  <c r="H136" i="15"/>
  <c r="G136" i="15"/>
  <c r="F136" i="15"/>
  <c r="E136" i="15"/>
  <c r="N135" i="15"/>
  <c r="M135" i="15"/>
  <c r="L135" i="15"/>
  <c r="K135" i="15"/>
  <c r="J135" i="15"/>
  <c r="I135" i="15"/>
  <c r="H135" i="15"/>
  <c r="G135" i="15"/>
  <c r="F135" i="15"/>
  <c r="E135" i="15"/>
  <c r="N134" i="15"/>
  <c r="M134" i="15"/>
  <c r="L134" i="15"/>
  <c r="K134" i="15"/>
  <c r="J134" i="15"/>
  <c r="I134" i="15"/>
  <c r="H134" i="15"/>
  <c r="G134" i="15"/>
  <c r="F134" i="15"/>
  <c r="E134" i="15"/>
  <c r="N133" i="15"/>
  <c r="M133" i="15"/>
  <c r="L133" i="15"/>
  <c r="K133" i="15"/>
  <c r="J133" i="15"/>
  <c r="I133" i="15"/>
  <c r="H133" i="15"/>
  <c r="G133" i="15"/>
  <c r="F133" i="15"/>
  <c r="E133" i="15"/>
  <c r="N132" i="15"/>
  <c r="M132" i="15"/>
  <c r="L132" i="15"/>
  <c r="K132" i="15"/>
  <c r="J132" i="15"/>
  <c r="I132" i="15"/>
  <c r="H132" i="15"/>
  <c r="G132" i="15"/>
  <c r="F132" i="15"/>
  <c r="E132" i="15"/>
  <c r="N131" i="15"/>
  <c r="M131" i="15"/>
  <c r="L131" i="15"/>
  <c r="K131" i="15"/>
  <c r="J131" i="15"/>
  <c r="I131" i="15"/>
  <c r="H131" i="15"/>
  <c r="G131" i="15"/>
  <c r="F131" i="15"/>
  <c r="E131" i="15"/>
  <c r="N130" i="15"/>
  <c r="M130" i="15"/>
  <c r="L130" i="15"/>
  <c r="K130" i="15"/>
  <c r="J130" i="15"/>
  <c r="I130" i="15"/>
  <c r="H130" i="15"/>
  <c r="G130" i="15"/>
  <c r="F130" i="15"/>
  <c r="E130" i="15"/>
  <c r="N129" i="15"/>
  <c r="M129" i="15"/>
  <c r="L129" i="15"/>
  <c r="K129" i="15"/>
  <c r="J129" i="15"/>
  <c r="I129" i="15"/>
  <c r="H129" i="15"/>
  <c r="G129" i="15"/>
  <c r="F129" i="15"/>
  <c r="E129" i="15"/>
  <c r="N128" i="15"/>
  <c r="M128" i="15"/>
  <c r="L128" i="15"/>
  <c r="K128" i="15"/>
  <c r="J128" i="15"/>
  <c r="I128" i="15"/>
  <c r="H128" i="15"/>
  <c r="G128" i="15"/>
  <c r="F128" i="15"/>
  <c r="E128" i="15"/>
  <c r="N127" i="15"/>
  <c r="M127" i="15"/>
  <c r="L127" i="15"/>
  <c r="K127" i="15"/>
  <c r="J127" i="15"/>
  <c r="I127" i="15"/>
  <c r="H127" i="15"/>
  <c r="G127" i="15"/>
  <c r="F127" i="15"/>
  <c r="E127" i="15"/>
  <c r="N126" i="15"/>
  <c r="M126" i="15"/>
  <c r="L126" i="15"/>
  <c r="K126" i="15"/>
  <c r="J126" i="15"/>
  <c r="I126" i="15"/>
  <c r="H126" i="15"/>
  <c r="G126" i="15"/>
  <c r="F126" i="15"/>
  <c r="E126" i="15"/>
  <c r="N125" i="15"/>
  <c r="M125" i="15"/>
  <c r="L125" i="15"/>
  <c r="K125" i="15"/>
  <c r="J125" i="15"/>
  <c r="I125" i="15"/>
  <c r="H125" i="15"/>
  <c r="G125" i="15"/>
  <c r="F125" i="15"/>
  <c r="E125" i="15"/>
  <c r="N124" i="15"/>
  <c r="M124" i="15"/>
  <c r="L124" i="15"/>
  <c r="K124" i="15"/>
  <c r="J124" i="15"/>
  <c r="I124" i="15"/>
  <c r="H124" i="15"/>
  <c r="G124" i="15"/>
  <c r="F124" i="15"/>
  <c r="E124" i="15"/>
  <c r="N123" i="15"/>
  <c r="M123" i="15"/>
  <c r="L123" i="15"/>
  <c r="K123" i="15"/>
  <c r="J123" i="15"/>
  <c r="I123" i="15"/>
  <c r="H123" i="15"/>
  <c r="G123" i="15"/>
  <c r="F123" i="15"/>
  <c r="E123" i="15"/>
  <c r="N122" i="15"/>
  <c r="M122" i="15"/>
  <c r="L122" i="15"/>
  <c r="K122" i="15"/>
  <c r="J122" i="15"/>
  <c r="I122" i="15"/>
  <c r="H122" i="15"/>
  <c r="G122" i="15"/>
  <c r="F122" i="15"/>
  <c r="E122" i="15"/>
  <c r="N121" i="15"/>
  <c r="M121" i="15"/>
  <c r="L121" i="15"/>
  <c r="K121" i="15"/>
  <c r="J121" i="15"/>
  <c r="I121" i="15"/>
  <c r="H121" i="15"/>
  <c r="G121" i="15"/>
  <c r="F121" i="15"/>
  <c r="E121" i="15"/>
  <c r="N120" i="15"/>
  <c r="M120" i="15"/>
  <c r="L120" i="15"/>
  <c r="K120" i="15"/>
  <c r="J120" i="15"/>
  <c r="I120" i="15"/>
  <c r="H120" i="15"/>
  <c r="G120" i="15"/>
  <c r="F120" i="15"/>
  <c r="E120" i="15"/>
  <c r="N119" i="15"/>
  <c r="M119" i="15"/>
  <c r="L119" i="15"/>
  <c r="K119" i="15"/>
  <c r="J119" i="15"/>
  <c r="I119" i="15"/>
  <c r="H119" i="15"/>
  <c r="G119" i="15"/>
  <c r="F119" i="15"/>
  <c r="E119" i="15"/>
  <c r="N118" i="15"/>
  <c r="M118" i="15"/>
  <c r="L118" i="15"/>
  <c r="K118" i="15"/>
  <c r="J118" i="15"/>
  <c r="I118" i="15"/>
  <c r="H118" i="15"/>
  <c r="G118" i="15"/>
  <c r="F118" i="15"/>
  <c r="E118" i="15"/>
  <c r="N117" i="15"/>
  <c r="M117" i="15"/>
  <c r="L117" i="15"/>
  <c r="K117" i="15"/>
  <c r="J117" i="15"/>
  <c r="I117" i="15"/>
  <c r="H117" i="15"/>
  <c r="G117" i="15"/>
  <c r="F117" i="15"/>
  <c r="E117" i="15"/>
  <c r="N116" i="15"/>
  <c r="M116" i="15"/>
  <c r="L116" i="15"/>
  <c r="K116" i="15"/>
  <c r="J116" i="15"/>
  <c r="I116" i="15"/>
  <c r="H116" i="15"/>
  <c r="G116" i="15"/>
  <c r="F116" i="15"/>
  <c r="E116" i="15"/>
  <c r="N115" i="15"/>
  <c r="M115" i="15"/>
  <c r="L115" i="15"/>
  <c r="K115" i="15"/>
  <c r="J115" i="15"/>
  <c r="I115" i="15"/>
  <c r="H115" i="15"/>
  <c r="G115" i="15"/>
  <c r="F115" i="15"/>
  <c r="E115" i="15"/>
  <c r="N114" i="15"/>
  <c r="M114" i="15"/>
  <c r="L114" i="15"/>
  <c r="K114" i="15"/>
  <c r="J114" i="15"/>
  <c r="I114" i="15"/>
  <c r="H114" i="15"/>
  <c r="G114" i="15"/>
  <c r="F114" i="15"/>
  <c r="E114" i="15"/>
  <c r="N113" i="15"/>
  <c r="M113" i="15"/>
  <c r="L113" i="15"/>
  <c r="K113" i="15"/>
  <c r="J113" i="15"/>
  <c r="I113" i="15"/>
  <c r="H113" i="15"/>
  <c r="G113" i="15"/>
  <c r="F113" i="15"/>
  <c r="E113" i="15"/>
  <c r="N112" i="15"/>
  <c r="M112" i="15"/>
  <c r="L112" i="15"/>
  <c r="K112" i="15"/>
  <c r="J112" i="15"/>
  <c r="I112" i="15"/>
  <c r="H112" i="15"/>
  <c r="G112" i="15"/>
  <c r="F112" i="15"/>
  <c r="E112" i="15"/>
  <c r="N111" i="15"/>
  <c r="M111" i="15"/>
  <c r="L111" i="15"/>
  <c r="K111" i="15"/>
  <c r="J111" i="15"/>
  <c r="I111" i="15"/>
  <c r="H111" i="15"/>
  <c r="G111" i="15"/>
  <c r="F111" i="15"/>
  <c r="E111" i="15"/>
  <c r="N110" i="15"/>
  <c r="M110" i="15"/>
  <c r="L110" i="15"/>
  <c r="K110" i="15"/>
  <c r="J110" i="15"/>
  <c r="I110" i="15"/>
  <c r="H110" i="15"/>
  <c r="G110" i="15"/>
  <c r="F110" i="15"/>
  <c r="E110" i="15"/>
  <c r="N109" i="15"/>
  <c r="M109" i="15"/>
  <c r="L109" i="15"/>
  <c r="K109" i="15"/>
  <c r="J109" i="15"/>
  <c r="I109" i="15"/>
  <c r="H109" i="15"/>
  <c r="G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L107" i="15"/>
  <c r="K107" i="15"/>
  <c r="J107" i="15"/>
  <c r="I107" i="15"/>
  <c r="H107" i="15"/>
  <c r="G107" i="15"/>
  <c r="F107" i="15"/>
  <c r="E107" i="15"/>
  <c r="N106" i="15"/>
  <c r="M106" i="15"/>
  <c r="L106" i="15"/>
  <c r="K106" i="15"/>
  <c r="J106" i="15"/>
  <c r="I106" i="15"/>
  <c r="H106" i="15"/>
  <c r="G106" i="15"/>
  <c r="F106" i="15"/>
  <c r="E106" i="15"/>
  <c r="N105" i="15"/>
  <c r="M105" i="15"/>
  <c r="L105" i="15"/>
  <c r="K105" i="15"/>
  <c r="J105" i="15"/>
  <c r="I105" i="15"/>
  <c r="H105" i="15"/>
  <c r="G105" i="15"/>
  <c r="F105" i="15"/>
  <c r="E105" i="15"/>
  <c r="N104" i="15"/>
  <c r="M104" i="15"/>
  <c r="L104" i="15"/>
  <c r="K104" i="15"/>
  <c r="J104" i="15"/>
  <c r="I104" i="15"/>
  <c r="H104" i="15"/>
  <c r="G104" i="15"/>
  <c r="F104" i="15"/>
  <c r="E104" i="15"/>
  <c r="N103" i="15"/>
  <c r="M103" i="15"/>
  <c r="L103" i="15"/>
  <c r="K103" i="15"/>
  <c r="J103" i="15"/>
  <c r="I103" i="15"/>
  <c r="H103" i="15"/>
  <c r="G103" i="15"/>
  <c r="F103" i="15"/>
  <c r="E103" i="15"/>
  <c r="N102" i="15"/>
  <c r="M102" i="15"/>
  <c r="L102" i="15"/>
  <c r="K102" i="15"/>
  <c r="J102" i="15"/>
  <c r="I102" i="15"/>
  <c r="H102" i="15"/>
  <c r="G102" i="15"/>
  <c r="F102" i="15"/>
  <c r="E102" i="15"/>
  <c r="N101" i="15"/>
  <c r="M101" i="15"/>
  <c r="L101" i="15"/>
  <c r="K101" i="15"/>
  <c r="J101" i="15"/>
  <c r="I101" i="15"/>
  <c r="H101" i="15"/>
  <c r="G101" i="15"/>
  <c r="F101" i="15"/>
  <c r="E101" i="15"/>
  <c r="N100" i="15"/>
  <c r="M100" i="15"/>
  <c r="L100" i="15"/>
  <c r="K100" i="15"/>
  <c r="J100" i="15"/>
  <c r="I100" i="15"/>
  <c r="H100" i="15"/>
  <c r="G100" i="15"/>
  <c r="F100" i="15"/>
  <c r="E100" i="15"/>
  <c r="N99" i="15"/>
  <c r="M99" i="15"/>
  <c r="L99" i="15"/>
  <c r="K99" i="15"/>
  <c r="J99" i="15"/>
  <c r="I99" i="15"/>
  <c r="H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M97" i="15"/>
  <c r="L97" i="15"/>
  <c r="K97" i="15"/>
  <c r="J97" i="15"/>
  <c r="I97" i="15"/>
  <c r="H97" i="15"/>
  <c r="G97" i="15"/>
  <c r="F97" i="15"/>
  <c r="E97" i="15"/>
  <c r="N96" i="15"/>
  <c r="M96" i="15"/>
  <c r="L96" i="15"/>
  <c r="K96" i="15"/>
  <c r="J96" i="15"/>
  <c r="I96" i="15"/>
  <c r="H96" i="15"/>
  <c r="G96" i="15"/>
  <c r="F96" i="15"/>
  <c r="E96" i="15"/>
  <c r="N95" i="15"/>
  <c r="M95" i="15"/>
  <c r="L95" i="15"/>
  <c r="K95" i="15"/>
  <c r="J95" i="15"/>
  <c r="I95" i="15"/>
  <c r="H95" i="15"/>
  <c r="G95" i="15"/>
  <c r="F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K93" i="15"/>
  <c r="J93" i="15"/>
  <c r="I93" i="15"/>
  <c r="H93" i="15"/>
  <c r="G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L91" i="15"/>
  <c r="K91" i="15"/>
  <c r="J91" i="15"/>
  <c r="I91" i="15"/>
  <c r="H91" i="15"/>
  <c r="G91" i="15"/>
  <c r="F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M89" i="15"/>
  <c r="L89" i="15"/>
  <c r="K89" i="15"/>
  <c r="J89" i="15"/>
  <c r="I89" i="15"/>
  <c r="H89" i="15"/>
  <c r="G89" i="15"/>
  <c r="F89" i="15"/>
  <c r="E89" i="15"/>
  <c r="N88" i="15"/>
  <c r="M88" i="15"/>
  <c r="L88" i="15"/>
  <c r="K88" i="15"/>
  <c r="J88" i="15"/>
  <c r="I88" i="15"/>
  <c r="H88" i="15"/>
  <c r="G88" i="15"/>
  <c r="F88" i="15"/>
  <c r="E88" i="15"/>
  <c r="N87" i="15"/>
  <c r="M87" i="15"/>
  <c r="L87" i="15"/>
  <c r="K87" i="15"/>
  <c r="J87" i="15"/>
  <c r="I87" i="15"/>
  <c r="H87" i="15"/>
  <c r="G87" i="15"/>
  <c r="F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K85" i="15"/>
  <c r="J85" i="15"/>
  <c r="I85" i="15"/>
  <c r="H85" i="15"/>
  <c r="G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L83" i="15"/>
  <c r="K83" i="15"/>
  <c r="J83" i="15"/>
  <c r="I83" i="15"/>
  <c r="H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M81" i="15"/>
  <c r="L81" i="15"/>
  <c r="K81" i="15"/>
  <c r="J81" i="15"/>
  <c r="I81" i="15"/>
  <c r="H81" i="15"/>
  <c r="G81" i="15"/>
  <c r="F81" i="15"/>
  <c r="E81" i="15"/>
  <c r="N80" i="15"/>
  <c r="M80" i="15"/>
  <c r="L80" i="15"/>
  <c r="K80" i="15"/>
  <c r="J80" i="15"/>
  <c r="I80" i="15"/>
  <c r="H80" i="15"/>
  <c r="G80" i="15"/>
  <c r="F80" i="15"/>
  <c r="E80" i="15"/>
  <c r="N79" i="15"/>
  <c r="M79" i="15"/>
  <c r="L79" i="15"/>
  <c r="K79" i="15"/>
  <c r="J79" i="15"/>
  <c r="I79" i="15"/>
  <c r="H79" i="15"/>
  <c r="G79" i="15"/>
  <c r="F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K77" i="15"/>
  <c r="J77" i="15"/>
  <c r="I77" i="15"/>
  <c r="H77" i="15"/>
  <c r="G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L75" i="15"/>
  <c r="K75" i="15"/>
  <c r="J75" i="15"/>
  <c r="I75" i="15"/>
  <c r="H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M73" i="15"/>
  <c r="L73" i="15"/>
  <c r="K73" i="15"/>
  <c r="J73" i="15"/>
  <c r="I73" i="15"/>
  <c r="H73" i="15"/>
  <c r="G73" i="15"/>
  <c r="F73" i="15"/>
  <c r="E73" i="15"/>
  <c r="N72" i="15"/>
  <c r="M72" i="15"/>
  <c r="L72" i="15"/>
  <c r="K72" i="15"/>
  <c r="J72" i="15"/>
  <c r="I72" i="15"/>
  <c r="H72" i="15"/>
  <c r="G72" i="15"/>
  <c r="F72" i="15"/>
  <c r="E72" i="15"/>
  <c r="N71" i="15"/>
  <c r="M71" i="15"/>
  <c r="L71" i="15"/>
  <c r="K71" i="15"/>
  <c r="J71" i="15"/>
  <c r="I71" i="15"/>
  <c r="H71" i="15"/>
  <c r="G71" i="15"/>
  <c r="F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K69" i="15"/>
  <c r="J69" i="15"/>
  <c r="I69" i="15"/>
  <c r="H69" i="15"/>
  <c r="G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L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M65" i="15"/>
  <c r="L65" i="15"/>
  <c r="K65" i="15"/>
  <c r="J65" i="15"/>
  <c r="I65" i="15"/>
  <c r="H65" i="15"/>
  <c r="G65" i="15"/>
  <c r="F65" i="15"/>
  <c r="E65" i="15"/>
  <c r="N64" i="15"/>
  <c r="M64" i="15"/>
  <c r="L64" i="15"/>
  <c r="K64" i="15"/>
  <c r="J64" i="15"/>
  <c r="I64" i="15"/>
  <c r="H64" i="15"/>
  <c r="G64" i="15"/>
  <c r="F64" i="15"/>
  <c r="E64" i="15"/>
  <c r="N63" i="15"/>
  <c r="M63" i="15"/>
  <c r="L63" i="15"/>
  <c r="K63" i="15"/>
  <c r="J63" i="15"/>
  <c r="I63" i="15"/>
  <c r="H63" i="15"/>
  <c r="G63" i="15"/>
  <c r="F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K61" i="15"/>
  <c r="J61" i="15"/>
  <c r="I61" i="15"/>
  <c r="H61" i="15"/>
  <c r="G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L59" i="15"/>
  <c r="K59" i="15"/>
  <c r="J59" i="15"/>
  <c r="I59" i="15"/>
  <c r="H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M57" i="15"/>
  <c r="L57" i="15"/>
  <c r="K57" i="15"/>
  <c r="J57" i="15"/>
  <c r="I57" i="15"/>
  <c r="H57" i="15"/>
  <c r="G57" i="15"/>
  <c r="F57" i="15"/>
  <c r="E57" i="15"/>
  <c r="N56" i="15"/>
  <c r="M56" i="15"/>
  <c r="L56" i="15"/>
  <c r="K56" i="15"/>
  <c r="J56" i="15"/>
  <c r="I56" i="15"/>
  <c r="H56" i="15"/>
  <c r="G56" i="15"/>
  <c r="F56" i="15"/>
  <c r="E56" i="15"/>
  <c r="N55" i="15"/>
  <c r="M55" i="15"/>
  <c r="L55" i="15"/>
  <c r="K55" i="15"/>
  <c r="J55" i="15"/>
  <c r="I55" i="15"/>
  <c r="H55" i="15"/>
  <c r="G55" i="15"/>
  <c r="F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K53" i="15"/>
  <c r="J53" i="15"/>
  <c r="I53" i="15"/>
  <c r="H53" i="15"/>
  <c r="G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L51" i="15"/>
  <c r="K51" i="15"/>
  <c r="J51" i="15"/>
  <c r="I51" i="15"/>
  <c r="H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M49" i="15"/>
  <c r="L49" i="15"/>
  <c r="K49" i="15"/>
  <c r="J49" i="15"/>
  <c r="I49" i="15"/>
  <c r="H49" i="15"/>
  <c r="G49" i="15"/>
  <c r="F49" i="15"/>
  <c r="E49" i="15"/>
  <c r="N48" i="15"/>
  <c r="M48" i="15"/>
  <c r="L48" i="15"/>
  <c r="K48" i="15"/>
  <c r="J48" i="15"/>
  <c r="I48" i="15"/>
  <c r="H48" i="15"/>
  <c r="G48" i="15"/>
  <c r="F48" i="15"/>
  <c r="E48" i="15"/>
  <c r="N47" i="15"/>
  <c r="M47" i="15"/>
  <c r="L47" i="15"/>
  <c r="K47" i="15"/>
  <c r="J47" i="15"/>
  <c r="I47" i="15"/>
  <c r="H47" i="15"/>
  <c r="G47" i="15"/>
  <c r="F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K45" i="15"/>
  <c r="J45" i="15"/>
  <c r="I45" i="15"/>
  <c r="H45" i="15"/>
  <c r="G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L43" i="15"/>
  <c r="K43" i="15"/>
  <c r="J43" i="15"/>
  <c r="I43" i="15"/>
  <c r="H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M41" i="15"/>
  <c r="L41" i="15"/>
  <c r="K41" i="15"/>
  <c r="J41" i="15"/>
  <c r="I41" i="15"/>
  <c r="H41" i="15"/>
  <c r="G41" i="15"/>
  <c r="F41" i="15"/>
  <c r="E41" i="15"/>
  <c r="N40" i="15"/>
  <c r="M40" i="15"/>
  <c r="L40" i="15"/>
  <c r="K40" i="15"/>
  <c r="J40" i="15"/>
  <c r="I40" i="15"/>
  <c r="H40" i="15"/>
  <c r="G40" i="15"/>
  <c r="F40" i="15"/>
  <c r="E40" i="15"/>
  <c r="N39" i="15"/>
  <c r="M39" i="15"/>
  <c r="L39" i="15"/>
  <c r="K39" i="15"/>
  <c r="J39" i="15"/>
  <c r="I39" i="15"/>
  <c r="H39" i="15"/>
  <c r="G39" i="15"/>
  <c r="F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K37" i="15"/>
  <c r="J37" i="15"/>
  <c r="I37" i="15"/>
  <c r="H37" i="15"/>
  <c r="G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L35" i="15"/>
  <c r="K35" i="15"/>
  <c r="J35" i="15"/>
  <c r="I35" i="15"/>
  <c r="H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M33" i="15"/>
  <c r="L33" i="15"/>
  <c r="K33" i="15"/>
  <c r="J33" i="15"/>
  <c r="I33" i="15"/>
  <c r="H33" i="15"/>
  <c r="G33" i="15"/>
  <c r="F33" i="15"/>
  <c r="E33" i="15"/>
  <c r="N32" i="15"/>
  <c r="M32" i="15"/>
  <c r="L32" i="15"/>
  <c r="K32" i="15"/>
  <c r="J32" i="15"/>
  <c r="I32" i="15"/>
  <c r="H32" i="15"/>
  <c r="G32" i="15"/>
  <c r="F32" i="15"/>
  <c r="E32" i="15"/>
  <c r="AT139" i="14"/>
  <c r="Z139" i="14"/>
  <c r="Y139" i="14"/>
  <c r="X139" i="14"/>
  <c r="S139" i="14"/>
  <c r="R139" i="14"/>
  <c r="Q139" i="14"/>
  <c r="AQ139" i="14" s="1"/>
  <c r="N139" i="14"/>
  <c r="AM139" i="14" s="1"/>
  <c r="M139" i="14"/>
  <c r="AL139" i="14" s="1"/>
  <c r="L139" i="14"/>
  <c r="AK139" i="14" s="1"/>
  <c r="K139" i="14"/>
  <c r="W139" i="14" s="1"/>
  <c r="J139" i="14"/>
  <c r="V139" i="14" s="1"/>
  <c r="I139" i="14"/>
  <c r="AH139" i="14" s="1"/>
  <c r="H139" i="14"/>
  <c r="T139" i="14" s="1"/>
  <c r="G139" i="14"/>
  <c r="AF139" i="14" s="1"/>
  <c r="F139" i="14"/>
  <c r="AE139" i="14" s="1"/>
  <c r="E139" i="14"/>
  <c r="AD139" i="14" s="1"/>
  <c r="AR139" i="14" s="1"/>
  <c r="N138" i="14"/>
  <c r="M138" i="14"/>
  <c r="L138" i="14"/>
  <c r="K138" i="14"/>
  <c r="J138" i="14"/>
  <c r="I138" i="14"/>
  <c r="H138" i="14"/>
  <c r="G138" i="14"/>
  <c r="F138" i="14"/>
  <c r="E138" i="14"/>
  <c r="N137" i="14"/>
  <c r="M137" i="14"/>
  <c r="L137" i="14"/>
  <c r="K137" i="14"/>
  <c r="J137" i="14"/>
  <c r="I137" i="14"/>
  <c r="H137" i="14"/>
  <c r="G137" i="14"/>
  <c r="F137" i="14"/>
  <c r="E137" i="14"/>
  <c r="N136" i="14"/>
  <c r="M136" i="14"/>
  <c r="L136" i="14"/>
  <c r="K136" i="14"/>
  <c r="J136" i="14"/>
  <c r="I136" i="14"/>
  <c r="H136" i="14"/>
  <c r="G136" i="14"/>
  <c r="F136" i="14"/>
  <c r="E136" i="14"/>
  <c r="N135" i="14"/>
  <c r="M135" i="14"/>
  <c r="L135" i="14"/>
  <c r="K135" i="14"/>
  <c r="J135" i="14"/>
  <c r="I135" i="14"/>
  <c r="H135" i="14"/>
  <c r="G135" i="14"/>
  <c r="F135" i="14"/>
  <c r="E135" i="14"/>
  <c r="N134" i="14"/>
  <c r="M134" i="14"/>
  <c r="L134" i="14"/>
  <c r="K134" i="14"/>
  <c r="J134" i="14"/>
  <c r="I134" i="14"/>
  <c r="H134" i="14"/>
  <c r="G134" i="14"/>
  <c r="F134" i="14"/>
  <c r="E134" i="14"/>
  <c r="N133" i="14"/>
  <c r="M133" i="14"/>
  <c r="L133" i="14"/>
  <c r="K133" i="14"/>
  <c r="J133" i="14"/>
  <c r="I133" i="14"/>
  <c r="H133" i="14"/>
  <c r="G133" i="14"/>
  <c r="F133" i="14"/>
  <c r="E133" i="14"/>
  <c r="N132" i="14"/>
  <c r="M132" i="14"/>
  <c r="L132" i="14"/>
  <c r="K132" i="14"/>
  <c r="J132" i="14"/>
  <c r="I132" i="14"/>
  <c r="H132" i="14"/>
  <c r="G132" i="14"/>
  <c r="F132" i="14"/>
  <c r="E132" i="14"/>
  <c r="N131" i="14"/>
  <c r="M131" i="14"/>
  <c r="L131" i="14"/>
  <c r="K131" i="14"/>
  <c r="J131" i="14"/>
  <c r="I131" i="14"/>
  <c r="H131" i="14"/>
  <c r="G131" i="14"/>
  <c r="F131" i="14"/>
  <c r="E131" i="14"/>
  <c r="N130" i="14"/>
  <c r="M130" i="14"/>
  <c r="L130" i="14"/>
  <c r="K130" i="14"/>
  <c r="J130" i="14"/>
  <c r="I130" i="14"/>
  <c r="H130" i="14"/>
  <c r="G130" i="14"/>
  <c r="F130" i="14"/>
  <c r="E130" i="14"/>
  <c r="N129" i="14"/>
  <c r="M129" i="14"/>
  <c r="L129" i="14"/>
  <c r="K129" i="14"/>
  <c r="J129" i="14"/>
  <c r="I129" i="14"/>
  <c r="H129" i="14"/>
  <c r="G129" i="14"/>
  <c r="F129" i="14"/>
  <c r="E129" i="14"/>
  <c r="N128" i="14"/>
  <c r="M128" i="14"/>
  <c r="L128" i="14"/>
  <c r="K128" i="14"/>
  <c r="J128" i="14"/>
  <c r="I128" i="14"/>
  <c r="H128" i="14"/>
  <c r="G128" i="14"/>
  <c r="F128" i="14"/>
  <c r="E128" i="14"/>
  <c r="N127" i="14"/>
  <c r="M127" i="14"/>
  <c r="L127" i="14"/>
  <c r="K127" i="14"/>
  <c r="J127" i="14"/>
  <c r="I127" i="14"/>
  <c r="H127" i="14"/>
  <c r="G127" i="14"/>
  <c r="F127" i="14"/>
  <c r="E127" i="14"/>
  <c r="N126" i="14"/>
  <c r="M126" i="14"/>
  <c r="L126" i="14"/>
  <c r="K126" i="14"/>
  <c r="J126" i="14"/>
  <c r="I126" i="14"/>
  <c r="H126" i="14"/>
  <c r="G126" i="14"/>
  <c r="F126" i="14"/>
  <c r="E126" i="14"/>
  <c r="N125" i="14"/>
  <c r="M125" i="14"/>
  <c r="L125" i="14"/>
  <c r="K125" i="14"/>
  <c r="J125" i="14"/>
  <c r="I125" i="14"/>
  <c r="H125" i="14"/>
  <c r="G125" i="14"/>
  <c r="F125" i="14"/>
  <c r="E125" i="14"/>
  <c r="N124" i="14"/>
  <c r="M124" i="14"/>
  <c r="L124" i="14"/>
  <c r="K124" i="14"/>
  <c r="J124" i="14"/>
  <c r="I124" i="14"/>
  <c r="H124" i="14"/>
  <c r="G124" i="14"/>
  <c r="F124" i="14"/>
  <c r="E124" i="14"/>
  <c r="N123" i="14"/>
  <c r="M123" i="14"/>
  <c r="L123" i="14"/>
  <c r="K123" i="14"/>
  <c r="J123" i="14"/>
  <c r="I123" i="14"/>
  <c r="H123" i="14"/>
  <c r="G123" i="14"/>
  <c r="F123" i="14"/>
  <c r="E123" i="14"/>
  <c r="N122" i="14"/>
  <c r="M122" i="14"/>
  <c r="L122" i="14"/>
  <c r="K122" i="14"/>
  <c r="J122" i="14"/>
  <c r="I122" i="14"/>
  <c r="H122" i="14"/>
  <c r="G122" i="14"/>
  <c r="F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M120" i="14"/>
  <c r="L120" i="14"/>
  <c r="K120" i="14"/>
  <c r="J120" i="14"/>
  <c r="I120" i="14"/>
  <c r="H120" i="14"/>
  <c r="G120" i="14"/>
  <c r="F120" i="14"/>
  <c r="E120" i="14"/>
  <c r="N119" i="14"/>
  <c r="M119" i="14"/>
  <c r="L119" i="14"/>
  <c r="K119" i="14"/>
  <c r="J119" i="14"/>
  <c r="I119" i="14"/>
  <c r="H119" i="14"/>
  <c r="G119" i="14"/>
  <c r="F119" i="14"/>
  <c r="E119" i="14"/>
  <c r="N118" i="14"/>
  <c r="M118" i="14"/>
  <c r="L118" i="14"/>
  <c r="K118" i="14"/>
  <c r="J118" i="14"/>
  <c r="I118" i="14"/>
  <c r="H118" i="14"/>
  <c r="G118" i="14"/>
  <c r="F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K116" i="14"/>
  <c r="J116" i="14"/>
  <c r="I116" i="14"/>
  <c r="H116" i="14"/>
  <c r="G116" i="14"/>
  <c r="F116" i="14"/>
  <c r="E116" i="14"/>
  <c r="N115" i="14"/>
  <c r="M115" i="14"/>
  <c r="L115" i="14"/>
  <c r="K115" i="14"/>
  <c r="J115" i="14"/>
  <c r="I115" i="14"/>
  <c r="H115" i="14"/>
  <c r="G115" i="14"/>
  <c r="F115" i="14"/>
  <c r="E115" i="14"/>
  <c r="N114" i="14"/>
  <c r="M114" i="14"/>
  <c r="L114" i="14"/>
  <c r="K114" i="14"/>
  <c r="J114" i="14"/>
  <c r="I114" i="14"/>
  <c r="H114" i="14"/>
  <c r="G114" i="14"/>
  <c r="F114" i="14"/>
  <c r="E114" i="14"/>
  <c r="N113" i="14"/>
  <c r="M113" i="14"/>
  <c r="L113" i="14"/>
  <c r="K113" i="14"/>
  <c r="J113" i="14"/>
  <c r="I113" i="14"/>
  <c r="H113" i="14"/>
  <c r="G113" i="14"/>
  <c r="F113" i="14"/>
  <c r="E113" i="14"/>
  <c r="N112" i="14"/>
  <c r="M112" i="14"/>
  <c r="L112" i="14"/>
  <c r="K112" i="14"/>
  <c r="J112" i="14"/>
  <c r="I112" i="14"/>
  <c r="H112" i="14"/>
  <c r="G112" i="14"/>
  <c r="F112" i="14"/>
  <c r="E112" i="14"/>
  <c r="N111" i="14"/>
  <c r="M111" i="14"/>
  <c r="L111" i="14"/>
  <c r="K111" i="14"/>
  <c r="J111" i="14"/>
  <c r="I111" i="14"/>
  <c r="H111" i="14"/>
  <c r="G111" i="14"/>
  <c r="F111" i="14"/>
  <c r="E111" i="14"/>
  <c r="N110" i="14"/>
  <c r="M110" i="14"/>
  <c r="L110" i="14"/>
  <c r="K110" i="14"/>
  <c r="J110" i="14"/>
  <c r="I110" i="14"/>
  <c r="H110" i="14"/>
  <c r="G110" i="14"/>
  <c r="F110" i="14"/>
  <c r="E110" i="14"/>
  <c r="N109" i="14"/>
  <c r="M109" i="14"/>
  <c r="L109" i="14"/>
  <c r="K109" i="14"/>
  <c r="J109" i="14"/>
  <c r="I109" i="14"/>
  <c r="H109" i="14"/>
  <c r="G109" i="14"/>
  <c r="F109" i="14"/>
  <c r="E109" i="14"/>
  <c r="N108" i="14"/>
  <c r="M108" i="14"/>
  <c r="L108" i="14"/>
  <c r="K108" i="14"/>
  <c r="J108" i="14"/>
  <c r="I108" i="14"/>
  <c r="H108" i="14"/>
  <c r="G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L106" i="14"/>
  <c r="K106" i="14"/>
  <c r="J106" i="14"/>
  <c r="I106" i="14"/>
  <c r="H106" i="14"/>
  <c r="G106" i="14"/>
  <c r="F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M104" i="14"/>
  <c r="L104" i="14"/>
  <c r="K104" i="14"/>
  <c r="J104" i="14"/>
  <c r="I104" i="14"/>
  <c r="H104" i="14"/>
  <c r="G104" i="14"/>
  <c r="F104" i="14"/>
  <c r="E104" i="14"/>
  <c r="N103" i="14"/>
  <c r="M103" i="14"/>
  <c r="L103" i="14"/>
  <c r="K103" i="14"/>
  <c r="J103" i="14"/>
  <c r="I103" i="14"/>
  <c r="H103" i="14"/>
  <c r="G103" i="14"/>
  <c r="F103" i="14"/>
  <c r="E103" i="14"/>
  <c r="N102" i="14"/>
  <c r="M102" i="14"/>
  <c r="L102" i="14"/>
  <c r="K102" i="14"/>
  <c r="J102" i="14"/>
  <c r="I102" i="14"/>
  <c r="H102" i="14"/>
  <c r="G102" i="14"/>
  <c r="F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G100" i="14"/>
  <c r="F100" i="14"/>
  <c r="E100" i="14"/>
  <c r="N99" i="14"/>
  <c r="M99" i="14"/>
  <c r="L99" i="14"/>
  <c r="K99" i="14"/>
  <c r="J99" i="14"/>
  <c r="I99" i="14"/>
  <c r="H99" i="14"/>
  <c r="G99" i="14"/>
  <c r="F99" i="14"/>
  <c r="E99" i="14"/>
  <c r="N98" i="14"/>
  <c r="M98" i="14"/>
  <c r="L98" i="14"/>
  <c r="K98" i="14"/>
  <c r="J98" i="14"/>
  <c r="I98" i="14"/>
  <c r="H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M96" i="14"/>
  <c r="L96" i="14"/>
  <c r="K96" i="14"/>
  <c r="J96" i="14"/>
  <c r="I96" i="14"/>
  <c r="H96" i="14"/>
  <c r="G96" i="14"/>
  <c r="F96" i="14"/>
  <c r="E96" i="14"/>
  <c r="N95" i="14"/>
  <c r="M95" i="14"/>
  <c r="L95" i="14"/>
  <c r="K95" i="14"/>
  <c r="J95" i="14"/>
  <c r="I95" i="14"/>
  <c r="H95" i="14"/>
  <c r="G95" i="14"/>
  <c r="F95" i="14"/>
  <c r="E95" i="14"/>
  <c r="N94" i="14"/>
  <c r="M94" i="14"/>
  <c r="L94" i="14"/>
  <c r="K94" i="14"/>
  <c r="J94" i="14"/>
  <c r="I94" i="14"/>
  <c r="H94" i="14"/>
  <c r="G94" i="14"/>
  <c r="F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K92" i="14"/>
  <c r="J92" i="14"/>
  <c r="I92" i="14"/>
  <c r="H92" i="14"/>
  <c r="G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L90" i="14"/>
  <c r="K90" i="14"/>
  <c r="J90" i="14"/>
  <c r="I90" i="14"/>
  <c r="H90" i="14"/>
  <c r="G90" i="14"/>
  <c r="F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M88" i="14"/>
  <c r="L88" i="14"/>
  <c r="K88" i="14"/>
  <c r="J88" i="14"/>
  <c r="I88" i="14"/>
  <c r="H88" i="14"/>
  <c r="G88" i="14"/>
  <c r="F88" i="14"/>
  <c r="E88" i="14"/>
  <c r="N87" i="14"/>
  <c r="M87" i="14"/>
  <c r="L87" i="14"/>
  <c r="K87" i="14"/>
  <c r="J87" i="14"/>
  <c r="I87" i="14"/>
  <c r="H87" i="14"/>
  <c r="G87" i="14"/>
  <c r="F87" i="14"/>
  <c r="E87" i="14"/>
  <c r="N86" i="14"/>
  <c r="M86" i="14"/>
  <c r="L86" i="14"/>
  <c r="K86" i="14"/>
  <c r="J86" i="14"/>
  <c r="I86" i="14"/>
  <c r="H86" i="14"/>
  <c r="G86" i="14"/>
  <c r="F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K84" i="14"/>
  <c r="J84" i="14"/>
  <c r="I84" i="14"/>
  <c r="H84" i="14"/>
  <c r="G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L82" i="14"/>
  <c r="K82" i="14"/>
  <c r="J82" i="14"/>
  <c r="I82" i="14"/>
  <c r="H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M80" i="14"/>
  <c r="L80" i="14"/>
  <c r="K80" i="14"/>
  <c r="J80" i="14"/>
  <c r="I80" i="14"/>
  <c r="H80" i="14"/>
  <c r="G80" i="14"/>
  <c r="F80" i="14"/>
  <c r="E80" i="14"/>
  <c r="N79" i="14"/>
  <c r="M79" i="14"/>
  <c r="L79" i="14"/>
  <c r="K79" i="14"/>
  <c r="J79" i="14"/>
  <c r="I79" i="14"/>
  <c r="H79" i="14"/>
  <c r="G79" i="14"/>
  <c r="F79" i="14"/>
  <c r="E79" i="14"/>
  <c r="N78" i="14"/>
  <c r="M78" i="14"/>
  <c r="L78" i="14"/>
  <c r="K78" i="14"/>
  <c r="J78" i="14"/>
  <c r="I78" i="14"/>
  <c r="H78" i="14"/>
  <c r="G78" i="14"/>
  <c r="F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K76" i="14"/>
  <c r="J76" i="14"/>
  <c r="I76" i="14"/>
  <c r="H76" i="14"/>
  <c r="G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L74" i="14"/>
  <c r="K74" i="14"/>
  <c r="J74" i="14"/>
  <c r="I74" i="14"/>
  <c r="H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M72" i="14"/>
  <c r="L72" i="14"/>
  <c r="K72" i="14"/>
  <c r="J72" i="14"/>
  <c r="I72" i="14"/>
  <c r="H72" i="14"/>
  <c r="G72" i="14"/>
  <c r="F72" i="14"/>
  <c r="E72" i="14"/>
  <c r="N71" i="14"/>
  <c r="M71" i="14"/>
  <c r="L71" i="14"/>
  <c r="K71" i="14"/>
  <c r="J71" i="14"/>
  <c r="I71" i="14"/>
  <c r="H71" i="14"/>
  <c r="G71" i="14"/>
  <c r="F71" i="14"/>
  <c r="E71" i="14"/>
  <c r="N70" i="14"/>
  <c r="M70" i="14"/>
  <c r="L70" i="14"/>
  <c r="K70" i="14"/>
  <c r="J70" i="14"/>
  <c r="I70" i="14"/>
  <c r="H70" i="14"/>
  <c r="G70" i="14"/>
  <c r="F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K68" i="14"/>
  <c r="J68" i="14"/>
  <c r="I68" i="14"/>
  <c r="H68" i="14"/>
  <c r="G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L66" i="14"/>
  <c r="K66" i="14"/>
  <c r="J66" i="14"/>
  <c r="I66" i="14"/>
  <c r="H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M64" i="14"/>
  <c r="L64" i="14"/>
  <c r="K64" i="14"/>
  <c r="J64" i="14"/>
  <c r="I64" i="14"/>
  <c r="H64" i="14"/>
  <c r="G64" i="14"/>
  <c r="F64" i="14"/>
  <c r="E64" i="14"/>
  <c r="N63" i="14"/>
  <c r="M63" i="14"/>
  <c r="L63" i="14"/>
  <c r="K63" i="14"/>
  <c r="J63" i="14"/>
  <c r="I63" i="14"/>
  <c r="H63" i="14"/>
  <c r="G63" i="14"/>
  <c r="F63" i="14"/>
  <c r="E63" i="14"/>
  <c r="N62" i="14"/>
  <c r="M62" i="14"/>
  <c r="L62" i="14"/>
  <c r="K62" i="14"/>
  <c r="J62" i="14"/>
  <c r="I62" i="14"/>
  <c r="H62" i="14"/>
  <c r="G62" i="14"/>
  <c r="F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K60" i="14"/>
  <c r="J60" i="14"/>
  <c r="I60" i="14"/>
  <c r="H60" i="14"/>
  <c r="G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L58" i="14"/>
  <c r="K58" i="14"/>
  <c r="J58" i="14"/>
  <c r="I58" i="14"/>
  <c r="H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M56" i="14"/>
  <c r="L56" i="14"/>
  <c r="K56" i="14"/>
  <c r="J56" i="14"/>
  <c r="I56" i="14"/>
  <c r="H56" i="14"/>
  <c r="G56" i="14"/>
  <c r="F56" i="14"/>
  <c r="E56" i="14"/>
  <c r="N55" i="14"/>
  <c r="M55" i="14"/>
  <c r="L55" i="14"/>
  <c r="K55" i="14"/>
  <c r="J55" i="14"/>
  <c r="I55" i="14"/>
  <c r="H55" i="14"/>
  <c r="G55" i="14"/>
  <c r="F55" i="14"/>
  <c r="E55" i="14"/>
  <c r="N54" i="14"/>
  <c r="M54" i="14"/>
  <c r="L54" i="14"/>
  <c r="K54" i="14"/>
  <c r="J54" i="14"/>
  <c r="I54" i="14"/>
  <c r="H54" i="14"/>
  <c r="G54" i="14"/>
  <c r="F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K52" i="14"/>
  <c r="J52" i="14"/>
  <c r="I52" i="14"/>
  <c r="H52" i="14"/>
  <c r="G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L50" i="14"/>
  <c r="K50" i="14"/>
  <c r="J50" i="14"/>
  <c r="I50" i="14"/>
  <c r="H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M48" i="14"/>
  <c r="L48" i="14"/>
  <c r="K48" i="14"/>
  <c r="J48" i="14"/>
  <c r="I48" i="14"/>
  <c r="H48" i="14"/>
  <c r="G48" i="14"/>
  <c r="F48" i="14"/>
  <c r="E48" i="14"/>
  <c r="N47" i="14"/>
  <c r="M47" i="14"/>
  <c r="L47" i="14"/>
  <c r="K47" i="14"/>
  <c r="J47" i="14"/>
  <c r="I47" i="14"/>
  <c r="H47" i="14"/>
  <c r="G47" i="14"/>
  <c r="F47" i="14"/>
  <c r="E47" i="14"/>
  <c r="N46" i="14"/>
  <c r="M46" i="14"/>
  <c r="L46" i="14"/>
  <c r="K46" i="14"/>
  <c r="J46" i="14"/>
  <c r="I46" i="14"/>
  <c r="H46" i="14"/>
  <c r="G46" i="14"/>
  <c r="F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K44" i="14"/>
  <c r="J44" i="14"/>
  <c r="I44" i="14"/>
  <c r="H44" i="14"/>
  <c r="G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L42" i="14"/>
  <c r="K42" i="14"/>
  <c r="J42" i="14"/>
  <c r="I42" i="14"/>
  <c r="H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M40" i="14"/>
  <c r="L40" i="14"/>
  <c r="K40" i="14"/>
  <c r="J40" i="14"/>
  <c r="I40" i="14"/>
  <c r="H40" i="14"/>
  <c r="G40" i="14"/>
  <c r="F40" i="14"/>
  <c r="E40" i="14"/>
  <c r="N39" i="14"/>
  <c r="M39" i="14"/>
  <c r="L39" i="14"/>
  <c r="K39" i="14"/>
  <c r="J39" i="14"/>
  <c r="I39" i="14"/>
  <c r="H39" i="14"/>
  <c r="G39" i="14"/>
  <c r="F39" i="14"/>
  <c r="E39" i="14"/>
  <c r="N38" i="14"/>
  <c r="M38" i="14"/>
  <c r="L38" i="14"/>
  <c r="K38" i="14"/>
  <c r="J38" i="14"/>
  <c r="I38" i="14"/>
  <c r="H38" i="14"/>
  <c r="G38" i="14"/>
  <c r="F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G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L34" i="14"/>
  <c r="K34" i="14"/>
  <c r="J34" i="14"/>
  <c r="I34" i="14"/>
  <c r="H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M32" i="14"/>
  <c r="L32" i="14"/>
  <c r="K32" i="14"/>
  <c r="J32" i="14"/>
  <c r="I32" i="14"/>
  <c r="H32" i="14"/>
  <c r="G32" i="14"/>
  <c r="F32" i="14"/>
  <c r="E32" i="14"/>
  <c r="AT139" i="4"/>
  <c r="AH139" i="4"/>
  <c r="Z139" i="4"/>
  <c r="Y139" i="4"/>
  <c r="X139" i="4"/>
  <c r="S139" i="4"/>
  <c r="R139" i="4"/>
  <c r="Q139" i="4"/>
  <c r="AQ139" i="4" s="1"/>
  <c r="N139" i="4"/>
  <c r="AM139" i="4" s="1"/>
  <c r="M139" i="4"/>
  <c r="AL139" i="4" s="1"/>
  <c r="L139" i="4"/>
  <c r="AK139" i="4" s="1"/>
  <c r="K139" i="4"/>
  <c r="W139" i="4" s="1"/>
  <c r="J139" i="4"/>
  <c r="V139" i="4" s="1"/>
  <c r="I139" i="4"/>
  <c r="U139" i="4" s="1"/>
  <c r="H139" i="4"/>
  <c r="T139" i="4" s="1"/>
  <c r="G139" i="4"/>
  <c r="AF139" i="4" s="1"/>
  <c r="F139" i="4"/>
  <c r="O139" i="4" s="1" a="1"/>
  <c r="O139" i="4" s="1"/>
  <c r="E139" i="4"/>
  <c r="AD139" i="4" s="1"/>
  <c r="AR139" i="4" s="1"/>
  <c r="B139" i="4"/>
  <c r="AT139" i="5"/>
  <c r="Z139" i="5"/>
  <c r="Y139" i="5"/>
  <c r="X139" i="5"/>
  <c r="S139" i="5"/>
  <c r="R139" i="5"/>
  <c r="Q139" i="5"/>
  <c r="AQ139" i="5" s="1"/>
  <c r="N139" i="5"/>
  <c r="AM139" i="5" s="1"/>
  <c r="M139" i="5"/>
  <c r="AL139" i="5" s="1"/>
  <c r="L139" i="5"/>
  <c r="AK139" i="5" s="1"/>
  <c r="K139" i="5"/>
  <c r="W139" i="5" s="1"/>
  <c r="J139" i="5"/>
  <c r="AI139" i="5" s="1"/>
  <c r="I139" i="5"/>
  <c r="U139" i="5" s="1"/>
  <c r="H139" i="5"/>
  <c r="T139" i="5" s="1"/>
  <c r="G139" i="5"/>
  <c r="AF139" i="5" s="1"/>
  <c r="F139" i="5"/>
  <c r="AE139" i="5" s="1"/>
  <c r="E139" i="5"/>
  <c r="AD139" i="5" s="1"/>
  <c r="AR139" i="5" s="1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32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K138" i="4"/>
  <c r="K137" i="4"/>
  <c r="K136" i="4"/>
  <c r="K135" i="4"/>
  <c r="K134" i="4"/>
  <c r="K133" i="4"/>
  <c r="K132" i="4"/>
  <c r="K131" i="4"/>
  <c r="K130" i="4"/>
  <c r="K129" i="4"/>
  <c r="K128" i="4"/>
  <c r="K127" i="4"/>
  <c r="K126" i="4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32" i="4"/>
  <c r="V111" i="35"/>
  <c r="S111" i="35"/>
  <c r="P111" i="35"/>
  <c r="M111" i="35"/>
  <c r="J111" i="35"/>
  <c r="G111" i="35"/>
  <c r="D111" i="35"/>
  <c r="BP112" i="13"/>
  <c r="AS112" i="13"/>
  <c r="Q112" i="13"/>
  <c r="P112" i="13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BS112" i="13" s="1"/>
  <c r="BP112" i="12"/>
  <c r="AS112" i="12"/>
  <c r="Q112" i="12"/>
  <c r="P112" i="12"/>
  <c r="Q111" i="35" s="1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C112" i="12"/>
  <c r="B112" i="12"/>
  <c r="A112" i="12"/>
  <c r="BS112" i="12" s="1"/>
  <c r="BP112" i="11"/>
  <c r="AS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BS112" i="11" s="1"/>
  <c r="BP112" i="10"/>
  <c r="AS112" i="10"/>
  <c r="Q112" i="10"/>
  <c r="P112" i="10"/>
  <c r="K111" i="35" s="1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A112" i="10"/>
  <c r="BS112" i="10" s="1"/>
  <c r="BP112" i="8"/>
  <c r="AS112" i="8"/>
  <c r="Q112" i="8"/>
  <c r="P112" i="8"/>
  <c r="H111" i="35" s="1"/>
  <c r="O112" i="8"/>
  <c r="N112" i="8"/>
  <c r="M112" i="8"/>
  <c r="L112" i="8"/>
  <c r="K112" i="8"/>
  <c r="J112" i="8"/>
  <c r="I112" i="8"/>
  <c r="H112" i="8"/>
  <c r="G112" i="8"/>
  <c r="F112" i="8"/>
  <c r="E112" i="8"/>
  <c r="D112" i="8"/>
  <c r="C112" i="8"/>
  <c r="B112" i="8"/>
  <c r="A112" i="8"/>
  <c r="BS112" i="8" s="1"/>
  <c r="BP112" i="6"/>
  <c r="AS112" i="6"/>
  <c r="Q112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A112" i="6"/>
  <c r="BS112" i="6" s="1"/>
  <c r="BP112" i="1"/>
  <c r="AS112" i="1"/>
  <c r="Q112" i="1"/>
  <c r="P112" i="1"/>
  <c r="B111" i="35" s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R112" i="1" s="1"/>
  <c r="B112" i="1"/>
  <c r="A112" i="1"/>
  <c r="B111" i="20" s="1"/>
  <c r="AL111" i="20" s="1"/>
  <c r="AX111" i="20" s="1"/>
  <c r="N112" i="18" a="1"/>
  <c r="Y112" i="18" a="1"/>
  <c r="BR112" i="18" a="1"/>
  <c r="AH112" i="18" a="1"/>
  <c r="J126" i="32" a="1"/>
  <c r="AO112" i="18" a="1"/>
  <c r="BP112" i="18" a="1"/>
  <c r="BK112" i="18" a="1"/>
  <c r="X112" i="18" a="1"/>
  <c r="L112" i="18" a="1"/>
  <c r="U112" i="18" a="1"/>
  <c r="BN112" i="18" a="1"/>
  <c r="K112" i="18" a="1"/>
  <c r="Z112" i="18" a="1"/>
  <c r="O112" i="18" a="1"/>
  <c r="AT112" i="18" a="1"/>
  <c r="BE112" i="18" a="1"/>
  <c r="AC112" i="18" a="1"/>
  <c r="AA112" i="18" a="1"/>
  <c r="BH112" i="18" a="1"/>
  <c r="BG112" i="18" a="1"/>
  <c r="BC112" i="18" a="1"/>
  <c r="D112" i="18" a="1"/>
  <c r="AP112" i="18" a="1"/>
  <c r="M112" i="18" a="1"/>
  <c r="BO112" i="18" a="1"/>
  <c r="AX112" i="18" a="1"/>
  <c r="J112" i="18" a="1"/>
  <c r="I126" i="32" a="1"/>
  <c r="AQ112" i="18" a="1"/>
  <c r="BA112" i="18" a="1"/>
  <c r="C112" i="18" a="1"/>
  <c r="BS112" i="18" a="1"/>
  <c r="AU112" i="18" a="1"/>
  <c r="AN112" i="18" a="1"/>
  <c r="BB112" i="18" a="1"/>
  <c r="AL112" i="18" a="1"/>
  <c r="AG112" i="18" a="1"/>
  <c r="G112" i="18" a="1"/>
  <c r="H112" i="18" a="1"/>
  <c r="BJ112" i="18" a="1"/>
  <c r="F126" i="32" a="1"/>
  <c r="BD112" i="18" a="1"/>
  <c r="BQ112" i="18" a="1"/>
  <c r="AM112" i="18" a="1"/>
  <c r="AB112" i="18" a="1"/>
  <c r="T112" i="18" a="1"/>
  <c r="AZ112" i="18" a="1"/>
  <c r="Q112" i="18" a="1"/>
  <c r="BL112" i="18" a="1"/>
  <c r="A111" i="35" l="1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AQ112" i="23"/>
  <c r="AR112" i="23" s="1"/>
  <c r="BJ112" i="23" s="1"/>
  <c r="H112" i="23"/>
  <c r="J112" i="23" s="1"/>
  <c r="K112" i="23" s="1"/>
  <c r="AC112" i="23" s="1"/>
  <c r="N112" i="26"/>
  <c r="H112" i="26"/>
  <c r="I126" i="32"/>
  <c r="J126" i="32"/>
  <c r="F126" i="32"/>
  <c r="I111" i="22"/>
  <c r="S111" i="22"/>
  <c r="T111" i="22"/>
  <c r="U111" i="22"/>
  <c r="V111" i="22"/>
  <c r="X111" i="22"/>
  <c r="BH111" i="20"/>
  <c r="BB111" i="20"/>
  <c r="Z111" i="20"/>
  <c r="AQ111" i="20" s="1"/>
  <c r="AV111" i="20" s="1"/>
  <c r="BG111" i="20"/>
  <c r="AV111" i="19"/>
  <c r="AU111" i="19"/>
  <c r="BB111" i="19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BE139" i="17"/>
  <c r="BA139" i="17"/>
  <c r="AE139" i="17"/>
  <c r="O139" i="17" a="1"/>
  <c r="O139" i="17" s="1"/>
  <c r="AG139" i="17"/>
  <c r="Z139" i="17"/>
  <c r="AQ139" i="17" s="1"/>
  <c r="AT139" i="17"/>
  <c r="AI139" i="16"/>
  <c r="U139" i="16"/>
  <c r="AU139" i="16"/>
  <c r="AW139" i="16" s="1"/>
  <c r="AG139" i="16"/>
  <c r="AJ139" i="16"/>
  <c r="AV139" i="16"/>
  <c r="O139" i="16" a="1"/>
  <c r="O139" i="16" s="1"/>
  <c r="AU139" i="15"/>
  <c r="AW139" i="15" s="1"/>
  <c r="AV139" i="15"/>
  <c r="O139" i="15" a="1"/>
  <c r="O139" i="15" s="1"/>
  <c r="AG139" i="14"/>
  <c r="AI139" i="14"/>
  <c r="U139" i="14"/>
  <c r="AU139" i="14"/>
  <c r="AW139" i="14" s="1"/>
  <c r="AV139" i="14"/>
  <c r="AJ139" i="14"/>
  <c r="O139" i="14" a="1"/>
  <c r="O139" i="14" s="1"/>
  <c r="AN139" i="4"/>
  <c r="AA139" i="4"/>
  <c r="AG139" i="4"/>
  <c r="AI139" i="4"/>
  <c r="AU139" i="4"/>
  <c r="AW139" i="4" s="1"/>
  <c r="AE139" i="4"/>
  <c r="AV139" i="4"/>
  <c r="AJ139" i="4"/>
  <c r="AG139" i="5"/>
  <c r="AH139" i="5"/>
  <c r="AJ139" i="5"/>
  <c r="AU139" i="5"/>
  <c r="AW139" i="5" s="1"/>
  <c r="V139" i="5"/>
  <c r="AV139" i="5"/>
  <c r="O139" i="5" a="1"/>
  <c r="O139" i="5" s="1"/>
  <c r="U112" i="1"/>
  <c r="W112" i="1"/>
  <c r="S112" i="1"/>
  <c r="C111" i="35" s="1"/>
  <c r="T112" i="1"/>
  <c r="Y111" i="22" l="1"/>
  <c r="Q111" i="22"/>
  <c r="AU111" i="20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BD139" i="17"/>
  <c r="BF139" i="17" s="1"/>
  <c r="AZ139" i="17"/>
  <c r="BB139" i="17" s="1"/>
  <c r="AW139" i="17"/>
  <c r="AV139" i="17"/>
  <c r="AN139" i="16"/>
  <c r="AA139" i="16"/>
  <c r="AN139" i="15"/>
  <c r="AA139" i="15"/>
  <c r="AN139" i="14"/>
  <c r="AA139" i="14"/>
  <c r="AN139" i="5"/>
  <c r="AA139" i="5"/>
  <c r="CG112" i="18" l="1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DE111" i="18"/>
  <c r="A111" i="18"/>
  <c r="B138" i="4"/>
  <c r="V110" i="35"/>
  <c r="AR111" i="35" s="1"/>
  <c r="S110" i="35"/>
  <c r="AO111" i="35" s="1"/>
  <c r="P110" i="35"/>
  <c r="AL111" i="35" s="1"/>
  <c r="M110" i="35"/>
  <c r="AI111" i="35" s="1"/>
  <c r="J110" i="35"/>
  <c r="AF111" i="35" s="1"/>
  <c r="G110" i="35"/>
  <c r="AC111" i="35" s="1"/>
  <c r="D110" i="35"/>
  <c r="Z111" i="35" s="1"/>
  <c r="BP111" i="13"/>
  <c r="AS111" i="13"/>
  <c r="Q111" i="13"/>
  <c r="AN112" i="13" s="1"/>
  <c r="P111" i="13"/>
  <c r="O111" i="13"/>
  <c r="AL112" i="13" s="1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Y112" i="13" s="1"/>
  <c r="AB139" i="17" s="1"/>
  <c r="AG111" i="19" s="1"/>
  <c r="A111" i="13"/>
  <c r="BS111" i="13" s="1"/>
  <c r="BP111" i="12"/>
  <c r="AS111" i="12"/>
  <c r="Q111" i="12"/>
  <c r="AN112" i="12" s="1"/>
  <c r="P111" i="12"/>
  <c r="O111" i="12"/>
  <c r="AL112" i="12" s="1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Y112" i="12" s="1"/>
  <c r="AB139" i="16" s="1"/>
  <c r="AB111" i="19" s="1"/>
  <c r="A111" i="12"/>
  <c r="BS111" i="12" s="1"/>
  <c r="BP111" i="11"/>
  <c r="AS111" i="11"/>
  <c r="Q111" i="11"/>
  <c r="AN112" i="11" s="1"/>
  <c r="P111" i="11"/>
  <c r="O111" i="11"/>
  <c r="AL112" i="11" s="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Y112" i="11" s="1"/>
  <c r="AB139" i="15" s="1"/>
  <c r="W111" i="19" s="1"/>
  <c r="A111" i="11"/>
  <c r="BS111" i="11" s="1"/>
  <c r="BP111" i="10"/>
  <c r="AS111" i="10"/>
  <c r="Q111" i="10"/>
  <c r="AN112" i="10" s="1"/>
  <c r="P111" i="10"/>
  <c r="AM112" i="10" s="1"/>
  <c r="O111" i="10"/>
  <c r="AL112" i="10" s="1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Y112" i="10" s="1"/>
  <c r="AB139" i="14" s="1"/>
  <c r="R111" i="19" s="1"/>
  <c r="A111" i="10"/>
  <c r="BS111" i="10" s="1"/>
  <c r="BP111" i="8"/>
  <c r="AS111" i="8"/>
  <c r="Q111" i="8"/>
  <c r="AN112" i="8" s="1"/>
  <c r="P111" i="8"/>
  <c r="O111" i="8"/>
  <c r="AL112" i="8" s="1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Y112" i="8" s="1"/>
  <c r="AB139" i="5" s="1"/>
  <c r="M111" i="19" s="1"/>
  <c r="A111" i="8"/>
  <c r="BS111" i="8" s="1"/>
  <c r="BP111" i="6"/>
  <c r="AS111" i="6"/>
  <c r="Q111" i="6"/>
  <c r="AN112" i="6" s="1"/>
  <c r="P111" i="6"/>
  <c r="O111" i="6"/>
  <c r="AL112" i="6" s="1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Y112" i="6" s="1"/>
  <c r="AB139" i="4" s="1"/>
  <c r="H111" i="19" s="1"/>
  <c r="A111" i="6"/>
  <c r="BS111" i="6" s="1"/>
  <c r="BP111" i="1"/>
  <c r="AS111" i="1"/>
  <c r="Q111" i="1"/>
  <c r="AN112" i="1" s="1"/>
  <c r="P111" i="1"/>
  <c r="AM112" i="1" s="1"/>
  <c r="O111" i="1"/>
  <c r="AL112" i="1" s="1"/>
  <c r="N111" i="1"/>
  <c r="AK112" i="1" s="1"/>
  <c r="M111" i="1"/>
  <c r="AJ112" i="1" s="1"/>
  <c r="L111" i="1"/>
  <c r="AI112" i="1" s="1"/>
  <c r="K111" i="1"/>
  <c r="AH112" i="1" s="1"/>
  <c r="J111" i="1"/>
  <c r="AG112" i="1" s="1"/>
  <c r="I111" i="1"/>
  <c r="AF112" i="1" s="1"/>
  <c r="H111" i="1"/>
  <c r="AE112" i="1" s="1"/>
  <c r="G111" i="1"/>
  <c r="AD112" i="1" s="1"/>
  <c r="F111" i="1"/>
  <c r="AC112" i="1" s="1"/>
  <c r="E111" i="1"/>
  <c r="AB112" i="1" s="1"/>
  <c r="D111" i="1"/>
  <c r="AA112" i="1" s="1"/>
  <c r="C111" i="1"/>
  <c r="Z112" i="1" s="1"/>
  <c r="B111" i="1"/>
  <c r="Y112" i="1" s="1"/>
  <c r="A111" i="1"/>
  <c r="C125" i="32" s="1"/>
  <c r="AC125" i="32" s="1"/>
  <c r="B124" i="32"/>
  <c r="A109" i="19"/>
  <c r="X55" i="37"/>
  <c r="X42" i="37"/>
  <c r="X29" i="37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X16" i="37"/>
  <c r="X3" i="37"/>
  <c r="W55" i="37"/>
  <c r="W56" i="37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4" i="37"/>
  <c r="X4" i="37" s="1"/>
  <c r="Y4" i="37" s="1"/>
  <c r="W3" i="37"/>
  <c r="Y3" i="37" s="1"/>
  <c r="F107" i="18" a="1"/>
  <c r="C96" i="18" a="1"/>
  <c r="BL105" i="18" a="1"/>
  <c r="BI94" i="18" a="1"/>
  <c r="BR111" i="18" a="1"/>
  <c r="AV94" i="18" a="1"/>
  <c r="BO110" i="18" a="1"/>
  <c r="AO103" i="18" a="1"/>
  <c r="F112" i="18" a="1"/>
  <c r="X101" i="18" a="1"/>
  <c r="V95" i="18" a="1"/>
  <c r="R110" i="18" a="1"/>
  <c r="C111" i="18" a="1"/>
  <c r="S109" i="18" a="1"/>
  <c r="BD110" i="18" a="1"/>
  <c r="F105" i="18" a="1"/>
  <c r="BA109" i="18" a="1"/>
  <c r="BH108" i="18" a="1"/>
  <c r="AG99" i="18" a="1"/>
  <c r="AI107" i="18" a="1"/>
  <c r="Q98" i="18" a="1"/>
  <c r="AE107" i="18" a="1"/>
  <c r="H98" i="18" a="1"/>
  <c r="S106" i="18" a="1"/>
  <c r="BJ96" i="18" a="1"/>
  <c r="M111" i="18" a="1"/>
  <c r="AV107" i="18" a="1"/>
  <c r="U98" i="18" a="1"/>
  <c r="AJ106" i="18" a="1"/>
  <c r="R97" i="18" a="1"/>
  <c r="AF106" i="18" a="1"/>
  <c r="E97" i="18" a="1"/>
  <c r="Z111" i="18" a="1"/>
  <c r="BG95" i="18" a="1"/>
  <c r="AE112" i="18" a="1"/>
  <c r="AU100" i="18" a="1"/>
  <c r="BD101" i="18" a="1"/>
  <c r="AB105" i="18" a="1"/>
  <c r="AE99" i="18" a="1"/>
  <c r="X105" i="18" a="1"/>
  <c r="V99" i="18" a="1"/>
  <c r="L104" i="18" a="1"/>
  <c r="F98" i="18" a="1"/>
  <c r="T110" i="18" a="1"/>
  <c r="Q99" i="18" a="1"/>
  <c r="H109" i="18" a="1"/>
  <c r="E98" i="18" a="1"/>
  <c r="D109" i="18" a="1"/>
  <c r="BJ97" i="18" a="1"/>
  <c r="AW107" i="18" a="1"/>
  <c r="AX96" i="18" a="1"/>
  <c r="AT106" i="18" a="1"/>
  <c r="BA110" i="18" a="1"/>
  <c r="G95" i="18" a="1"/>
  <c r="AB109" i="18" a="1"/>
  <c r="E110" i="18" a="1"/>
  <c r="X109" i="18" a="1"/>
  <c r="BN104" i="18" a="1"/>
  <c r="L108" i="18" a="1"/>
  <c r="BO99" i="18" a="1"/>
  <c r="BN106" i="18" a="1"/>
  <c r="AO109" i="18" a="1"/>
  <c r="H94" i="18" a="1"/>
  <c r="AC108" i="18" a="1"/>
  <c r="J100" i="18" a="1"/>
  <c r="Y108" i="18" a="1"/>
  <c r="BS99" i="18" a="1"/>
  <c r="BR106" i="18" a="1"/>
  <c r="BC98" i="18" a="1"/>
  <c r="AH111" i="18" a="1"/>
  <c r="AI105" i="18" a="1"/>
  <c r="BQ109" i="18" a="1"/>
  <c r="AF104" i="18" a="1"/>
  <c r="BE108" i="18" a="1"/>
  <c r="G103" i="18" a="1"/>
  <c r="AO107" i="18" a="1"/>
  <c r="D102" i="18" a="1"/>
  <c r="T90" i="18" a="1"/>
  <c r="AP83" i="18" a="1"/>
  <c r="AC78" i="18" a="1"/>
  <c r="BJ67" i="18" a="1"/>
  <c r="H89" i="18" a="1"/>
  <c r="D94" i="18" a="1"/>
  <c r="BJ87" i="18" a="1"/>
  <c r="AW84" i="18" a="1"/>
  <c r="AW92" i="18" a="1"/>
  <c r="AT96" i="18" a="1"/>
  <c r="AG106" i="18" a="1"/>
  <c r="U95" i="18" a="1"/>
  <c r="AN111" i="18" a="1"/>
  <c r="R94" i="18" a="1"/>
  <c r="X110" i="18" a="1"/>
  <c r="O100" i="18" a="1"/>
  <c r="BQ92" i="18" a="1"/>
  <c r="AV75" i="18" a="1"/>
  <c r="AV76" i="18" a="1"/>
  <c r="BB70" i="18" a="1"/>
  <c r="BE91" i="18" a="1"/>
  <c r="AJ74" i="18" a="1"/>
  <c r="AO90" i="18" a="1"/>
  <c r="T73" i="18" a="1"/>
  <c r="T74" i="18" a="1"/>
  <c r="M94" i="18" a="1"/>
  <c r="G109" i="18" a="1"/>
  <c r="BG99" i="18" a="1"/>
  <c r="D108" i="18" a="1"/>
  <c r="AU98" i="18" a="1"/>
  <c r="AW106" i="18" a="1"/>
  <c r="AE97" i="18" a="1"/>
  <c r="AA83" i="18" a="1"/>
  <c r="N78" i="18" a="1"/>
  <c r="AT68" i="18" a="1"/>
  <c r="BO78" i="18" a="1"/>
  <c r="AL96" i="18" a="1"/>
  <c r="K77" i="18" a="1"/>
  <c r="AG93" i="18" a="1"/>
  <c r="BD75" i="18" a="1"/>
  <c r="AE111" i="18" a="1"/>
  <c r="AP98" i="18" a="1"/>
  <c r="AI110" i="18" a="1"/>
  <c r="AM97" i="18" a="1"/>
  <c r="H105" i="18" a="1"/>
  <c r="N96" i="18" a="1"/>
  <c r="BJ103" i="18" a="1"/>
  <c r="K95" i="18" a="1"/>
  <c r="S86" i="18" a="1"/>
  <c r="F81" i="18" a="1"/>
  <c r="BJ110" i="18" a="1"/>
  <c r="AZ94" i="18" a="1"/>
  <c r="AX109" i="18" a="1"/>
  <c r="AN100" i="18" a="1"/>
  <c r="AT109" i="18" a="1"/>
  <c r="S100" i="18" a="1"/>
  <c r="U108" i="18" a="1"/>
  <c r="C99" i="18" a="1"/>
  <c r="BL110" i="18" a="1"/>
  <c r="AA105" i="18" a="1"/>
  <c r="AV109" i="18" a="1"/>
  <c r="O104" i="18" a="1"/>
  <c r="AI109" i="18" a="1"/>
  <c r="K104" i="18" a="1"/>
  <c r="AF108" i="18" a="1"/>
  <c r="BD102" i="18" a="1"/>
  <c r="G107" i="18" a="1"/>
  <c r="AA106" i="18" a="1"/>
  <c r="L98" i="18" a="1"/>
  <c r="E106" i="18" a="1"/>
  <c r="BN96" i="18" a="1"/>
  <c r="AU105" i="18" a="1"/>
  <c r="BE96" i="18" a="1"/>
  <c r="AE104" i="18" a="1"/>
  <c r="AO95" i="18" a="1"/>
  <c r="S103" i="18" a="1"/>
  <c r="D107" i="18" a="1"/>
  <c r="BR96" i="18" a="1"/>
  <c r="AV104" i="18" a="1"/>
  <c r="BO95" i="18" a="1"/>
  <c r="AI104" i="18" a="1"/>
  <c r="BB95" i="18" a="1"/>
  <c r="AF103" i="18" a="1"/>
  <c r="AL94" i="18" a="1"/>
  <c r="M110" i="18" a="1"/>
  <c r="AG104" i="18" a="1"/>
  <c r="BS108" i="18" a="1"/>
  <c r="Q103" i="18" a="1"/>
  <c r="BO108" i="18" a="1"/>
  <c r="H103" i="18" a="1"/>
  <c r="AP107" i="18" a="1"/>
  <c r="BJ101" i="18" a="1"/>
  <c r="AM106" i="18" a="1"/>
  <c r="BR107" i="18" a="1"/>
  <c r="BN97" i="18" a="1"/>
  <c r="BO106" i="18" a="1"/>
  <c r="BB96" i="18" a="1"/>
  <c r="BB106" i="18" a="1"/>
  <c r="AO96" i="18" a="1"/>
  <c r="AI111" i="18" a="1"/>
  <c r="AC95" i="18" a="1"/>
  <c r="AF110" i="18" a="1"/>
  <c r="AX102" i="18" a="1"/>
  <c r="Z105" i="18" a="1"/>
  <c r="AH101" i="18" a="1"/>
  <c r="BJ99" i="18" a="1"/>
  <c r="U101" i="18" a="1"/>
  <c r="AW99" i="18" a="1"/>
  <c r="AE110" i="18" a="1"/>
  <c r="AT98" i="18" a="1"/>
  <c r="AC105" i="18" a="1"/>
  <c r="AU101" i="18" a="1"/>
  <c r="E100" i="18" a="1"/>
  <c r="AE100" i="18" a="1"/>
  <c r="BG98" i="18" a="1"/>
  <c r="BL111" i="18" a="1"/>
  <c r="AX98" i="18" a="1"/>
  <c r="AL105" i="18" a="1"/>
  <c r="AH97" i="18" a="1"/>
  <c r="Z104" i="18" a="1"/>
  <c r="AS97" i="18" a="1"/>
  <c r="AJ107" i="18" a="1"/>
  <c r="AG96" i="18" a="1"/>
  <c r="T106" i="18" a="1"/>
  <c r="Q95" i="18" a="1"/>
  <c r="AA111" i="18" a="1"/>
  <c r="D111" i="18" a="1"/>
  <c r="AN94" i="18" a="1"/>
  <c r="BH76" i="18" a="1"/>
  <c r="BH77" i="18" a="1"/>
  <c r="BE71" i="18" a="1"/>
  <c r="BD92" i="18" a="1"/>
  <c r="AI75" i="18" a="1"/>
  <c r="BA91" i="18" a="1"/>
  <c r="AF74" i="18" a="1"/>
  <c r="AF75" i="18" a="1"/>
  <c r="Y95" i="18" a="1"/>
  <c r="S110" i="18" a="1"/>
  <c r="BR104" i="18" a="1"/>
  <c r="C109" i="18" a="1"/>
  <c r="AX99" i="18" a="1"/>
  <c r="BI107" i="18" a="1"/>
  <c r="AH98" i="18" a="1"/>
  <c r="AM84" i="18" a="1"/>
  <c r="Z79" i="18" a="1"/>
  <c r="AS69" i="18" a="1"/>
  <c r="O62" i="18" a="1"/>
  <c r="N83" i="18" a="1"/>
  <c r="J78" i="18" a="1"/>
  <c r="AM95" i="18" a="1"/>
  <c r="BP76" i="18" a="1"/>
  <c r="AB106" i="18" a="1"/>
  <c r="BB99" i="18" a="1"/>
  <c r="BE106" i="18" a="1"/>
  <c r="AL98" i="18" a="1"/>
  <c r="AJ109" i="18" a="1"/>
  <c r="Z97" i="18" a="1"/>
  <c r="D105" i="18" a="1"/>
  <c r="J96" i="18" a="1"/>
  <c r="V87" i="18" a="1"/>
  <c r="R82" i="18" a="1"/>
  <c r="AM73" i="18" a="1"/>
  <c r="T65" i="18" a="1"/>
  <c r="F86" i="18" a="1"/>
  <c r="BK80" i="18" a="1"/>
  <c r="BL84" i="18" a="1"/>
  <c r="BH79" i="18" a="1"/>
  <c r="G102" i="18" a="1"/>
  <c r="U97" i="18" a="1"/>
  <c r="M104" i="18" a="1"/>
  <c r="R96" i="18" a="1"/>
  <c r="BS102" i="18" a="1"/>
  <c r="BK94" i="18" a="1"/>
  <c r="BC101" i="18" a="1"/>
  <c r="BE104" i="18" a="1"/>
  <c r="BO89" i="18" a="1"/>
  <c r="AT72" i="18" a="1"/>
  <c r="AL108" i="18" a="1"/>
  <c r="N100" i="18" a="1"/>
  <c r="Z107" i="18" a="1"/>
  <c r="K99" i="18" a="1"/>
  <c r="M107" i="18" a="1"/>
  <c r="BP98" i="18" a="1"/>
  <c r="BS105" i="18" a="1"/>
  <c r="AZ97" i="18" a="1"/>
  <c r="AN108" i="18" a="1"/>
  <c r="BL102" i="18" a="1"/>
  <c r="X107" i="18" a="1"/>
  <c r="AV101" i="18" a="1"/>
  <c r="O107" i="18" a="1"/>
  <c r="AI101" i="18" a="1"/>
  <c r="BQ105" i="18" a="1"/>
  <c r="AQ105" i="18" a="1"/>
  <c r="E126" i="32" a="1"/>
  <c r="BD104" i="18" a="1"/>
  <c r="BI96" i="18" a="1"/>
  <c r="BA103" i="18" a="1"/>
  <c r="AS95" i="18" a="1"/>
  <c r="AN103" i="18" a="1"/>
  <c r="AJ95" i="18" a="1"/>
  <c r="X102" i="18" a="1"/>
  <c r="T94" i="18" a="1"/>
  <c r="D126" i="32" a="1"/>
  <c r="BE103" i="18" a="1"/>
  <c r="AW95" i="18" a="1"/>
  <c r="AO102" i="18" a="1"/>
  <c r="AT94" i="18" a="1"/>
  <c r="AB102" i="18" a="1"/>
  <c r="AG94" i="18" a="1"/>
  <c r="Y101" i="18" a="1"/>
  <c r="AF100" i="18" a="1"/>
  <c r="AX107" i="18" a="1"/>
  <c r="M102" i="18" a="1"/>
  <c r="AH106" i="18" a="1"/>
  <c r="BS100" i="18" a="1"/>
  <c r="U106" i="18" a="1"/>
  <c r="BO100" i="18" a="1"/>
  <c r="X111" i="18" a="1"/>
  <c r="AV105" i="18" a="1"/>
  <c r="L110" i="18" a="1"/>
  <c r="AZ111" i="18" a="1"/>
  <c r="S96" i="18" a="1"/>
  <c r="AN110" i="18" a="1"/>
  <c r="C95" i="18" a="1"/>
  <c r="AA110" i="18" a="1"/>
  <c r="BL94" i="18" a="1"/>
  <c r="O109" i="18" a="1"/>
  <c r="BO103" i="18" a="1"/>
  <c r="R112" i="18" a="1"/>
  <c r="AQ100" i="18" a="1"/>
  <c r="BE99" i="18" a="1"/>
  <c r="BG105" i="18" a="1"/>
  <c r="AO98" i="18" a="1"/>
  <c r="AX105" i="18" a="1"/>
  <c r="AB98" i="18" a="1"/>
  <c r="AH104" i="18" a="1"/>
  <c r="Y97" i="18" a="1"/>
  <c r="AF112" i="18" a="1"/>
  <c r="BO105" i="18" a="1"/>
  <c r="BB98" i="18" a="1"/>
  <c r="BH104" i="18" a="1"/>
  <c r="AL97" i="18" a="1"/>
  <c r="AU104" i="18" a="1"/>
  <c r="AC97" i="18" a="1"/>
  <c r="AE103" i="18" a="1"/>
  <c r="M96" i="18" a="1"/>
  <c r="S102" i="18" a="1"/>
  <c r="X96" i="18" a="1"/>
  <c r="V111" i="18" a="1"/>
  <c r="L95" i="18" a="1"/>
  <c r="F110" i="18" a="1"/>
  <c r="BS103" i="18" a="1"/>
  <c r="BL108" i="18" a="1"/>
  <c r="AT99" i="18" a="1"/>
  <c r="AL85" i="18" a="1"/>
  <c r="AC80" i="18" a="1"/>
  <c r="AV70" i="18" a="1"/>
  <c r="N63" i="18" a="1"/>
  <c r="Z84" i="18" a="1"/>
  <c r="M79" i="18" a="1"/>
  <c r="J83" i="18" a="1"/>
  <c r="BS77" i="18" a="1"/>
  <c r="AQ108" i="18" a="1"/>
  <c r="BP102" i="18" a="1"/>
  <c r="BD107" i="18" a="1"/>
  <c r="AO99" i="18" a="1"/>
  <c r="BA106" i="18" a="1"/>
  <c r="AC98" i="18" a="1"/>
  <c r="C108" i="18" a="1"/>
  <c r="M97" i="18" a="1"/>
  <c r="U88" i="18" a="1"/>
  <c r="D86" i="18" a="1"/>
  <c r="BB78" i="18" a="1"/>
  <c r="BK65" i="18" a="1"/>
  <c r="R87" i="18" a="1"/>
  <c r="E82" i="18" a="1"/>
  <c r="BK85" i="18" a="1"/>
  <c r="BG80" i="18" a="1"/>
  <c r="V104" i="18" a="1"/>
  <c r="AG98" i="18" a="1"/>
  <c r="Y105" i="18" a="1"/>
  <c r="Q97" i="18" a="1"/>
  <c r="BR103" i="18" a="1"/>
  <c r="E96" i="18" a="1"/>
  <c r="BO102" i="18" a="1"/>
  <c r="BG94" i="18" a="1"/>
  <c r="BN90" i="18" a="1"/>
  <c r="AS73" i="18" a="1"/>
  <c r="BP63" i="18" a="1"/>
  <c r="N54" i="18" a="1"/>
  <c r="BB89" i="18" a="1"/>
  <c r="AG72" i="18" a="1"/>
  <c r="AL88" i="18" a="1"/>
  <c r="AG87" i="18" a="1"/>
  <c r="U104" i="18" a="1"/>
  <c r="BR95" i="18" a="1"/>
  <c r="F102" i="18" a="1"/>
  <c r="BO94" i="18" a="1"/>
  <c r="BL100" i="18" a="1"/>
  <c r="BB103" i="18" a="1"/>
  <c r="BB105" i="18" a="1"/>
  <c r="AV99" i="18" a="1"/>
  <c r="AS93" i="18" a="1"/>
  <c r="X76" i="18" a="1"/>
  <c r="AI100" i="18" a="1"/>
  <c r="BK98" i="18" a="1"/>
  <c r="BC105" i="18" a="1"/>
  <c r="BH97" i="18" a="1"/>
  <c r="AP105" i="18" a="1"/>
  <c r="AU97" i="18" a="1"/>
  <c r="AM104" i="18" a="1"/>
  <c r="AE96" i="18" a="1"/>
  <c r="C106" i="18" a="1"/>
  <c r="D95" i="18" a="1"/>
  <c r="J111" i="18" a="1"/>
  <c r="AM105" i="18" a="1"/>
  <c r="BS110" i="18" a="1"/>
  <c r="AN104" i="18" a="1"/>
  <c r="BC109" i="18" a="1"/>
  <c r="AP99" i="18" a="1"/>
  <c r="BI112" i="18" a="1"/>
  <c r="AW102" i="18" a="1"/>
  <c r="AN95" i="18" a="1"/>
  <c r="AT101" i="18" a="1"/>
  <c r="X94" i="18" a="1"/>
  <c r="AG101" i="18" a="1"/>
  <c r="O94" i="18" a="1"/>
  <c r="V110" i="18" a="1"/>
  <c r="Q100" i="18" a="1"/>
  <c r="S112" i="18" a="1"/>
  <c r="AX101" i="18" a="1"/>
  <c r="AB94" i="18" a="1"/>
  <c r="AH100" i="18" a="1"/>
  <c r="BE100" i="18" a="1"/>
  <c r="U111" i="18" a="1"/>
  <c r="U100" i="18" a="1"/>
  <c r="O105" i="18" a="1"/>
  <c r="R99" i="18" a="1"/>
  <c r="AF111" i="18" a="1"/>
  <c r="T100" i="18" a="1"/>
  <c r="G110" i="18" a="1"/>
  <c r="H99" i="18" a="1"/>
  <c r="C110" i="18" a="1"/>
  <c r="D99" i="18" a="1"/>
  <c r="BI108" i="18" a="1"/>
  <c r="AW97" i="18" a="1"/>
  <c r="AS107" i="18" a="1"/>
  <c r="AW103" i="18" a="1"/>
  <c r="BP94" i="18" a="1"/>
  <c r="AT102" i="18" a="1"/>
  <c r="AA104" i="18" a="1"/>
  <c r="AG102" i="18" a="1"/>
  <c r="AB103" i="18" a="1"/>
  <c r="Q101" i="18" a="1"/>
  <c r="AS99" i="18" a="1"/>
  <c r="AV112" i="18" a="1"/>
  <c r="AL104" i="18" a="1"/>
  <c r="AJ98" i="18" a="1"/>
  <c r="Z103" i="18" a="1"/>
  <c r="T97" i="18" a="1"/>
  <c r="M103" i="18" a="1"/>
  <c r="G97" i="18" a="1"/>
  <c r="BS101" i="18" a="1"/>
  <c r="D96" i="18" a="1"/>
  <c r="AI112" i="18" a="1"/>
  <c r="AM103" i="18" a="1"/>
  <c r="AG97" i="18" a="1"/>
  <c r="N102" i="18" a="1"/>
  <c r="Q96" i="18" a="1"/>
  <c r="J102" i="18" a="1"/>
  <c r="H96" i="18" a="1"/>
  <c r="BP100" i="18" a="1"/>
  <c r="BC111" i="18" a="1"/>
  <c r="AP109" i="18" a="1"/>
  <c r="AU94" i="18" a="1"/>
  <c r="BP108" i="18" a="1"/>
  <c r="BQ101" i="18" a="1"/>
  <c r="AZ107" i="18" a="1"/>
  <c r="AB99" i="18" a="1"/>
  <c r="AN106" i="18" a="1"/>
  <c r="Y98" i="18" a="1"/>
  <c r="AG89" i="18" a="1"/>
  <c r="BD95" i="18" a="1"/>
  <c r="R62" i="18" a="1"/>
  <c r="E67" i="18" a="1"/>
  <c r="Q88" i="18" a="1"/>
  <c r="E85" i="18" a="1"/>
  <c r="E87" i="18" a="1"/>
  <c r="BJ81" i="18" a="1"/>
  <c r="U105" i="18" a="1"/>
  <c r="AJ99" i="18" a="1"/>
  <c r="AG108" i="18" a="1"/>
  <c r="T98" i="18" a="1"/>
  <c r="L105" i="18" a="1"/>
  <c r="H97" i="18" a="1"/>
  <c r="BN103" i="18" a="1"/>
  <c r="BJ95" i="18" a="1"/>
  <c r="BQ91" i="18" a="1"/>
  <c r="AV74" i="18" a="1"/>
  <c r="BS64" i="18" a="1"/>
  <c r="Z55" i="18" a="1"/>
  <c r="BE90" i="18" a="1"/>
  <c r="AJ73" i="18" a="1"/>
  <c r="AO89" i="18" a="1"/>
  <c r="T72" i="18" a="1"/>
  <c r="AG105" i="18" a="1"/>
  <c r="L97" i="18" a="1"/>
  <c r="R103" i="18" a="1"/>
  <c r="BN95" i="18" a="1"/>
  <c r="BK101" i="18" a="1"/>
  <c r="BB94" i="18" a="1"/>
  <c r="BH100" i="18" a="1"/>
  <c r="BC102" i="18" a="1"/>
  <c r="AA98" i="18" a="1"/>
  <c r="AA77" i="18" a="1"/>
  <c r="AX67" i="18" a="1"/>
  <c r="AW57" i="18" a="1"/>
  <c r="AJ93" i="18" a="1"/>
  <c r="O76" i="18" a="1"/>
  <c r="T92" i="18" a="1"/>
  <c r="BQ74" i="18" a="1"/>
  <c r="BC100" i="18" a="1"/>
  <c r="AP111" i="18" a="1"/>
  <c r="V106" i="18" a="1"/>
  <c r="AM110" i="18" a="1"/>
  <c r="AX104" i="18" a="1"/>
  <c r="N109" i="18" a="1"/>
  <c r="AH103" i="18" a="1"/>
  <c r="BS91" i="18" a="1"/>
  <c r="F85" i="18" a="1"/>
  <c r="S80" i="18" a="1"/>
  <c r="V112" i="18" a="1"/>
  <c r="BL104" i="18" a="1"/>
  <c r="AP97" i="18" a="1"/>
  <c r="AV103" i="18" a="1"/>
  <c r="AM96" i="18" a="1"/>
  <c r="AI103" i="18" a="1"/>
  <c r="Z96" i="18" a="1"/>
  <c r="AF102" i="18" a="1"/>
  <c r="J95" i="18" a="1"/>
  <c r="BG109" i="18" a="1"/>
  <c r="AM101" i="18" a="1"/>
  <c r="AU108" i="18" a="1"/>
  <c r="T99" i="18" a="1"/>
  <c r="AH108" i="18" a="1"/>
  <c r="G99" i="18" a="1"/>
  <c r="V107" i="18" a="1"/>
  <c r="D98" i="18" a="1"/>
  <c r="E112" i="18" a="1"/>
  <c r="Q111" i="18" a="1"/>
  <c r="L111" i="18" a="1"/>
  <c r="AF105" i="18" a="1"/>
  <c r="BQ110" i="18" a="1"/>
  <c r="S105" i="18" a="1"/>
  <c r="BE109" i="18" a="1"/>
  <c r="C104" i="18" a="1"/>
  <c r="AO108" i="18" a="1"/>
  <c r="Y111" i="18" a="1"/>
  <c r="AJ105" i="18" a="1"/>
  <c r="BR109" i="18" a="1"/>
  <c r="T104" i="18" a="1"/>
  <c r="BN109" i="18" a="1"/>
  <c r="G104" i="18" a="1"/>
  <c r="BB108" i="18" a="1"/>
  <c r="D103" i="18" a="1"/>
  <c r="AL107" i="18" a="1"/>
  <c r="L109" i="18" a="1"/>
  <c r="BQ98" i="18" a="1"/>
  <c r="BN107" i="18" a="1"/>
  <c r="BE97" i="18" a="1"/>
  <c r="BE107" i="18" a="1"/>
  <c r="BA97" i="18" a="1"/>
  <c r="AO106" i="18" a="1"/>
  <c r="AB96" i="18" a="1"/>
  <c r="G126" i="32" a="1"/>
  <c r="AP101" i="18" a="1"/>
  <c r="X103" i="18" a="1"/>
  <c r="AM100" i="18" a="1"/>
  <c r="BA99" i="18" a="1"/>
  <c r="BH111" i="18" a="1"/>
  <c r="AN99" i="18" a="1"/>
  <c r="AT105" i="18" a="1"/>
  <c r="X98" i="18" a="1"/>
  <c r="K108" i="18" a="1"/>
  <c r="V102" i="18" a="1"/>
  <c r="BD106" i="18" a="1"/>
  <c r="F101" i="18" a="1"/>
  <c r="AZ106" i="18" a="1"/>
  <c r="BK100" i="18" a="1"/>
  <c r="AX111" i="18" a="1"/>
  <c r="R106" i="18" a="1"/>
  <c r="U110" i="18" a="1"/>
  <c r="BQ106" i="18" a="1"/>
  <c r="S101" i="18" a="1"/>
  <c r="BK111" i="18" a="1"/>
  <c r="AX108" i="18" a="1"/>
  <c r="BG111" i="18" a="1"/>
  <c r="Q107" i="18" a="1"/>
  <c r="AH110" i="18" a="1"/>
  <c r="BS104" i="18" a="1"/>
  <c r="V109" i="18" a="1"/>
  <c r="BQ107" i="18" a="1"/>
  <c r="BN100" i="18" a="1"/>
  <c r="D101" i="18" a="1"/>
  <c r="AF99" i="18" a="1"/>
  <c r="AH107" i="18" a="1"/>
  <c r="G98" i="18" a="1"/>
  <c r="BQ104" i="18" a="1"/>
  <c r="D97" i="18" a="1"/>
  <c r="K93" i="18" a="1"/>
  <c r="BH75" i="18" a="1"/>
  <c r="BR65" i="18" a="1"/>
  <c r="AC56" i="18" a="1"/>
  <c r="BD91" i="18" a="1"/>
  <c r="AI74" i="18" a="1"/>
  <c r="BA90" i="18" a="1"/>
  <c r="AF73" i="18" a="1"/>
  <c r="BJ109" i="18" a="1"/>
  <c r="O98" i="18" a="1"/>
  <c r="Q104" i="18" a="1"/>
  <c r="BQ96" i="18" a="1"/>
  <c r="E103" i="18" a="1"/>
  <c r="BE95" i="18" a="1"/>
  <c r="BG101" i="18" a="1"/>
  <c r="AO94" i="18" a="1"/>
  <c r="AM83" i="18" a="1"/>
  <c r="AM78" i="18" a="1"/>
  <c r="AW68" i="18" a="1"/>
  <c r="BI58" i="18" a="1"/>
  <c r="AB97" i="18" a="1"/>
  <c r="N77" i="18" a="1"/>
  <c r="AF93" i="18" a="1"/>
  <c r="K76" i="18" a="1"/>
  <c r="BO101" i="18" a="1"/>
  <c r="BI95" i="18" a="1"/>
  <c r="AP100" i="18" a="1"/>
  <c r="AL111" i="18" a="1"/>
  <c r="AW105" i="18" a="1"/>
  <c r="Z110" i="18" a="1"/>
  <c r="AT104" i="18" a="1"/>
  <c r="BR92" i="18" a="1"/>
  <c r="R86" i="18" a="1"/>
  <c r="V81" i="18" a="1"/>
  <c r="BB71" i="18" a="1"/>
  <c r="BO91" i="18" a="1"/>
  <c r="BK84" i="18" a="1"/>
  <c r="AP90" i="18" a="1"/>
  <c r="BH83" i="18" a="1"/>
  <c r="BL78" i="18" a="1"/>
  <c r="BO104" i="18" a="1"/>
  <c r="R109" i="18" a="1"/>
  <c r="AP103" i="18" a="1"/>
  <c r="BK107" i="18" a="1"/>
  <c r="AM102" i="18" a="1"/>
  <c r="BH106" i="18" a="1"/>
  <c r="N101" i="18" a="1"/>
  <c r="AB83" i="18" a="1"/>
  <c r="BS88" i="18" a="1"/>
  <c r="AW112" i="18" a="1"/>
  <c r="AA102" i="18" a="1"/>
  <c r="U96" i="18" a="1"/>
  <c r="O101" i="18" a="1"/>
  <c r="R95" i="18" a="1"/>
  <c r="K101" i="18" a="1"/>
  <c r="BP111" i="18" a="1"/>
  <c r="T108" i="18" a="1"/>
  <c r="AZ110" i="18" a="1"/>
  <c r="AM107" i="18" a="1"/>
  <c r="O99" i="18" a="1"/>
  <c r="N106" i="18" a="1"/>
  <c r="BQ97" i="18" a="1"/>
  <c r="J106" i="18" a="1"/>
  <c r="BD97" i="18" a="1"/>
  <c r="AH105" i="18" a="1"/>
  <c r="BA96" i="18" a="1"/>
  <c r="BI109" i="18" a="1"/>
  <c r="X104" i="18" a="1"/>
  <c r="AS108" i="18" a="1"/>
  <c r="L103" i="18" a="1"/>
  <c r="AJ108" i="18" a="1"/>
  <c r="BQ102" i="18" a="1"/>
  <c r="T107" i="18" a="1"/>
  <c r="BE101" i="18" a="1"/>
  <c r="H106" i="18" a="1"/>
  <c r="AW108" i="18" a="1"/>
  <c r="Y103" i="18" a="1"/>
  <c r="AT107" i="18" a="1"/>
  <c r="BR101" i="18" a="1"/>
  <c r="AG107" i="18" a="1"/>
  <c r="BN101" i="18" a="1"/>
  <c r="Q106" i="18" a="1"/>
  <c r="BB100" i="18" a="1"/>
  <c r="O111" i="18" a="1"/>
  <c r="AS106" i="18" a="1"/>
  <c r="V97" i="18" a="1"/>
  <c r="AQ111" i="18" a="1"/>
  <c r="F96" i="18" a="1"/>
  <c r="AM111" i="18" a="1"/>
  <c r="BK95" i="18" a="1"/>
  <c r="N110" i="18" a="1"/>
  <c r="BH94" i="18" a="1"/>
  <c r="AS112" i="18" a="1"/>
  <c r="AO105" i="18" a="1"/>
  <c r="AI99" i="18" a="1"/>
  <c r="AC104" i="18" a="1"/>
  <c r="AF98" i="18" a="1"/>
  <c r="Y104" i="18" a="1"/>
  <c r="S98" i="18" a="1"/>
  <c r="BR102" i="18" a="1"/>
  <c r="C97" i="18" a="1"/>
  <c r="BB111" i="18" a="1"/>
  <c r="AT108" i="18" a="1"/>
  <c r="AL110" i="18" a="1"/>
  <c r="BJ104" i="18" a="1"/>
  <c r="AC110" i="18" a="1"/>
  <c r="AW104" i="18" a="1"/>
  <c r="M109" i="18" a="1"/>
  <c r="AT103" i="18" a="1"/>
  <c r="BS107" i="18" a="1"/>
  <c r="AP110" i="18" a="1"/>
  <c r="E105" i="18" a="1"/>
  <c r="AM109" i="18" a="1"/>
  <c r="BG103" i="18" a="1"/>
  <c r="Z109" i="18" a="1"/>
  <c r="AX103" i="18" a="1"/>
  <c r="J108" i="18" a="1"/>
  <c r="AH102" i="18" a="1"/>
  <c r="BP106" i="18" a="1"/>
  <c r="L101" i="18" a="1"/>
  <c r="N99" i="18" a="1"/>
  <c r="T105" i="18" a="1"/>
  <c r="K98" i="18" a="1"/>
  <c r="H104" i="18" a="1"/>
  <c r="BD96" i="18" a="1"/>
  <c r="BJ102" i="18" a="1"/>
  <c r="BA95" i="18" a="1"/>
  <c r="AL84" i="18" a="1"/>
  <c r="AL79" i="18" a="1"/>
  <c r="BI69" i="18" a="1"/>
  <c r="BL59" i="18" a="1"/>
  <c r="Z83" i="18" a="1"/>
  <c r="Z78" i="18" a="1"/>
  <c r="AC96" i="18" a="1"/>
  <c r="J77" i="18" a="1"/>
  <c r="BN102" i="18" a="1"/>
  <c r="BL96" i="18" a="1"/>
  <c r="BB101" i="18" a="1"/>
  <c r="AV95" i="18" a="1"/>
  <c r="AL100" i="18" a="1"/>
  <c r="AC111" i="18" a="1"/>
  <c r="AS105" i="18" a="1"/>
  <c r="J94" i="18" a="1"/>
  <c r="Q87" i="18" a="1"/>
  <c r="U82" i="18" a="1"/>
  <c r="BQ73" i="18" a="1"/>
  <c r="BN92" i="18" a="1"/>
  <c r="E86" i="18" a="1"/>
  <c r="BB91" i="18" a="1"/>
  <c r="BG84" i="18" a="1"/>
  <c r="BK79" i="18" a="1"/>
  <c r="BJ105" i="18" a="1"/>
  <c r="Q110" i="18" a="1"/>
  <c r="BB104" i="18" a="1"/>
  <c r="E109" i="18" a="1"/>
  <c r="AL103" i="18" a="1"/>
  <c r="BG107" i="18" a="1"/>
  <c r="Z102" i="18" a="1"/>
  <c r="AN84" i="18" a="1"/>
  <c r="BR89" i="18" a="1"/>
  <c r="AW72" i="18" a="1"/>
  <c r="O63" i="18" a="1"/>
  <c r="X83" i="18" a="1"/>
  <c r="BO88" i="18" a="1"/>
  <c r="L96" i="18" a="1"/>
  <c r="AP87" i="18" a="1"/>
  <c r="AC82" i="18" a="1"/>
  <c r="U102" i="18" a="1"/>
  <c r="BC106" i="18" a="1"/>
  <c r="R101" i="18" a="1"/>
  <c r="AS111" i="18" a="1"/>
  <c r="L102" i="18" a="1"/>
  <c r="AG110" i="18" a="1"/>
  <c r="U99" i="18" a="1"/>
  <c r="F87" i="18" a="1"/>
  <c r="F82" i="18" a="1"/>
  <c r="BN105" i="18" a="1"/>
  <c r="AW109" i="18" a="1"/>
  <c r="BH110" i="18" a="1"/>
  <c r="N105" i="18" a="1"/>
  <c r="AU110" i="18" a="1"/>
  <c r="J105" i="18" a="1"/>
  <c r="AE109" i="18" a="1"/>
  <c r="BP103" i="18" a="1"/>
  <c r="S108" i="18" a="1"/>
  <c r="BH105" i="18" a="1"/>
  <c r="BL97" i="18" a="1"/>
  <c r="AZ104" i="18" a="1"/>
  <c r="AV96" i="18" a="1"/>
  <c r="AQ104" i="18" a="1"/>
  <c r="AI96" i="18" a="1"/>
  <c r="AA103" i="18" a="1"/>
  <c r="AF95" i="18" a="1"/>
  <c r="AB107" i="18" a="1"/>
  <c r="BI101" i="18" a="1"/>
  <c r="Y106" i="18" a="1"/>
  <c r="AS100" i="18" a="1"/>
  <c r="L106" i="18" a="1"/>
  <c r="AJ100" i="18" a="1"/>
  <c r="BK110" i="18" a="1"/>
  <c r="BL99" i="18" a="1"/>
  <c r="BH109" i="18" a="1"/>
  <c r="AC106" i="18" a="1"/>
  <c r="AW100" i="18" a="1"/>
  <c r="S111" i="18" a="1"/>
  <c r="G100" i="18" a="1"/>
  <c r="F111" i="18" a="1"/>
  <c r="C100" i="18" a="1"/>
  <c r="BL109" i="18" a="1"/>
  <c r="BI98" i="18" a="1"/>
  <c r="AV108" i="18" a="1"/>
  <c r="BI104" i="18" a="1"/>
  <c r="BS95" i="18" a="1"/>
  <c r="AS103" i="18" a="1"/>
  <c r="BC94" i="18" a="1"/>
  <c r="AJ103" i="18" a="1"/>
  <c r="AP94" i="18" a="1"/>
  <c r="T102" i="18" a="1"/>
  <c r="AC102" i="18" a="1"/>
  <c r="J109" i="18" a="1"/>
  <c r="U103" i="18" a="1"/>
  <c r="BP107" i="18" a="1"/>
  <c r="R102" i="18" a="1"/>
  <c r="BC107" i="18" a="1"/>
  <c r="E102" i="18" a="1"/>
  <c r="AQ106" i="18" a="1"/>
  <c r="BG100" i="18" a="1"/>
  <c r="AT111" i="18" a="1"/>
  <c r="Q109" i="18" a="1"/>
  <c r="R98" i="18" a="1"/>
  <c r="E108" i="18" a="1"/>
  <c r="BK96" i="18" a="1"/>
  <c r="BJ107" i="18" a="1"/>
  <c r="BG96" i="18" a="1"/>
  <c r="AX106" i="18" a="1"/>
  <c r="AU95" i="18" a="1"/>
  <c r="BE111" i="18" a="1"/>
  <c r="R108" i="18" a="1"/>
  <c r="F97" i="18" a="1"/>
  <c r="BK106" i="18" a="1"/>
  <c r="BL95" i="18" a="1"/>
  <c r="BG106" i="18" a="1"/>
  <c r="BH95" i="18" a="1"/>
  <c r="BN111" i="18" a="1"/>
  <c r="AI94" i="18" a="1"/>
  <c r="BB110" i="18" a="1"/>
  <c r="BQ103" i="18" a="1"/>
  <c r="BK97" i="18" a="1"/>
  <c r="BE102" i="18" a="1"/>
  <c r="BH96" i="18" a="1"/>
  <c r="AO101" i="18" a="1"/>
  <c r="AI95" i="18" a="1"/>
  <c r="AC100" i="18" a="1"/>
  <c r="E95" i="18" a="1"/>
  <c r="T88" i="18" a="1"/>
  <c r="BJ88" i="18" a="1"/>
  <c r="AQ80" i="18" a="1"/>
  <c r="BQ93" i="18" a="1"/>
  <c r="H87" i="18" a="1"/>
  <c r="BE92" i="18" a="1"/>
  <c r="BJ85" i="18" a="1"/>
  <c r="E81" i="18" a="1"/>
  <c r="AX100" i="18" a="1"/>
  <c r="AG111" i="18" a="1"/>
  <c r="BE105" i="18" a="1"/>
  <c r="H110" i="18" a="1"/>
  <c r="AO104" i="18" a="1"/>
  <c r="BJ108" i="18" a="1"/>
  <c r="AC103" i="18" a="1"/>
  <c r="AQ85" i="18" a="1"/>
  <c r="L91" i="18" a="1"/>
  <c r="BI73" i="18" a="1"/>
  <c r="N64" i="18" a="1"/>
  <c r="AA84" i="18" a="1"/>
  <c r="BN89" i="18" a="1"/>
  <c r="O83" i="18" a="1"/>
  <c r="BB88" i="18" a="1"/>
  <c r="BG87" i="18" a="1"/>
  <c r="AG103" i="18" a="1"/>
  <c r="BO107" i="18" a="1"/>
  <c r="Q102" i="18" a="1"/>
  <c r="AP106" i="18" a="1"/>
  <c r="E101" i="18" a="1"/>
  <c r="AJ111" i="18" a="1"/>
  <c r="M101" i="18" a="1"/>
  <c r="R88" i="18" a="1"/>
  <c r="AU86" i="18" a="1"/>
  <c r="BB97" i="18" a="1"/>
  <c r="BH65" i="18" a="1"/>
  <c r="BK86" i="18" a="1"/>
  <c r="BK81" i="18" a="1"/>
  <c r="BH85" i="18" a="1"/>
  <c r="BH80" i="18" a="1"/>
  <c r="BH81" i="18" a="1"/>
  <c r="AE94" i="18" a="1"/>
  <c r="AO110" i="18" a="1"/>
  <c r="AQ101" i="18" a="1"/>
  <c r="AC109" i="18" a="1"/>
  <c r="Y99" i="18" a="1"/>
  <c r="M108" i="18" a="1"/>
  <c r="BR97" i="18" a="1"/>
  <c r="BO90" i="18" a="1"/>
  <c r="AT73" i="18" a="1"/>
  <c r="AQ109" i="18" a="1"/>
  <c r="BK103" i="18" a="1"/>
  <c r="AA108" i="18" a="1"/>
  <c r="BH102" i="18" a="1"/>
  <c r="N108" i="18" a="1"/>
  <c r="AU102" i="18" a="1"/>
  <c r="K107" i="18" a="1"/>
  <c r="AE101" i="18" a="1"/>
  <c r="AJ112" i="18" a="1"/>
  <c r="BI103" i="18" a="1"/>
  <c r="AQ96" i="18" a="1"/>
  <c r="AS102" i="18" a="1"/>
  <c r="AA95" i="18" a="1"/>
  <c r="AJ102" i="18" a="1"/>
  <c r="N95" i="18" a="1"/>
  <c r="T101" i="18" a="1"/>
  <c r="K94" i="18" a="1"/>
  <c r="N111" i="18" a="1"/>
  <c r="H107" i="18" a="1"/>
  <c r="K110" i="18" a="1"/>
  <c r="BP99" i="18" a="1"/>
  <c r="BP109" i="18" a="1"/>
  <c r="BC99" i="18" a="1"/>
  <c r="AZ108" i="18" a="1"/>
  <c r="AQ98" i="18" a="1"/>
  <c r="AN107" i="18" a="1"/>
  <c r="O110" i="18" a="1"/>
  <c r="K100" i="18" a="1"/>
  <c r="BQ108" i="18" a="1"/>
  <c r="BD98" i="18" a="1"/>
  <c r="BD108" i="18" a="1"/>
  <c r="AZ98" i="18" a="1"/>
  <c r="BA107" i="18" a="1"/>
  <c r="AN97" i="18" a="1"/>
  <c r="H126" i="32" a="1"/>
  <c r="BB102" i="18" a="1"/>
  <c r="AX94" i="18" a="1"/>
  <c r="AL101" i="18" a="1"/>
  <c r="Y102" i="18" a="1"/>
  <c r="AC101" i="18" a="1"/>
  <c r="Z101" i="18" a="1"/>
  <c r="BI110" i="18" a="1"/>
  <c r="AA99" i="18" a="1"/>
  <c r="AU106" i="18" a="1"/>
  <c r="J101" i="18" a="1"/>
  <c r="AO111" i="18" a="1"/>
  <c r="AU107" i="18" a="1"/>
  <c r="AB111" i="18" a="1"/>
  <c r="AV106" i="18" a="1"/>
  <c r="Y110" i="18" a="1"/>
  <c r="AS104" i="18" a="1"/>
  <c r="BR108" i="18" a="1"/>
  <c r="BS106" i="18" a="1"/>
  <c r="BO96" i="18" a="1"/>
  <c r="BI111" i="18" a="1"/>
  <c r="AP95" i="18" a="1"/>
  <c r="AV111" i="18" a="1"/>
  <c r="AL95" i="18" a="1"/>
  <c r="AJ110" i="18" a="1"/>
  <c r="Z94" i="18" a="1"/>
  <c r="T109" i="18" a="1"/>
  <c r="BP105" i="18" a="1"/>
  <c r="BC95" i="18" a="1"/>
  <c r="AW110" i="18" a="1"/>
  <c r="AQ94" i="18" a="1"/>
  <c r="AS110" i="18" a="1"/>
  <c r="AM94" i="18" a="1"/>
  <c r="AG109" i="18" a="1"/>
  <c r="F100" i="18" a="1"/>
  <c r="Q108" i="18" a="1"/>
  <c r="AW101" i="18" a="1"/>
  <c r="Z106" i="18" a="1"/>
  <c r="AT100" i="18" a="1"/>
  <c r="T111" i="18" a="1"/>
  <c r="BA105" i="18" a="1"/>
  <c r="D110" i="18" a="1"/>
  <c r="AB104" i="18" a="1"/>
  <c r="AP86" i="18" a="1"/>
  <c r="O92" i="18" a="1"/>
  <c r="BL74" i="18" a="1"/>
  <c r="Z65" i="18" a="1"/>
  <c r="AM85" i="18" a="1"/>
  <c r="BQ90" i="18" a="1"/>
  <c r="N84" i="18" a="1"/>
  <c r="BE89" i="18" a="1"/>
  <c r="AJ72" i="18" a="1"/>
  <c r="AJ104" i="18" a="1"/>
  <c r="BN108" i="18" a="1"/>
  <c r="T103" i="18" a="1"/>
  <c r="BB107" i="18" a="1"/>
  <c r="H102" i="18" a="1"/>
  <c r="AL106" i="18" a="1"/>
  <c r="BJ100" i="18" a="1"/>
  <c r="Q89" i="18" a="1"/>
  <c r="BC96" i="18" a="1"/>
  <c r="Z77" i="18" a="1"/>
  <c r="BG66" i="18" a="1"/>
  <c r="E88" i="18" a="1"/>
  <c r="AV85" i="18" a="1"/>
  <c r="BG86" i="18" a="1"/>
  <c r="BG81" i="18" a="1"/>
  <c r="BG83" i="18" a="1"/>
  <c r="AH95" i="18" a="1"/>
  <c r="BA111" i="18" a="1"/>
  <c r="V94" i="18" a="1"/>
  <c r="AB110" i="18" a="1"/>
  <c r="X100" i="18" a="1"/>
  <c r="Y109" i="18" a="1"/>
  <c r="L99" i="18" a="1"/>
  <c r="BN91" i="18" a="1"/>
  <c r="AS74" i="18" a="1"/>
  <c r="AS75" i="18" a="1"/>
  <c r="AP69" i="18" a="1"/>
  <c r="BB90" i="18" a="1"/>
  <c r="AG73" i="18" a="1"/>
  <c r="AL89" i="18" a="1"/>
  <c r="Q72" i="18" a="1"/>
  <c r="Q73" i="18" a="1"/>
  <c r="BK99" i="18" a="1"/>
  <c r="H108" i="18" a="1"/>
  <c r="BH98" i="18" a="1"/>
  <c r="BJ106" i="18" a="1"/>
  <c r="AI97" i="18" a="1"/>
  <c r="BD111" i="18" a="1"/>
  <c r="AF96" i="18" a="1"/>
  <c r="BS97" i="18" a="1"/>
  <c r="O77" i="18" a="1"/>
  <c r="U90" i="18" a="1"/>
  <c r="AQ76" i="18" a="1"/>
  <c r="K97" i="18" a="1"/>
  <c r="BC87" i="18" a="1"/>
  <c r="Q93" i="18" a="1"/>
  <c r="AQ86" i="18" a="1"/>
  <c r="Z81" i="18" a="1"/>
  <c r="AP102" i="18" a="1"/>
  <c r="AL109" i="18" a="1"/>
  <c r="AC99" i="18" a="1"/>
  <c r="Z108" i="18" a="1"/>
  <c r="M98" i="18" a="1"/>
  <c r="J107" i="18" a="1"/>
  <c r="BS96" i="18" a="1"/>
  <c r="BC89" i="18" a="1"/>
  <c r="AH72" i="18" a="1"/>
  <c r="AH73" i="18" a="1"/>
  <c r="AN67" i="18" a="1"/>
  <c r="AQ88" i="18" a="1"/>
  <c r="E89" i="18" a="1"/>
  <c r="AA87" i="18" a="1"/>
  <c r="N82" i="18" a="1"/>
  <c r="AP73" i="18" a="1"/>
  <c r="BI97" i="18" a="1"/>
  <c r="BK105" i="18" a="1"/>
  <c r="AS96" i="18" a="1"/>
  <c r="BN110" i="18" a="1"/>
  <c r="AG95" i="18" a="1"/>
  <c r="BB109" i="18" a="1"/>
  <c r="Q94" i="18" a="1"/>
  <c r="AU92" i="18" a="1"/>
  <c r="BR74" i="18" a="1"/>
  <c r="AF65" i="18" a="1"/>
  <c r="S70" i="18" a="1"/>
  <c r="AE91" i="18" a="1"/>
  <c r="BO73" i="18" a="1"/>
  <c r="S90" i="18" a="1"/>
  <c r="AP72" i="18" a="1"/>
  <c r="BJ111" i="18" a="1"/>
  <c r="AW96" i="18" a="1"/>
  <c r="BR110" i="18" a="1"/>
  <c r="AT95" i="18" a="1"/>
  <c r="BO109" i="18" a="1"/>
  <c r="U94" i="18" a="1"/>
  <c r="AP108" i="18" a="1"/>
  <c r="AA100" i="18" a="1"/>
  <c r="AI91" i="18" a="1"/>
  <c r="BS73" i="18" a="1"/>
  <c r="T64" i="18" a="1"/>
  <c r="G69" i="18" a="1"/>
  <c r="AF90" i="18" a="1"/>
  <c r="BC72" i="18" a="1"/>
  <c r="G89" i="18" a="1"/>
  <c r="AF92" i="18" a="1"/>
  <c r="K109" i="18" a="1"/>
  <c r="BA94" i="18" a="1"/>
  <c r="T68" i="18" a="1"/>
  <c r="BQ76" i="18" a="1"/>
  <c r="BK88" i="18" a="1"/>
  <c r="BJ94" i="18" a="1"/>
  <c r="D62" i="18" a="1"/>
  <c r="O97" i="18" a="1"/>
  <c r="AU87" i="18" a="1"/>
  <c r="AG83" i="18" a="1"/>
  <c r="BO75" i="18" a="1"/>
  <c r="L83" i="18" a="1"/>
  <c r="BA67" i="18" a="1"/>
  <c r="AF59" i="18" a="1"/>
  <c r="BN88" i="18" a="1"/>
  <c r="V66" i="18" a="1"/>
  <c r="BS52" i="18" a="1"/>
  <c r="AO65" i="18" a="1"/>
  <c r="AB73" i="18" a="1"/>
  <c r="BG65" i="18" a="1"/>
  <c r="X58" i="18" a="1"/>
  <c r="BP44" i="18" a="1"/>
  <c r="BB82" i="18" a="1"/>
  <c r="BC62" i="18" a="1"/>
  <c r="AC53" i="18" a="1"/>
  <c r="AI43" i="18" a="1"/>
  <c r="AH79" i="18" a="1"/>
  <c r="AL60" i="18" a="1"/>
  <c r="H51" i="18" a="1"/>
  <c r="T76" i="18" a="1"/>
  <c r="BN58" i="18" a="1"/>
  <c r="BJ49" i="18" a="1"/>
  <c r="Z100" i="18" a="1"/>
  <c r="AO80" i="18" a="1"/>
  <c r="L71" i="18" a="1"/>
  <c r="Y86" i="18" a="1"/>
  <c r="BC91" i="18" a="1"/>
  <c r="AH74" i="18" a="1"/>
  <c r="BN64" i="18" a="1"/>
  <c r="BN84" i="18" a="1"/>
  <c r="AM90" i="18" a="1"/>
  <c r="R73" i="18" a="1"/>
  <c r="AO63" i="18" a="1"/>
  <c r="AH90" i="18" a="1"/>
  <c r="C65" i="18" a="1"/>
  <c r="J55" i="18" a="1"/>
  <c r="BE87" i="18" a="1"/>
  <c r="BG71" i="18" a="1"/>
  <c r="AT55" i="18" a="1"/>
  <c r="Z45" i="18" a="1"/>
  <c r="AO72" i="18" a="1"/>
  <c r="BB65" i="18" a="1"/>
  <c r="BP62" i="18" a="1"/>
  <c r="R35" i="18" a="1"/>
  <c r="AU82" i="18" a="1"/>
  <c r="AF61" i="18" a="1"/>
  <c r="G57" i="18" a="1"/>
  <c r="BK33" i="18" a="1"/>
  <c r="AF80" i="18" a="1"/>
  <c r="BH59" i="18" a="1"/>
  <c r="AU52" i="18" a="1"/>
  <c r="D78" i="18" a="1"/>
  <c r="R58" i="18" a="1"/>
  <c r="BD50" i="18" a="1"/>
  <c r="BD103" i="18" a="1"/>
  <c r="U62" i="18" a="1"/>
  <c r="L81" i="18" a="1"/>
  <c r="BI88" i="18" a="1"/>
  <c r="F92" i="18" a="1"/>
  <c r="BN76" i="18" a="1"/>
  <c r="AG66" i="18" a="1"/>
  <c r="AJ87" i="18" a="1"/>
  <c r="AJ82" i="18" a="1"/>
  <c r="R89" i="18" a="1"/>
  <c r="H65" i="18" a="1"/>
  <c r="BI89" i="18" a="1"/>
  <c r="BO61" i="18" a="1"/>
  <c r="E59" i="18" a="1"/>
  <c r="BE86" i="18" a="1"/>
  <c r="M65" i="18" a="1"/>
  <c r="L58" i="18" a="1"/>
  <c r="G46" i="18" a="1"/>
  <c r="BD77" i="18" a="1"/>
  <c r="AP68" i="18" a="1"/>
  <c r="BO44" i="18" a="1"/>
  <c r="AA38" i="18" a="1"/>
  <c r="S88" i="18" a="1"/>
  <c r="E63" i="18" a="1"/>
  <c r="BA59" i="18" a="1"/>
  <c r="O37" i="18" a="1"/>
  <c r="H81" i="18" a="1"/>
  <c r="J61" i="18" a="1"/>
  <c r="AO54" i="18" a="1"/>
  <c r="AX78" i="18" a="1"/>
  <c r="BP59" i="18" a="1"/>
  <c r="T51" i="18" a="1"/>
  <c r="M106" i="18" a="1"/>
  <c r="AL86" i="18" a="1"/>
  <c r="S64" i="18" a="1"/>
  <c r="AN91" i="18" a="1"/>
  <c r="S74" i="18" a="1"/>
  <c r="S75" i="18" a="1"/>
  <c r="Y69" i="18" a="1"/>
  <c r="O90" i="18" a="1"/>
  <c r="BL72" i="18" a="1"/>
  <c r="BL73" i="18" a="1"/>
  <c r="BN67" i="18" a="1"/>
  <c r="AA76" i="18" a="1"/>
  <c r="Q64" i="18" a="1"/>
  <c r="BQ60" i="18" a="1"/>
  <c r="BN85" i="18" a="1"/>
  <c r="AL69" i="18" a="1"/>
  <c r="V60" i="18" a="1"/>
  <c r="O91" i="18" a="1"/>
  <c r="C68" i="18" a="1"/>
  <c r="BN53" i="18" a="1"/>
  <c r="V45" i="18" a="1"/>
  <c r="BS87" i="18" a="1"/>
  <c r="AS65" i="18" a="1"/>
  <c r="BB52" i="18" a="1"/>
  <c r="AQ63" i="18" a="1"/>
  <c r="BE84" i="18" a="1"/>
  <c r="U63" i="18" a="1"/>
  <c r="X75" i="18" a="1"/>
  <c r="AE105" i="18" a="1"/>
  <c r="D69" i="18" a="1"/>
  <c r="AX71" i="18" a="1"/>
  <c r="AX86" i="18" a="1"/>
  <c r="AX81" i="18" a="1"/>
  <c r="BH82" i="18" a="1"/>
  <c r="V64" i="18" a="1"/>
  <c r="U85" i="18" a="1"/>
  <c r="U80" i="18" a="1"/>
  <c r="U81" i="18" a="1"/>
  <c r="BK62" i="18" a="1"/>
  <c r="T79" i="18" a="1"/>
  <c r="H59" i="18" a="1"/>
  <c r="AL51" i="18" a="1"/>
  <c r="F93" i="18" a="1"/>
  <c r="AM72" i="18" a="1"/>
  <c r="BS55" i="18" a="1"/>
  <c r="H64" i="18" a="1"/>
  <c r="AH81" i="18" a="1"/>
  <c r="AA61" i="18" a="1"/>
  <c r="BE55" i="18" a="1"/>
  <c r="Y36" i="18" a="1"/>
  <c r="F79" i="18" a="1"/>
  <c r="O60" i="18" a="1"/>
  <c r="AT51" i="18" a="1"/>
  <c r="BR34" i="18" a="1"/>
  <c r="BI76" i="18" a="1"/>
  <c r="BQ58" i="18" a="1"/>
  <c r="U50" i="18" a="1"/>
  <c r="AG74" i="18" a="1"/>
  <c r="BE57" i="18" a="1"/>
  <c r="R49" i="18" a="1"/>
  <c r="T96" i="18" a="1"/>
  <c r="AU76" i="18" a="1"/>
  <c r="L66" i="18" a="1"/>
  <c r="T93" i="18" a="1"/>
  <c r="AZ75" i="18" a="1"/>
  <c r="E66" i="18" a="1"/>
  <c r="BJ70" i="18" a="1"/>
  <c r="D92" i="18" a="1"/>
  <c r="AA74" i="18" a="1"/>
  <c r="AX64" i="18" a="1"/>
  <c r="L86" i="18" a="1"/>
  <c r="AG64" i="18" a="1"/>
  <c r="K52" i="18" a="1"/>
  <c r="Q60" i="18" a="1"/>
  <c r="AJ88" i="18" a="1"/>
  <c r="U64" i="18" a="1"/>
  <c r="AB54" i="18" a="1"/>
  <c r="J87" i="18" a="1"/>
  <c r="AG71" i="18" a="1"/>
  <c r="AG55" i="18" a="1"/>
  <c r="M45" i="18" a="1"/>
  <c r="BN83" i="18" a="1"/>
  <c r="E69" i="18" a="1"/>
  <c r="Q54" i="18" a="1"/>
  <c r="AC61" i="18" a="1"/>
  <c r="G93" i="18" a="1"/>
  <c r="BH66" i="18" a="1"/>
  <c r="E53" i="18" a="1"/>
  <c r="BK89" i="18" a="1"/>
  <c r="AF64" i="18" a="1"/>
  <c r="BG51" i="18" a="1"/>
  <c r="BO51" i="18" a="1"/>
  <c r="AL102" i="18" a="1"/>
  <c r="BR78" i="18" a="1"/>
  <c r="AN71" i="18" a="1"/>
  <c r="Z87" i="18" a="1"/>
  <c r="Z82" i="18" a="1"/>
  <c r="BC73" i="18" a="1"/>
  <c r="AL64" i="18" a="1"/>
  <c r="BS85" i="18" a="1"/>
  <c r="BS80" i="18" a="1"/>
  <c r="T71" i="18" a="1"/>
  <c r="BN86" i="18" a="1"/>
  <c r="AM65" i="18" a="1"/>
  <c r="Y58" i="18" a="1"/>
  <c r="U86" i="18" a="1"/>
  <c r="AV64" i="18" a="1"/>
  <c r="BL85" i="18" a="1"/>
  <c r="BL80" i="18" a="1"/>
  <c r="AV84" i="18" a="1"/>
  <c r="AV79" i="18" a="1"/>
  <c r="AV80" i="18" a="1"/>
  <c r="BL98" i="18" a="1"/>
  <c r="E107" i="18" a="1"/>
  <c r="AV97" i="18" a="1"/>
  <c r="BQ111" i="18" a="1"/>
  <c r="AJ96" i="18" a="1"/>
  <c r="BE110" i="18" a="1"/>
  <c r="T95" i="18" a="1"/>
  <c r="AX93" i="18" a="1"/>
  <c r="L76" i="18" a="1"/>
  <c r="AE66" i="18" a="1"/>
  <c r="V71" i="18" a="1"/>
  <c r="AH92" i="18" a="1"/>
  <c r="BN74" i="18" a="1"/>
  <c r="V91" i="18" a="1"/>
  <c r="BB73" i="18" a="1"/>
  <c r="F106" i="18" a="1"/>
  <c r="AN96" i="18" a="1"/>
  <c r="R104" i="18" a="1"/>
  <c r="X95" i="18" a="1"/>
  <c r="BK102" i="18" a="1"/>
  <c r="L94" i="18" a="1"/>
  <c r="BH101" i="18" a="1"/>
  <c r="R100" i="18" a="1"/>
  <c r="H84" i="18" a="1"/>
  <c r="D79" i="18" a="1"/>
  <c r="N69" i="18" a="1"/>
  <c r="AQ59" i="18" a="1"/>
  <c r="BJ82" i="18" a="1"/>
  <c r="AW77" i="18" a="1"/>
  <c r="BO93" i="18" a="1"/>
  <c r="AT76" i="18" a="1"/>
  <c r="J110" i="18" a="1"/>
  <c r="AB95" i="18" a="1"/>
  <c r="F103" i="18" a="1"/>
  <c r="Y94" i="18" a="1"/>
  <c r="BL101" i="18" a="1"/>
  <c r="V100" i="18" a="1"/>
  <c r="AV100" i="18" a="1"/>
  <c r="AT74" i="18" a="1"/>
  <c r="AQ68" i="18" a="1"/>
  <c r="AP89" i="18" a="1"/>
  <c r="U72" i="18" a="1"/>
  <c r="AM88" i="18" a="1"/>
  <c r="F88" i="18" a="1"/>
  <c r="R107" i="18" a="1"/>
  <c r="AQ97" i="18" a="1"/>
  <c r="Q105" i="18" a="1"/>
  <c r="AA96" i="18" a="1"/>
  <c r="E104" i="18" a="1"/>
  <c r="O95" i="18" a="1"/>
  <c r="BG102" i="18" a="1"/>
  <c r="BI105" i="18" a="1"/>
  <c r="G85" i="18" a="1"/>
  <c r="C80" i="18" a="1"/>
  <c r="Z70" i="18" a="1"/>
  <c r="AP60" i="18" a="1"/>
  <c r="D84" i="18" a="1"/>
  <c r="BI78" i="18" a="1"/>
  <c r="N104" i="18" a="1"/>
  <c r="AS77" i="18" a="1"/>
  <c r="AF109" i="18" a="1"/>
  <c r="S95" i="18" a="1"/>
  <c r="K102" i="18" a="1"/>
  <c r="F109" i="18" a="1"/>
  <c r="BD100" i="18" a="1"/>
  <c r="BR99" i="18" a="1"/>
  <c r="AE106" i="18" a="1"/>
  <c r="BO98" i="18" a="1"/>
  <c r="AZ87" i="18" a="1"/>
  <c r="AV82" i="18" a="1"/>
  <c r="BA75" i="18" a="1"/>
  <c r="N66" i="18" a="1"/>
  <c r="AN86" i="18" a="1"/>
  <c r="AN81" i="18" a="1"/>
  <c r="X85" i="18" a="1"/>
  <c r="X80" i="18" a="1"/>
  <c r="N103" i="18" a="1"/>
  <c r="G94" i="18" a="1"/>
  <c r="BQ100" i="18" a="1"/>
  <c r="M100" i="18" a="1"/>
  <c r="BL107" i="18" a="1"/>
  <c r="BS98" i="18" a="1"/>
  <c r="C105" i="18" a="1"/>
  <c r="BC97" i="18" a="1"/>
  <c r="BA86" i="18" a="1"/>
  <c r="BA81" i="18" a="1"/>
  <c r="BK71" i="18" a="1"/>
  <c r="S62" i="18" a="1"/>
  <c r="AB85" i="18" a="1"/>
  <c r="AB80" i="18" a="1"/>
  <c r="Y84" i="18" a="1"/>
  <c r="Y79" i="18" a="1"/>
  <c r="C102" i="18" a="1"/>
  <c r="L67" i="18" a="1"/>
  <c r="AP63" i="18" a="1"/>
  <c r="BK90" i="18" a="1"/>
  <c r="X84" i="18" a="1"/>
  <c r="K79" i="18" a="1"/>
  <c r="AI68" i="18" a="1"/>
  <c r="AU89" i="18" a="1"/>
  <c r="BQ82" i="18" a="1"/>
  <c r="AZ77" i="18" a="1"/>
  <c r="S67" i="18" a="1"/>
  <c r="AB76" i="18" a="1"/>
  <c r="AP52" i="18" a="1"/>
  <c r="S45" i="18" a="1"/>
  <c r="Y92" i="18" a="1"/>
  <c r="AM69" i="18" a="1"/>
  <c r="N60" i="18" a="1"/>
  <c r="V48" i="18" a="1"/>
  <c r="AH67" i="18" a="1"/>
  <c r="L73" i="18" a="1"/>
  <c r="AT93" i="18" a="1"/>
  <c r="BQ75" i="18" a="1"/>
  <c r="U92" i="18" a="1"/>
  <c r="BE74" i="18" a="1"/>
  <c r="H101" i="18" a="1"/>
  <c r="V96" i="18" a="1"/>
  <c r="J103" i="18" a="1"/>
  <c r="F95" i="18" a="1"/>
  <c r="BP101" i="18" a="1"/>
  <c r="BD105" i="18" a="1"/>
  <c r="AZ100" i="18" a="1"/>
  <c r="BN99" i="18" a="1"/>
  <c r="BC88" i="18" a="1"/>
  <c r="AE89" i="18" a="1"/>
  <c r="AV89" i="18" a="1"/>
  <c r="L52" i="18" a="1"/>
  <c r="AQ87" i="18" a="1"/>
  <c r="AQ82" i="18" a="1"/>
  <c r="AA86" i="18" a="1"/>
  <c r="AA81" i="18" a="1"/>
  <c r="G101" i="18" a="1"/>
  <c r="AZ105" i="18" a="1"/>
  <c r="BH107" i="18" a="1"/>
  <c r="D100" i="18" a="1"/>
  <c r="BC104" i="18" a="1"/>
  <c r="AW98" i="18" a="1"/>
  <c r="AQ103" i="18" a="1"/>
  <c r="AT97" i="18" a="1"/>
  <c r="AH91" i="18" a="1"/>
  <c r="M74" i="18" a="1"/>
  <c r="AJ64" i="18" a="1"/>
  <c r="AI54" i="18" a="1"/>
  <c r="V90" i="18" a="1"/>
  <c r="BS72" i="18" a="1"/>
  <c r="F89" i="18" a="1"/>
  <c r="BA98" i="18" a="1"/>
  <c r="BG108" i="18" a="1"/>
  <c r="H100" i="18" a="1"/>
  <c r="BP104" i="18" a="1"/>
  <c r="BJ98" i="18" a="1"/>
  <c r="AZ103" i="18" a="1"/>
  <c r="AX97" i="18" a="1"/>
  <c r="AN102" i="18" a="1"/>
  <c r="AH96" i="18" a="1"/>
  <c r="AE90" i="18" a="1"/>
  <c r="J73" i="18" a="1"/>
  <c r="AG63" i="18" a="1"/>
  <c r="AJ53" i="18" a="1"/>
  <c r="S89" i="18" a="1"/>
  <c r="L100" i="18" a="1"/>
  <c r="C88" i="18" a="1"/>
  <c r="BL86" i="18" a="1"/>
  <c r="AG100" i="18" a="1"/>
  <c r="AB57" i="18" a="1"/>
  <c r="AG67" i="18" a="1"/>
  <c r="AN98" i="18" a="1"/>
  <c r="AG77" i="18" a="1"/>
  <c r="AG78" i="18" a="1"/>
  <c r="M73" i="18" a="1"/>
  <c r="AC93" i="18" a="1"/>
  <c r="H76" i="18" a="1"/>
  <c r="H77" i="18" a="1"/>
  <c r="J71" i="18" a="1"/>
  <c r="BL82" i="18" a="1"/>
  <c r="AF53" i="18" a="1"/>
  <c r="Y47" i="18" a="1"/>
  <c r="Z95" i="18" a="1"/>
  <c r="AJ63" i="18" a="1"/>
  <c r="Z71" i="18" a="1"/>
  <c r="AF50" i="18" a="1"/>
  <c r="D73" i="18" a="1"/>
  <c r="J57" i="18" a="1"/>
  <c r="AJ48" i="18" a="1"/>
  <c r="K45" i="18" a="1"/>
  <c r="BQ71" i="18" a="1"/>
  <c r="BP55" i="18" a="1"/>
  <c r="T47" i="18" a="1"/>
  <c r="Z93" i="18" a="1"/>
  <c r="AW69" i="18" a="1"/>
  <c r="AZ54" i="18" a="1"/>
  <c r="L90" i="18" a="1"/>
  <c r="U67" i="18" a="1"/>
  <c r="AN53" i="18" a="1"/>
  <c r="BJ44" i="18" a="1"/>
  <c r="G105" i="18" a="1"/>
  <c r="AC84" i="18" a="1"/>
  <c r="AC70" i="18" a="1"/>
  <c r="L85" i="18" a="1"/>
  <c r="BQ79" i="18" a="1"/>
  <c r="V70" i="18" a="1"/>
  <c r="BO62" i="18" a="1"/>
  <c r="BE83" i="18" a="1"/>
  <c r="BA78" i="18" a="1"/>
  <c r="BK68" i="18" a="1"/>
  <c r="AB82" i="18" a="1"/>
  <c r="AN75" i="18" a="1"/>
  <c r="X56" i="18" a="1"/>
  <c r="AX47" i="18" a="1"/>
  <c r="AW82" i="18" a="1"/>
  <c r="AF70" i="18" a="1"/>
  <c r="BL53" i="18" a="1"/>
  <c r="T86" i="18" a="1"/>
  <c r="AP67" i="18" a="1"/>
  <c r="AX59" i="18" a="1"/>
  <c r="AM49" i="18" a="1"/>
  <c r="F83" i="18" a="1"/>
  <c r="N65" i="18" a="1"/>
  <c r="AH58" i="18" a="1"/>
  <c r="N48" i="18" a="1"/>
  <c r="M92" i="18" a="1"/>
  <c r="BQ62" i="18" a="1"/>
  <c r="V57" i="18" a="1"/>
  <c r="BQ88" i="18" a="1"/>
  <c r="BS74" i="18" a="1"/>
  <c r="F56" i="18" a="1"/>
  <c r="BD45" i="18" a="1"/>
  <c r="AU96" i="18" a="1"/>
  <c r="BD93" i="18" a="1"/>
  <c r="BJ71" i="18" a="1"/>
  <c r="D88" i="18" a="1"/>
  <c r="G83" i="18" a="1"/>
  <c r="BS75" i="18" a="1"/>
  <c r="M71" i="18" a="1"/>
  <c r="AS86" i="18" a="1"/>
  <c r="AJ81" i="18" a="1"/>
  <c r="BC71" i="18" a="1"/>
  <c r="R84" i="18" a="1"/>
  <c r="M66" i="18" a="1"/>
  <c r="BL58" i="18" a="1"/>
  <c r="BA48" i="18" a="1"/>
  <c r="BE81" i="18" a="1"/>
  <c r="AM55" i="18" a="1"/>
  <c r="Q47" i="18" a="1"/>
  <c r="AG85" i="18" a="1"/>
  <c r="N76" i="18" a="1"/>
  <c r="AW62" i="18" a="1"/>
  <c r="T50" i="18" a="1"/>
  <c r="BQ95" i="18" a="1"/>
  <c r="BP70" i="18" a="1"/>
  <c r="BR60" i="18" a="1"/>
  <c r="H49" i="18" a="1"/>
  <c r="M91" i="18" a="1"/>
  <c r="BA68" i="18" a="1"/>
  <c r="BO59" i="18" a="1"/>
  <c r="BQ87" i="18" a="1"/>
  <c r="Y66" i="18" a="1"/>
  <c r="AP58" i="18" a="1"/>
  <c r="AX46" i="18" a="1"/>
  <c r="AN105" i="18" a="1"/>
  <c r="BD90" i="18" a="1"/>
  <c r="T62" i="18" a="1"/>
  <c r="AN90" i="18" a="1"/>
  <c r="S73" i="18" a="1"/>
  <c r="AL63" i="18" a="1"/>
  <c r="BO53" i="18" a="1"/>
  <c r="O89" i="18" a="1"/>
  <c r="BJ92" i="18" a="1"/>
  <c r="M62" i="18" a="1"/>
  <c r="V83" i="18" a="1"/>
  <c r="BO71" i="18" a="1"/>
  <c r="AM61" i="18" a="1"/>
  <c r="AH49" i="18" a="1"/>
  <c r="AS72" i="18" a="1"/>
  <c r="AV54" i="18" a="1"/>
  <c r="O48" i="18" a="1"/>
  <c r="T84" i="18" a="1"/>
  <c r="Q65" i="18" a="1"/>
  <c r="BA52" i="18" a="1"/>
  <c r="V51" i="18" a="1"/>
  <c r="AN93" i="18" a="1"/>
  <c r="BG62" i="18" a="1"/>
  <c r="AB69" i="18" a="1"/>
  <c r="F50" i="18" a="1"/>
  <c r="Z90" i="18" a="1"/>
  <c r="AB75" i="18" a="1"/>
  <c r="AJ62" i="18" a="1"/>
  <c r="BA108" i="18" a="1"/>
  <c r="D89" i="18" a="1"/>
  <c r="BH69" i="18" a="1"/>
  <c r="BG85" i="18" a="1"/>
  <c r="AX80" i="18" a="1"/>
  <c r="BQ70" i="18" a="1"/>
  <c r="X61" i="18" a="1"/>
  <c r="AH84" i="18" a="1"/>
  <c r="U79" i="18" a="1"/>
  <c r="BA69" i="18" a="1"/>
  <c r="BS90" i="18" a="1"/>
  <c r="BN61" i="18" a="1"/>
  <c r="AW56" i="18" a="1"/>
  <c r="AL46" i="18" a="1"/>
  <c r="BC75" i="18" a="1"/>
  <c r="AL52" i="18" a="1"/>
  <c r="F45" i="18" a="1"/>
  <c r="L92" i="18" a="1"/>
  <c r="BR68" i="18" a="1"/>
  <c r="J60" i="18" a="1"/>
  <c r="R48" i="18" a="1"/>
  <c r="BP88" i="18" a="1"/>
  <c r="AP66" i="18" a="1"/>
  <c r="BP58" i="18" a="1"/>
  <c r="BK46" i="18" a="1"/>
  <c r="BB85" i="18" a="1"/>
  <c r="AA64" i="18" a="1"/>
  <c r="AZ57" i="18" a="1"/>
  <c r="Z99" i="18" a="1"/>
  <c r="M76" i="18" a="1"/>
  <c r="AN56" i="18" a="1"/>
  <c r="AU93" i="18" a="1"/>
  <c r="BG82" i="18" a="1"/>
  <c r="AE76" i="18" a="1"/>
  <c r="BR63" i="18" a="1"/>
  <c r="G92" i="18" a="1"/>
  <c r="BD74" i="18" a="1"/>
  <c r="R65" i="18" a="1"/>
  <c r="Q55" i="18" a="1"/>
  <c r="BI90" i="18" a="1"/>
  <c r="AN73" i="18" a="1"/>
  <c r="BG63" i="18" a="1"/>
  <c r="AP91" i="18" a="1"/>
  <c r="S84" i="18" a="1"/>
  <c r="K65" i="18" a="1"/>
  <c r="AG49" i="18" a="1"/>
  <c r="X74" i="18" a="1"/>
  <c r="O56" i="18" a="1"/>
  <c r="AT47" i="18" a="1"/>
  <c r="BS81" i="18" a="1"/>
  <c r="F70" i="18" a="1"/>
  <c r="BH53" i="18" a="1"/>
  <c r="N50" i="18" a="1"/>
  <c r="BE78" i="18" a="1"/>
  <c r="AH68" i="18" a="1"/>
  <c r="AI52" i="18" a="1"/>
  <c r="K49" i="18" a="1"/>
  <c r="AQ75" i="18" a="1"/>
  <c r="AC71" i="18" a="1"/>
  <c r="BB61" i="18" a="1"/>
  <c r="C85" i="18" a="1"/>
  <c r="BL79" i="18" a="1"/>
  <c r="BI83" i="18" a="1"/>
  <c r="AV78" i="18" a="1"/>
  <c r="V103" i="18" a="1"/>
  <c r="BS94" i="18" a="1"/>
  <c r="C101" i="18" a="1"/>
  <c r="BA104" i="18" a="1"/>
  <c r="BI106" i="18" a="1"/>
  <c r="BI99" i="18" a="1"/>
  <c r="AP104" i="18" a="1"/>
  <c r="AS98" i="18" a="1"/>
  <c r="AT92" i="18" a="1"/>
  <c r="Y75" i="18" a="1"/>
  <c r="AI65" i="18" a="1"/>
  <c r="AU55" i="18" a="1"/>
  <c r="U91" i="18" a="1"/>
  <c r="BR73" i="18" a="1"/>
  <c r="R90" i="18" a="1"/>
  <c r="BO72" i="18" a="1"/>
  <c r="BK104" i="18" a="1"/>
  <c r="AN109" i="18" a="1"/>
  <c r="BH103" i="18" a="1"/>
  <c r="X108" i="18" a="1"/>
  <c r="AI102" i="18" a="1"/>
  <c r="L107" i="18" a="1"/>
  <c r="AF101" i="18" a="1"/>
  <c r="BD89" i="18" a="1"/>
  <c r="D83" i="18" a="1"/>
  <c r="H78" i="18" a="1"/>
  <c r="AN68" i="18" a="1"/>
  <c r="BA88" i="18" a="1"/>
  <c r="N94" i="18" a="1"/>
  <c r="AB87" i="18" a="1"/>
  <c r="BS92" i="18" a="1"/>
  <c r="AX75" i="18" a="1"/>
  <c r="BL103" i="18" a="1"/>
  <c r="AB108" i="18" a="1"/>
  <c r="AV102" i="18" a="1"/>
  <c r="Y107" i="18" a="1"/>
  <c r="AJ101" i="18" a="1"/>
  <c r="BR105" i="18" a="1"/>
  <c r="AV110" i="18" a="1"/>
  <c r="BE88" i="18" a="1"/>
  <c r="BN94" i="18" a="1"/>
  <c r="E77" i="18" a="1"/>
  <c r="AB67" i="18" a="1"/>
  <c r="AO87" i="18" a="1"/>
  <c r="J93" i="18" a="1"/>
  <c r="AC86" i="18" a="1"/>
  <c r="BP91" i="18" a="1"/>
  <c r="AU74" i="18" a="1"/>
  <c r="BI100" i="18" a="1"/>
  <c r="BP92" i="18" a="1"/>
  <c r="AB71" i="18" a="1"/>
  <c r="O86" i="18" a="1"/>
  <c r="K81" i="18" a="1"/>
  <c r="U71" i="18" a="1"/>
  <c r="BN63" i="18" a="1"/>
  <c r="BD84" i="18" a="1"/>
  <c r="AZ79" i="18" a="1"/>
  <c r="E70" i="18" a="1"/>
  <c r="AO62" i="18" a="1"/>
  <c r="AU73" i="18" a="1"/>
  <c r="AA57" i="18" a="1"/>
  <c r="AW48" i="18" a="1"/>
  <c r="C73" i="18" a="1"/>
  <c r="AV71" i="18" a="1"/>
  <c r="BK54" i="18" a="1"/>
  <c r="U89" i="18" a="1"/>
  <c r="BE69" i="18" a="1"/>
  <c r="AW60" i="18" a="1"/>
  <c r="AL50" i="18" a="1"/>
  <c r="G86" i="18" a="1"/>
  <c r="AC67" i="18" a="1"/>
  <c r="AT59" i="18" a="1"/>
  <c r="Z49" i="18" a="1"/>
  <c r="BK82" i="18" a="1"/>
  <c r="J65" i="18" a="1"/>
  <c r="U58" i="18" a="1"/>
  <c r="BR91" i="18" a="1"/>
  <c r="AZ62" i="18" a="1"/>
  <c r="R57" i="18" a="1"/>
  <c r="BP46" i="18" a="1"/>
  <c r="BP97" i="18" a="1"/>
  <c r="AC79" i="18" a="1"/>
  <c r="BN75" i="18" a="1"/>
  <c r="C89" i="18" a="1"/>
  <c r="AG91" i="18" a="1"/>
  <c r="Q86" i="18" a="1"/>
  <c r="AS66" i="18" a="1"/>
  <c r="AV87" i="18" a="1"/>
  <c r="AI82" i="18" a="1"/>
  <c r="BC74" i="18" a="1"/>
  <c r="S87" i="18" a="1"/>
  <c r="X68" i="18" a="1"/>
  <c r="BK59" i="18" a="1"/>
  <c r="AZ49" i="18" a="1"/>
  <c r="BI93" i="18" a="1"/>
  <c r="BC56" i="18" a="1"/>
  <c r="T48" i="18" a="1"/>
  <c r="AH88" i="18" a="1"/>
  <c r="BL62" i="18" a="1"/>
  <c r="BQ67" i="18" a="1"/>
  <c r="AF51" i="18" a="1"/>
  <c r="T85" i="18" a="1"/>
  <c r="O75" i="18" a="1"/>
  <c r="AL62" i="18" a="1"/>
  <c r="G50" i="18" a="1"/>
  <c r="BR94" i="18" a="1"/>
  <c r="BC70" i="18" a="1"/>
  <c r="BN60" i="18" a="1"/>
  <c r="BR90" i="18" a="1"/>
  <c r="AA68" i="18" a="1"/>
  <c r="BB59" i="18" a="1"/>
  <c r="AW47" i="18" a="1"/>
  <c r="AB101" i="18" a="1"/>
  <c r="D87" i="18" a="1"/>
  <c r="AF63" i="18" a="1"/>
  <c r="AQ91" i="18" a="1"/>
  <c r="V74" i="18" a="1"/>
  <c r="AO64" i="18" a="1"/>
  <c r="BN54" i="18" a="1"/>
  <c r="N90" i="18" a="1"/>
  <c r="BK72" i="18" a="1"/>
  <c r="Y63" i="18" a="1"/>
  <c r="AF86" i="18" a="1"/>
  <c r="AP81" i="18" a="1"/>
  <c r="AV63" i="18" a="1"/>
  <c r="AT50" i="18" a="1"/>
  <c r="BH74" i="18" a="1"/>
  <c r="C56" i="18" a="1"/>
  <c r="N49" i="18" a="1"/>
  <c r="U87" i="18" a="1"/>
  <c r="AF67" i="18" a="1"/>
  <c r="AZ53" i="18" a="1"/>
  <c r="BP53" i="18" a="1"/>
  <c r="G84" i="18" a="1"/>
  <c r="D65" i="18" a="1"/>
  <c r="AN52" i="18" a="1"/>
  <c r="R51" i="18" a="1"/>
  <c r="AA93" i="18" a="1"/>
  <c r="AX62" i="18" a="1"/>
  <c r="AC68" i="18" a="1"/>
  <c r="M90" i="18" a="1"/>
  <c r="AC74" i="18" a="1"/>
  <c r="Y62" i="18" a="1"/>
  <c r="BQ86" i="18" a="1"/>
  <c r="BB87" i="18" a="1"/>
  <c r="AI73" i="18" a="1"/>
  <c r="O66" i="18" a="1"/>
  <c r="AW94" i="18" a="1"/>
  <c r="BS76" i="18" a="1"/>
  <c r="T67" i="18" a="1"/>
  <c r="AF57" i="18" a="1"/>
  <c r="BK92" i="18" a="1"/>
  <c r="AP75" i="18" a="1"/>
  <c r="D66" i="18" a="1"/>
  <c r="S85" i="18" a="1"/>
  <c r="BL65" i="18" a="1"/>
  <c r="BN52" i="18" a="1"/>
  <c r="AI51" i="18" a="1"/>
  <c r="AJ75" i="18" a="1"/>
  <c r="Z58" i="18" a="1"/>
  <c r="AV49" i="18" a="1"/>
  <c r="BI75" i="18" a="1"/>
  <c r="J75" i="18" a="1"/>
  <c r="BJ55" i="18" a="1"/>
  <c r="AX53" i="18" a="1"/>
  <c r="AU72" i="18" a="1"/>
  <c r="AE71" i="18" a="1"/>
  <c r="AX54" i="18" a="1"/>
  <c r="M51" i="18" a="1"/>
  <c r="AO81" i="18" a="1"/>
  <c r="AX69" i="18" a="1"/>
  <c r="AH53" i="18" a="1"/>
  <c r="C103" i="18" a="1"/>
  <c r="E93" i="18" a="1"/>
  <c r="BR79" i="18" a="1"/>
  <c r="AB89" i="18" a="1"/>
  <c r="G72" i="18" a="1"/>
  <c r="AM62" i="18" a="1"/>
  <c r="BC52" i="18" a="1"/>
  <c r="L88" i="18" a="1"/>
  <c r="AJ84" i="18" a="1"/>
  <c r="O78" i="18" a="1"/>
  <c r="AL92" i="18" a="1"/>
  <c r="AZ69" i="18" a="1"/>
  <c r="AA60" i="18" a="1"/>
  <c r="AE48" i="18" a="1"/>
  <c r="AL82" i="18" a="1"/>
  <c r="S53" i="18" a="1"/>
  <c r="L47" i="18" a="1"/>
  <c r="BE93" i="18" a="1"/>
  <c r="F63" i="18" a="1"/>
  <c r="AA70" i="18" a="1"/>
  <c r="S50" i="18" a="1"/>
  <c r="AQ90" i="18" a="1"/>
  <c r="J76" i="18" a="1"/>
  <c r="M63" i="18" a="1"/>
  <c r="C49" i="18" a="1"/>
  <c r="AC87" i="18" a="1"/>
  <c r="BO70" i="18" a="1"/>
  <c r="D61" i="18" a="1"/>
  <c r="O84" i="18" a="1"/>
  <c r="AM68" i="18" a="1"/>
  <c r="AW59" i="18" a="1"/>
  <c r="AV98" i="18" a="1"/>
  <c r="BG77" i="18" a="1"/>
  <c r="D63" i="18" a="1"/>
  <c r="AL90" i="18" a="1"/>
  <c r="AU83" i="18" a="1"/>
  <c r="BH78" i="18" a="1"/>
  <c r="M69" i="18" a="1"/>
  <c r="M89" i="18" a="1"/>
  <c r="X97" i="18" a="1"/>
  <c r="AE77" i="18" a="1"/>
  <c r="BO67" i="18" a="1"/>
  <c r="AT83" i="18" a="1"/>
  <c r="AJ70" i="18" a="1"/>
  <c r="C54" i="18" a="1"/>
  <c r="AT86" i="18" a="1"/>
  <c r="K68" i="18" a="1"/>
  <c r="BG59" i="18" a="1"/>
  <c r="AQ49" i="18" a="1"/>
  <c r="BK91" i="18" a="1"/>
  <c r="AP56" i="18" a="1"/>
  <c r="G48" i="18" a="1"/>
  <c r="AE39" i="18" a="1"/>
  <c r="BO80" i="18" a="1"/>
  <c r="BR54" i="18" a="1"/>
  <c r="D47" i="18" a="1"/>
  <c r="S38" i="18" a="1"/>
  <c r="BA77" i="18" a="1"/>
  <c r="AB53" i="18" a="1"/>
  <c r="AW45" i="18" a="1"/>
  <c r="AM74" i="18" a="1"/>
  <c r="AA79" i="18" a="1"/>
  <c r="AT44" i="18" a="1"/>
  <c r="O96" i="18" a="1"/>
  <c r="Z64" i="18" a="1"/>
  <c r="AI69" i="18" a="1"/>
  <c r="AI84" i="18" a="1"/>
  <c r="AI79" i="18" a="1"/>
  <c r="AI80" i="18" a="1"/>
  <c r="G62" i="18" a="1"/>
  <c r="S83" i="18" a="1"/>
  <c r="S78" i="18" a="1"/>
  <c r="S79" i="18" a="1"/>
  <c r="AM76" i="18" a="1"/>
  <c r="C75" i="18" a="1"/>
  <c r="G56" i="18" a="1"/>
  <c r="AA49" i="18" a="1"/>
  <c r="BD62" i="18" a="1"/>
  <c r="O53" i="18" a="1"/>
  <c r="AP88" i="18" a="1"/>
  <c r="AF88" i="18" a="1"/>
  <c r="AM87" i="18" a="1"/>
  <c r="AM82" i="18" a="1"/>
  <c r="U107" i="18" a="1"/>
  <c r="AQ110" i="18" a="1"/>
  <c r="BG104" i="18" a="1"/>
  <c r="AA109" i="18" a="1"/>
  <c r="AU103" i="18" a="1"/>
  <c r="O108" i="18" a="1"/>
  <c r="AE102" i="18" a="1"/>
  <c r="BP90" i="18" a="1"/>
  <c r="C84" i="18" a="1"/>
  <c r="G79" i="18" a="1"/>
  <c r="AQ69" i="18" a="1"/>
  <c r="AZ89" i="18" a="1"/>
  <c r="BI82" i="18" a="1"/>
  <c r="AN88" i="18" a="1"/>
  <c r="BR93" i="18" a="1"/>
  <c r="AW76" i="18" a="1"/>
  <c r="AZ102" i="18" a="1"/>
  <c r="C107" i="18" a="1"/>
  <c r="AN101" i="18" a="1"/>
  <c r="BS111" i="18" a="1"/>
  <c r="H111" i="18" a="1"/>
  <c r="BC110" i="18" a="1"/>
  <c r="R105" i="18" a="1"/>
  <c r="AH93" i="18" a="1"/>
  <c r="BD86" i="18" a="1"/>
  <c r="AQ81" i="18" a="1"/>
  <c r="F71" i="18" a="1"/>
  <c r="V92" i="18" a="1"/>
  <c r="BA85" i="18" a="1"/>
  <c r="F91" i="18" a="1"/>
  <c r="AB84" i="18" a="1"/>
  <c r="O79" i="18" a="1"/>
  <c r="BA101" i="18" a="1"/>
  <c r="D106" i="18" a="1"/>
  <c r="AB100" i="18" a="1"/>
  <c r="BP110" i="18" a="1"/>
  <c r="V105" i="18" a="1"/>
  <c r="AZ109" i="18" a="1"/>
  <c r="F104" i="18" a="1"/>
  <c r="AE92" i="18" a="1"/>
  <c r="BE85" i="18" a="1"/>
  <c r="AN80" i="18" a="1"/>
  <c r="C70" i="18" a="1"/>
  <c r="S91" i="18" a="1"/>
  <c r="AO84" i="18" a="1"/>
  <c r="C90" i="18" a="1"/>
  <c r="AC83" i="18" a="1"/>
  <c r="L78" i="18" a="1"/>
  <c r="S99" i="18" a="1"/>
  <c r="AU75" i="18" a="1"/>
  <c r="AW88" i="18" a="1"/>
  <c r="F90" i="18" a="1"/>
  <c r="AL72" i="18" a="1"/>
  <c r="BI62" i="18" a="1"/>
  <c r="AV67" i="18" a="1"/>
  <c r="BH88" i="18" a="1"/>
  <c r="AI89" i="18" a="1"/>
  <c r="O82" i="18" a="1"/>
  <c r="BH89" i="18" a="1"/>
  <c r="AM70" i="18" a="1"/>
  <c r="E61" i="18" a="1"/>
  <c r="BC50" i="18" a="1"/>
  <c r="D75" i="18" a="1"/>
  <c r="N58" i="18" a="1"/>
  <c r="AF49" i="18" a="1"/>
  <c r="E91" i="18" a="1"/>
  <c r="E65" i="18" a="1"/>
  <c r="S52" i="18" a="1"/>
  <c r="AL53" i="18" a="1"/>
  <c r="BI87" i="18" a="1"/>
  <c r="AU62" i="18" a="1"/>
  <c r="BR66" i="18" a="1"/>
  <c r="S51" i="18" a="1"/>
  <c r="AU84" i="18" a="1"/>
  <c r="BP74" i="18" a="1"/>
  <c r="AA62" i="18" a="1"/>
  <c r="AO93" i="18" a="1"/>
  <c r="AL70" i="18" a="1"/>
  <c r="BE60" i="18" a="1"/>
  <c r="BI48" i="18" a="1"/>
  <c r="D104" i="18" a="1"/>
  <c r="M83" i="18" a="1"/>
  <c r="AE64" i="18" a="1"/>
  <c r="AP92" i="18" a="1"/>
  <c r="U75" i="18" a="1"/>
  <c r="BA65" i="18" a="1"/>
  <c r="BQ55" i="18" a="1"/>
  <c r="Z91" i="18" a="1"/>
  <c r="E74" i="18" a="1"/>
  <c r="X64" i="18" a="1"/>
  <c r="BL88" i="18" a="1"/>
  <c r="AT63" i="18" a="1"/>
  <c r="BO69" i="18" a="1"/>
  <c r="AS51" i="18" a="1"/>
  <c r="BJ76" i="18" a="1"/>
  <c r="AJ57" i="18" a="1"/>
  <c r="Z50" i="18" a="1"/>
  <c r="BJ89" i="18" a="1"/>
  <c r="AH69" i="18" a="1"/>
  <c r="BC54" i="18" a="1"/>
  <c r="K58" i="18" a="1"/>
  <c r="AV86" i="18" a="1"/>
  <c r="F67" i="18" a="1"/>
  <c r="AQ53" i="18" a="1"/>
  <c r="BQ52" i="18" a="1"/>
  <c r="AH83" i="18" a="1"/>
  <c r="BI64" i="18" a="1"/>
  <c r="AA52" i="18" a="1"/>
  <c r="BB92" i="18" a="1"/>
  <c r="AG62" i="18" a="1"/>
  <c r="BN66" i="18" a="1"/>
  <c r="AS85" i="18" a="1"/>
  <c r="AE95" i="18" a="1"/>
  <c r="H82" i="18" a="1"/>
  <c r="N67" i="18" a="1"/>
  <c r="BR82" i="18" a="1"/>
  <c r="BR77" i="18" a="1"/>
  <c r="AF68" i="18" a="1"/>
  <c r="AE58" i="18" a="1"/>
  <c r="E94" i="18" a="1"/>
  <c r="BB76" i="18" a="1"/>
  <c r="C67" i="18" a="1"/>
  <c r="BH87" i="18" a="1"/>
  <c r="E68" i="18" a="1"/>
  <c r="BQ53" i="18" a="1"/>
  <c r="BO54" i="18" a="1"/>
  <c r="AU77" i="18" a="1"/>
  <c r="AC59" i="18" a="1"/>
  <c r="BH50" i="18" a="1"/>
  <c r="AF78" i="18" a="1"/>
  <c r="BB62" i="18" a="1"/>
  <c r="D57" i="18" a="1"/>
  <c r="BK57" i="18" a="1"/>
  <c r="R75" i="18" a="1"/>
  <c r="AB74" i="18" a="1"/>
  <c r="AW55" i="18" a="1"/>
  <c r="AG53" i="18" a="1"/>
  <c r="D72" i="18" a="1"/>
  <c r="R71" i="18" a="1"/>
  <c r="AT54" i="18" a="1"/>
  <c r="BP80" i="18" a="1"/>
  <c r="AT69" i="18" a="1"/>
  <c r="U53" i="18" a="1"/>
  <c r="BI102" i="18" a="1"/>
  <c r="N93" i="18" a="1"/>
  <c r="F65" i="18" a="1"/>
  <c r="BA92" i="18" a="1"/>
  <c r="AW85" i="18" a="1"/>
  <c r="BJ80" i="18" a="1"/>
  <c r="X71" i="18" a="1"/>
  <c r="X91" i="18" a="1"/>
  <c r="AG84" i="18" a="1"/>
  <c r="AT79" i="18" a="1"/>
  <c r="BQ69" i="18" a="1"/>
  <c r="Q76" i="18" a="1"/>
  <c r="BN79" i="18" a="1"/>
  <c r="R56" i="18" a="1"/>
  <c r="AI92" i="18" a="1"/>
  <c r="BE72" i="18" a="1"/>
  <c r="AN62" i="18" a="1"/>
  <c r="BC51" i="18" a="1"/>
  <c r="AF77" i="18" a="1"/>
  <c r="AM59" i="18" a="1"/>
  <c r="V50" i="18" a="1"/>
  <c r="AT41" i="18" a="1"/>
  <c r="R74" i="18" a="1"/>
  <c r="BO57" i="18" a="1"/>
  <c r="F49" i="18" a="1"/>
  <c r="U40" i="18" a="1"/>
  <c r="AI85" i="18" a="1"/>
  <c r="Y56" i="18" a="1"/>
  <c r="BL47" i="18" a="1"/>
  <c r="AF91" i="18" a="1"/>
  <c r="BR76" i="18" a="1"/>
  <c r="L65" i="18" a="1"/>
  <c r="S93" i="18" a="1"/>
  <c r="BP75" i="18" a="1"/>
  <c r="Q66" i="18" a="1"/>
  <c r="T56" i="18" a="1"/>
  <c r="BL91" i="18" a="1"/>
  <c r="AQ74" i="18" a="1"/>
  <c r="BJ64" i="18" a="1"/>
  <c r="Y96" i="18" a="1"/>
  <c r="AW63" i="18" a="1"/>
  <c r="AC77" i="18" a="1"/>
  <c r="AJ50" i="18" a="1"/>
  <c r="U73" i="18" a="1"/>
  <c r="N57" i="18" a="1"/>
  <c r="AS48" i="18" a="1"/>
  <c r="BH72" i="18" a="1"/>
  <c r="AI71" i="18" a="1"/>
  <c r="BG54" i="18" a="1"/>
  <c r="Z51" i="18" a="1"/>
  <c r="BB81" i="18" a="1"/>
  <c r="BK69" i="18" a="1"/>
  <c r="AU53" i="18" a="1"/>
  <c r="J50" i="18" a="1"/>
  <c r="AN78" i="18" a="1"/>
  <c r="U68" i="18" a="1"/>
  <c r="AE52" i="18" a="1"/>
  <c r="Z75" i="18" a="1"/>
  <c r="AW66" i="18" a="1"/>
  <c r="BD60" i="18" a="1"/>
  <c r="AI108" i="18" a="1"/>
  <c r="BG78" i="18" a="1"/>
  <c r="BD66" i="18" a="1"/>
  <c r="M95" i="18" a="1"/>
  <c r="AL87" i="18" a="1"/>
  <c r="Y82" i="18" a="1"/>
  <c r="AW71" i="18" a="1"/>
  <c r="BI92" i="18" a="1"/>
  <c r="M86" i="18" a="1"/>
  <c r="BN80" i="18" a="1"/>
  <c r="AG70" i="18" a="1"/>
  <c r="AX72" i="18" a="1"/>
  <c r="BP56" i="18" a="1"/>
  <c r="AG48" i="18" a="1"/>
  <c r="AU88" i="18" a="1"/>
  <c r="T63" i="18" a="1"/>
  <c r="BP68" i="18" a="1"/>
  <c r="AJ51" i="18" a="1"/>
  <c r="AJ76" i="18" a="1"/>
  <c r="S57" i="18" a="1"/>
  <c r="M50" i="18" a="1"/>
  <c r="AZ43" i="18" a="1"/>
  <c r="H74" i="18" a="1"/>
  <c r="BH55" i="18" a="1"/>
  <c r="BS48" i="18" a="1"/>
  <c r="AN42" i="18" a="1"/>
  <c r="T91" i="18" a="1"/>
  <c r="AU66" i="18" a="1"/>
  <c r="Q91" i="18" a="1"/>
  <c r="AQ102" i="18" a="1"/>
  <c r="AS109" i="18" a="1"/>
  <c r="AZ72" i="18" a="1"/>
  <c r="AN85" i="18" a="1"/>
  <c r="AU99" i="18" a="1"/>
  <c r="S97" i="18" a="1"/>
  <c r="AT62" i="18" a="1"/>
  <c r="AT77" i="18" a="1"/>
  <c r="AI98" i="18" a="1"/>
  <c r="G96" i="18" a="1"/>
  <c r="BJ77" i="18" a="1"/>
  <c r="AB86" i="18" a="1"/>
  <c r="AH76" i="18" a="1"/>
  <c r="BG76" i="18" a="1"/>
  <c r="O85" i="18" a="1"/>
  <c r="K57" i="18" a="1"/>
  <c r="Q74" i="18" a="1"/>
  <c r="BQ72" i="18" a="1"/>
  <c r="C79" i="18" a="1"/>
  <c r="AC46" i="18" a="1"/>
  <c r="BK52" i="18" a="1"/>
  <c r="AL40" i="18" a="1"/>
  <c r="BH51" i="18" a="1"/>
  <c r="Z39" i="18" a="1"/>
  <c r="J66" i="18" a="1"/>
  <c r="V85" i="18" a="1"/>
  <c r="BB58" i="18" a="1"/>
  <c r="BK60" i="18" a="1"/>
  <c r="AP93" i="18" a="1"/>
  <c r="U77" i="18" a="1"/>
  <c r="Z92" i="18" a="1"/>
  <c r="E76" i="18" a="1"/>
  <c r="BA80" i="18" a="1"/>
  <c r="M46" i="18" a="1"/>
  <c r="BQ80" i="18" a="1"/>
  <c r="T49" i="18" a="1"/>
  <c r="K56" i="18" a="1"/>
  <c r="AQ93" i="18" a="1"/>
  <c r="BD54" i="18" a="1"/>
  <c r="AC90" i="18" a="1"/>
  <c r="BA53" i="18" a="1"/>
  <c r="S65" i="18" a="1"/>
  <c r="AX61" i="18" a="1"/>
  <c r="G88" i="18" a="1"/>
  <c r="BR83" i="18" a="1"/>
  <c r="S69" i="18" a="1"/>
  <c r="BA100" i="18" a="1"/>
  <c r="BL67" i="18" a="1"/>
  <c r="BI70" i="18" a="1"/>
  <c r="AU46" i="18" a="1"/>
  <c r="BL68" i="18" a="1"/>
  <c r="AF83" i="18" a="1"/>
  <c r="AU58" i="18" a="1"/>
  <c r="AM92" i="18" a="1"/>
  <c r="AE57" i="18" a="1"/>
  <c r="Y89" i="18" a="1"/>
  <c r="S56" i="18" a="1"/>
  <c r="BH70" i="18" a="1"/>
  <c r="BE44" i="18" a="1"/>
  <c r="Z85" i="18" a="1"/>
  <c r="BJ86" i="18" a="1"/>
  <c r="AE72" i="18" a="1"/>
  <c r="AT85" i="18" a="1"/>
  <c r="AZ70" i="18" a="1"/>
  <c r="K64" i="18" a="1"/>
  <c r="AO47" i="18" a="1"/>
  <c r="BS53" i="18" a="1"/>
  <c r="BO97" i="18" a="1"/>
  <c r="M61" i="18" a="1"/>
  <c r="AM91" i="18" a="1"/>
  <c r="BS59" i="18" a="1"/>
  <c r="Y88" i="18" a="1"/>
  <c r="BC58" i="18" a="1"/>
  <c r="AL83" i="18" a="1"/>
  <c r="AJ94" i="18" a="1"/>
  <c r="H67" i="18" a="1"/>
  <c r="C93" i="18" a="1"/>
  <c r="AW65" i="18" a="1"/>
  <c r="AI66" i="18" a="1"/>
  <c r="AJ44" i="18" a="1"/>
  <c r="F66" i="18" a="1"/>
  <c r="K90" i="18" a="1"/>
  <c r="AJ56" i="18" a="1"/>
  <c r="BO86" i="18" a="1"/>
  <c r="T55" i="18" a="1"/>
  <c r="BA83" i="18" a="1"/>
  <c r="H54" i="18" a="1"/>
  <c r="AH66" i="18" a="1"/>
  <c r="BR55" i="18" a="1"/>
  <c r="AE75" i="18" a="1"/>
  <c r="AC88" i="18" a="1"/>
  <c r="M80" i="18" a="1"/>
  <c r="BR86" i="18" a="1"/>
  <c r="BD72" i="18" a="1"/>
  <c r="AO67" i="18" a="1"/>
  <c r="AF47" i="18" a="1"/>
  <c r="C52" i="18" a="1"/>
  <c r="Y91" i="18" a="1"/>
  <c r="L64" i="18" a="1"/>
  <c r="K88" i="18" a="1"/>
  <c r="H61" i="18" a="1"/>
  <c r="BO84" i="18" a="1"/>
  <c r="AI61" i="18" a="1"/>
  <c r="AT87" i="18" a="1"/>
  <c r="AT52" i="18" a="1"/>
  <c r="L50" i="18" a="1"/>
  <c r="AB81" i="18" a="1"/>
  <c r="K78" i="18" a="1"/>
  <c r="AV83" i="18" a="1"/>
  <c r="AV77" i="18" a="1"/>
  <c r="K66" i="18" a="1"/>
  <c r="BP96" i="18" a="1"/>
  <c r="AF76" i="18" a="1"/>
  <c r="AZ64" i="18" a="1"/>
  <c r="D70" i="18" a="1"/>
  <c r="D53" i="18" a="1"/>
  <c r="AX85" i="18" a="1"/>
  <c r="J79" i="18" a="1"/>
  <c r="AE63" i="18" a="1"/>
  <c r="AG50" i="18" a="1"/>
  <c r="U74" i="18" a="1"/>
  <c r="BL55" i="18" a="1"/>
  <c r="J49" i="18" a="1"/>
  <c r="BA42" i="18" a="1"/>
  <c r="S92" i="18" a="1"/>
  <c r="V54" i="18" a="1"/>
  <c r="BP47" i="18" a="1"/>
  <c r="AB41" i="18" a="1"/>
  <c r="AZ81" i="18" a="1"/>
  <c r="AX52" i="18" a="1"/>
  <c r="AZ46" i="18" a="1"/>
  <c r="X79" i="18" a="1"/>
  <c r="AO75" i="18" a="1"/>
  <c r="AN45" i="18" a="1"/>
  <c r="BP61" i="18" a="1"/>
  <c r="BR85" i="18" a="1"/>
  <c r="V67" i="18" a="1"/>
  <c r="AF62" i="18" a="1"/>
  <c r="M60" i="18" a="1"/>
  <c r="BI43" i="18" a="1"/>
  <c r="R44" i="18" a="1"/>
  <c r="Z27" i="18" a="1"/>
  <c r="AP84" i="18" a="1"/>
  <c r="F42" i="18" a="1"/>
  <c r="BK42" i="18" a="1"/>
  <c r="J26" i="18" a="1"/>
  <c r="H83" i="18" a="1"/>
  <c r="AU40" i="18" a="1"/>
  <c r="BH41" i="18" a="1"/>
  <c r="BP24" i="18" a="1"/>
  <c r="BB21" i="18" a="1"/>
  <c r="AN60" i="18" a="1"/>
  <c r="BB40" i="18" a="1"/>
  <c r="AS23" i="18" a="1"/>
  <c r="AI20" i="18" a="1"/>
  <c r="BD88" i="18" a="1"/>
  <c r="BP49" i="18" a="1"/>
  <c r="AN51" i="18" a="1"/>
  <c r="BP28" i="18" a="1"/>
  <c r="AT89" i="18" a="1"/>
  <c r="Q44" i="18" a="1"/>
  <c r="BD44" i="18" a="1"/>
  <c r="AZ27" i="18" a="1"/>
  <c r="BD87" i="18" a="1"/>
  <c r="AW42" i="18" a="1"/>
  <c r="BP72" i="18" a="1"/>
  <c r="T75" i="18" a="1"/>
  <c r="AB47" i="18" a="1"/>
  <c r="H36" i="18" a="1"/>
  <c r="BD61" i="18" a="1"/>
  <c r="AZ56" i="18" a="1"/>
  <c r="AG35" i="18" a="1"/>
  <c r="BJ30" i="18" a="1"/>
  <c r="AA15" i="18" a="1"/>
  <c r="C50" i="18" a="1"/>
  <c r="Q34" i="18" a="1"/>
  <c r="AX29" i="18" a="1"/>
  <c r="O14" i="18" a="1"/>
  <c r="BG46" i="18" a="1"/>
  <c r="AZ48" i="18" a="1"/>
  <c r="AH28" i="18" a="1"/>
  <c r="AT31" i="18" a="1"/>
  <c r="BP73" i="18" a="1"/>
  <c r="AG44" i="18" a="1"/>
  <c r="AB27" i="18" a="1"/>
  <c r="BD26" i="18" a="1"/>
  <c r="BJ17" i="18" a="1"/>
  <c r="K47" i="18" a="1"/>
  <c r="E37" i="18" a="1"/>
  <c r="AH32" i="18" a="1"/>
  <c r="BQ16" i="18" a="1"/>
  <c r="L61" i="18" a="1"/>
  <c r="BG35" i="18" a="1"/>
  <c r="V31" i="18" a="1"/>
  <c r="BE15" i="18" a="1"/>
  <c r="F51" i="18" a="1"/>
  <c r="AU34" i="18" a="1"/>
  <c r="J80" i="18" a="1"/>
  <c r="V46" i="18" a="1"/>
  <c r="AO41" i="18" a="1"/>
  <c r="K85" i="18" a="1"/>
  <c r="T66" i="18" a="1"/>
  <c r="BH43" i="18" a="1"/>
  <c r="BC26" i="18" a="1"/>
  <c r="X24" i="18" a="1"/>
  <c r="BP69" i="18" a="1"/>
  <c r="AI42" i="18" a="1"/>
  <c r="AQ25" i="18" a="1"/>
  <c r="AC22" i="18" a="1"/>
  <c r="AI72" i="18" a="1"/>
  <c r="AF41" i="18" a="1"/>
  <c r="AA24" i="18" a="1"/>
  <c r="M21" i="18" a="1"/>
  <c r="BI14" i="18" a="1"/>
  <c r="AU49" i="18" a="1"/>
  <c r="D34" i="18" a="1"/>
  <c r="AG29" i="18" a="1"/>
  <c r="BP13" i="18" a="1"/>
  <c r="BS67" i="18" a="1"/>
  <c r="X50" i="18" a="1"/>
  <c r="AA28" i="18" a="1"/>
  <c r="AP70" i="18" a="1"/>
  <c r="O103" i="18" a="1"/>
  <c r="K103" i="18" a="1"/>
  <c r="V98" i="18" a="1"/>
  <c r="AS63" i="18" a="1"/>
  <c r="AS78" i="18" a="1"/>
  <c r="Z98" i="18" a="1"/>
  <c r="BP95" i="18" a="1"/>
  <c r="AB66" i="18" a="1"/>
  <c r="O81" i="18" a="1"/>
  <c r="N97" i="18" a="1"/>
  <c r="BD94" i="18" a="1"/>
  <c r="BJ79" i="18" a="1"/>
  <c r="BS93" i="18" a="1"/>
  <c r="L80" i="18" a="1"/>
  <c r="AZ91" i="18" a="1"/>
  <c r="BO92" i="18" a="1"/>
  <c r="AT60" i="18" a="1"/>
  <c r="AA65" i="18" a="1"/>
  <c r="S66" i="18" a="1"/>
  <c r="BL81" i="18" a="1"/>
  <c r="BG92" i="18" a="1"/>
  <c r="BO55" i="18" a="1"/>
  <c r="AS89" i="18" a="1"/>
  <c r="AP54" i="18" a="1"/>
  <c r="AE86" i="18" a="1"/>
  <c r="AM53" i="18" a="1"/>
  <c r="AI64" i="18" a="1"/>
  <c r="BC84" i="18" a="1"/>
  <c r="M78" i="18" a="1"/>
  <c r="L84" i="18" a="1"/>
  <c r="AE69" i="18" a="1"/>
  <c r="BE82" i="18" a="1"/>
  <c r="F68" i="18" a="1"/>
  <c r="G70" i="18" a="1"/>
  <c r="J59" i="18" a="1"/>
  <c r="AB60" i="18" a="1"/>
  <c r="T81" i="18" a="1"/>
  <c r="C58" i="18" a="1"/>
  <c r="F78" i="18" a="1"/>
  <c r="BI56" i="18" a="1"/>
  <c r="BJ74" i="18" a="1"/>
  <c r="AS55" i="18" a="1"/>
  <c r="E71" i="18" a="1"/>
  <c r="K105" i="18" a="1"/>
  <c r="R66" i="18" a="1"/>
  <c r="BI86" i="18" a="1"/>
  <c r="BA72" i="18" a="1"/>
  <c r="AJ85" i="18" a="1"/>
  <c r="K71" i="18" a="1"/>
  <c r="AA63" i="18" a="1"/>
  <c r="BP82" i="18" a="1"/>
  <c r="AL68" i="18" a="1"/>
  <c r="T80" i="18" a="1"/>
  <c r="U51" i="18" a="1"/>
  <c r="F77" i="18" a="1"/>
  <c r="R50" i="18" a="1"/>
  <c r="BJ73" i="18" a="1"/>
  <c r="BK48" i="18" a="1"/>
  <c r="L56" i="18" a="1"/>
  <c r="AC107" i="18" a="1"/>
  <c r="BS68" i="18" a="1"/>
  <c r="BA89" i="18" a="1"/>
  <c r="AL81" i="18" a="1"/>
  <c r="X88" i="18" a="1"/>
  <c r="O74" i="18" a="1"/>
  <c r="BD59" i="18" a="1"/>
  <c r="S94" i="18" a="1"/>
  <c r="AE53" i="18" a="1"/>
  <c r="AW80" i="18" a="1"/>
  <c r="AT53" i="18" a="1"/>
  <c r="U78" i="18" a="1"/>
  <c r="L51" i="18" a="1"/>
  <c r="F76" i="18" a="1"/>
  <c r="AO100" i="18" a="1"/>
  <c r="C64" i="18" a="1"/>
  <c r="AX84" i="18" a="1"/>
  <c r="Y70" i="18" a="1"/>
  <c r="U83" i="18" a="1"/>
  <c r="BN68" i="18" a="1"/>
  <c r="BI71" i="18" a="1"/>
  <c r="AH89" i="18" a="1"/>
  <c r="BJ60" i="18" a="1"/>
  <c r="BI74" i="18" a="1"/>
  <c r="S49" i="18" a="1"/>
  <c r="BL90" i="18" a="1"/>
  <c r="C48" i="18" a="1"/>
  <c r="BB80" i="18" a="1"/>
  <c r="BI46" i="18" a="1"/>
  <c r="X53" i="18" a="1"/>
  <c r="AJ97" i="18" a="1"/>
  <c r="AU70" i="18" a="1"/>
  <c r="AU80" i="18" a="1"/>
  <c r="S63" i="18" a="1"/>
  <c r="V79" i="18" a="1"/>
  <c r="BL61" i="18" a="1"/>
  <c r="AS57" i="18" a="1"/>
  <c r="AI90" i="18" a="1"/>
  <c r="BP54" i="18" a="1"/>
  <c r="AF79" i="18" a="1"/>
  <c r="BR51" i="18" a="1"/>
  <c r="D77" i="18" a="1"/>
  <c r="AH50" i="18" a="1"/>
  <c r="AX74" i="18" a="1"/>
  <c r="BA56" i="18" a="1"/>
  <c r="AC72" i="18" a="1"/>
  <c r="BB56" i="18" a="1"/>
  <c r="AQ95" i="18" a="1"/>
  <c r="BH71" i="18" a="1"/>
  <c r="BR64" i="18" a="1"/>
  <c r="H91" i="18" a="1"/>
  <c r="M81" i="18" a="1"/>
  <c r="BG69" i="18" a="1"/>
  <c r="AW89" i="18" a="1"/>
  <c r="BO79" i="18" a="1"/>
  <c r="AO83" i="18" a="1"/>
  <c r="BN71" i="18" a="1"/>
  <c r="U47" i="18" a="1"/>
  <c r="AH87" i="18" a="1"/>
  <c r="AW67" i="18" a="1"/>
  <c r="BD53" i="18" a="1"/>
  <c r="O54" i="18" a="1"/>
  <c r="Q77" i="18" a="1"/>
  <c r="Y59" i="18" a="1"/>
  <c r="AU50" i="18" a="1"/>
  <c r="J34" i="18" a="1"/>
  <c r="BG74" i="18" a="1"/>
  <c r="BR57" i="18" a="1"/>
  <c r="AE49" i="18" a="1"/>
  <c r="AP48" i="18" a="1"/>
  <c r="AU90" i="18" a="1"/>
  <c r="BO56" i="18" a="1"/>
  <c r="S48" i="18" a="1"/>
  <c r="AU71" i="18" a="1"/>
  <c r="AP55" i="18" a="1"/>
  <c r="C47" i="18" a="1"/>
  <c r="E90" i="18" a="1"/>
  <c r="BC69" i="18" a="1"/>
  <c r="BR62" i="18" a="1"/>
  <c r="L53" i="18" a="1"/>
  <c r="BI81" i="18" a="1"/>
  <c r="AB46" i="18" a="1"/>
  <c r="AS35" i="18" a="1"/>
  <c r="D31" i="18" a="1"/>
  <c r="E73" i="18" a="1"/>
  <c r="AM43" i="18" a="1"/>
  <c r="AG34" i="18" a="1"/>
  <c r="AW29" i="18" a="1"/>
  <c r="AT82" i="18" a="1"/>
  <c r="BS41" i="18" a="1"/>
  <c r="AA43" i="18" a="1"/>
  <c r="AT28" i="18" a="1"/>
  <c r="V33" i="18" a="1"/>
  <c r="AP51" i="18" a="1"/>
  <c r="BH44" i="18" a="1"/>
  <c r="BA27" i="18" a="1"/>
  <c r="N29" i="18" a="1"/>
  <c r="F73" i="18" a="1"/>
  <c r="AJ34" i="18" a="1"/>
  <c r="Q37" i="18" a="1"/>
  <c r="AT32" i="18" a="1"/>
  <c r="BA73" i="18" a="1"/>
  <c r="Z48" i="18" a="1"/>
  <c r="E36" i="18" a="1"/>
  <c r="U31" i="18" a="1"/>
  <c r="AG75" i="18" a="1"/>
  <c r="L44" i="18" a="1"/>
  <c r="BD76" i="18" a="1"/>
  <c r="AZ65" i="18" a="1"/>
  <c r="AQ78" i="18" a="1"/>
  <c r="O72" i="18" a="1"/>
  <c r="H56" i="18" a="1"/>
  <c r="AF46" i="18" a="1"/>
  <c r="X39" i="18" a="1"/>
  <c r="M40" i="18" a="1"/>
  <c r="E19" i="18" a="1"/>
  <c r="G61" i="18" a="1"/>
  <c r="L38" i="18" a="1"/>
  <c r="AO33" i="18" a="1"/>
  <c r="BG17" i="18" a="1"/>
  <c r="AE55" i="18" a="1"/>
  <c r="BN36" i="18" a="1"/>
  <c r="AC32" i="18" a="1"/>
  <c r="AU16" i="18" a="1"/>
  <c r="AS53" i="18" a="1"/>
  <c r="BL35" i="18" a="1"/>
  <c r="F31" i="18" a="1"/>
  <c r="BB15" i="18" a="1"/>
  <c r="BN21" i="18" a="1"/>
  <c r="AH48" i="18" a="1"/>
  <c r="BN40" i="18" a="1"/>
  <c r="D24" i="18" a="1"/>
  <c r="AU20" i="18" a="1"/>
  <c r="AW46" i="18" a="1"/>
  <c r="BB39" i="18" a="1"/>
  <c r="J43" i="18" a="1"/>
  <c r="AE19" i="18" a="1"/>
  <c r="T45" i="18" a="1"/>
  <c r="AL38" i="18" a="1"/>
  <c r="AU69" i="18" a="1"/>
  <c r="R83" i="18" a="1"/>
  <c r="BD81" i="18" a="1"/>
  <c r="AV73" i="18" a="1"/>
  <c r="AG65" i="18" a="1"/>
  <c r="Q35" i="18" a="1"/>
  <c r="AG30" i="18" a="1"/>
  <c r="K15" i="18" a="1"/>
  <c r="AQ58" i="18" a="1"/>
  <c r="E34" i="18" a="1"/>
  <c r="Q29" i="18" a="1"/>
  <c r="BD13" i="18" a="1"/>
  <c r="AA53" i="18" a="1"/>
  <c r="AN47" i="18" a="1"/>
  <c r="E28" i="18" a="1"/>
  <c r="AG31" i="18" a="1"/>
  <c r="BD18" i="18" a="1"/>
  <c r="H60" i="18" a="1"/>
  <c r="BD37" i="18" a="1"/>
  <c r="X33" i="18" a="1"/>
  <c r="AT17" i="18" a="1"/>
  <c r="E58" i="18" a="1"/>
  <c r="BG36" i="18" a="1"/>
  <c r="E32" i="18" a="1"/>
  <c r="AX56" i="18" a="1"/>
  <c r="BN73" i="18" a="1"/>
  <c r="BL106" i="18" a="1"/>
  <c r="J98" i="18" a="1"/>
  <c r="U93" i="18" a="1"/>
  <c r="N80" i="18" a="1"/>
  <c r="AH109" i="18" a="1"/>
  <c r="D85" i="18" a="1"/>
  <c r="AW83" i="18" a="1"/>
  <c r="AT78" i="18" a="1"/>
  <c r="AE108" i="18" a="1"/>
  <c r="F99" i="18" a="1"/>
  <c r="AO74" i="18" a="1"/>
  <c r="AX77" i="18" a="1"/>
  <c r="AH75" i="18" a="1"/>
  <c r="AE74" i="18" a="1"/>
  <c r="AG76" i="18" a="1"/>
  <c r="BQ85" i="18" a="1"/>
  <c r="R69" i="18" a="1"/>
  <c r="AJ52" i="18" a="1"/>
  <c r="K82" i="18" a="1"/>
  <c r="AZ82" i="18" a="1"/>
  <c r="F59" i="18" a="1"/>
  <c r="G81" i="18" a="1"/>
  <c r="BL57" i="18" a="1"/>
  <c r="BK77" i="18" a="1"/>
  <c r="AV56" i="18" a="1"/>
  <c r="AC73" i="18" a="1"/>
  <c r="O102" i="18" a="1"/>
  <c r="Q67" i="18" a="1"/>
  <c r="BL87" i="18" a="1"/>
  <c r="L77" i="18" a="1"/>
  <c r="AI86" i="18" a="1"/>
  <c r="R72" i="18" a="1"/>
  <c r="AL65" i="18" a="1"/>
  <c r="BD85" i="18" a="1"/>
  <c r="BP51" i="18" a="1"/>
  <c r="C87" i="18" a="1"/>
  <c r="K54" i="18" a="1"/>
  <c r="G80" i="18" a="1"/>
  <c r="Q51" i="18" a="1"/>
  <c r="BK76" i="18" a="1"/>
  <c r="E50" i="18" a="1"/>
  <c r="AO57" i="18" a="1"/>
  <c r="E99" i="18" a="1"/>
  <c r="BR69" i="18" a="1"/>
  <c r="AZ90" i="18" a="1"/>
  <c r="BO63" i="18" a="1"/>
  <c r="AA89" i="18" a="1"/>
  <c r="AN79" i="18" a="1"/>
  <c r="O61" i="18" a="1"/>
  <c r="AZ84" i="18" a="1"/>
  <c r="AH54" i="18" a="1"/>
  <c r="AF84" i="18" a="1"/>
  <c r="BG57" i="18" a="1"/>
  <c r="AJ80" i="18" a="1"/>
  <c r="BL52" i="18" a="1"/>
  <c r="Q78" i="18" a="1"/>
  <c r="BQ50" i="18" a="1"/>
  <c r="BG56" i="18" a="1"/>
  <c r="AS101" i="18" a="1"/>
  <c r="BB74" i="18" a="1"/>
  <c r="AX83" i="18" a="1"/>
  <c r="U65" i="18" a="1"/>
  <c r="AG81" i="18" a="1"/>
  <c r="E64" i="18" a="1"/>
  <c r="AG60" i="18" a="1"/>
  <c r="AZ83" i="18" a="1"/>
  <c r="BR56" i="18" a="1"/>
  <c r="Q90" i="18" a="1"/>
  <c r="BR59" i="18" a="1"/>
  <c r="Q81" i="18" a="1"/>
  <c r="AN55" i="18" a="1"/>
  <c r="BK78" i="18" a="1"/>
  <c r="K111" i="18" a="1"/>
  <c r="BP67" i="18" a="1"/>
  <c r="AO88" i="18" a="1"/>
  <c r="N75" i="18" a="1"/>
  <c r="Y87" i="18" a="1"/>
  <c r="AJ71" i="18" a="1"/>
  <c r="AA58" i="18" a="1"/>
  <c r="AV91" i="18" a="1"/>
  <c r="AF52" i="18" a="1"/>
  <c r="AU78" i="18" a="1"/>
  <c r="Y51" i="18" a="1"/>
  <c r="S76" i="18" a="1"/>
  <c r="BR49" i="18" a="1"/>
  <c r="D74" i="18" a="1"/>
  <c r="BO48" i="18" a="1"/>
  <c r="BJ53" i="18" a="1"/>
  <c r="AF107" i="18" a="1"/>
  <c r="H62" i="18" a="1"/>
  <c r="H72" i="18" a="1"/>
  <c r="J67" i="18" a="1"/>
  <c r="AS84" i="18" a="1"/>
  <c r="BC65" i="18" a="1"/>
  <c r="AO60" i="18" a="1"/>
  <c r="AT81" i="18" a="1"/>
  <c r="G58" i="18" a="1"/>
  <c r="BH63" i="18" a="1"/>
  <c r="R59" i="18" a="1"/>
  <c r="AZ80" i="18" a="1"/>
  <c r="F54" i="18" a="1"/>
  <c r="AL71" i="18" a="1"/>
  <c r="BJ59" i="18" a="1"/>
  <c r="AM81" i="18" a="1"/>
  <c r="AF60" i="18" a="1"/>
  <c r="AA97" i="18" a="1"/>
  <c r="AC85" i="18" a="1"/>
  <c r="AS67" i="18" a="1"/>
  <c r="BD99" i="18" a="1"/>
  <c r="X78" i="18" a="1"/>
  <c r="M59" i="18" a="1"/>
  <c r="BA93" i="18" a="1"/>
  <c r="E72" i="18" a="1"/>
  <c r="BQ84" i="18" a="1"/>
  <c r="C69" i="18" a="1"/>
  <c r="BL50" i="18" a="1"/>
  <c r="E79" i="18" a="1"/>
  <c r="J63" i="18" a="1"/>
  <c r="H57" i="18" a="1"/>
  <c r="AZ101" i="18" a="1"/>
  <c r="AX82" i="18" a="1"/>
  <c r="AM67" i="18" a="1"/>
  <c r="E55" i="18" a="1"/>
  <c r="AS91" i="18" a="1"/>
  <c r="AP71" i="18" a="1"/>
  <c r="AV61" i="18" a="1"/>
  <c r="AB51" i="18" a="1"/>
  <c r="AE88" i="18" a="1"/>
  <c r="AA69" i="18" a="1"/>
  <c r="AJ60" i="18" a="1"/>
  <c r="Q85" i="18" a="1"/>
  <c r="BQ66" i="18" a="1"/>
  <c r="T59" i="18" a="1"/>
  <c r="BR48" i="18" a="1"/>
  <c r="BB72" i="18" a="1"/>
  <c r="AE60" i="18" a="1"/>
  <c r="BQ48" i="18" a="1"/>
  <c r="AN83" i="18" a="1"/>
  <c r="AA72" i="18" a="1"/>
  <c r="BC68" i="18" a="1"/>
  <c r="BN28" i="18" a="1"/>
  <c r="BO32" i="18" a="1"/>
  <c r="AB63" i="18" a="1"/>
  <c r="J46" i="18" a="1"/>
  <c r="BB27" i="18" a="1"/>
  <c r="BC27" i="18" a="1"/>
  <c r="R64" i="18" a="1"/>
  <c r="AH43" i="18" a="1"/>
  <c r="AL26" i="18" a="1"/>
  <c r="Y23" i="18" a="1"/>
  <c r="BK16" i="18" a="1"/>
  <c r="BA44" i="18" a="1"/>
  <c r="F36" i="18" a="1"/>
  <c r="AI31" i="18" a="1"/>
  <c r="BR15" i="18" a="1"/>
  <c r="AL73" i="18" a="1"/>
  <c r="BD35" i="18" a="1"/>
  <c r="AL30" i="18" a="1"/>
  <c r="C24" i="18" a="1"/>
  <c r="AX63" i="18" a="1"/>
  <c r="AA34" i="18" a="1"/>
  <c r="Z29" i="18" a="1"/>
  <c r="K34" i="18" a="1"/>
  <c r="BD65" i="18" a="1"/>
  <c r="AQ47" i="18" a="1"/>
  <c r="AA88" i="18" a="1"/>
  <c r="X77" i="18" a="1"/>
  <c r="BB53" i="18" a="1"/>
  <c r="BD63" i="18" a="1"/>
  <c r="BL49" i="18" a="1"/>
  <c r="S42" i="18" a="1"/>
  <c r="F43" i="18" a="1"/>
  <c r="N26" i="18" a="1"/>
  <c r="AF85" i="18" a="1"/>
  <c r="BH40" i="18" a="1"/>
  <c r="BL41" i="18" a="1"/>
  <c r="K25" i="18" a="1"/>
  <c r="BP83" i="18" a="1"/>
  <c r="E39" i="18" a="1"/>
  <c r="AV40" i="18" a="1"/>
  <c r="BD23" i="18" a="1"/>
  <c r="AP20" i="18" a="1"/>
  <c r="N56" i="18" a="1"/>
  <c r="AP39" i="18" a="1"/>
  <c r="BB42" i="18" a="1"/>
  <c r="AJ19" i="18" a="1"/>
  <c r="AX89" i="18" a="1"/>
  <c r="U44" i="18" a="1"/>
  <c r="BB45" i="18" a="1"/>
  <c r="BD27" i="18" a="1"/>
  <c r="J90" i="18" a="1"/>
  <c r="BJ42" i="18" a="1"/>
  <c r="AJ43" i="18" a="1"/>
  <c r="BA26" i="18" a="1"/>
  <c r="AT88" i="18" a="1"/>
  <c r="G41" i="18" a="1"/>
  <c r="T42" i="18" a="1"/>
  <c r="AX90" i="18" a="1"/>
  <c r="AO71" i="18" a="1"/>
  <c r="BG52" i="18" a="1"/>
  <c r="J64" i="18" a="1"/>
  <c r="M53" i="18" a="1"/>
  <c r="BQ38" i="18" a="1"/>
  <c r="Y37" i="18" a="1"/>
  <c r="BG18" i="18" a="1"/>
  <c r="AI60" i="18" a="1"/>
  <c r="BE37" i="18" a="1"/>
  <c r="Y33" i="18" a="1"/>
  <c r="AU17" i="18" a="1"/>
  <c r="AF55" i="18" a="1"/>
  <c r="AO36" i="18" a="1"/>
  <c r="BR31" i="18" a="1"/>
  <c r="AE16" i="18" a="1"/>
  <c r="BE98" i="18" a="1"/>
  <c r="Q40" i="18" a="1"/>
  <c r="AU41" i="18" a="1"/>
  <c r="BC24" i="18" a="1"/>
  <c r="AO21" i="18" a="1"/>
  <c r="AO59" i="18" a="1"/>
  <c r="AO40" i="18" a="1"/>
  <c r="AJ23" i="18" a="1"/>
  <c r="AE20" i="18" a="1"/>
  <c r="O55" i="18" a="1"/>
  <c r="AC39" i="18" a="1"/>
  <c r="BD40" i="18" a="1"/>
  <c r="S19" i="18" a="1"/>
  <c r="N62" i="18" a="1"/>
  <c r="M38" i="18" a="1"/>
  <c r="AJ83" i="18" a="1"/>
  <c r="BJ72" i="18" a="1"/>
  <c r="M58" i="18" a="1"/>
  <c r="BC55" i="18" a="1"/>
  <c r="Q84" i="18" a="1"/>
  <c r="AI39" i="18" a="1"/>
  <c r="D41" i="18" a="1"/>
  <c r="L24" i="18" a="1"/>
  <c r="BL76" i="18" a="1"/>
  <c r="BG37" i="18" a="1"/>
  <c r="AW39" i="18" a="1"/>
  <c r="AQ44" i="18" a="1"/>
  <c r="M75" i="18" a="1"/>
  <c r="U36" i="18" a="1"/>
  <c r="AT38" i="18" a="1"/>
  <c r="N35" i="18" a="1"/>
  <c r="AN18" i="18" a="1"/>
  <c r="AJ59" i="18" a="1"/>
  <c r="AN37" i="18" a="1"/>
  <c r="BQ32" i="18" a="1"/>
  <c r="U17" i="18" a="1"/>
  <c r="AU91" i="18" a="1"/>
  <c r="AX41" i="18" a="1"/>
  <c r="AT42" i="18" a="1"/>
  <c r="BB25" i="18" a="1"/>
  <c r="BC90" i="18" a="1"/>
  <c r="BI77" i="18" a="1"/>
  <c r="AT110" i="18" a="1"/>
  <c r="C86" i="18" a="1"/>
  <c r="BI84" i="18" a="1"/>
  <c r="AS79" i="18" a="1"/>
  <c r="N107" i="18" a="1"/>
  <c r="AZ88" i="18" a="1"/>
  <c r="AN87" i="18" a="1"/>
  <c r="AH71" i="18" a="1"/>
  <c r="O106" i="18" a="1"/>
  <c r="BJ83" i="18" a="1"/>
  <c r="O68" i="18" a="1"/>
  <c r="X81" i="18" a="1"/>
  <c r="AH77" i="18" a="1"/>
  <c r="AQ72" i="18" a="1"/>
  <c r="O80" i="18" a="1"/>
  <c r="AC92" i="18" a="1"/>
  <c r="BA64" i="18" a="1"/>
  <c r="J56" i="18" a="1"/>
  <c r="D59" i="18" a="1"/>
  <c r="AL75" i="18" a="1"/>
  <c r="BK44" i="18" a="1"/>
  <c r="X72" i="18" a="1"/>
  <c r="T61" i="18" a="1"/>
  <c r="AH82" i="18" a="1"/>
  <c r="BH56" i="18" a="1"/>
  <c r="AU59" i="18" a="1"/>
  <c r="BK108" i="18" a="1"/>
  <c r="AQ62" i="18" a="1"/>
  <c r="Y83" i="18" a="1"/>
  <c r="AJ67" i="18" a="1"/>
  <c r="H90" i="18" a="1"/>
  <c r="G66" i="18" a="1"/>
  <c r="L68" i="18" a="1"/>
  <c r="X89" i="18" a="1"/>
  <c r="O59" i="18" a="1"/>
  <c r="BS79" i="18" a="1"/>
  <c r="BN45" i="18" a="1"/>
  <c r="AQ77" i="18" a="1"/>
  <c r="BB44" i="18" a="1"/>
  <c r="T87" i="18" a="1"/>
  <c r="BS58" i="18" a="1"/>
  <c r="BS60" i="18" a="1"/>
  <c r="BG97" i="18" a="1"/>
  <c r="V65" i="18" a="1"/>
  <c r="V75" i="18" a="1"/>
  <c r="X70" i="18" a="1"/>
  <c r="BK73" i="18" a="1"/>
  <c r="BQ68" i="18" a="1"/>
  <c r="AN70" i="18" a="1"/>
  <c r="AB88" i="18" a="1"/>
  <c r="U61" i="18" a="1"/>
  <c r="R70" i="18" a="1"/>
  <c r="U46" i="18" a="1"/>
  <c r="BH67" i="18" a="1"/>
  <c r="R45" i="18" a="1"/>
  <c r="AJ65" i="18" a="1"/>
  <c r="BA84" i="18" a="1"/>
  <c r="Z73" i="18" a="1"/>
  <c r="AU111" i="18" a="1"/>
  <c r="N68" i="18" a="1"/>
  <c r="BO77" i="18" a="1"/>
  <c r="AA75" i="18" a="1"/>
  <c r="AL76" i="18" a="1"/>
  <c r="J92" i="18" a="1"/>
  <c r="M54" i="18" a="1"/>
  <c r="AP76" i="18" a="1"/>
  <c r="BI63" i="18" a="1"/>
  <c r="AC63" i="18" a="1"/>
  <c r="X47" i="18" a="1"/>
  <c r="AZ76" i="18" a="1"/>
  <c r="L46" i="18" a="1"/>
  <c r="C71" i="18" a="1"/>
  <c r="BD109" i="18" a="1"/>
  <c r="G63" i="18" a="1"/>
  <c r="G73" i="18" a="1"/>
  <c r="M68" i="18" a="1"/>
  <c r="AI93" i="18" a="1"/>
  <c r="BO66" i="18" a="1"/>
  <c r="BA61" i="18" a="1"/>
  <c r="BD82" i="18" a="1"/>
  <c r="S59" i="18" a="1"/>
  <c r="BJ65" i="18" a="1"/>
  <c r="AP64" i="18" a="1"/>
  <c r="AH63" i="18" a="1"/>
  <c r="AJ58" i="18" a="1"/>
  <c r="BA79" i="18" a="1"/>
  <c r="BG90" i="18" a="1"/>
  <c r="AE61" i="18" a="1"/>
  <c r="G106" i="18" a="1"/>
  <c r="AV68" i="18" a="1"/>
  <c r="AU79" i="18" a="1"/>
  <c r="Y60" i="18" a="1"/>
  <c r="V78" i="18" a="1"/>
  <c r="BN87" i="18" a="1"/>
  <c r="AX55" i="18" a="1"/>
  <c r="N73" i="18" a="1"/>
  <c r="BD67" i="18" a="1"/>
  <c r="BP66" i="18" a="1"/>
  <c r="F47" i="18" a="1"/>
  <c r="AN64" i="18" a="1"/>
  <c r="BL45" i="18" a="1"/>
  <c r="AP77" i="18" a="1"/>
  <c r="AL61" i="18" a="1"/>
  <c r="BD80" i="18" a="1"/>
  <c r="AB55" i="18" a="1"/>
  <c r="X106" i="18" a="1"/>
  <c r="Y80" i="18" a="1"/>
  <c r="BS62" i="18" a="1"/>
  <c r="AM86" i="18" a="1"/>
  <c r="BK64" i="18" a="1"/>
  <c r="R54" i="18" a="1"/>
  <c r="J85" i="18" a="1"/>
  <c r="AU63" i="18" a="1"/>
  <c r="J89" i="18" a="1"/>
  <c r="AQ55" i="18" a="1"/>
  <c r="D56" i="18" a="1"/>
  <c r="AT80" i="18" a="1"/>
  <c r="K61" i="18" a="1"/>
  <c r="AH51" i="18" a="1"/>
  <c r="AQ84" i="18" a="1"/>
  <c r="V69" i="18" a="1"/>
  <c r="U54" i="18" a="1"/>
  <c r="BS61" i="18" a="1"/>
  <c r="BG93" i="18" a="1"/>
  <c r="BL66" i="18" a="1"/>
  <c r="R53" i="18" a="1"/>
  <c r="BQ56" i="18" a="1"/>
  <c r="AS90" i="18" a="1"/>
  <c r="AS64" i="18" a="1"/>
  <c r="AG92" i="18" a="1"/>
  <c r="BC103" i="18" a="1"/>
  <c r="AA101" i="18" a="1"/>
  <c r="BP87" i="18" a="1"/>
  <c r="AZ86" i="18" a="1"/>
  <c r="J104" i="18" a="1"/>
  <c r="AE98" i="18" a="1"/>
  <c r="D80" i="18" a="1"/>
  <c r="AW78" i="18" a="1"/>
  <c r="BH99" i="18" a="1"/>
  <c r="AF97" i="18" a="1"/>
  <c r="BA87" i="18" a="1"/>
  <c r="BP81" i="18" a="1"/>
  <c r="AX76" i="18" a="1"/>
  <c r="AE70" i="18" a="1"/>
  <c r="AH65" i="18" a="1"/>
  <c r="AT75" i="18" a="1"/>
  <c r="BD83" i="18" a="1"/>
  <c r="BI91" i="18" a="1"/>
  <c r="AN59" i="18" a="1"/>
  <c r="AN61" i="18" a="1"/>
  <c r="L82" i="18" a="1"/>
  <c r="BQ46" i="18" a="1"/>
  <c r="BB79" i="18" a="1"/>
  <c r="BE45" i="18" a="1"/>
  <c r="AM77" i="18" a="1"/>
  <c r="AO44" i="18" a="1"/>
  <c r="AC62" i="18" a="1"/>
  <c r="J99" i="18" a="1"/>
  <c r="U66" i="18" a="1"/>
  <c r="U76" i="18" a="1"/>
  <c r="AA71" i="18" a="1"/>
  <c r="E75" i="18" a="1"/>
  <c r="K70" i="18" a="1"/>
  <c r="G52" i="18" a="1"/>
  <c r="AC91" i="18" a="1"/>
  <c r="AC64" i="18" a="1"/>
  <c r="M72" i="18" a="1"/>
  <c r="AG47" i="18" a="1"/>
  <c r="BJ69" i="18" a="1"/>
  <c r="Q46" i="18" a="1"/>
  <c r="AU67" i="18" a="1"/>
  <c r="O87" i="18" a="1"/>
  <c r="AB52" i="18" a="1"/>
  <c r="BA102" i="18" a="1"/>
  <c r="Z69" i="18" a="1"/>
  <c r="BN78" i="18" a="1"/>
  <c r="AT91" i="18" a="1"/>
  <c r="AO77" i="18" a="1"/>
  <c r="N98" i="18" a="1"/>
  <c r="Y55" i="18" a="1"/>
  <c r="AQ79" i="18" a="1"/>
  <c r="BI52" i="18" a="1"/>
  <c r="AN65" i="18" a="1"/>
  <c r="AA48" i="18" a="1"/>
  <c r="L63" i="18" a="1"/>
  <c r="O47" i="18" a="1"/>
  <c r="BR75" i="18" a="1"/>
  <c r="K86" i="18" a="1"/>
  <c r="C55" i="18" a="1"/>
  <c r="G111" i="18" a="1"/>
  <c r="BG70" i="18" a="1"/>
  <c r="AW81" i="18" a="1"/>
  <c r="D64" i="18" a="1"/>
  <c r="AG80" i="18" a="1"/>
  <c r="AL93" i="18" a="1"/>
  <c r="BI57" i="18" a="1"/>
  <c r="AZ78" i="18" a="1"/>
  <c r="R46" i="18" a="1"/>
  <c r="O71" i="18" a="1"/>
  <c r="Q49" i="18" a="1"/>
  <c r="BE68" i="18" a="1"/>
  <c r="E48" i="18" a="1"/>
  <c r="AL66" i="18" a="1"/>
  <c r="S104" i="18" a="1"/>
  <c r="O67" i="18" a="1"/>
  <c r="BC76" i="18" a="1"/>
  <c r="F72" i="18" a="1"/>
  <c r="AM75" i="18" a="1"/>
  <c r="BR88" i="18" a="1"/>
  <c r="J53" i="18" a="1"/>
  <c r="J74" i="18" a="1"/>
  <c r="AO58" i="18" a="1"/>
  <c r="N79" i="18" a="1"/>
  <c r="Y46" i="18" a="1"/>
  <c r="G71" i="18" a="1"/>
  <c r="BR44" i="18" a="1"/>
  <c r="BJ68" i="18" a="1"/>
  <c r="BL92" i="18" a="1"/>
  <c r="BJ52" i="18" a="1"/>
  <c r="H95" i="18" a="1"/>
  <c r="L74" i="18" a="1"/>
  <c r="AH86" i="18" a="1"/>
  <c r="AQ71" i="18" a="1"/>
  <c r="BR81" i="18" a="1"/>
  <c r="BS89" i="18" a="1"/>
  <c r="X59" i="18" a="1"/>
  <c r="AA80" i="18" a="1"/>
  <c r="BR45" i="18" a="1"/>
  <c r="AL77" i="18" a="1"/>
  <c r="G49" i="18" a="1"/>
  <c r="BS70" i="18" a="1"/>
  <c r="D48" i="18" a="1"/>
  <c r="AZ68" i="18" a="1"/>
  <c r="BC47" i="18" a="1"/>
  <c r="J69" i="18" a="1"/>
  <c r="AX58" i="18" a="1"/>
  <c r="R111" i="18" a="1"/>
  <c r="M84" i="18" a="1"/>
  <c r="AM89" i="18" a="1"/>
  <c r="G87" i="18" a="1"/>
  <c r="BO68" i="18" a="1"/>
  <c r="J88" i="18" a="1"/>
  <c r="BO81" i="18" a="1"/>
  <c r="AL67" i="18" a="1"/>
  <c r="BD79" i="18" a="1"/>
  <c r="AL59" i="18" a="1"/>
  <c r="AP74" i="18" a="1"/>
  <c r="BK87" i="18" a="1"/>
  <c r="AW61" i="18" a="1"/>
  <c r="F58" i="18" a="1"/>
  <c r="J86" i="18" a="1"/>
  <c r="BE64" i="18" a="1"/>
  <c r="BQ57" i="18" a="1"/>
  <c r="C46" i="18" a="1"/>
  <c r="BN82" i="18" a="1"/>
  <c r="AO78" i="18" a="1"/>
  <c r="BE56" i="18" a="1"/>
  <c r="BI44" i="18" a="1"/>
  <c r="C92" i="18" a="1"/>
  <c r="S71" i="18" a="1"/>
  <c r="AO55" i="18" a="1"/>
  <c r="BG88" i="18" a="1"/>
  <c r="BI68" i="18" a="1"/>
  <c r="AC54" i="18" a="1"/>
  <c r="BO82" i="18" a="1"/>
  <c r="F53" i="18" a="1"/>
  <c r="AG68" i="18" a="1"/>
  <c r="V72" i="18" a="1"/>
  <c r="AS68" i="18" a="1"/>
  <c r="AZ61" i="18" a="1"/>
  <c r="J41" i="18" a="1"/>
  <c r="E24" i="18" a="1"/>
  <c r="D21" i="18" a="1"/>
  <c r="Z57" i="18" a="1"/>
  <c r="BP39" i="18" a="1"/>
  <c r="N47" i="18" a="1"/>
  <c r="AW19" i="18" a="1"/>
  <c r="J52" i="18" a="1"/>
  <c r="AZ38" i="18" a="1"/>
  <c r="AA35" i="18" a="1"/>
  <c r="AT18" i="18" a="1"/>
  <c r="O93" i="18" a="1"/>
  <c r="R43" i="18" a="1"/>
  <c r="AW43" i="18" a="1"/>
  <c r="BN26" i="18" a="1"/>
  <c r="BN25" i="18" a="1"/>
  <c r="BK55" i="18" a="1"/>
  <c r="AZ42" i="18" a="1"/>
  <c r="AU25" i="18" a="1"/>
  <c r="AT22" i="18" a="1"/>
  <c r="BN70" i="18" a="1"/>
  <c r="AN41" i="18" a="1"/>
  <c r="AE24" i="18" a="1"/>
  <c r="U21" i="18" a="1"/>
  <c r="AL58" i="18" a="1"/>
  <c r="X40" i="18" a="1"/>
  <c r="AS76" i="18" a="1"/>
  <c r="BH64" i="18" a="1"/>
  <c r="T37" i="18" a="1"/>
  <c r="U84" i="18" a="1"/>
  <c r="BB63" i="18" a="1"/>
  <c r="AA46" i="18" a="1"/>
  <c r="BO27" i="18" a="1"/>
  <c r="BB28" i="18" a="1"/>
  <c r="C66" i="18" a="1"/>
  <c r="AU43" i="18" a="1"/>
  <c r="AP26" i="18" a="1"/>
  <c r="AP23" i="18" a="1"/>
  <c r="BR67" i="18" a="1"/>
  <c r="AE42" i="18" a="1"/>
  <c r="AM25" i="18" a="1"/>
  <c r="Y22" i="18" a="1"/>
  <c r="BL15" i="18" a="1"/>
  <c r="AM52" i="18" a="1"/>
  <c r="C35" i="18" a="1"/>
  <c r="AJ30" i="18" a="1"/>
  <c r="BS14" i="18" a="1"/>
  <c r="BK63" i="18" a="1"/>
  <c r="AN34" i="18" a="1"/>
  <c r="AM29" i="18" a="1"/>
  <c r="BR43" i="18" a="1"/>
  <c r="BB67" i="18" a="1"/>
  <c r="Y48" i="18" a="1"/>
  <c r="N28" i="18" a="1"/>
  <c r="BR29" i="18" a="1"/>
  <c r="AE68" i="18" a="1"/>
  <c r="C44" i="18" a="1"/>
  <c r="Q63" i="18" a="1"/>
  <c r="BC78" i="18" a="1"/>
  <c r="U49" i="18" a="1"/>
  <c r="AC40" i="18" a="1"/>
  <c r="AQ57" i="18" a="1"/>
  <c r="AX50" i="18" a="1"/>
  <c r="U34" i="18" a="1"/>
  <c r="BG29" i="18" a="1"/>
  <c r="X14" i="18" a="1"/>
  <c r="AJ47" i="18" a="1"/>
  <c r="L49" i="18" a="1"/>
  <c r="AU28" i="18" a="1"/>
  <c r="BK31" i="18" a="1"/>
  <c r="AI44" i="18" a="1"/>
  <c r="AA44" i="18" a="1"/>
  <c r="AE27" i="18" a="1"/>
  <c r="AG27" i="18" a="1"/>
  <c r="BJ63" i="18" a="1"/>
  <c r="U43" i="18" a="1"/>
  <c r="AC26" i="18" a="1"/>
  <c r="J23" i="18" a="1"/>
  <c r="BG16" i="18" a="1"/>
  <c r="AN44" i="18" a="1"/>
  <c r="BK35" i="18" a="1"/>
  <c r="AE31" i="18" a="1"/>
  <c r="BN15" i="18" a="1"/>
  <c r="AW51" i="18" a="1"/>
  <c r="BH34" i="18" a="1"/>
  <c r="S30" i="18" a="1"/>
  <c r="BB14" i="18" a="1"/>
  <c r="AI48" i="18" a="1"/>
  <c r="AW58" i="18" a="1"/>
  <c r="AJ79" i="18" a="1"/>
  <c r="X48" i="18" a="1"/>
  <c r="Y49" i="18" a="1"/>
  <c r="V86" i="18" a="1"/>
  <c r="O70" i="18" a="1"/>
  <c r="AV42" i="18" a="1"/>
  <c r="AZ25" i="18" a="1"/>
  <c r="AL22" i="18" a="1"/>
  <c r="AC81" i="18" a="1"/>
  <c r="AJ41" i="18" a="1"/>
  <c r="AN24" i="18" a="1"/>
  <c r="Z21" i="18" a="1"/>
  <c r="AJ66" i="18" a="1"/>
  <c r="T40" i="18" a="1"/>
  <c r="X23" i="18" a="1"/>
  <c r="J20" i="18" a="1"/>
  <c r="AM40" i="18" a="1"/>
  <c r="AT46" i="18" a="1"/>
  <c r="BR47" i="18" a="1"/>
  <c r="U28" i="18" a="1"/>
  <c r="BL30" i="18" a="1"/>
  <c r="AT70" i="18" a="1"/>
  <c r="T44" i="18" a="1"/>
  <c r="X27" i="18" a="1"/>
  <c r="AM26" i="18" a="1"/>
  <c r="BL83" i="18" a="1"/>
  <c r="U109" i="18" a="1"/>
  <c r="AX110" i="18" a="1"/>
  <c r="AA82" i="18" a="1"/>
  <c r="E111" i="18" a="1"/>
  <c r="Y85" i="18" a="1"/>
  <c r="AZ66" i="18" a="1"/>
  <c r="AV65" i="18" a="1"/>
  <c r="BS66" i="18" a="1"/>
  <c r="AC57" i="18" a="1"/>
  <c r="F80" i="18" a="1"/>
  <c r="M99" i="18" a="1"/>
  <c r="BE77" i="18" a="1"/>
  <c r="BB69" i="18" a="1"/>
  <c r="V63" i="18" a="1"/>
  <c r="AT57" i="18" a="1"/>
  <c r="BI80" i="18" a="1"/>
  <c r="M85" i="18" a="1"/>
  <c r="AS80" i="18" a="1"/>
  <c r="J45" i="18" a="1"/>
  <c r="AJ61" i="18" a="1"/>
  <c r="AG41" i="18" a="1"/>
  <c r="H63" i="18" a="1"/>
  <c r="AW87" i="18" a="1"/>
  <c r="BJ84" i="18" a="1"/>
  <c r="AI45" i="18" a="1"/>
  <c r="R63" i="18" a="1"/>
  <c r="AZ44" i="18" a="1"/>
  <c r="G90" i="18" a="1"/>
  <c r="BL93" i="18" a="1"/>
  <c r="F55" i="18" a="1"/>
  <c r="N88" i="18" a="1"/>
  <c r="F57" i="18" a="1"/>
  <c r="AN77" i="18" a="1"/>
  <c r="AZ92" i="18" a="1"/>
  <c r="BR87" i="18" a="1"/>
  <c r="AM50" i="18" a="1"/>
  <c r="K89" i="18" a="1"/>
  <c r="AN66" i="18" a="1"/>
  <c r="V49" i="18" a="1"/>
  <c r="F48" i="18" a="1"/>
  <c r="Z88" i="18" a="1"/>
  <c r="AW91" i="18" a="1"/>
  <c r="U69" i="18" a="1"/>
  <c r="AZ95" i="18" a="1"/>
  <c r="BS44" i="18" a="1"/>
  <c r="M55" i="18" a="1"/>
  <c r="Y76" i="18" a="1"/>
  <c r="BJ46" i="18" a="1"/>
  <c r="BQ51" i="18" a="1"/>
  <c r="BP71" i="18" a="1"/>
  <c r="U60" i="18" a="1"/>
  <c r="R85" i="18" a="1"/>
  <c r="AE82" i="18" a="1"/>
  <c r="AV47" i="18" a="1"/>
  <c r="AE23" i="18" a="1"/>
  <c r="S46" i="18" a="1"/>
  <c r="N39" i="18" a="1"/>
  <c r="BH60" i="18" a="1"/>
  <c r="AB33" i="18" a="1"/>
  <c r="Q59" i="18" a="1"/>
  <c r="R32" i="18" a="1"/>
  <c r="BQ22" i="18" a="1"/>
  <c r="BQ41" i="18" a="1"/>
  <c r="AX21" i="18" a="1"/>
  <c r="BE40" i="18" a="1"/>
  <c r="AH20" i="18" a="1"/>
  <c r="AX95" i="18" a="1"/>
  <c r="AV57" i="18" a="1"/>
  <c r="F61" i="18" a="1"/>
  <c r="BK43" i="18" a="1"/>
  <c r="AZ26" i="18" a="1"/>
  <c r="BH42" i="18" a="1"/>
  <c r="BB22" i="18" a="1"/>
  <c r="AI41" i="18" a="1"/>
  <c r="AL21" i="18" a="1"/>
  <c r="M43" i="18" a="1"/>
  <c r="AJ29" i="18" a="1"/>
  <c r="Z80" i="18" a="1"/>
  <c r="AQ28" i="18" a="1"/>
  <c r="AQ50" i="18" a="1"/>
  <c r="AA27" i="18" a="1"/>
  <c r="AA45" i="18" a="1"/>
  <c r="AA85" i="18" a="1"/>
  <c r="K48" i="18" a="1"/>
  <c r="BE76" i="18" a="1"/>
  <c r="AS62" i="18" a="1"/>
  <c r="BJ75" i="18" a="1"/>
  <c r="BR35" i="18" a="1"/>
  <c r="D67" i="18" a="1"/>
  <c r="BN32" i="18" a="1"/>
  <c r="AW24" i="18" a="1"/>
  <c r="AH42" i="18" a="1"/>
  <c r="AB22" i="18" a="1"/>
  <c r="AC44" i="18" a="1"/>
  <c r="AE30" i="18" a="1"/>
  <c r="T52" i="18" a="1"/>
  <c r="AP38" i="18" a="1"/>
  <c r="S29" i="18" a="1"/>
  <c r="BC59" i="18" a="1"/>
  <c r="AM37" i="18" a="1"/>
  <c r="G77" i="18" a="1"/>
  <c r="F75" i="18" a="1"/>
  <c r="M77" i="18" a="1"/>
  <c r="H50" i="18" a="1"/>
  <c r="M37" i="18" a="1"/>
  <c r="BQ13" i="18" a="1"/>
  <c r="H46" i="18" a="1"/>
  <c r="BS35" i="18" a="1"/>
  <c r="AX31" i="18" a="1"/>
  <c r="S58" i="18" a="1"/>
  <c r="BC34" i="18" a="1"/>
  <c r="C27" i="18" a="1"/>
  <c r="BH73" i="18" a="1"/>
  <c r="R55" i="18" a="1"/>
  <c r="Y32" i="18" a="1"/>
  <c r="AS28" i="18" a="1"/>
  <c r="AT45" i="18" a="1"/>
  <c r="BK30" i="18" a="1"/>
  <c r="BB24" i="18" a="1"/>
  <c r="Y53" i="18" a="1"/>
  <c r="Q42" i="18" a="1"/>
  <c r="BR72" i="18" a="1"/>
  <c r="BA63" i="18" a="1"/>
  <c r="S72" i="18" a="1"/>
  <c r="Y67" i="18" a="1"/>
  <c r="Q50" i="18" a="1"/>
  <c r="BE51" i="18" a="1"/>
  <c r="J36" i="18" a="1"/>
  <c r="AQ31" i="18" a="1"/>
  <c r="D93" i="18" a="1"/>
  <c r="BS49" i="18" a="1"/>
  <c r="BP34" i="18" a="1"/>
  <c r="AA30" i="18" a="1"/>
  <c r="AA91" i="18" a="1"/>
  <c r="E52" i="18" a="1"/>
  <c r="AH56" i="18" a="1"/>
  <c r="O29" i="18" a="1"/>
  <c r="BS42" i="18" a="1"/>
  <c r="N53" i="18" a="1"/>
  <c r="AO46" i="18" a="1"/>
  <c r="BJ27" i="18" a="1"/>
  <c r="AH30" i="18" a="1"/>
  <c r="AZ18" i="18" a="1"/>
  <c r="BI59" i="18" a="1"/>
  <c r="AZ37" i="18" a="1"/>
  <c r="O33" i="18" a="1"/>
  <c r="AG17" i="18" a="1"/>
  <c r="AH52" i="18" a="1"/>
  <c r="AN36" i="18" a="1"/>
  <c r="BQ31" i="18" a="1"/>
  <c r="BS83" i="18" a="1"/>
  <c r="BA50" i="18" a="1"/>
  <c r="X35" i="18" a="1"/>
  <c r="R91" i="18" a="1"/>
  <c r="BD73" i="18" a="1"/>
  <c r="V53" i="18" a="1"/>
  <c r="BS65" i="18" a="1"/>
  <c r="BB77" i="18" a="1"/>
  <c r="AU36" i="18" a="1"/>
  <c r="BG38" i="18" a="1"/>
  <c r="L37" i="18" a="1"/>
  <c r="AE78" i="18" a="1"/>
  <c r="BJ34" i="18" a="1"/>
  <c r="AU37" i="18" a="1"/>
  <c r="BK32" i="18" a="1"/>
  <c r="BO76" i="18" a="1"/>
  <c r="AX57" i="18" a="1"/>
  <c r="AE36" i="18" a="1"/>
  <c r="BH31" i="18" a="1"/>
  <c r="AC16" i="18" a="1"/>
  <c r="BE59" i="18" a="1"/>
  <c r="AC35" i="18" a="1"/>
  <c r="BO30" i="18" a="1"/>
  <c r="S15" i="18" a="1"/>
  <c r="AS82" i="18" a="1"/>
  <c r="AW38" i="18" a="1"/>
  <c r="AE40" i="18" a="1"/>
  <c r="AQ23" i="18" a="1"/>
  <c r="H86" i="18" a="1"/>
  <c r="C37" i="18" a="1"/>
  <c r="S39" i="18" a="1"/>
  <c r="AQ40" i="18" a="1"/>
  <c r="AS81" i="18" a="1"/>
  <c r="AI35" i="18" a="1"/>
  <c r="AT66" i="18" a="1"/>
  <c r="BR98" i="18" a="1"/>
  <c r="AM80" i="18" a="1"/>
  <c r="H69" i="18" a="1"/>
  <c r="G53" i="18" a="1"/>
  <c r="Y74" i="18" a="1"/>
  <c r="Z63" i="18" a="1"/>
  <c r="AB29" i="18" a="1"/>
  <c r="BQ99" i="18" a="1"/>
  <c r="BO45" i="18" a="1"/>
  <c r="BR46" i="18" a="1"/>
  <c r="Y28" i="18" a="1"/>
  <c r="X93" i="18" a="1"/>
  <c r="V43" i="18" a="1"/>
  <c r="BJ43" i="18" a="1"/>
  <c r="BR26" i="18" a="1"/>
  <c r="M26" i="18" a="1"/>
  <c r="BJ56" i="18" a="1"/>
  <c r="BD42" i="18" a="1"/>
  <c r="BH25" i="18" a="1"/>
  <c r="AX22" i="18" a="1"/>
  <c r="BP86" i="18" a="1"/>
  <c r="BN50" i="18" a="1"/>
  <c r="AO35" i="18" a="1"/>
  <c r="BR30" i="18" a="1"/>
  <c r="AF87" i="18" a="1"/>
  <c r="AB49" i="18" a="1"/>
  <c r="AC34" i="18" a="1"/>
  <c r="BO29" i="18" a="1"/>
  <c r="BC85" i="18" a="1"/>
  <c r="M47" i="18" a="1"/>
  <c r="AP49" i="18" a="1"/>
  <c r="N86" i="18" a="1"/>
  <c r="X63" i="18" a="1"/>
  <c r="R60" i="18" a="1"/>
  <c r="BH57" i="18" a="1"/>
  <c r="BC79" i="18" a="1"/>
  <c r="AT61" i="18" a="1"/>
  <c r="AV36" i="18" a="1"/>
  <c r="C32" i="18" a="1"/>
  <c r="AI81" i="18" a="1"/>
  <c r="K46" i="18" a="1"/>
  <c r="AJ35" i="18" a="1"/>
  <c r="BI30" i="18" a="1"/>
  <c r="BI85" i="18" a="1"/>
  <c r="Z43" i="18" a="1"/>
  <c r="T34" i="18" a="1"/>
  <c r="AS29" i="18" a="1"/>
  <c r="N14" i="18" a="1"/>
  <c r="AF45" i="18" a="1"/>
  <c r="BC48" i="18" a="1"/>
  <c r="AZ28" i="18" a="1"/>
  <c r="AA33" i="18" a="1"/>
  <c r="BI38" i="18" a="1"/>
  <c r="BC42" i="18" a="1"/>
  <c r="BO24" i="18" a="1"/>
  <c r="AI21" i="18" a="1"/>
  <c r="AA9" i="18" a="1"/>
  <c r="BQ40" i="18" a="1"/>
  <c r="V9" i="18" a="1"/>
  <c r="AE18" i="18" a="1"/>
  <c r="AQ9" i="18" a="1"/>
  <c r="AG20" i="18" a="1"/>
  <c r="AO14" i="18" a="1"/>
  <c r="Q8" i="18" a="1"/>
  <c r="L12" i="18" a="1"/>
  <c r="X30" i="18" a="1"/>
  <c r="AP78" i="18" a="1"/>
  <c r="AO28" i="18" a="1"/>
  <c r="AU11" i="18" a="1"/>
  <c r="G33" i="18" a="1"/>
  <c r="L75" i="18" a="1"/>
  <c r="C81" i="18" a="1"/>
  <c r="AM108" i="18" a="1"/>
  <c r="AM99" i="18" a="1"/>
  <c r="E83" i="18" a="1"/>
  <c r="BC92" i="18" a="1"/>
  <c r="AH70" i="18" a="1"/>
  <c r="BB54" i="18" a="1"/>
  <c r="AC52" i="18" a="1"/>
  <c r="BG61" i="18" a="1"/>
  <c r="AQ89" i="18" a="1"/>
  <c r="AP82" i="18" a="1"/>
  <c r="J97" i="18" a="1"/>
  <c r="X86" i="18" a="1"/>
  <c r="BJ78" i="18" a="1"/>
  <c r="AC94" i="18" a="1"/>
  <c r="BQ65" i="18" a="1"/>
  <c r="G65" i="18" a="1"/>
  <c r="K63" i="18" a="1"/>
  <c r="E35" i="18" a="1"/>
  <c r="AJ55" i="18" a="1"/>
  <c r="L79" i="18" a="1"/>
  <c r="BA76" i="18" a="1"/>
  <c r="G64" i="18" a="1"/>
  <c r="BL44" i="18" a="1"/>
  <c r="N38" i="18" a="1"/>
  <c r="BG48" i="18" a="1"/>
  <c r="D82" i="18" a="1"/>
  <c r="BK74" i="18" a="1"/>
  <c r="AV69" i="18" a="1"/>
  <c r="AS42" i="18" a="1"/>
  <c r="BO87" i="18" a="1"/>
  <c r="BE49" i="18" a="1"/>
  <c r="AF72" i="18" a="1"/>
  <c r="BI66" i="18" a="1"/>
  <c r="AS92" i="18" a="1"/>
  <c r="AC49" i="18" a="1"/>
  <c r="BB86" i="18" a="1"/>
  <c r="K83" i="18" a="1"/>
  <c r="AH78" i="18" a="1"/>
  <c r="BD56" i="18" a="1"/>
  <c r="AV58" i="18" a="1"/>
  <c r="V39" i="18" a="1"/>
  <c r="Y71" i="18" a="1"/>
  <c r="AC89" i="18" a="1"/>
  <c r="V80" i="18" a="1"/>
  <c r="AM45" i="18" a="1"/>
  <c r="X82" i="18" a="1"/>
  <c r="BS33" i="18" a="1"/>
  <c r="BH91" i="18" a="1"/>
  <c r="BK109" i="18" a="1"/>
  <c r="BA74" i="18" a="1"/>
  <c r="BJ90" i="18" a="1"/>
  <c r="BL77" i="18" a="1"/>
  <c r="Y78" i="18" a="1"/>
  <c r="AN48" i="18" a="1"/>
  <c r="AV52" i="18" a="1"/>
  <c r="BD68" i="18" a="1"/>
  <c r="G37" i="18" a="1"/>
  <c r="BG58" i="18" a="1"/>
  <c r="M64" i="18" a="1"/>
  <c r="BG110" i="18" a="1"/>
  <c r="BR53" i="18" a="1"/>
  <c r="BA54" i="18" a="1"/>
  <c r="AN46" i="18" a="1"/>
  <c r="L31" i="18" a="1"/>
  <c r="BG43" i="18" a="1"/>
  <c r="BR25" i="18" a="1"/>
  <c r="AU42" i="18" a="1"/>
  <c r="AO22" i="18" a="1"/>
  <c r="AP44" i="18" a="1"/>
  <c r="AI30" i="18" a="1"/>
  <c r="AX48" i="18" a="1"/>
  <c r="AP29" i="18" a="1"/>
  <c r="AZ71" i="18" a="1"/>
  <c r="AM28" i="18" a="1"/>
  <c r="BA49" i="18" a="1"/>
  <c r="K67" i="18" a="1"/>
  <c r="AC75" i="18" a="1"/>
  <c r="H55" i="18" a="1"/>
  <c r="AJ31" i="18" a="1"/>
  <c r="AH64" i="18" a="1"/>
  <c r="T30" i="18" a="1"/>
  <c r="BA57" i="18" a="1"/>
  <c r="H29" i="18" a="1"/>
  <c r="BP19" i="18" a="1"/>
  <c r="BP38" i="18" a="1"/>
  <c r="AS18" i="18" a="1"/>
  <c r="BJ37" i="18" a="1"/>
  <c r="AZ17" i="18" a="1"/>
  <c r="AX36" i="18" a="1"/>
  <c r="AN16" i="18" a="1"/>
  <c r="AH35" i="18" a="1"/>
  <c r="V68" i="18" a="1"/>
  <c r="AO79" i="18" a="1"/>
  <c r="C45" i="18" a="1"/>
  <c r="AX33" i="18" a="1"/>
  <c r="AV55" i="18" a="1"/>
  <c r="AL32" i="18" a="1"/>
  <c r="AM51" i="18" a="1"/>
  <c r="Z31" i="18" a="1"/>
  <c r="BE61" i="18" a="1"/>
  <c r="C30" i="18" a="1"/>
  <c r="BO20" i="18" a="1"/>
  <c r="BO39" i="18" a="1"/>
  <c r="BA16" i="18" a="1"/>
  <c r="AG45" i="18" a="1"/>
  <c r="BL33" i="18" a="1"/>
  <c r="AB15" i="18" a="1"/>
  <c r="AS58" i="18" a="1"/>
  <c r="AH94" i="18" a="1"/>
  <c r="Z72" i="18" a="1"/>
  <c r="AV72" i="18" a="1"/>
  <c r="AX65" i="18" a="1"/>
  <c r="AU56" i="18" a="1"/>
  <c r="U29" i="18" a="1"/>
  <c r="BC21" i="18" a="1"/>
  <c r="AQ51" i="18" a="1"/>
  <c r="R28" i="18" a="1"/>
  <c r="AQ20" i="18" a="1"/>
  <c r="BO49" i="18" a="1"/>
  <c r="BK26" i="18" a="1"/>
  <c r="AA19" i="18" a="1"/>
  <c r="AN57" i="18" a="1"/>
  <c r="BE36" i="18" a="1"/>
  <c r="U27" i="18" a="1"/>
  <c r="BC19" i="18" a="1"/>
  <c r="BH35" i="18" a="1"/>
  <c r="AB26" i="18" a="1"/>
  <c r="AJ18" i="18" a="1"/>
  <c r="BJ58" i="18" a="1"/>
  <c r="AQ37" i="18" a="1"/>
  <c r="J82" i="18" a="1"/>
  <c r="AM58" i="18" a="1"/>
  <c r="AO51" i="18" a="1"/>
  <c r="AG51" i="18" a="1"/>
  <c r="F69" i="18" a="1"/>
  <c r="AQ39" i="18" a="1"/>
  <c r="M33" i="18" a="1"/>
  <c r="AV26" i="18" a="1"/>
  <c r="AL74" i="18" a="1"/>
  <c r="BO37" i="18" a="1"/>
  <c r="BS31" i="18" a="1"/>
  <c r="AJ25" i="18" a="1"/>
  <c r="Z62" i="18" a="1"/>
  <c r="AC36" i="18" a="1"/>
  <c r="BC30" i="18" a="1"/>
  <c r="T24" i="18" a="1"/>
  <c r="S21" i="18" a="1"/>
  <c r="AV45" i="18" a="1"/>
  <c r="AF40" i="18" a="1"/>
  <c r="AA23" i="18" a="1"/>
  <c r="Z20" i="18" a="1"/>
  <c r="AE80" i="18" a="1"/>
  <c r="BB41" i="18" a="1"/>
  <c r="AC41" i="18" a="1"/>
  <c r="T28" i="18" a="1"/>
  <c r="BE75" i="18" a="1"/>
  <c r="BQ39" i="18" a="1"/>
  <c r="AQ33" i="18" a="1"/>
  <c r="H27" i="18" a="1"/>
  <c r="AV62" i="18" a="1"/>
  <c r="AN38" i="18" a="1"/>
  <c r="AA32" i="18" a="1"/>
  <c r="BL63" i="18" a="1"/>
  <c r="BI51" i="18" a="1"/>
  <c r="AW90" i="18" a="1"/>
  <c r="T77" i="18" a="1"/>
  <c r="D68" i="18" a="1"/>
  <c r="AT40" i="18" a="1"/>
  <c r="AO23" i="18" a="1"/>
  <c r="AA20" i="18" a="1"/>
  <c r="BQ59" i="18" a="1"/>
  <c r="U39" i="18" a="1"/>
  <c r="AA39" i="18" a="1"/>
  <c r="O19" i="18" a="1"/>
  <c r="K53" i="18" a="1"/>
  <c r="R38" i="18" a="1"/>
  <c r="U33" i="18" a="1"/>
  <c r="BQ17" i="18" a="1"/>
  <c r="AQ26" i="18" a="1"/>
  <c r="BN55" i="18" a="1"/>
  <c r="O43" i="18" a="1"/>
  <c r="S26" i="18" a="1"/>
  <c r="BJ22" i="18" a="1"/>
  <c r="BP65" i="18" a="1"/>
  <c r="R42" i="18" a="1"/>
  <c r="M25" i="18" a="1"/>
  <c r="BQ21" i="18" a="1"/>
  <c r="AS70" i="18" a="1"/>
  <c r="BK40" i="18" a="1"/>
  <c r="BS23" i="18" a="1"/>
  <c r="BE20" i="18" a="1"/>
  <c r="AO61" i="18" a="1"/>
  <c r="BH39" i="18" a="1"/>
  <c r="AJ77" i="18" a="1"/>
  <c r="AI53" i="18" a="1"/>
  <c r="D45" i="18" a="1"/>
  <c r="BH93" i="18" a="1"/>
  <c r="AB64" i="18" a="1"/>
  <c r="AP36" i="18" a="1"/>
  <c r="K31" i="18" a="1"/>
  <c r="AT24" i="18" a="1"/>
  <c r="BK67" i="18" a="1"/>
  <c r="BN34" i="18" a="1"/>
  <c r="BD29" i="18" a="1"/>
  <c r="U23" i="18" a="1"/>
  <c r="L70" i="18" a="1"/>
  <c r="AG57" i="18" a="1"/>
  <c r="BA28" i="18" a="1"/>
  <c r="BP31" i="18" a="1"/>
  <c r="H19" i="18" a="1"/>
  <c r="Y50" i="18" a="1"/>
  <c r="Q38" i="18" a="1"/>
  <c r="BD33" i="18" a="1"/>
  <c r="O18" i="18" a="1"/>
  <c r="BG64" i="18" a="1"/>
  <c r="BE38" i="18" a="1"/>
  <c r="BA32" i="18" a="1"/>
  <c r="R26" i="18" a="1"/>
  <c r="AB68" i="18" a="1"/>
  <c r="K37" i="18" a="1"/>
  <c r="AB31" i="18" a="1"/>
  <c r="BK24" i="18" a="1"/>
  <c r="U70" i="18" a="1"/>
  <c r="AQ35" i="18" a="1"/>
  <c r="Y30" i="18" a="1"/>
  <c r="AT71" i="18" a="1"/>
  <c r="Q45" i="18" a="1"/>
  <c r="G91" i="18" a="1"/>
  <c r="Q79" i="18" a="1"/>
  <c r="AN54" i="18" a="1"/>
  <c r="AE38" i="18" a="1"/>
  <c r="V101" i="18" a="1"/>
  <c r="C82" i="18" a="1"/>
  <c r="V108" i="18" a="1"/>
  <c r="AM98" i="18" a="1"/>
  <c r="AN82" i="18" a="1"/>
  <c r="AI106" i="18" a="1"/>
  <c r="AL91" i="18" a="1"/>
  <c r="X90" i="18" a="1"/>
  <c r="BK45" i="18" a="1"/>
  <c r="BK66" i="18" a="1"/>
  <c r="BJ51" i="18" a="1"/>
  <c r="AE85" i="18" a="1"/>
  <c r="AV90" i="18" a="1"/>
  <c r="X67" i="18" a="1"/>
  <c r="AV43" i="18" a="1"/>
  <c r="K74" i="18" a="1"/>
  <c r="X54" i="18" a="1"/>
  <c r="AE73" i="18" a="1"/>
  <c r="R79" i="18" a="1"/>
  <c r="BA71" i="18" a="1"/>
  <c r="F34" i="18" a="1"/>
  <c r="BB57" i="18" a="1"/>
  <c r="T57" i="18" a="1"/>
  <c r="AX91" i="18" a="1"/>
  <c r="R78" i="18" a="1"/>
  <c r="AE67" i="18" a="1"/>
  <c r="X37" i="18" a="1"/>
  <c r="BK56" i="18" a="1"/>
  <c r="AB90" i="18" a="1"/>
  <c r="BQ81" i="18" a="1"/>
  <c r="M70" i="18" a="1"/>
  <c r="BO52" i="18" a="1"/>
  <c r="AQ43" i="18" a="1"/>
  <c r="AS45" i="18" a="1"/>
  <c r="BH84" i="18" a="1"/>
  <c r="Z76" i="18" a="1"/>
  <c r="BL69" i="18" a="1"/>
  <c r="K59" i="18" a="1"/>
  <c r="AJ91" i="18" a="1"/>
  <c r="BK70" i="18" a="1"/>
  <c r="AO86" i="18" a="1"/>
  <c r="AI78" i="18" a="1"/>
  <c r="X73" i="18" a="1"/>
  <c r="V62" i="18" a="1"/>
  <c r="AI70" i="18" a="1"/>
  <c r="O88" i="18" a="1"/>
  <c r="H47" i="18" a="1"/>
  <c r="R67" i="18" a="1"/>
  <c r="AS88" i="18" a="1"/>
  <c r="Y57" i="18" a="1"/>
  <c r="J62" i="18" a="1"/>
  <c r="AJ90" i="18" a="1"/>
  <c r="AE45" i="18" a="1"/>
  <c r="D54" i="18" a="1"/>
  <c r="AJ36" i="18" a="1"/>
  <c r="AM16" i="18" a="1"/>
  <c r="T35" i="18" a="1"/>
  <c r="N15" i="18" a="1"/>
  <c r="H34" i="18" a="1"/>
  <c r="K14" i="18" a="1"/>
  <c r="AI55" i="18" a="1"/>
  <c r="BQ30" i="18" a="1"/>
  <c r="BQ49" i="18" a="1"/>
  <c r="AT33" i="18" a="1"/>
  <c r="BC46" i="18" a="1"/>
  <c r="U32" i="18" a="1"/>
  <c r="BN59" i="18" a="1"/>
  <c r="K87" i="18" a="1"/>
  <c r="Y52" i="18" a="1"/>
  <c r="AM57" i="18" a="1"/>
  <c r="AL49" i="18" a="1"/>
  <c r="BR52" i="18" a="1"/>
  <c r="Z36" i="18" a="1"/>
  <c r="AS59" i="18" a="1"/>
  <c r="L33" i="18" a="1"/>
  <c r="BJ93" i="18" a="1"/>
  <c r="AX42" i="18" a="1"/>
  <c r="BA22" i="18" a="1"/>
  <c r="BA41" i="18" a="1"/>
  <c r="AH21" i="18" a="1"/>
  <c r="AB40" i="18" a="1"/>
  <c r="V20" i="18" a="1"/>
  <c r="Y39" i="18" a="1"/>
  <c r="BQ78" i="18" a="1"/>
  <c r="T83" i="18" a="1"/>
  <c r="BL40" i="18" a="1"/>
  <c r="O25" i="18" a="1"/>
  <c r="R39" i="18" a="1"/>
  <c r="BQ23" i="18" a="1"/>
  <c r="AX37" i="18" a="1"/>
  <c r="AN43" i="18" a="1"/>
  <c r="Y81" i="18" a="1"/>
  <c r="AB34" i="18" a="1"/>
  <c r="AA90" i="18" a="1"/>
  <c r="AS43" i="18" a="1"/>
  <c r="BO28" i="18" a="1"/>
  <c r="T41" i="18" a="1"/>
  <c r="O27" i="18" a="1"/>
  <c r="BC23" i="18" a="1"/>
  <c r="BI39" i="18" a="1"/>
  <c r="H68" i="18" a="1"/>
  <c r="BI54" i="18" a="1"/>
  <c r="BS56" i="18" a="1"/>
  <c r="Z53" i="18" a="1"/>
  <c r="BP40" i="18" a="1"/>
  <c r="AC33" i="18" a="1"/>
  <c r="AS32" i="18" a="1"/>
  <c r="M39" i="18" a="1"/>
  <c r="M32" i="18" a="1"/>
  <c r="AX27" i="18" a="1"/>
  <c r="BB37" i="18" a="1"/>
  <c r="BS30" i="18" a="1"/>
  <c r="BS22" i="18" a="1"/>
  <c r="BJ48" i="18" a="1"/>
  <c r="AI40" i="18" a="1"/>
  <c r="L22" i="18" a="1"/>
  <c r="BR80" i="18" a="1"/>
  <c r="AL39" i="18" a="1"/>
  <c r="AF30" i="18" a="1"/>
  <c r="X92" i="18" a="1"/>
  <c r="D40" i="18" a="1"/>
  <c r="U41" i="18" a="1"/>
  <c r="Y73" i="18" a="1"/>
  <c r="BI49" i="18" a="1"/>
  <c r="AV88" i="18" a="1"/>
  <c r="L87" i="18" a="1"/>
  <c r="AX87" i="18" a="1"/>
  <c r="AS41" i="18" a="1"/>
  <c r="BA24" i="18" a="1"/>
  <c r="AM21" i="18" a="1"/>
  <c r="BI67" i="18" a="1"/>
  <c r="AG40" i="18" a="1"/>
  <c r="AB23" i="18" a="1"/>
  <c r="N20" i="18" a="1"/>
  <c r="BE58" i="18" a="1"/>
  <c r="Q39" i="18" a="1"/>
  <c r="AB38" i="18" a="1"/>
  <c r="K19" i="18" a="1"/>
  <c r="BD30" i="18" a="1"/>
  <c r="Y68" i="18" a="1"/>
  <c r="N44" i="18" a="1"/>
  <c r="V27" i="18" a="1"/>
  <c r="AH26" i="18" a="1"/>
  <c r="C62" i="18" a="1"/>
  <c r="Q43" i="18" a="1"/>
  <c r="Y26" i="18" a="1"/>
  <c r="C23" i="18" a="1"/>
  <c r="AP65" i="18" a="1"/>
  <c r="E42" i="18" a="1"/>
  <c r="BR24" i="18" a="1"/>
  <c r="BD21" i="18" a="1"/>
  <c r="AG69" i="18" a="1"/>
  <c r="BG40" i="18" a="1"/>
  <c r="AL80" i="18" a="1"/>
  <c r="BH68" i="18" a="1"/>
  <c r="E78" i="18" a="1"/>
  <c r="AW64" i="18" a="1"/>
  <c r="AJ69" i="18" a="1"/>
  <c r="BQ63" i="18" a="1"/>
  <c r="X44" i="18" a="1"/>
  <c r="S27" i="18" a="1"/>
  <c r="S28" i="18" a="1"/>
  <c r="D58" i="18" a="1"/>
  <c r="L43" i="18" a="1"/>
  <c r="C26" i="18" a="1"/>
  <c r="BK22" i="18" a="1"/>
  <c r="AW52" i="18" a="1"/>
  <c r="BN41" i="18" a="1"/>
  <c r="BI24" i="18" a="1"/>
  <c r="BH21" i="18" a="1"/>
  <c r="AG90" i="18" a="1"/>
  <c r="BB49" i="18" a="1"/>
  <c r="AP34" i="18" a="1"/>
  <c r="J30" i="18" a="1"/>
  <c r="AF14" i="18" a="1"/>
  <c r="AO56" i="18" a="1"/>
  <c r="T53" i="18" a="1"/>
  <c r="BI28" i="18" a="1"/>
  <c r="BP41" i="18" a="1"/>
  <c r="O52" i="18" a="1"/>
  <c r="AP45" i="18" a="1"/>
  <c r="AS27" i="18" a="1"/>
  <c r="AI29" i="18" a="1"/>
  <c r="G59" i="18" a="1"/>
  <c r="AL43" i="18" a="1"/>
  <c r="BC67" i="18" a="1"/>
  <c r="BO58" i="18" a="1"/>
  <c r="AX92" i="18" a="1"/>
  <c r="AA78" i="18" a="1"/>
  <c r="L60" i="18" a="1"/>
  <c r="AH39" i="18" a="1"/>
  <c r="Z40" i="18" a="1"/>
  <c r="X19" i="18" a="1"/>
  <c r="AA54" i="18" a="1"/>
  <c r="V38" i="18" a="1"/>
  <c r="AH33" i="18" a="1"/>
  <c r="L18" i="18" a="1"/>
  <c r="U59" i="18" a="1"/>
  <c r="F37" i="18" a="1"/>
  <c r="V32" i="18" a="1"/>
  <c r="BN16" i="18" a="1"/>
  <c r="D23" i="18" a="1"/>
  <c r="AW50" i="18" a="1"/>
  <c r="L42" i="18" a="1"/>
  <c r="G25" i="18" a="1"/>
  <c r="BG21" i="18" a="1"/>
  <c r="AW70" i="18" a="1"/>
  <c r="F41" i="18" a="1"/>
  <c r="J24" i="18" a="1"/>
  <c r="BN20" i="18" a="1"/>
  <c r="BA66" i="18" a="1"/>
  <c r="BL39" i="18" a="1"/>
  <c r="BE43" i="18" a="1"/>
  <c r="BB19" i="18" a="1"/>
  <c r="BD55" i="18" a="1"/>
  <c r="AV38" i="18" a="1"/>
  <c r="T69" i="18" a="1"/>
  <c r="AS61" i="18" a="1"/>
  <c r="AV93" i="18" a="1"/>
  <c r="BB66" i="18" a="1"/>
  <c r="BO64" i="18" a="1"/>
  <c r="BI53" i="18" a="1"/>
  <c r="M42" i="18" a="1"/>
  <c r="H25" i="18" a="1"/>
  <c r="C22" i="18" a="1"/>
  <c r="AQ61" i="18" a="1"/>
  <c r="BS40" i="18" a="1"/>
  <c r="BJ23" i="18" a="1"/>
  <c r="BI20" i="18" a="1"/>
  <c r="AA56" i="18" a="1"/>
  <c r="BC39" i="18" a="1"/>
  <c r="BA43" i="18" a="1"/>
  <c r="AS19" i="18" a="1"/>
  <c r="H92" i="18" a="1"/>
  <c r="AH44" i="18" a="1"/>
  <c r="BS45" i="18" a="1"/>
  <c r="BQ27" i="18" a="1"/>
  <c r="AZ67" i="18" a="1"/>
  <c r="AP18" i="18" a="1"/>
  <c r="Z60" i="18" a="1"/>
  <c r="BQ14" i="18" a="1"/>
  <c r="U6" i="18" a="1"/>
  <c r="L34" i="18" a="1"/>
  <c r="H9" i="18" a="1"/>
  <c r="AF27" i="18" a="1"/>
  <c r="AU6" i="18" a="1"/>
  <c r="BJ8" i="18" a="1"/>
  <c r="AO82" i="18" a="1"/>
  <c r="AB24" i="18" a="1"/>
  <c r="BI10" i="18" a="1"/>
  <c r="AI12" i="18" a="1"/>
  <c r="AN33" i="18" a="1"/>
  <c r="T33" i="18" a="1"/>
  <c r="AQ12" i="18" a="1"/>
  <c r="BR13" i="18" a="1"/>
  <c r="F108" i="18" a="1"/>
  <c r="BI79" i="18" a="1"/>
  <c r="K106" i="18" a="1"/>
  <c r="AU109" i="18" a="1"/>
  <c r="AC65" i="18" a="1"/>
  <c r="C98" i="18" a="1"/>
  <c r="H75" i="18" a="1"/>
  <c r="AS56" i="18" a="1"/>
  <c r="Q36" i="18" a="1"/>
  <c r="X62" i="18" a="1"/>
  <c r="AZ96" i="18" a="1"/>
  <c r="BQ77" i="18" a="1"/>
  <c r="S82" i="18" a="1"/>
  <c r="Z52" i="18" a="1"/>
  <c r="AM39" i="18" a="1"/>
  <c r="BR58" i="18" a="1"/>
  <c r="AF89" i="18" a="1"/>
  <c r="V76" i="18" a="1"/>
  <c r="S81" i="18" a="1"/>
  <c r="V55" i="18" a="1"/>
  <c r="K91" i="18" a="1"/>
  <c r="V58" i="18" a="1"/>
  <c r="BK75" i="18" a="1"/>
  <c r="G68" i="18" a="1"/>
  <c r="AE81" i="18" a="1"/>
  <c r="O58" i="18" a="1"/>
  <c r="BP89" i="18" a="1"/>
  <c r="K60" i="18" a="1"/>
  <c r="BG79" i="18" a="1"/>
  <c r="BI72" i="18" a="1"/>
  <c r="AE65" i="18" a="1"/>
  <c r="AH40" i="18" a="1"/>
  <c r="C94" i="18" a="1"/>
  <c r="AP47" i="18" a="1"/>
  <c r="AU81" i="18" a="1"/>
  <c r="AO68" i="18" a="1"/>
  <c r="Y65" i="18" a="1"/>
  <c r="M35" i="18" a="1"/>
  <c r="Y100" i="18" a="1"/>
  <c r="X66" i="18" a="1"/>
  <c r="BE79" i="18" a="1"/>
  <c r="BE73" i="18" a="1"/>
  <c r="S77" i="18" a="1"/>
  <c r="BS69" i="18" a="1"/>
  <c r="BN65" i="18" a="1"/>
  <c r="AM79" i="18" a="1"/>
  <c r="H48" i="18" a="1"/>
  <c r="AO53" i="18" a="1"/>
  <c r="K73" i="18" a="1"/>
  <c r="AX44" i="18" a="1"/>
  <c r="AM63" i="18" a="1"/>
  <c r="AF69" i="18" a="1"/>
  <c r="AC76" i="18" a="1"/>
  <c r="AV46" i="18" a="1"/>
  <c r="AA40" i="18" a="1"/>
  <c r="H20" i="18" a="1"/>
  <c r="O39" i="18" a="1"/>
  <c r="BJ18" i="18" a="1"/>
  <c r="BQ37" i="18" a="1"/>
  <c r="AX17" i="18" a="1"/>
  <c r="BK36" i="18" a="1"/>
  <c r="BE16" i="18" a="1"/>
  <c r="AS50" i="18" a="1"/>
  <c r="C25" i="18" a="1"/>
  <c r="U48" i="18" a="1"/>
  <c r="BI23" i="18" a="1"/>
  <c r="AS46" i="18" a="1"/>
  <c r="AO92" i="18" a="1"/>
  <c r="BG44" i="18" a="1"/>
  <c r="AO48" i="18" a="1"/>
  <c r="BS26" i="18" a="1"/>
  <c r="L62" i="18" a="1"/>
  <c r="BC25" i="18" a="1"/>
  <c r="E49" i="18" a="1"/>
  <c r="AQ24" i="18" a="1"/>
  <c r="BK83" i="18" a="1"/>
  <c r="G34" i="18" a="1"/>
  <c r="J14" i="18" a="1"/>
  <c r="AL48" i="18" a="1"/>
  <c r="J33" i="18" a="1"/>
  <c r="AF44" i="18" a="1"/>
  <c r="O28" i="18" a="1"/>
  <c r="G43" i="18" a="1"/>
  <c r="J54" i="18" a="1"/>
  <c r="BN49" i="18" a="1"/>
  <c r="N42" i="18" a="1"/>
  <c r="BG28" i="18" a="1"/>
  <c r="BC40" i="18" a="1"/>
  <c r="AU27" i="18" a="1"/>
  <c r="BR38" i="18" a="1"/>
  <c r="AE26" i="18" a="1"/>
  <c r="AL57" i="18" a="1"/>
  <c r="AL25" i="18" a="1"/>
  <c r="AI77" i="18" a="1"/>
  <c r="F35" i="18" a="1"/>
  <c r="AI19" i="18" a="1"/>
  <c r="BN42" i="18" a="1"/>
  <c r="BG30" i="18" a="1"/>
  <c r="AF18" i="18" a="1"/>
  <c r="O41" i="18" a="1"/>
  <c r="AJ68" i="18" a="1"/>
  <c r="AT84" i="18" a="1"/>
  <c r="AF48" i="18" a="1"/>
  <c r="X69" i="18" a="1"/>
  <c r="R34" i="18" a="1"/>
  <c r="BD24" i="18" a="1"/>
  <c r="N92" i="18" a="1"/>
  <c r="BE47" i="18" a="1"/>
  <c r="BA23" i="18" a="1"/>
  <c r="AT90" i="18" a="1"/>
  <c r="K44" i="18" a="1"/>
  <c r="O42" i="18" a="1"/>
  <c r="AJ14" i="18" a="1"/>
  <c r="AW54" i="18" a="1"/>
  <c r="BA33" i="18" a="1"/>
  <c r="BN43" i="18" a="1"/>
  <c r="AG52" i="18" a="1"/>
  <c r="AG43" i="18" a="1"/>
  <c r="BA35" i="18" a="1"/>
  <c r="R80" i="18" a="1"/>
  <c r="X41" i="18" a="1"/>
  <c r="BN39" i="18" a="1"/>
  <c r="BQ64" i="18" a="1"/>
  <c r="D76" i="18" a="1"/>
  <c r="AN69" i="18" a="1"/>
  <c r="AI76" i="18" a="1"/>
  <c r="AM54" i="18" a="1"/>
  <c r="AM48" i="18" a="1"/>
  <c r="V28" i="18" a="1"/>
  <c r="AF32" i="18" a="1"/>
  <c r="AZ63" i="18" a="1"/>
  <c r="O44" i="18" a="1"/>
  <c r="F27" i="18" a="1"/>
  <c r="T27" i="18" a="1"/>
  <c r="E57" i="18" a="1"/>
  <c r="BQ42" i="18" a="1"/>
  <c r="BL25" i="18" a="1"/>
  <c r="BG22" i="18" a="1"/>
  <c r="Z89" i="18" a="1"/>
  <c r="BR50" i="18" a="1"/>
  <c r="BB35" i="18" a="1"/>
  <c r="M31" i="18" a="1"/>
  <c r="AE15" i="18" a="1"/>
  <c r="BO60" i="18" a="1"/>
  <c r="AV34" i="18" a="1"/>
  <c r="BL29" i="18" a="1"/>
  <c r="AL14" i="18" a="1"/>
  <c r="AB56" i="18" a="1"/>
  <c r="BB50" i="18" a="1"/>
  <c r="AV28" i="18" a="1"/>
  <c r="BR39" i="18" a="1"/>
  <c r="BR71" i="18" a="1"/>
  <c r="Y45" i="18" a="1"/>
  <c r="BH36" i="18" a="1"/>
  <c r="BG89" i="18" a="1"/>
  <c r="AZ59" i="18" a="1"/>
  <c r="F52" i="18" a="1"/>
  <c r="K62" i="18" a="1"/>
  <c r="R52" i="18" a="1"/>
  <c r="BC35" i="18" a="1"/>
  <c r="N31" i="18" a="1"/>
  <c r="AS15" i="18" a="1"/>
  <c r="AV50" i="18" a="1"/>
  <c r="AQ34" i="18" a="1"/>
  <c r="K30" i="18" a="1"/>
  <c r="AG14" i="18" a="1"/>
  <c r="AJ45" i="18" a="1"/>
  <c r="O50" i="18" a="1"/>
  <c r="BD28" i="18" a="1"/>
  <c r="AP37" i="18" a="1"/>
  <c r="AN74" i="18" a="1"/>
  <c r="D36" i="18" a="1"/>
  <c r="AG38" i="18" a="1"/>
  <c r="O34" i="18" a="1"/>
  <c r="AA18" i="18" a="1"/>
  <c r="AT58" i="18" a="1"/>
  <c r="AA37" i="18" a="1"/>
  <c r="BD32" i="18" a="1"/>
  <c r="Q17" i="18" a="1"/>
  <c r="G54" i="18" a="1"/>
  <c r="O36" i="18" a="1"/>
  <c r="BA31" i="18" a="1"/>
  <c r="E16" i="18" a="1"/>
  <c r="BS51" i="18" a="1"/>
  <c r="BQ34" i="18" a="1"/>
  <c r="J58" i="18" a="1"/>
  <c r="R81" i="18" a="1"/>
  <c r="AF71" i="18" a="1"/>
  <c r="BC77" i="18" a="1"/>
  <c r="H58" i="18" a="1"/>
  <c r="Y43" i="18" a="1"/>
  <c r="G26" i="18" a="1"/>
  <c r="BG23" i="18" a="1"/>
  <c r="AV53" i="18" a="1"/>
  <c r="BR41" i="18" a="1"/>
  <c r="D25" i="18" a="1"/>
  <c r="BL21" i="18" a="1"/>
  <c r="BA60" i="18" a="1"/>
  <c r="BO40" i="18" a="1"/>
  <c r="AW23" i="18" a="1"/>
  <c r="AV20" i="18" a="1"/>
  <c r="J91" i="18" a="1"/>
  <c r="BO50" i="18" a="1"/>
  <c r="AJ54" i="18" a="1"/>
  <c r="K29" i="18" a="1"/>
  <c r="J35" i="18" a="1"/>
  <c r="X52" i="18" a="1"/>
  <c r="X46" i="18" a="1"/>
  <c r="AW27" i="18" a="1"/>
  <c r="Q30" i="18" a="1"/>
  <c r="F60" i="18" a="1"/>
  <c r="AP43" i="18" a="1"/>
  <c r="AT26" i="18" a="1"/>
  <c r="V25" i="18" a="1"/>
  <c r="BL54" i="18" a="1"/>
  <c r="AM42" i="18" a="1"/>
  <c r="AX40" i="18" a="1"/>
  <c r="BP84" i="18" a="1"/>
  <c r="AI63" i="18" a="1"/>
  <c r="BK58" i="18" a="1"/>
  <c r="AC60" i="18" a="1"/>
  <c r="AI46" i="18" a="1"/>
  <c r="C53" i="18" a="1"/>
  <c r="L29" i="18" a="1"/>
  <c r="AL41" i="18" a="1"/>
  <c r="BJ54" i="18" a="1"/>
  <c r="AO45" i="18" a="1"/>
  <c r="BN27" i="18" a="1"/>
  <c r="M30" i="18" a="1"/>
  <c r="AL47" i="18" a="1"/>
  <c r="AX43" i="18" a="1"/>
  <c r="BB26" i="18" a="1"/>
  <c r="BA25" i="18" a="1"/>
  <c r="AO76" i="18" a="1"/>
  <c r="AA51" i="18" a="1"/>
  <c r="V36" i="18" a="1"/>
  <c r="AU31" i="18" a="1"/>
  <c r="C40" i="18" a="1"/>
  <c r="AT21" i="18" a="1"/>
  <c r="BK38" i="18" a="1"/>
  <c r="R8" i="18" a="1"/>
  <c r="AB8" i="18" a="1"/>
  <c r="N27" i="18" a="1"/>
  <c r="AV17" i="18" a="1"/>
  <c r="BA30" i="18" a="1"/>
  <c r="AZ8" i="18" a="1"/>
  <c r="AS12" i="18" a="1"/>
  <c r="BO33" i="18" a="1"/>
  <c r="T31" i="18" a="1"/>
  <c r="BC6" i="18" a="1"/>
  <c r="AJ12" i="18" a="1"/>
  <c r="AA14" i="18" a="1"/>
  <c r="BH23" i="18" a="1"/>
  <c r="AU10" i="18" a="1"/>
  <c r="BA10" i="18" a="1"/>
  <c r="AW111" i="18" a="1"/>
  <c r="R92" i="18" a="1"/>
  <c r="D90" i="18" a="1"/>
  <c r="AA107" i="18" a="1"/>
  <c r="AN58" i="18" a="1"/>
  <c r="AC69" i="18" a="1"/>
  <c r="BD78" i="18" a="1"/>
  <c r="AC51" i="18" a="1"/>
  <c r="Q69" i="18" a="1"/>
  <c r="S61" i="18" a="1"/>
  <c r="AO85" i="18" a="1"/>
  <c r="AH59" i="18" a="1"/>
  <c r="AA73" i="18" a="1"/>
  <c r="AI59" i="18" a="1"/>
  <c r="AB62" i="18" a="1"/>
  <c r="BA62" i="18" a="1"/>
  <c r="K72" i="18" a="1"/>
  <c r="AA92" i="18" a="1"/>
  <c r="AL78" i="18" a="1"/>
  <c r="BE70" i="18" a="1"/>
  <c r="Z59" i="18" a="1"/>
  <c r="AO52" i="18" a="1"/>
  <c r="AC66" i="18" a="1"/>
  <c r="BC82" i="18" a="1"/>
  <c r="AX68" i="18" a="1"/>
  <c r="H45" i="18" a="1"/>
  <c r="AI58" i="18" a="1"/>
  <c r="G55" i="18" a="1"/>
  <c r="BH86" i="18" a="1"/>
  <c r="AX73" i="18" a="1"/>
  <c r="AA67" i="18" a="1"/>
  <c r="L45" i="18" a="1"/>
  <c r="BE54" i="18" a="1"/>
  <c r="O51" i="18" a="1"/>
  <c r="H73" i="18" a="1"/>
  <c r="R77" i="18" a="1"/>
  <c r="M67" i="18" a="1"/>
  <c r="AQ99" i="18" a="1"/>
  <c r="BJ66" i="18" a="1"/>
  <c r="O69" i="18" a="1"/>
  <c r="BJ61" i="18" a="1"/>
  <c r="F64" i="18" a="1"/>
  <c r="AB72" i="18" a="1"/>
  <c r="AU54" i="18" a="1"/>
  <c r="AO69" i="18" a="1"/>
  <c r="J81" i="18" a="1"/>
  <c r="O49" i="18" a="1"/>
  <c r="E60" i="18" a="1"/>
  <c r="AZ74" i="18" a="1"/>
  <c r="AE87" i="18" a="1"/>
  <c r="AT65" i="18" a="1"/>
  <c r="C63" i="18" a="1"/>
  <c r="O73" i="18" a="1"/>
  <c r="BG60" i="18" a="1"/>
  <c r="AI32" i="18" a="1"/>
  <c r="D55" i="18" a="1"/>
  <c r="AF31" i="18" a="1"/>
  <c r="F62" i="18" a="1"/>
  <c r="G30" i="18" a="1"/>
  <c r="BS20" i="18" a="1"/>
  <c r="BS39" i="18" a="1"/>
  <c r="AV19" i="18" a="1"/>
  <c r="D39" i="18" a="1"/>
  <c r="BC18" i="18" a="1"/>
  <c r="AW37" i="18" a="1"/>
  <c r="AQ17" i="18" a="1"/>
  <c r="AT36" i="18" a="1"/>
  <c r="AI67" i="18" a="1"/>
  <c r="C61" i="18" a="1"/>
  <c r="BD43" i="18" a="1"/>
  <c r="BJ29" i="18" a="1"/>
  <c r="J42" i="18" a="1"/>
  <c r="AX28" i="18" a="1"/>
  <c r="AP40" i="18" a="1"/>
  <c r="AH27" i="18" a="1"/>
  <c r="AC47" i="18" a="1"/>
  <c r="AO26" i="18" a="1"/>
  <c r="Z74" i="18" a="1"/>
  <c r="R36" i="18" a="1"/>
  <c r="V77" i="18" a="1"/>
  <c r="BK34" i="18" a="1"/>
  <c r="BP78" i="18" a="1"/>
  <c r="BS109" i="18" a="1"/>
  <c r="Z61" i="18" a="1"/>
  <c r="U55" i="18" a="1"/>
  <c r="BL42" i="18" a="1"/>
  <c r="BO22" i="18" a="1"/>
  <c r="AV41" i="18" a="1"/>
  <c r="AP21" i="18" a="1"/>
  <c r="AJ40" i="18" a="1"/>
  <c r="AM20" i="18" a="1"/>
  <c r="BO41" i="18" a="1"/>
  <c r="AG28" i="18" a="1"/>
  <c r="AZ50" i="18" a="1"/>
  <c r="AN27" i="18" a="1"/>
  <c r="D91" i="18" a="1"/>
  <c r="G44" i="18" a="1"/>
  <c r="X26" i="18" a="1"/>
  <c r="AN89" i="18" a="1"/>
  <c r="D43" i="18" a="1"/>
  <c r="AJ78" i="18" a="1"/>
  <c r="AU65" i="18" a="1"/>
  <c r="AM44" i="18" a="1"/>
  <c r="R76" i="18" a="1"/>
  <c r="BN37" i="18" a="1"/>
  <c r="BH28" i="18" a="1"/>
  <c r="BG68" i="18" a="1"/>
  <c r="BB36" i="18" a="1"/>
  <c r="AI27" i="18" a="1"/>
  <c r="BD70" i="18" a="1"/>
  <c r="AL35" i="18" a="1"/>
  <c r="AF26" i="18" a="1"/>
  <c r="V22" i="18" a="1"/>
  <c r="BJ38" i="18" a="1"/>
  <c r="Z25" i="18" a="1"/>
  <c r="AC21" i="18" a="1"/>
  <c r="X55" i="18" a="1"/>
  <c r="BL34" i="18" a="1"/>
  <c r="AF29" i="18" a="1"/>
  <c r="BH61" i="18" a="1"/>
  <c r="H43" i="18" a="1"/>
  <c r="L26" i="18" a="1"/>
  <c r="BP85" i="18" a="1"/>
  <c r="BP77" i="18" a="1"/>
  <c r="AS60" i="18" a="1"/>
  <c r="AO70" i="18" a="1"/>
  <c r="AE56" i="18" a="1"/>
  <c r="BO36" i="18" a="1"/>
  <c r="Z32" i="18" a="1"/>
  <c r="AV16" i="18" a="1"/>
  <c r="BD71" i="18" a="1"/>
  <c r="AP35" i="18" a="1"/>
  <c r="J31" i="18" a="1"/>
  <c r="AJ15" i="18" a="1"/>
  <c r="AW49" i="18" a="1"/>
  <c r="AM34" i="18" a="1"/>
  <c r="BP29" i="18" a="1"/>
  <c r="T14" i="18" a="1"/>
  <c r="BG73" i="18" a="1"/>
  <c r="AT37" i="18" a="1"/>
  <c r="AJ39" i="18" a="1"/>
  <c r="AO42" i="18" a="1"/>
  <c r="AM19" i="18" a="1"/>
  <c r="BO65" i="18" a="1"/>
  <c r="AM38" i="18" a="1"/>
  <c r="BP33" i="18" a="1"/>
  <c r="T18" i="18" a="1"/>
  <c r="AG58" i="18" a="1"/>
  <c r="N37" i="18" a="1"/>
  <c r="AZ32" i="18" a="1"/>
  <c r="H17" i="18" a="1"/>
  <c r="Q53" i="18" a="1"/>
  <c r="K36" i="18" a="1"/>
  <c r="BR100" i="18" a="1"/>
  <c r="Y72" i="18" a="1"/>
  <c r="AE50" i="18" a="1"/>
  <c r="BD52" i="18" a="1"/>
  <c r="AQ54" i="18" a="1"/>
  <c r="AG61" i="18" a="1"/>
  <c r="AX39" i="18" a="1"/>
  <c r="M44" i="18" a="1"/>
  <c r="BA19" i="18" a="1"/>
  <c r="K51" i="18" a="1"/>
  <c r="AH38" i="18" a="1"/>
  <c r="X34" i="18" a="1"/>
  <c r="AB18" i="18" a="1"/>
  <c r="BO47" i="18" a="1"/>
  <c r="V37" i="18" a="1"/>
  <c r="BH32" i="18" a="1"/>
  <c r="Y17" i="18" a="1"/>
  <c r="AQ70" i="18" a="1"/>
  <c r="AO37" i="18" a="1"/>
  <c r="BB31" i="18" a="1"/>
  <c r="S25" i="18" a="1"/>
  <c r="R22" i="18" a="1"/>
  <c r="BK47" i="18" a="1"/>
  <c r="V41" i="18" a="1"/>
  <c r="Z24" i="18" a="1"/>
  <c r="Y21" i="18" a="1"/>
  <c r="AW44" i="18" a="1"/>
  <c r="F40" i="18" a="1"/>
  <c r="Q56" i="18" a="1"/>
  <c r="BR19" i="18" a="1"/>
  <c r="BH52" i="18" a="1"/>
  <c r="BL38" i="18" a="1"/>
  <c r="AB93" i="18" a="1"/>
  <c r="T60" i="18" a="1"/>
  <c r="BB55" i="18" a="1"/>
  <c r="Q68" i="18" a="1"/>
  <c r="BI50" i="18" a="1"/>
  <c r="AZ34" i="18" a="1"/>
  <c r="O30" i="18" a="1"/>
  <c r="AT14" i="18" a="1"/>
  <c r="AE46" i="18" a="1"/>
  <c r="N51" i="18" a="1"/>
  <c r="BQ28" i="18" a="1"/>
  <c r="AN39" i="18" a="1"/>
  <c r="BD51" i="18" a="1"/>
  <c r="X45" i="18" a="1"/>
  <c r="BE27" i="18" a="1"/>
  <c r="BN29" i="18" a="1"/>
  <c r="BL75" i="18" a="1"/>
  <c r="AS34" i="18" a="1"/>
  <c r="U37" i="18" a="1"/>
  <c r="AX32" i="18" a="1"/>
  <c r="X17" i="18" a="1"/>
  <c r="T54" i="18" a="1"/>
  <c r="X36" i="18" a="1"/>
  <c r="BE31" i="18" a="1"/>
  <c r="R16" i="18" a="1"/>
  <c r="AA55" i="18" a="1"/>
  <c r="L35" i="18" a="1"/>
  <c r="AO30" i="18" a="1"/>
  <c r="BK14" i="18" a="1"/>
  <c r="AU47" i="18" a="1"/>
  <c r="X65" i="18" a="1"/>
  <c r="X99" i="18" a="1"/>
  <c r="BP79" i="18" a="1"/>
  <c r="AZ60" i="18" a="1"/>
  <c r="BG45" i="18" a="1"/>
  <c r="Q58" i="18" a="1"/>
  <c r="BE48" i="18" a="1"/>
  <c r="AI37" i="18" a="1"/>
  <c r="C33" i="18" a="1"/>
  <c r="AL17" i="18" a="1"/>
  <c r="AQ45" i="18" a="1"/>
  <c r="AF36" i="18" a="1"/>
  <c r="BI31" i="18" a="1"/>
  <c r="Z16" i="18" a="1"/>
  <c r="BS54" i="18" a="1"/>
  <c r="G35" i="18" a="1"/>
  <c r="AS30" i="18" a="1"/>
  <c r="J15" i="18" a="1"/>
  <c r="BI65" i="18" a="1"/>
  <c r="BA34" i="18" a="1"/>
  <c r="AQ29" i="18" a="1"/>
  <c r="H23" i="18" a="1"/>
  <c r="K23" i="18" a="1"/>
  <c r="BN62" i="18" a="1"/>
  <c r="BN23" i="18" a="1"/>
  <c r="Y13" i="18" a="1"/>
  <c r="AE7" i="18" a="1"/>
  <c r="R30" i="18" a="1"/>
  <c r="AP5" i="18" a="1"/>
  <c r="AJ28" i="18" a="1"/>
  <c r="AU14" i="18" a="1"/>
  <c r="V11" i="18" a="1"/>
  <c r="BR28" i="18" a="1"/>
  <c r="AX6" i="18" a="1"/>
  <c r="BQ6" i="18" a="1"/>
  <c r="AM6" i="18" a="1"/>
  <c r="Q15" i="18" a="1"/>
  <c r="BC17" i="18" a="1"/>
  <c r="C9" i="18" a="1"/>
  <c r="C78" i="18" a="1"/>
  <c r="AH99" i="18" a="1"/>
  <c r="M105" i="18" a="1"/>
  <c r="AQ64" i="18" a="1"/>
  <c r="AM93" i="18" a="1"/>
  <c r="BL51" i="18" a="1"/>
  <c r="AZ93" i="18" a="1"/>
  <c r="AA94" i="18" a="1"/>
  <c r="BH47" i="18" a="1"/>
  <c r="AS54" i="18" a="1"/>
  <c r="BB84" i="18" a="1"/>
  <c r="AJ49" i="18" a="1"/>
  <c r="O65" i="18" a="1"/>
  <c r="E80" i="18" a="1"/>
  <c r="BD57" i="18" a="1"/>
  <c r="H93" i="18" a="1"/>
  <c r="AH61" i="18" a="1"/>
  <c r="Q61" i="18" a="1"/>
  <c r="N70" i="18" a="1"/>
  <c r="AX88" i="18" a="1"/>
  <c r="AF37" i="18" a="1"/>
  <c r="AW30" i="18" a="1"/>
  <c r="AG79" i="18" a="1"/>
  <c r="X57" i="18" a="1"/>
  <c r="BJ36" i="18" a="1"/>
  <c r="Y93" i="18" a="1"/>
  <c r="AT34" i="18" a="1"/>
  <c r="AX18" i="18" a="1"/>
  <c r="AX45" i="18" a="1"/>
  <c r="AB50" i="18" a="1"/>
  <c r="AF23" i="18" a="1"/>
  <c r="AS94" i="18" a="1"/>
  <c r="BP25" i="18" a="1"/>
  <c r="F74" i="18" a="1"/>
  <c r="BI34" i="18" a="1"/>
  <c r="AL44" i="18" a="1"/>
  <c r="T43" i="18" a="1"/>
  <c r="AE34" i="18" a="1"/>
  <c r="AI49" i="18" a="1"/>
  <c r="K50" i="18" a="1"/>
  <c r="AS40" i="18" a="1"/>
  <c r="M56" i="18" a="1"/>
  <c r="BC83" i="18" a="1"/>
  <c r="AH16" i="18" a="1"/>
  <c r="BC41" i="18" a="1"/>
  <c r="Z38" i="18" a="1"/>
  <c r="E56" i="18" a="1"/>
  <c r="C77" i="18" a="1"/>
  <c r="AV27" i="18" a="1"/>
  <c r="AT39" i="18" a="1"/>
  <c r="C76" i="18" a="1"/>
  <c r="T25" i="18" a="1"/>
  <c r="BN38" i="18" a="1"/>
  <c r="V16" i="18" a="1"/>
  <c r="Y64" i="18" a="1"/>
  <c r="BG47" i="18" a="1"/>
  <c r="AM23" i="18" a="1"/>
  <c r="BO43" i="18" a="1"/>
  <c r="BK93" i="18" a="1"/>
  <c r="BB75" i="18" a="1"/>
  <c r="AN30" i="18" a="1"/>
  <c r="AC42" i="18" a="1"/>
  <c r="H66" i="18" a="1"/>
  <c r="L28" i="18" a="1"/>
  <c r="G40" i="18" a="1"/>
  <c r="N19" i="18" a="1"/>
  <c r="BA36" i="18" a="1"/>
  <c r="Y61" i="18" a="1"/>
  <c r="E26" i="18" a="1"/>
  <c r="H88" i="18" a="1"/>
  <c r="AP61" i="18" a="1"/>
  <c r="V35" i="18" a="1"/>
  <c r="S22" i="18" a="1"/>
  <c r="BL32" i="18" a="1"/>
  <c r="AC45" i="18" a="1"/>
  <c r="BI19" i="18" a="1"/>
  <c r="AP30" i="18" a="1"/>
  <c r="C91" i="18" a="1"/>
  <c r="R27" i="18" a="1"/>
  <c r="C39" i="18" a="1"/>
  <c r="BA82" i="18" a="1"/>
  <c r="AB70" i="18" a="1"/>
  <c r="AH80" i="18" a="1"/>
  <c r="Z35" i="18" a="1"/>
  <c r="Y18" i="18" a="1"/>
  <c r="S37" i="18" a="1"/>
  <c r="BR16" i="18" a="1"/>
  <c r="C36" i="18" a="1"/>
  <c r="BO15" i="18" a="1"/>
  <c r="AU48" i="18" a="1"/>
  <c r="H24" i="18" a="1"/>
  <c r="BL24" i="18" a="1"/>
  <c r="BB32" i="18" a="1"/>
  <c r="BP48" i="18" a="1"/>
  <c r="BL60" i="18" a="1"/>
  <c r="AB12" i="18" a="1"/>
  <c r="AI22" i="18" a="1"/>
  <c r="C7" i="18" a="1"/>
  <c r="AU33" i="18" a="1"/>
  <c r="BC7" i="18" a="1"/>
  <c r="M14" i="18" a="1"/>
  <c r="Y10" i="18" a="1"/>
  <c r="BP45" i="18" a="1"/>
  <c r="BE10" i="18" a="1"/>
  <c r="AL11" i="18" a="1"/>
  <c r="AW35" i="18" a="1"/>
  <c r="AJ32" i="18" a="1"/>
  <c r="Z30" i="18" a="1"/>
  <c r="K33" i="18" a="1"/>
  <c r="K27" i="18" a="1"/>
  <c r="Y27" i="18" a="1"/>
  <c r="Q11" i="18" a="1"/>
  <c r="AE35" i="18" a="1"/>
  <c r="BD14" i="18" a="1"/>
  <c r="AV37" i="18" a="1"/>
  <c r="F11" i="18" a="1"/>
  <c r="AC11" i="18" a="1"/>
  <c r="AJ13" i="18" a="1"/>
  <c r="BK20" i="18" a="1"/>
  <c r="E9" i="18" a="1"/>
  <c r="BL16" i="18" a="1"/>
  <c r="G23" i="18" a="1"/>
  <c r="BP26" i="18" a="1"/>
  <c r="AG6" i="18" a="1"/>
  <c r="AZ6" i="18" a="1"/>
  <c r="BJ32" i="18" a="1"/>
  <c r="BI7" i="18" a="1"/>
  <c r="BI32" i="18" a="1"/>
  <c r="AX5" i="18" a="1"/>
  <c r="F25" i="18" a="1"/>
  <c r="BJ24" i="18" a="1"/>
  <c r="BH8" i="18" a="1"/>
  <c r="L27" i="18" a="1"/>
  <c r="BR33" i="18" a="1"/>
  <c r="AO39" i="18" a="1"/>
  <c r="BC20" i="18" a="1"/>
  <c r="AP12" i="18" a="1"/>
  <c r="M6" i="18" a="1"/>
  <c r="BI22" i="18" a="1"/>
  <c r="J8" i="18" a="1"/>
  <c r="AH15" i="18" a="1"/>
  <c r="C15" i="18" a="1"/>
  <c r="BD22" i="18" a="1"/>
  <c r="S18" i="18" a="1"/>
  <c r="F6" i="18" a="1"/>
  <c r="BD7" i="18" a="1"/>
  <c r="BD36" i="18" a="1"/>
  <c r="AM71" i="18" a="1"/>
  <c r="BE21" i="18" a="1"/>
  <c r="AJ9" i="18" a="1"/>
  <c r="AU24" i="18" a="1"/>
  <c r="X10" i="18" a="1"/>
  <c r="U57" i="18" a="1"/>
  <c r="X5" i="18" a="1"/>
  <c r="J19" i="18" a="1"/>
  <c r="AJ38" i="18" a="1"/>
  <c r="Z17" i="18" a="1"/>
  <c r="AM5" i="18" a="1"/>
  <c r="AT23" i="18" a="1"/>
  <c r="R25" i="18" a="1"/>
  <c r="AM13" i="18" a="1"/>
  <c r="J29" i="18" a="1"/>
  <c r="AL6" i="18" a="1"/>
  <c r="BB13" i="18" a="1"/>
  <c r="BB29" i="18" a="1"/>
  <c r="AQ8" i="18" a="1"/>
  <c r="E5" i="18" a="1"/>
  <c r="Z47" i="18" a="1"/>
  <c r="U12" i="18" a="1"/>
  <c r="N18" i="18" a="1"/>
  <c r="BN10" i="18" a="1"/>
  <c r="BR37" i="18" a="1"/>
  <c r="BN18" i="18" a="1"/>
  <c r="AC15" i="18" a="1"/>
  <c r="K43" i="18" a="1"/>
  <c r="V93" i="18" a="1"/>
  <c r="AE28" i="18" a="1"/>
  <c r="AS8" i="18" a="1"/>
  <c r="Q10" i="18" a="1"/>
  <c r="K42" i="18" a="1"/>
  <c r="BP9" i="18" a="1"/>
  <c r="AW25" i="18" a="1"/>
  <c r="AW12" i="18" a="1"/>
  <c r="AM8" i="18" a="1"/>
  <c r="AS36" i="18" a="1"/>
  <c r="BK10" i="18" a="1"/>
  <c r="Y11" i="18" a="1"/>
  <c r="AG12" i="18" a="1"/>
  <c r="BG20" i="18" a="1"/>
  <c r="T22" i="18" a="1"/>
  <c r="T13" i="18" a="1"/>
  <c r="BI17" i="18" a="1"/>
  <c r="AS17" i="18" a="1"/>
  <c r="BP6" i="18" a="1"/>
  <c r="D17" i="18" a="1"/>
  <c r="R40" i="18" a="1"/>
  <c r="AU15" i="18" a="1"/>
  <c r="AX11" i="18" a="1"/>
  <c r="AV39" i="18" a="1"/>
  <c r="BS29" i="18" a="1"/>
  <c r="G47" i="18" a="1"/>
  <c r="AM27" i="18" a="1"/>
  <c r="BN7" i="18" a="1"/>
  <c r="AL12" i="18" a="1"/>
  <c r="R29" i="18" a="1"/>
  <c r="AT15" i="18" a="1"/>
  <c r="AN15" i="18" a="1"/>
  <c r="U8" i="18" a="1"/>
  <c r="O13" i="18" a="1"/>
  <c r="AB30" i="18" a="1"/>
  <c r="E29" i="18" a="1"/>
  <c r="AO20" i="18" a="1"/>
  <c r="AC58" i="18" a="1"/>
  <c r="BN17" i="18" a="1"/>
  <c r="S14" i="18" a="1"/>
  <c r="BI5" i="18" a="1"/>
  <c r="BJ47" i="18" a="1"/>
  <c r="AA17" i="18" a="1"/>
  <c r="R6" i="18" a="1"/>
  <c r="Z19" i="18" a="1"/>
  <c r="M29" i="18" a="1"/>
  <c r="BS16" i="18" a="1"/>
  <c r="D18" i="18" a="1"/>
  <c r="BQ24" i="18" a="1"/>
  <c r="T38" i="18" a="1"/>
  <c r="BI61" i="18" a="1"/>
  <c r="AM32" i="18" a="1"/>
  <c r="AQ5" i="18" a="1"/>
  <c r="AB7" i="18" a="1"/>
  <c r="AN26" i="18" a="1"/>
  <c r="BE7" i="18" a="1"/>
  <c r="AN20" i="18" a="1"/>
  <c r="AO11" i="18" a="1"/>
  <c r="V5" i="18" a="1"/>
  <c r="V44" i="18" a="1"/>
  <c r="BI8" i="18" a="1"/>
  <c r="J9" i="18" a="1"/>
  <c r="E6" i="18" a="1"/>
  <c r="R18" i="18" a="1"/>
  <c r="BH13" i="18" a="1"/>
  <c r="R11" i="18" a="1"/>
  <c r="C11" i="18" a="1"/>
  <c r="D15" i="18" a="1"/>
  <c r="AS13" i="18" a="1"/>
  <c r="BQ20" i="18" a="1"/>
  <c r="BB46" i="18" a="1"/>
  <c r="AX13" i="18" a="1"/>
  <c r="BD12" i="18" a="1"/>
  <c r="H41" i="18" a="1"/>
  <c r="T58" i="18" a="1"/>
  <c r="AJ92" i="18" a="1"/>
  <c r="BE53" i="18" a="1"/>
  <c r="Y90" i="18" a="1"/>
  <c r="AU85" i="18" a="1"/>
  <c r="BS86" i="18" a="1"/>
  <c r="Q62" i="18" a="1"/>
  <c r="D35" i="18" a="1"/>
  <c r="AZ73" i="18" a="1"/>
  <c r="BO111" i="18" a="1"/>
  <c r="BC93" i="18" a="1"/>
  <c r="BC64" i="18" a="1"/>
  <c r="AI88" i="18" a="1"/>
  <c r="BC60" i="18" a="1"/>
  <c r="AQ92" i="18" a="1"/>
  <c r="BP60" i="18" a="1"/>
  <c r="K92" i="18" a="1"/>
  <c r="AT67" i="18" a="1"/>
  <c r="AB79" i="18" a="1"/>
  <c r="AP50" i="18" a="1"/>
  <c r="V89" i="18" a="1"/>
  <c r="J72" i="18" a="1"/>
  <c r="E54" i="18" a="1"/>
  <c r="Q92" i="18" a="1"/>
  <c r="T46" i="18" a="1"/>
  <c r="AF38" i="18" a="1"/>
  <c r="BK51" i="18" a="1"/>
  <c r="BG91" i="18" a="1"/>
  <c r="BR27" i="18" a="1"/>
  <c r="BS15" i="18" a="1"/>
  <c r="BD69" i="18" a="1"/>
  <c r="M34" i="18" a="1"/>
  <c r="D33" i="18" a="1"/>
  <c r="BC63" i="18" a="1"/>
  <c r="J16" i="18" a="1"/>
  <c r="C74" i="18" a="1"/>
  <c r="BG41" i="18" a="1"/>
  <c r="H33" i="18" a="1"/>
  <c r="V30" i="18" a="1"/>
  <c r="AE54" i="18" a="1"/>
  <c r="BK17" i="18" a="1"/>
  <c r="BI45" i="18" a="1"/>
  <c r="AQ38" i="18" a="1"/>
  <c r="S54" i="18" a="1"/>
  <c r="AG42" i="18" a="1"/>
  <c r="H42" i="18" a="1"/>
  <c r="BL71" i="18" a="1"/>
  <c r="BQ36" i="18" a="1"/>
  <c r="AU44" i="18" a="1"/>
  <c r="AG39" i="18" a="1"/>
  <c r="BE67" i="18" a="1"/>
  <c r="AL20" i="18" a="1"/>
  <c r="AO15" i="18" a="1"/>
  <c r="AU60" i="18" a="1"/>
  <c r="BJ91" i="18" a="1"/>
  <c r="BH46" i="18" a="1"/>
  <c r="U52" i="18" a="1"/>
  <c r="AB43" i="18" a="1"/>
  <c r="BP50" i="18" a="1"/>
  <c r="BG32" i="18" a="1"/>
  <c r="S41" i="18" a="1"/>
  <c r="AF24" i="18" a="1"/>
  <c r="AH41" i="18" a="1"/>
  <c r="BH45" i="18" a="1"/>
  <c r="L21" i="18" a="1"/>
  <c r="F39" i="18" a="1"/>
  <c r="G67" i="18" a="1"/>
  <c r="AA59" i="18" a="1"/>
  <c r="AS25" i="18" a="1"/>
  <c r="AF58" i="18" a="1"/>
  <c r="BH48" i="18" a="1"/>
  <c r="Q23" i="18" a="1"/>
  <c r="BP43" i="18" a="1"/>
  <c r="AO38" i="18" a="1"/>
  <c r="AV33" i="18" a="1"/>
  <c r="BE50" i="18" a="1"/>
  <c r="AI25" i="18" a="1"/>
  <c r="BN98" i="18" a="1"/>
  <c r="AJ89" i="18" a="1"/>
  <c r="AU38" i="18" a="1"/>
  <c r="AP79" i="18" a="1"/>
  <c r="U24" i="18" a="1"/>
  <c r="S36" i="18" a="1"/>
  <c r="Z15" i="18" a="1"/>
  <c r="AC37" i="18" a="1"/>
  <c r="E45" i="18" a="1"/>
  <c r="AP41" i="18" a="1"/>
  <c r="BP42" i="18" a="1"/>
  <c r="M49" i="18" a="1"/>
  <c r="N81" i="18" a="1"/>
  <c r="AM64" i="18" a="1"/>
  <c r="AM41" i="18" a="1"/>
  <c r="G21" i="18" a="1"/>
  <c r="N40" i="18" a="1"/>
  <c r="D20" i="18" a="1"/>
  <c r="K39" i="18" a="1"/>
  <c r="AW18" i="18" a="1"/>
  <c r="E38" i="18" a="1"/>
  <c r="BD17" i="18" a="1"/>
  <c r="Q48" i="18" a="1"/>
  <c r="BH18" i="18" a="1"/>
  <c r="BP27" i="18" a="1"/>
  <c r="Q16" i="18" a="1"/>
  <c r="BB5" i="18" a="1"/>
  <c r="BE11" i="18" a="1"/>
  <c r="AJ46" i="18" a="1"/>
  <c r="AN22" i="18" a="1"/>
  <c r="K41" i="18" a="1"/>
  <c r="AF7" i="18" a="1"/>
  <c r="AP7" i="18" a="1"/>
  <c r="H5" i="18" a="1"/>
  <c r="BS12" i="18" a="1"/>
  <c r="J39" i="18" a="1"/>
  <c r="BE29" i="18" a="1"/>
  <c r="AT5" i="18" a="1"/>
  <c r="S60" i="18" a="1"/>
  <c r="AC14" i="18" a="1"/>
  <c r="AN50" i="18" a="1"/>
  <c r="BN13" i="18" a="1"/>
  <c r="BN8" i="18" a="1"/>
  <c r="BL37" i="18" a="1"/>
  <c r="E8" i="18" a="1"/>
  <c r="F23" i="18" a="1"/>
  <c r="AP10" i="18" a="1"/>
  <c r="AA12" i="18" a="1"/>
  <c r="AP62" i="18" a="1"/>
  <c r="Z22" i="18" a="1"/>
  <c r="AW9" i="18" a="1"/>
  <c r="S7" i="18" a="1"/>
  <c r="K28" i="18" a="1"/>
  <c r="C29" i="18" a="1"/>
  <c r="AN11" i="18" a="1"/>
  <c r="V8" i="18" a="1"/>
  <c r="K21" i="18" a="1"/>
  <c r="BP12" i="18" a="1"/>
  <c r="AV23" i="18" a="1"/>
  <c r="BB11" i="18" a="1"/>
  <c r="E13" i="18" a="1"/>
  <c r="U22" i="18" a="1"/>
  <c r="X38" i="18" a="1"/>
  <c r="AL13" i="18" a="1"/>
  <c r="AH25" i="18" a="1"/>
  <c r="BG34" i="18" a="1"/>
  <c r="AS21" i="18" a="1"/>
  <c r="G11" i="18" a="1"/>
  <c r="Z66" i="18" a="1"/>
  <c r="AA25" i="18" a="1"/>
  <c r="AX49" i="18" a="1"/>
  <c r="BO16" i="18" a="1"/>
  <c r="AS5" i="18" a="1"/>
  <c r="R9" i="18" a="1"/>
  <c r="BE18" i="18" a="1"/>
  <c r="M11" i="18" a="1"/>
  <c r="BD5" i="18" a="1"/>
  <c r="AX24" i="18" a="1"/>
  <c r="U35" i="18" a="1"/>
  <c r="U14" i="18" a="1"/>
  <c r="BL18" i="18" a="1"/>
  <c r="AC18" i="18" a="1"/>
  <c r="AP6" i="18" a="1"/>
  <c r="BS36" i="18" a="1"/>
  <c r="C17" i="18" a="1"/>
  <c r="BD49" i="18" a="1"/>
  <c r="J37" i="18" a="1"/>
  <c r="Q20" i="18" a="1"/>
  <c r="AJ6" i="18" a="1"/>
  <c r="AG11" i="18" a="1"/>
  <c r="AC20" i="18" a="1"/>
  <c r="BI6" i="18" a="1"/>
  <c r="BS38" i="18" a="1"/>
  <c r="BR6" i="18" a="1"/>
  <c r="BP7" i="18" a="1"/>
  <c r="E25" i="18" a="1"/>
  <c r="AT13" i="18" a="1"/>
  <c r="S10" i="18" a="1"/>
  <c r="BS27" i="18" a="1"/>
  <c r="V21" i="18" a="1"/>
  <c r="U19" i="18" a="1"/>
  <c r="J12" i="18" a="1"/>
  <c r="L14" i="18" a="1"/>
  <c r="V17" i="18" a="1"/>
  <c r="BO8" i="18" a="1"/>
  <c r="F26" i="18" a="1"/>
  <c r="D60" i="18" a="1"/>
  <c r="AZ31" i="18" a="1"/>
  <c r="BQ8" i="18" a="1"/>
  <c r="AJ20" i="18" a="1"/>
  <c r="AA16" i="18" a="1"/>
  <c r="BH26" i="18" a="1"/>
  <c r="BE19" i="18" a="1"/>
  <c r="AG9" i="18" a="1"/>
  <c r="Z5" i="18" a="1"/>
  <c r="BE39" i="18" a="1"/>
  <c r="AZ9" i="18" a="1"/>
  <c r="BP10" i="18" a="1"/>
  <c r="AG56" i="18" a="1"/>
  <c r="M22" i="18" a="1"/>
  <c r="BI15" i="18" a="1"/>
  <c r="BA13" i="18" a="1"/>
  <c r="C51" i="18" a="1"/>
  <c r="BQ18" i="18" a="1"/>
  <c r="Q7" i="18" a="1"/>
  <c r="BP20" i="18" a="1"/>
  <c r="O35" i="18" a="1"/>
  <c r="AV11" i="18" a="1"/>
  <c r="K8" i="18" a="1"/>
  <c r="BH30" i="18" a="1"/>
  <c r="M88" i="18" a="1"/>
  <c r="BD39" i="18" a="1"/>
  <c r="H21" i="18" a="1"/>
  <c r="BL12" i="18" a="1"/>
  <c r="AJ16" i="18" a="1"/>
  <c r="U16" i="18" a="1"/>
  <c r="AA10" i="18" a="1"/>
  <c r="BO21" i="18" a="1"/>
  <c r="AB13" i="18" a="1"/>
  <c r="AT8" i="18" a="1"/>
  <c r="AF33" i="18" a="1"/>
  <c r="AB6" i="18" a="1"/>
  <c r="BA11" i="18" a="1"/>
  <c r="O40" i="18" a="1"/>
  <c r="BE6" i="18" a="1"/>
  <c r="AQ15" i="18" a="1"/>
  <c r="BC8" i="18" a="1"/>
  <c r="J51" i="18" a="1"/>
  <c r="AT10" i="18" a="1"/>
  <c r="BD10" i="18" a="1"/>
  <c r="O16" i="18" a="1"/>
  <c r="M28" i="18" a="1"/>
  <c r="H10" i="18" a="1"/>
  <c r="E17" i="18" a="1"/>
  <c r="Y15" i="18" a="1"/>
  <c r="AS33" i="18" a="1"/>
  <c r="AP46" i="18" a="1"/>
  <c r="M23" i="18" a="1"/>
  <c r="BO6" i="18" a="1"/>
  <c r="AM11" i="18" a="1"/>
  <c r="R20" i="18" a="1"/>
  <c r="BH12" i="18" a="1"/>
  <c r="AJ24" i="18" a="1"/>
  <c r="V7" i="18" a="1"/>
  <c r="BR10" i="18" a="1"/>
  <c r="O26" i="18" a="1"/>
  <c r="AX15" i="18" a="1"/>
  <c r="AM14" i="18" a="1"/>
  <c r="AN49" i="18" a="1"/>
  <c r="AO16" i="18" a="1"/>
  <c r="AO32" i="18" a="1"/>
  <c r="BC10" i="18" a="1"/>
  <c r="BL56" i="18" a="1"/>
  <c r="X16" i="18" a="1"/>
  <c r="F5" i="18" a="1"/>
  <c r="BS17" i="18" a="1"/>
  <c r="BE62" i="18" a="1"/>
  <c r="BB6" i="18" a="1"/>
  <c r="AN12" i="18" a="1"/>
  <c r="BB33" i="18" a="1"/>
  <c r="Z42" i="18" a="1"/>
  <c r="AS24" i="18" a="1"/>
  <c r="X25" i="18" a="1"/>
  <c r="AW93" i="18" a="1"/>
  <c r="AS83" i="18" a="1"/>
  <c r="X87" i="18" a="1"/>
  <c r="Q83" i="18" a="1"/>
  <c r="AV81" i="18" a="1"/>
  <c r="AQ67" i="18" a="1"/>
  <c r="BO83" i="18" a="1"/>
  <c r="BQ54" i="18" a="1"/>
  <c r="J84" i="18" a="1"/>
  <c r="L93" i="18" a="1"/>
  <c r="AO91" i="18" a="1"/>
  <c r="BC53" i="18" a="1"/>
  <c r="K75" i="18" a="1"/>
  <c r="AQ52" i="18" a="1"/>
  <c r="BN57" i="18" a="1"/>
  <c r="J68" i="18" a="1"/>
  <c r="E84" i="18" a="1"/>
  <c r="BS84" i="18" a="1"/>
  <c r="Q80" i="18" a="1"/>
  <c r="AB91" i="18" a="1"/>
  <c r="D32" i="18" a="1"/>
  <c r="BC57" i="18" a="1"/>
  <c r="V47" i="18" a="1"/>
  <c r="H38" i="18" a="1"/>
  <c r="AB32" i="18" a="1"/>
  <c r="E46" i="18" a="1"/>
  <c r="BJ19" i="18" a="1"/>
  <c r="BE66" i="18" a="1"/>
  <c r="AT43" i="18" a="1"/>
  <c r="AI24" i="18" a="1"/>
  <c r="AQ73" i="18" a="1"/>
  <c r="BD46" i="18" a="1"/>
  <c r="Z86" i="18" a="1"/>
  <c r="BO35" i="18" a="1"/>
  <c r="AB42" i="18" a="1"/>
  <c r="BE26" i="18" a="1"/>
  <c r="BB34" i="18" a="1"/>
  <c r="Q41" i="18" a="1"/>
  <c r="BA45" i="18" a="1"/>
  <c r="AP32" i="18" a="1"/>
  <c r="BR32" i="18" a="1"/>
  <c r="X43" i="18" a="1"/>
  <c r="Y40" i="18" a="1"/>
  <c r="BH15" i="18" a="1"/>
  <c r="AF19" i="18" a="1"/>
  <c r="BC108" i="18" a="1"/>
  <c r="BK61" i="18" a="1"/>
  <c r="U45" i="18" a="1"/>
  <c r="AZ20" i="18" a="1"/>
  <c r="AX38" i="18" a="1"/>
  <c r="BJ50" i="18" a="1"/>
  <c r="X18" i="18" a="1"/>
  <c r="AB36" i="18" a="1"/>
  <c r="AV14" i="18" a="1"/>
  <c r="AC25" i="18" a="1"/>
  <c r="AS38" i="18" a="1"/>
  <c r="AV29" i="18" a="1"/>
  <c r="AE93" i="18" a="1"/>
  <c r="BP57" i="18" a="1"/>
  <c r="AA50" i="18" a="1"/>
  <c r="S24" i="18" a="1"/>
  <c r="BP30" i="18" a="1"/>
  <c r="O45" i="18" a="1"/>
  <c r="BL20" i="18" a="1"/>
  <c r="T39" i="18" a="1"/>
  <c r="BA17" i="18" a="1"/>
  <c r="Q28" i="18" a="1"/>
  <c r="BA38" i="18" a="1"/>
  <c r="H85" i="18" a="1"/>
  <c r="G76" i="18" a="1"/>
  <c r="AL54" i="18" a="1"/>
  <c r="AL42" i="18" a="1"/>
  <c r="J48" i="18" a="1"/>
  <c r="BL31" i="18" a="1"/>
  <c r="J40" i="18" a="1"/>
  <c r="BR61" i="18" a="1"/>
  <c r="BC29" i="18" a="1"/>
  <c r="AA66" i="18" a="1"/>
  <c r="M20" i="18" a="1"/>
  <c r="G38" i="18" a="1"/>
  <c r="BG49" i="18" a="1"/>
  <c r="Q70" i="18" a="1"/>
  <c r="AO97" i="18" a="1"/>
  <c r="AZ47" i="18" a="1"/>
  <c r="AI83" i="18" a="1"/>
  <c r="E44" i="18" a="1"/>
  <c r="AF94" i="18" a="1"/>
  <c r="BG42" i="18" a="1"/>
  <c r="BE22" i="18" a="1"/>
  <c r="BE41" i="18" a="1"/>
  <c r="AU21" i="18" a="1"/>
  <c r="AS37" i="18" a="1"/>
  <c r="AX9" i="18" a="1"/>
  <c r="AA29" i="18" a="1"/>
  <c r="AO17" i="18" a="1"/>
  <c r="BK19" i="18" a="1"/>
  <c r="D6" i="18" a="1"/>
  <c r="AB39" i="18" a="1"/>
  <c r="AV25" i="18" a="1"/>
  <c r="BP37" i="18" a="1"/>
  <c r="AM12" i="18" a="1"/>
  <c r="AN63" i="18" a="1"/>
  <c r="AZ11" i="18" a="1"/>
  <c r="BJ40" i="18" a="1"/>
  <c r="G10" i="18" a="1"/>
  <c r="T9" i="18" a="1"/>
  <c r="BL27" i="18" a="1"/>
  <c r="BC43" i="18" a="1"/>
  <c r="T17" i="18" a="1"/>
  <c r="N32" i="18" a="1"/>
  <c r="F7" i="18" a="1"/>
  <c r="AC7" i="18" a="1"/>
  <c r="BO46" i="18" a="1"/>
  <c r="L13" i="18" a="1"/>
  <c r="AA26" i="18" a="1"/>
  <c r="BA7" i="18" a="1"/>
  <c r="BE8" i="18" a="1"/>
  <c r="AJ37" i="18" a="1"/>
  <c r="S16" i="18" a="1"/>
  <c r="BJ20" i="18" a="1"/>
  <c r="H14" i="18" a="1"/>
  <c r="BG31" i="18" a="1"/>
  <c r="BC22" i="18" a="1"/>
  <c r="R21" i="18" a="1"/>
  <c r="AA6" i="18" a="1"/>
  <c r="BJ21" i="18" a="1"/>
  <c r="S12" i="18" a="1"/>
  <c r="AM17" i="18" a="1"/>
  <c r="T8" i="18" a="1"/>
  <c r="AP42" i="18" a="1"/>
  <c r="BP8" i="18" a="1"/>
  <c r="AT16" i="18" a="1"/>
  <c r="Y16" i="18" a="1"/>
  <c r="BC28" i="18" a="1"/>
  <c r="BQ25" i="18" a="1"/>
  <c r="AZ22" i="18" a="1"/>
  <c r="R10" i="18" a="1"/>
  <c r="BC36" i="18" a="1"/>
  <c r="BE13" i="18" a="1"/>
  <c r="AQ41" i="18" a="1"/>
  <c r="C10" i="18" a="1"/>
  <c r="Z10" i="18" a="1"/>
  <c r="G8" i="18" a="1"/>
  <c r="AU19" i="18" a="1"/>
  <c r="M13" i="18" a="1"/>
  <c r="BR14" i="18" a="1"/>
  <c r="BB18" i="18" a="1"/>
  <c r="BQ33" i="18" a="1"/>
  <c r="U5" i="18" a="1"/>
  <c r="BA5" i="18" a="1"/>
  <c r="T21" i="18" a="1"/>
  <c r="AW6" i="18" a="1"/>
  <c r="AI28" i="18" a="1"/>
  <c r="X20" i="18" a="1"/>
  <c r="D38" i="18" a="1"/>
  <c r="AA36" i="18" a="1"/>
  <c r="M19" i="18" a="1"/>
  <c r="AQ11" i="18" a="1"/>
  <c r="J5" i="18" a="1"/>
  <c r="AJ21" i="18" a="1"/>
  <c r="AP85" i="18" a="1"/>
  <c r="R14" i="18" a="1"/>
  <c r="F13" i="18" a="1"/>
  <c r="N17" i="18" a="1"/>
  <c r="H16" i="18" a="1"/>
  <c r="C5" i="18" a="1"/>
  <c r="V13" i="18" a="1"/>
  <c r="BK29" i="18" a="1"/>
  <c r="L54" i="18" a="1"/>
  <c r="AB20" i="18" a="1"/>
  <c r="AG8" i="18" a="1"/>
  <c r="J18" i="18" a="1"/>
  <c r="Y6" i="18" a="1"/>
  <c r="BP21" i="18" a="1"/>
  <c r="AW22" i="18" a="1"/>
  <c r="AA47" i="18" a="1"/>
  <c r="AW32" i="18" a="1"/>
  <c r="AS16" i="18" a="1"/>
  <c r="S32" i="18" a="1"/>
  <c r="V19" i="18" a="1"/>
  <c r="AO13" i="18" a="1"/>
  <c r="BP23" i="18" a="1"/>
  <c r="C19" i="18" a="1"/>
  <c r="AV10" i="18" a="1"/>
  <c r="AB25" i="18" a="1"/>
  <c r="AN7" i="18" a="1"/>
  <c r="Q14" i="18" a="1"/>
  <c r="AG36" i="18" a="1"/>
  <c r="K11" i="18" a="1"/>
  <c r="BP16" i="18" a="1"/>
  <c r="BO9" i="18" a="1"/>
  <c r="D42" i="18" a="1"/>
  <c r="AS11" i="18" a="1"/>
  <c r="BP11" i="18" a="1"/>
  <c r="AN21" i="18" a="1"/>
  <c r="AC31" i="18" a="1"/>
  <c r="AS31" i="18" a="1"/>
  <c r="AT7" i="18" a="1"/>
  <c r="BK9" i="18" a="1"/>
  <c r="L48" i="18" a="1"/>
  <c r="E41" i="18" a="1"/>
  <c r="R15" i="18" a="1"/>
  <c r="F12" i="18" a="1"/>
  <c r="BH22" i="18" a="1"/>
  <c r="BB17" i="18" a="1"/>
  <c r="AH14" i="18" a="1"/>
  <c r="AV22" i="18" a="1"/>
  <c r="BG27" i="18" a="1"/>
  <c r="BQ9" i="18" a="1"/>
  <c r="BG14" i="18" a="1"/>
  <c r="AE11" i="18" a="1"/>
  <c r="BK5" i="18" a="1"/>
  <c r="AT30" i="18" a="1"/>
  <c r="AZ5" i="18" a="1"/>
  <c r="AG16" i="18" a="1"/>
  <c r="AF20" i="18" a="1"/>
  <c r="AL33" i="18" a="1"/>
  <c r="K7" i="18" a="1"/>
  <c r="AN8" i="18" a="1"/>
  <c r="BJ10" i="18" a="1"/>
  <c r="Y31" i="18" a="1"/>
  <c r="L41" i="18" a="1"/>
  <c r="N59" i="18" a="1"/>
  <c r="AN6" i="18" a="1"/>
  <c r="BG72" i="18" a="1"/>
  <c r="N34" i="18" a="1"/>
  <c r="BI16" i="18" a="1"/>
  <c r="BI11" i="18" a="1"/>
  <c r="G12" i="18" a="1"/>
  <c r="E15" i="18" a="1"/>
  <c r="M7" i="18" a="1"/>
  <c r="Y20" i="18" a="1"/>
  <c r="AC12" i="18" a="1"/>
  <c r="AE6" i="18" a="1"/>
  <c r="F29" i="18" a="1"/>
  <c r="AC5" i="18" a="1"/>
  <c r="AL9" i="18" a="1"/>
  <c r="F44" i="18" a="1"/>
  <c r="BH11" i="18" a="1"/>
  <c r="BS13" i="18" a="1"/>
  <c r="AZ7" i="18" a="1"/>
  <c r="Z37" i="18" a="1"/>
  <c r="AH9" i="18" a="1"/>
  <c r="BE9" i="18" a="1"/>
  <c r="AU13" i="18" a="1"/>
  <c r="H31" i="18" a="1"/>
  <c r="AS9" i="18" a="1"/>
  <c r="D81" i="18" a="1"/>
  <c r="AI57" i="18" a="1"/>
  <c r="AQ56" i="18" a="1"/>
  <c r="BC61" i="18" a="1"/>
  <c r="AB48" i="18" a="1"/>
  <c r="AT56" i="18" a="1"/>
  <c r="AL99" i="18" a="1"/>
  <c r="BB93" i="18" a="1"/>
  <c r="AW74" i="18" a="1"/>
  <c r="K55" i="18" a="1"/>
  <c r="AJ42" i="18" a="1"/>
  <c r="N91" i="18" a="1"/>
  <c r="C60" i="18" a="1"/>
  <c r="BS82" i="18" a="1"/>
  <c r="G60" i="18" a="1"/>
  <c r="G74" i="18" a="1"/>
  <c r="BS57" i="18" a="1"/>
  <c r="BP93" i="18" a="1"/>
  <c r="AB58" i="18" a="1"/>
  <c r="V88" i="18" a="1"/>
  <c r="AX70" i="18" a="1"/>
  <c r="L55" i="18" a="1"/>
  <c r="BN77" i="18" a="1"/>
  <c r="V82" i="18" a="1"/>
  <c r="AP57" i="18" a="1"/>
  <c r="M17" i="18" a="1"/>
  <c r="BH49" i="18" a="1"/>
  <c r="S35" i="18" a="1"/>
  <c r="BN35" i="18" a="1"/>
  <c r="BD16" i="18" a="1"/>
  <c r="Q82" i="18" a="1"/>
  <c r="AN76" i="18" a="1"/>
  <c r="BA37" i="18" a="1"/>
  <c r="AZ36" i="18" a="1"/>
  <c r="AH31" i="18" a="1"/>
  <c r="Y54" i="18" a="1"/>
  <c r="BB48" i="18" a="1"/>
  <c r="D50" i="18" a="1"/>
  <c r="AS39" i="18" a="1"/>
  <c r="AP14" i="18" a="1"/>
  <c r="AZ30" i="18" a="1"/>
  <c r="AO25" i="18" a="1"/>
  <c r="BS78" i="18" a="1"/>
  <c r="AX66" i="18" a="1"/>
  <c r="BH27" i="18" a="1"/>
  <c r="AM31" i="18" a="1"/>
  <c r="BO31" i="18" a="1"/>
  <c r="V42" i="18" a="1"/>
  <c r="AM46" i="18" a="1"/>
  <c r="BO14" i="18" a="1"/>
  <c r="T89" i="18" a="1"/>
  <c r="AC50" i="18" a="1"/>
  <c r="BK37" i="18" a="1"/>
  <c r="AF28" i="18" a="1"/>
  <c r="N43" i="18" a="1"/>
  <c r="AW34" i="18" a="1"/>
  <c r="BK21" i="18" a="1"/>
  <c r="BE32" i="18" a="1"/>
  <c r="AB92" i="18" a="1"/>
  <c r="T29" i="18" a="1"/>
  <c r="R41" i="18" a="1"/>
  <c r="AP80" i="18" a="1"/>
  <c r="BS63" i="18" a="1"/>
  <c r="AI87" i="18" a="1"/>
  <c r="BS37" i="18" a="1"/>
  <c r="BE94" i="18" a="1"/>
  <c r="AG25" i="18" a="1"/>
  <c r="BE34" i="18" a="1"/>
  <c r="AQ30" i="18" a="1"/>
  <c r="O23" i="18" a="1"/>
  <c r="Y77" i="18" a="1"/>
  <c r="L32" i="18" a="1"/>
  <c r="BS43" i="18" a="1"/>
  <c r="AQ66" i="18" a="1"/>
  <c r="AM66" i="18" a="1"/>
  <c r="BP64" i="18" a="1"/>
  <c r="BH37" i="18" a="1"/>
  <c r="BL48" i="18" a="1"/>
  <c r="AC17" i="18" a="1"/>
  <c r="AF35" i="18" a="1"/>
  <c r="BA58" i="18" a="1"/>
  <c r="G24" i="18" a="1"/>
  <c r="AG37" i="18" a="1"/>
  <c r="Q26" i="18" a="1"/>
  <c r="BB38" i="18" a="1"/>
  <c r="S34" i="18" a="1"/>
  <c r="BQ83" i="18" a="1"/>
  <c r="D51" i="18" a="1"/>
  <c r="BQ29" i="18" a="1"/>
  <c r="C72" i="18" a="1"/>
  <c r="BE28" i="18" a="1"/>
  <c r="BO74" i="18" a="1"/>
  <c r="AO27" i="18" a="1"/>
  <c r="E18" i="18" a="1"/>
  <c r="R37" i="18" a="1"/>
  <c r="L17" i="18" a="1"/>
  <c r="C38" i="18" a="1"/>
  <c r="N6" i="18" a="1"/>
  <c r="V14" i="18" a="1"/>
  <c r="AL19" i="18" a="1"/>
  <c r="N11" i="18" a="1"/>
  <c r="X13" i="18" a="1"/>
  <c r="S33" i="18" a="1"/>
  <c r="Z14" i="18" a="1"/>
  <c r="AU23" i="18" a="1"/>
  <c r="D10" i="18" a="1"/>
  <c r="AW41" i="18" a="1"/>
  <c r="AV5" i="18" a="1"/>
  <c r="N22" i="18" a="1"/>
  <c r="Y7" i="18" a="1"/>
  <c r="D13" i="18" a="1"/>
  <c r="AE8" i="18" a="1"/>
  <c r="AX26" i="18" a="1"/>
  <c r="AL55" i="18" a="1"/>
  <c r="H32" i="18" a="1"/>
  <c r="M12" i="18" a="1"/>
  <c r="T5" i="18" a="1"/>
  <c r="BJ25" i="18" a="1"/>
  <c r="AV13" i="18" a="1"/>
  <c r="E20" i="18" a="1"/>
  <c r="AU12" i="18" a="1"/>
  <c r="G9" i="18" a="1"/>
  <c r="X42" i="18" a="1"/>
  <c r="AU5" i="18" a="1"/>
  <c r="BN5" i="18" a="1"/>
  <c r="M87" i="18" a="1"/>
  <c r="BJ13" i="18" a="1"/>
  <c r="AN35" i="18" a="1"/>
  <c r="D8" i="18" a="1"/>
  <c r="BS71" i="18" a="1"/>
  <c r="L23" i="18" a="1"/>
  <c r="AE10" i="18" a="1"/>
  <c r="BK13" i="18" a="1"/>
  <c r="BL46" i="18" a="1"/>
  <c r="BE14" i="18" a="1"/>
  <c r="J47" i="18" a="1"/>
  <c r="L25" i="18" a="1"/>
  <c r="Z56" i="18" a="1"/>
  <c r="AG22" i="18" a="1"/>
  <c r="J38" i="18" a="1"/>
  <c r="AX19" i="18" a="1"/>
  <c r="H26" i="18" a="1"/>
  <c r="O31" i="18" a="1"/>
  <c r="BK6" i="18" a="1"/>
  <c r="AA31" i="18" a="1"/>
  <c r="C31" i="18" a="1"/>
  <c r="Y19" i="18" a="1"/>
  <c r="AU64" i="18" a="1"/>
  <c r="BB20" i="18" a="1"/>
  <c r="AX8" i="18" a="1"/>
  <c r="AQ13" i="18" a="1"/>
  <c r="BN22" i="18" a="1"/>
  <c r="BH24" i="18" a="1"/>
  <c r="AB10" i="18" a="1"/>
  <c r="BI9" i="18" a="1"/>
  <c r="AZ19" i="18" a="1"/>
  <c r="BD11" i="18" a="1"/>
  <c r="BD31" i="18" a="1"/>
  <c r="Y9" i="18" a="1"/>
  <c r="AZ33" i="18" a="1"/>
  <c r="BH33" i="18" a="1"/>
  <c r="T20" i="18" a="1"/>
  <c r="R5" i="18" a="1"/>
  <c r="AB61" i="18" a="1"/>
  <c r="AQ22" i="18" a="1"/>
  <c r="BN46" i="18" a="1"/>
  <c r="BC15" i="18" a="1"/>
  <c r="BL10" i="18" a="1"/>
  <c r="D12" i="18" a="1"/>
  <c r="O17" i="18" a="1"/>
  <c r="J10" i="18" a="1"/>
  <c r="N13" i="18" a="1"/>
  <c r="AO24" i="18" a="1"/>
  <c r="L39" i="18" a="1"/>
  <c r="BI12" i="18" a="1"/>
  <c r="J13" i="18" a="1"/>
  <c r="G19" i="18" a="1"/>
  <c r="BL26" i="18" a="1"/>
  <c r="BK23" i="18" a="1"/>
  <c r="BK49" i="18" a="1"/>
  <c r="AM47" i="18" a="1"/>
  <c r="BH16" i="18" a="1"/>
  <c r="AG5" i="18" a="1"/>
  <c r="AA8" i="18" a="1"/>
  <c r="BR18" i="18" a="1"/>
  <c r="AI5" i="18" a="1"/>
  <c r="AT27" i="18" a="1"/>
  <c r="BS5" i="18" a="1"/>
  <c r="AI13" i="18" a="1"/>
  <c r="F19" i="18" a="1"/>
  <c r="AH12" i="18" a="1"/>
  <c r="H8" i="18" a="1"/>
  <c r="Y41" i="18" a="1"/>
  <c r="BR8" i="18" a="1"/>
  <c r="AW17" i="18" a="1"/>
  <c r="O7" i="18" a="1"/>
  <c r="Q25" i="18" a="1"/>
  <c r="U18" i="18" a="1"/>
  <c r="AH6" i="18" a="1"/>
  <c r="L6" i="18" a="1"/>
  <c r="AE14" i="18" a="1"/>
  <c r="J21" i="18" a="1"/>
  <c r="AT35" i="18" a="1"/>
  <c r="BG7" i="18" a="1"/>
  <c r="AO50" i="18" a="1"/>
  <c r="AE44" i="18" a="1"/>
  <c r="AL16" i="18" a="1"/>
  <c r="AB9" i="18" a="1"/>
  <c r="AC6" i="18" a="1"/>
  <c r="AI18" i="18" a="1"/>
  <c r="H70" i="18" a="1"/>
  <c r="J25" i="18" a="1"/>
  <c r="D11" i="18" a="1"/>
  <c r="AJ11" i="18" a="1"/>
  <c r="BG33" i="18" a="1"/>
  <c r="N12" i="18" a="1"/>
  <c r="AE21" i="18" a="1"/>
  <c r="BC33" i="18" a="1"/>
  <c r="BG50" i="18" a="1"/>
  <c r="AN17" i="18" a="1"/>
  <c r="V6" i="18" a="1"/>
  <c r="Y24" i="18" a="1"/>
  <c r="J7" i="18" a="1"/>
  <c r="D52" i="18" a="1"/>
  <c r="H7" i="18" a="1"/>
  <c r="K16" i="18" a="1"/>
  <c r="BK15" i="18" a="1"/>
  <c r="AZ15" i="18" a="1"/>
  <c r="AZ39" i="18" a="1"/>
  <c r="AF34" i="18" a="1"/>
  <c r="AW36" i="18" a="1"/>
  <c r="BG13" i="18" a="1"/>
  <c r="BG15" i="18" a="1"/>
  <c r="AO12" i="18" a="1"/>
  <c r="L16" i="18" a="1"/>
  <c r="AM10" i="18" a="1"/>
  <c r="AF21" i="18" a="1"/>
  <c r="AV9" i="18" a="1"/>
  <c r="AE29" i="18" a="1"/>
  <c r="AL23" i="18" a="1"/>
  <c r="AF10" i="18" a="1"/>
  <c r="T7" i="18" a="1"/>
  <c r="T26" i="18" a="1"/>
  <c r="BC11" i="18" a="1"/>
  <c r="H15" i="18" a="1"/>
  <c r="AW13" i="18" a="1"/>
  <c r="Y29" i="18" a="1"/>
  <c r="AS20" i="18" a="1"/>
  <c r="AE79" i="18" a="1"/>
  <c r="AS6" i="18" a="1"/>
  <c r="BO42" i="18" a="1"/>
  <c r="BH19" i="18" a="1"/>
  <c r="D71" i="18" a="1"/>
  <c r="N52" i="18" a="1"/>
  <c r="R93" i="18" a="1"/>
  <c r="AG86" i="18" a="1"/>
  <c r="BR84" i="18" a="1"/>
  <c r="AZ85" i="18" a="1"/>
  <c r="BH58" i="18" a="1"/>
  <c r="BC44" i="18" a="1"/>
  <c r="AN28" i="18" a="1"/>
  <c r="BC81" i="18" a="1"/>
  <c r="N74" i="18" a="1"/>
  <c r="BL70" i="18" a="1"/>
  <c r="AW79" i="18" a="1"/>
  <c r="AW73" i="18" a="1"/>
  <c r="Q57" i="18" a="1"/>
  <c r="AQ48" i="18" a="1"/>
  <c r="F94" i="18" a="1"/>
  <c r="N61" i="18" a="1"/>
  <c r="L89" i="18" a="1"/>
  <c r="AL56" i="18" a="1"/>
  <c r="BN69" i="18" a="1"/>
  <c r="X60" i="18" a="1"/>
  <c r="AQ46" i="18" a="1"/>
  <c r="BH62" i="18" a="1"/>
  <c r="AH46" i="18" a="1"/>
  <c r="BJ45" i="18" a="1"/>
  <c r="AU57" i="18" a="1"/>
  <c r="K80" i="18" a="1"/>
  <c r="BA55" i="18" a="1"/>
  <c r="AP25" i="18" a="1"/>
  <c r="E23" i="18" a="1"/>
  <c r="K18" i="18" a="1"/>
  <c r="S44" i="18" a="1"/>
  <c r="V73" i="18" a="1"/>
  <c r="BD38" i="18" a="1"/>
  <c r="BS50" i="18" a="1"/>
  <c r="BS24" i="18" a="1"/>
  <c r="AB59" i="18" a="1"/>
  <c r="BB64" i="18" a="1"/>
  <c r="Z67" i="18" a="1"/>
  <c r="BI40" i="18" a="1"/>
  <c r="AI15" i="18" a="1"/>
  <c r="E33" i="18" a="1"/>
  <c r="T70" i="18" a="1"/>
  <c r="T78" i="18" a="1"/>
  <c r="G78" i="18" a="1"/>
  <c r="AV60" i="18" a="1"/>
  <c r="Z54" i="18" a="1"/>
  <c r="AI16" i="18" a="1"/>
  <c r="AF25" i="18" a="1"/>
  <c r="D29" i="18" a="1"/>
  <c r="BR42" i="18" a="1"/>
  <c r="AB65" i="18" a="1"/>
  <c r="BC80" i="18" a="1"/>
  <c r="AG59" i="18" a="1"/>
  <c r="AL45" i="18" a="1"/>
  <c r="AH60" i="18" a="1"/>
  <c r="M36" i="18" a="1"/>
  <c r="Y42" i="18" a="1"/>
  <c r="AV66" i="18" a="1"/>
  <c r="BN31" i="18" a="1"/>
  <c r="D49" i="18" a="1"/>
  <c r="X22" i="18" a="1"/>
  <c r="V40" i="18" a="1"/>
  <c r="AQ60" i="18" a="1"/>
  <c r="AI62" i="18" a="1"/>
  <c r="M93" i="18" a="1"/>
  <c r="K35" i="18" a="1"/>
  <c r="E51" i="18" a="1"/>
  <c r="AG24" i="18" a="1"/>
  <c r="BA46" i="18" a="1"/>
  <c r="AF66" i="18" a="1"/>
  <c r="AZ40" i="18" a="1"/>
  <c r="AF54" i="18" a="1"/>
  <c r="AU30" i="18" a="1"/>
  <c r="AN32" i="18" a="1"/>
  <c r="X49" i="18" a="1"/>
  <c r="BK53" i="18" a="1"/>
  <c r="H79" i="18" a="1"/>
  <c r="AT25" i="18" a="1"/>
  <c r="AE37" i="18" a="1"/>
  <c r="AX79" i="18" a="1"/>
  <c r="R23" i="18" a="1"/>
  <c r="BQ35" i="18" a="1"/>
  <c r="G14" i="18" a="1"/>
  <c r="J44" i="18" a="1"/>
  <c r="BG53" i="18" a="1"/>
  <c r="AJ33" i="18" a="1"/>
  <c r="AZ41" i="18" a="1"/>
  <c r="N85" i="18" a="1"/>
  <c r="S68" i="18" a="1"/>
  <c r="AH24" i="18" a="1"/>
  <c r="AI47" i="18" a="1"/>
  <c r="V23" i="18" a="1"/>
  <c r="F46" i="18" a="1"/>
  <c r="O38" i="18" a="1"/>
  <c r="BP52" i="18" a="1"/>
  <c r="Q33" i="18" a="1"/>
  <c r="BO19" i="18" a="1"/>
  <c r="BI26" i="18" a="1"/>
  <c r="Y8" i="18" a="1"/>
  <c r="AT9" i="18" a="1"/>
  <c r="G5" i="18" a="1"/>
  <c r="F30" i="18" a="1"/>
  <c r="BG10" i="18" a="1"/>
  <c r="BH9" i="18" a="1"/>
  <c r="F16" i="18" a="1"/>
  <c r="AA22" i="18" a="1"/>
  <c r="G15" i="18" a="1"/>
  <c r="D28" i="18" a="1"/>
  <c r="BC32" i="18" a="1"/>
  <c r="AZ35" i="18" a="1"/>
  <c r="BC9" i="18" a="1"/>
  <c r="AS14" i="18" a="1"/>
  <c r="Z33" i="18" a="1"/>
  <c r="BG55" i="18" a="1"/>
  <c r="BC49" i="18" a="1"/>
  <c r="AQ16" i="18" a="1"/>
  <c r="AU8" i="18" a="1"/>
  <c r="BL7" i="18" a="1"/>
  <c r="O24" i="18" a="1"/>
  <c r="S13" i="18" a="1"/>
  <c r="BQ15" i="18" a="1"/>
  <c r="O9" i="18" a="1"/>
  <c r="O12" i="18" a="1"/>
  <c r="AO19" i="18" a="1"/>
  <c r="AC10" i="18" a="1"/>
  <c r="BA8" i="18" a="1"/>
  <c r="S43" i="18" a="1"/>
  <c r="AP31" i="18" a="1"/>
  <c r="E22" i="18" a="1"/>
  <c r="BJ12" i="18" a="1"/>
  <c r="BD25" i="18" a="1"/>
  <c r="T6" i="18" a="1"/>
  <c r="AQ6" i="18" a="1"/>
  <c r="AT19" i="18" a="1"/>
  <c r="Q21" i="18" a="1"/>
  <c r="BH54" i="18" a="1"/>
  <c r="AW7" i="18" a="1"/>
  <c r="L5" i="18" a="1"/>
  <c r="BB30" i="18" a="1"/>
  <c r="BL64" i="18" a="1"/>
  <c r="BI27" i="18" a="1"/>
  <c r="J11" i="18" a="1"/>
  <c r="AH10" i="18" a="1"/>
  <c r="BA29" i="18" a="1"/>
  <c r="F8" i="18" a="1"/>
  <c r="AW15" i="18" a="1"/>
  <c r="AI11" i="18" a="1"/>
  <c r="E7" i="18" a="1"/>
  <c r="AX30" i="18" a="1"/>
  <c r="AE13" i="18" a="1"/>
  <c r="BG19" i="18" a="1"/>
  <c r="G75" i="18" a="1"/>
  <c r="AN29" i="18" a="1"/>
  <c r="AG21" i="18" a="1"/>
  <c r="BJ6" i="18" a="1"/>
  <c r="AP59" i="18" a="1"/>
  <c r="BA21" i="18" a="1"/>
  <c r="AF9" i="18" a="1"/>
  <c r="N25" i="18" a="1"/>
  <c r="U56" i="18" a="1"/>
  <c r="G18" i="18" a="1"/>
  <c r="AB44" i="18" a="1"/>
  <c r="AH13" i="18" a="1"/>
  <c r="AG15" i="18" a="1"/>
  <c r="BO23" i="18" a="1"/>
  <c r="BL5" i="18" a="1"/>
  <c r="J27" i="18" a="1"/>
  <c r="AW16" i="18" a="1"/>
  <c r="AL15" i="18" a="1"/>
  <c r="V59" i="18" a="1"/>
  <c r="AC19" i="18" a="1"/>
  <c r="AU7" i="18" a="1"/>
  <c r="AC13" i="18" a="1"/>
  <c r="X21" i="18" a="1"/>
  <c r="BP32" i="18" a="1"/>
  <c r="AC9" i="18" a="1"/>
  <c r="Z12" i="18" a="1"/>
  <c r="AQ27" i="18" a="1"/>
  <c r="L15" i="18" a="1"/>
  <c r="U9" i="18" a="1"/>
  <c r="AL29" i="18" a="1"/>
  <c r="BO38" i="18" a="1"/>
  <c r="AV18" i="18" a="1"/>
  <c r="AL10" i="18" a="1"/>
  <c r="C59" i="18" a="1"/>
  <c r="N21" i="18" a="1"/>
  <c r="BA70" i="18" a="1"/>
  <c r="AZ14" i="18" a="1"/>
  <c r="BH14" i="18" a="1"/>
  <c r="AV7" i="18" a="1"/>
  <c r="BD15" i="18" a="1"/>
  <c r="K9" i="18" a="1"/>
  <c r="L11" i="18" a="1"/>
  <c r="AB19" i="18" a="1"/>
  <c r="C43" i="18" a="1"/>
  <c r="AW11" i="18" a="1"/>
  <c r="K12" i="18" a="1"/>
  <c r="G22" i="18" a="1"/>
  <c r="G13" i="18" a="1"/>
  <c r="BC45" i="18" a="1"/>
  <c r="BB68" i="18" a="1"/>
  <c r="Z7" i="18" a="1"/>
  <c r="E21" i="18" a="1"/>
  <c r="C28" i="18" a="1"/>
  <c r="AS87" i="18" a="1"/>
  <c r="G28" i="18" a="1"/>
  <c r="BR70" i="18" a="1"/>
  <c r="AM18" i="18" a="1"/>
  <c r="D7" i="18" a="1"/>
  <c r="BD34" i="18" a="1"/>
  <c r="V12" i="18" a="1"/>
  <c r="L30" i="18" a="1"/>
  <c r="BG6" i="18" a="1"/>
  <c r="L7" i="18" a="1"/>
  <c r="AA5" i="18" a="1"/>
  <c r="U15" i="18" a="1"/>
  <c r="D14" i="18" a="1"/>
  <c r="AP27" i="18" a="1"/>
  <c r="F18" i="18" a="1"/>
  <c r="AP33" i="18" a="1"/>
  <c r="N8" i="18" a="1"/>
  <c r="V15" i="18" a="1"/>
  <c r="F14" i="18" a="1"/>
  <c r="AE5" i="18" a="1"/>
  <c r="Z28" i="18" a="1"/>
  <c r="AC30" i="18" a="1"/>
  <c r="AF13" i="18" a="1"/>
  <c r="H30" i="18" a="1"/>
  <c r="AC27" i="18" a="1"/>
  <c r="AH22" i="18" a="1"/>
  <c r="AG33" i="18" a="1"/>
  <c r="X31" i="18" a="1"/>
  <c r="C16" i="18" a="1"/>
  <c r="AI17" i="18" a="1"/>
  <c r="H52" i="18" a="1"/>
  <c r="Z18" i="18" a="1"/>
  <c r="AI38" i="18" a="1"/>
  <c r="R17" i="18" a="1"/>
  <c r="BI21" i="18" a="1"/>
  <c r="BC12" i="18" a="1"/>
  <c r="F32" i="18" a="1"/>
  <c r="BN6" i="18" a="1"/>
  <c r="BE5" i="18" a="1"/>
  <c r="F24" i="18" a="1"/>
  <c r="AC38" i="18" a="1"/>
  <c r="AU9" i="18" a="1"/>
  <c r="BN9" i="18" a="1"/>
  <c r="M48" i="18" a="1"/>
  <c r="E11" i="18" a="1"/>
  <c r="E40" i="18" a="1"/>
  <c r="AB37" i="18" a="1"/>
  <c r="BS7" i="18" a="1"/>
  <c r="AT6" i="18" a="1"/>
  <c r="K22" i="18" a="1"/>
  <c r="K96" i="18" a="1"/>
  <c r="AM56" i="18" a="1"/>
  <c r="Z68" i="18" a="1"/>
  <c r="S47" i="18" a="1"/>
  <c r="AG54" i="18" a="1"/>
  <c r="AU51" i="18" a="1"/>
  <c r="C83" i="18" a="1"/>
  <c r="AG82" i="18" a="1"/>
  <c r="S107" i="18" a="1"/>
  <c r="AF56" i="18" a="1"/>
  <c r="BO85" i="18" a="1"/>
  <c r="AC48" i="18" a="1"/>
  <c r="AT29" i="18" a="1"/>
  <c r="BN93" i="18" a="1"/>
  <c r="BJ28" i="18" a="1"/>
  <c r="E92" i="18" a="1"/>
  <c r="AN23" i="18" a="1"/>
  <c r="AU35" i="18" a="1"/>
  <c r="AS47" i="18" a="1"/>
  <c r="N30" i="18" a="1"/>
  <c r="C34" i="18" a="1"/>
  <c r="BD58" i="18" a="1"/>
  <c r="AJ26" i="18" a="1"/>
  <c r="S55" i="18" a="1"/>
  <c r="BN47" i="18" a="1"/>
  <c r="AO73" i="18" a="1"/>
  <c r="AS26" i="18" a="1"/>
  <c r="AZ29" i="18" a="1"/>
  <c r="AG46" i="18" a="1"/>
  <c r="BN30" i="18" a="1"/>
  <c r="X51" i="18" a="1"/>
  <c r="C21" i="18" a="1"/>
  <c r="Z34" i="18" a="1"/>
  <c r="AZ52" i="18" a="1"/>
  <c r="M57" i="18" a="1"/>
  <c r="AH23" i="18" a="1"/>
  <c r="BK41" i="18" a="1"/>
  <c r="BR40" i="18" a="1"/>
  <c r="BI29" i="18" a="1"/>
  <c r="N10" i="18" a="1"/>
  <c r="AX14" i="18" a="1"/>
  <c r="X28" i="18" a="1"/>
  <c r="Q19" i="18" a="1"/>
  <c r="BO12" i="18" a="1"/>
  <c r="BH29" i="18" a="1"/>
  <c r="BC13" i="18" a="1"/>
  <c r="AH8" i="18" a="1"/>
  <c r="AV6" i="18" a="1"/>
  <c r="R7" i="18" a="1"/>
  <c r="G27" i="18" a="1"/>
  <c r="AO34" i="18" a="1"/>
  <c r="AC55" i="18" a="1"/>
  <c r="M5" i="18" a="1"/>
  <c r="N89" i="18" a="1"/>
  <c r="AQ21" i="18" a="1"/>
  <c r="R31" i="18" a="1"/>
  <c r="BA14" i="18" a="1"/>
  <c r="BN33" i="18" a="1"/>
  <c r="AO9" i="18" a="1"/>
  <c r="AX20" i="18" a="1"/>
  <c r="AZ13" i="18" a="1"/>
  <c r="C20" i="18" a="1"/>
  <c r="AI23" i="18" a="1"/>
  <c r="BJ26" i="18" a="1"/>
  <c r="D9" i="18" a="1"/>
  <c r="AG26" i="18" a="1"/>
  <c r="BG11" i="18" a="1"/>
  <c r="BK11" i="18" a="1"/>
  <c r="BJ15" i="18" a="1"/>
  <c r="AG32" i="18" a="1"/>
  <c r="AN10" i="18" a="1"/>
  <c r="BI25" i="18" a="1"/>
  <c r="O8" i="18" a="1"/>
  <c r="AX7" i="18" a="1"/>
  <c r="BQ19" i="18" a="1"/>
  <c r="Z9" i="18" a="1"/>
  <c r="AH45" i="18" a="1"/>
  <c r="BA51" i="18" a="1"/>
  <c r="AO49" i="18" a="1"/>
  <c r="AF17" i="18" a="1"/>
  <c r="BE30" i="18" a="1"/>
  <c r="BN11" i="18" a="1"/>
  <c r="AN14" i="18" a="1"/>
  <c r="S9" i="18" a="1"/>
  <c r="N7" i="18" a="1"/>
  <c r="H12" i="18" a="1"/>
  <c r="BJ41" i="18" a="1"/>
  <c r="F10" i="18" a="1"/>
  <c r="AF43" i="18" a="1"/>
  <c r="AQ10" i="18" a="1"/>
  <c r="BB23" i="18" a="1"/>
  <c r="G6" i="18" a="1"/>
  <c r="U10" i="18" a="1"/>
  <c r="AC29" i="18" a="1"/>
  <c r="G32" i="18" a="1"/>
  <c r="D27" i="18" a="1"/>
  <c r="AM7" i="18" a="1"/>
  <c r="G108" i="18" a="1"/>
  <c r="AV44" i="18" a="1"/>
  <c r="AP53" i="18" a="1"/>
  <c r="C57" i="18" a="1"/>
  <c r="AV30" i="18" a="1"/>
  <c r="AE32" i="18" a="1"/>
  <c r="AO5" i="18" a="1"/>
  <c r="N33" i="18" a="1"/>
  <c r="AF5" i="18" a="1"/>
  <c r="AV12" i="18" a="1"/>
  <c r="AF6" i="18" a="1"/>
  <c r="O11" i="18" a="1"/>
  <c r="BS11" i="18" a="1"/>
  <c r="V10" i="18" a="1"/>
  <c r="AC43" i="18" a="1"/>
  <c r="L19" i="18" a="1"/>
  <c r="Q71" i="18" a="1"/>
  <c r="AJ5" i="18" a="1"/>
  <c r="BG8" i="18" a="1"/>
  <c r="BO10" i="18" a="1"/>
  <c r="AM9" i="18" a="1"/>
  <c r="AP17" i="18" a="1"/>
  <c r="K26" i="18" a="1"/>
  <c r="AA41" i="18" a="1"/>
  <c r="AL18" i="18" a="1"/>
  <c r="E30" i="18" a="1"/>
  <c r="N55" i="18" a="1"/>
  <c r="AX25" i="18" a="1"/>
  <c r="BG39" i="18" a="1"/>
  <c r="C18" i="18" a="1"/>
  <c r="AC8" i="18" a="1"/>
  <c r="AJ17" i="18" a="1"/>
  <c r="BO26" i="18" a="1"/>
  <c r="Z46" i="18" a="1"/>
  <c r="N72" i="18" a="1"/>
  <c r="U26" i="18" a="1"/>
  <c r="AZ99" i="18" a="1"/>
  <c r="BD20" i="18" a="1"/>
  <c r="AE9" i="18" a="1"/>
  <c r="BB10" i="18" a="1"/>
  <c r="BA6" i="18" a="1"/>
  <c r="AG13" i="18" a="1"/>
  <c r="BQ26" i="18" a="1"/>
  <c r="BD41" i="18" a="1"/>
  <c r="AF22" i="18" a="1"/>
  <c r="R24" i="18" a="1"/>
  <c r="AX10" i="18" a="1"/>
  <c r="BJ5" i="18" a="1"/>
  <c r="BG9" i="18" a="1"/>
  <c r="AS71" i="18" a="1"/>
  <c r="L36" i="18" a="1"/>
  <c r="L59" i="18" a="1"/>
  <c r="AO66" i="18" a="1"/>
  <c r="BC14" i="18" a="1"/>
  <c r="T36" i="18" a="1"/>
  <c r="BO25" i="18" a="1"/>
  <c r="K84" i="18" a="1"/>
  <c r="AQ19" i="18" a="1"/>
  <c r="BE25" i="18" a="1"/>
  <c r="BI41" i="18" a="1"/>
  <c r="AF15" i="18" a="1"/>
  <c r="BB60" i="18" a="1"/>
  <c r="BI60" i="18" a="1"/>
  <c r="AN19" i="18" a="1"/>
  <c r="N24" i="18" a="1"/>
  <c r="AF82" i="18" a="1"/>
  <c r="AV92" i="18" a="1"/>
  <c r="O64" i="18" a="1"/>
  <c r="Q24" i="18" a="1"/>
  <c r="L40" i="18" a="1"/>
  <c r="BN51" i="18" a="1"/>
  <c r="AV51" i="18" a="1"/>
  <c r="BN44" i="18" a="1"/>
  <c r="BP18" i="18" a="1"/>
  <c r="AV35" i="18" a="1"/>
  <c r="L69" i="18" a="1"/>
  <c r="AX60" i="18" a="1"/>
  <c r="AB45" i="18" a="1"/>
  <c r="AV24" i="18" a="1"/>
  <c r="T12" i="18" a="1"/>
  <c r="BH7" i="18" a="1"/>
  <c r="BD6" i="18" a="1"/>
  <c r="BL8" i="18" a="1"/>
  <c r="BH10" i="18" a="1"/>
  <c r="C41" i="18" a="1"/>
  <c r="Q52" i="18" a="1"/>
  <c r="O5" i="18" a="1"/>
  <c r="F28" i="18" a="1"/>
  <c r="AF8" i="18" a="1"/>
  <c r="Y12" i="18" a="1"/>
  <c r="R68" i="18" a="1"/>
  <c r="BI42" i="18" a="1"/>
  <c r="BD48" i="18" a="1"/>
  <c r="N16" i="18" a="1"/>
  <c r="Y35" i="18" a="1"/>
  <c r="AW28" i="18" a="1"/>
  <c r="BA15" i="18" a="1"/>
  <c r="AO6" i="18" a="1"/>
  <c r="X15" i="18" a="1"/>
  <c r="BQ43" i="18" a="1"/>
  <c r="X7" i="18" a="1"/>
  <c r="Q5" i="18" a="1"/>
  <c r="G39" i="18" a="1"/>
  <c r="AA21" i="18" a="1"/>
  <c r="BA20" i="18" a="1"/>
  <c r="AL5" i="18" a="1"/>
  <c r="V18" i="18" a="1"/>
  <c r="AQ65" i="18" a="1"/>
  <c r="F20" i="18" a="1"/>
  <c r="BL11" i="18" a="1"/>
  <c r="BL13" i="18" a="1"/>
  <c r="C8" i="18" a="1"/>
  <c r="M82" i="18" a="1"/>
  <c r="T15" i="18" a="1"/>
  <c r="BL22" i="18" a="1"/>
  <c r="N45" i="18" a="1"/>
  <c r="BS6" i="18" a="1"/>
  <c r="AQ32" i="18" a="1"/>
  <c r="Z11" i="18" a="1"/>
  <c r="AL34" i="18" a="1"/>
  <c r="AF11" i="18" a="1"/>
  <c r="AP19" i="18" a="1"/>
  <c r="BL6" i="18" a="1"/>
  <c r="BB16" i="18" a="1"/>
  <c r="O15" i="18" a="1"/>
  <c r="Q12" i="18" a="1"/>
  <c r="AP8" i="18" a="1"/>
  <c r="AW10" i="18" a="1"/>
  <c r="O20" i="18" a="1"/>
  <c r="H53" i="18" a="1"/>
  <c r="BD9" i="18" a="1"/>
  <c r="AW26" i="18" a="1"/>
  <c r="AJ86" i="18" a="1"/>
  <c r="BG12" i="18" a="1"/>
  <c r="T32" i="18" a="1"/>
  <c r="X32" i="18" a="1"/>
  <c r="AF16" i="18" a="1"/>
  <c r="BG24" i="18" a="1"/>
  <c r="BO11" i="18" a="1"/>
  <c r="BI55" i="18" a="1"/>
  <c r="R47" i="18" a="1"/>
  <c r="N87" i="18" a="1"/>
  <c r="H28" i="18" a="1"/>
  <c r="BC86" i="18" a="1"/>
  <c r="S40" i="18" a="1"/>
  <c r="AL27" i="18" a="1"/>
  <c r="AB21" i="18" a="1"/>
  <c r="AN9" i="18" a="1"/>
  <c r="F17" i="18" a="1"/>
  <c r="AV21" i="18" a="1"/>
  <c r="AI7" i="18" a="1"/>
  <c r="D22" i="18" a="1"/>
  <c r="AN5" i="18" a="1"/>
  <c r="AO10" i="18" a="1"/>
  <c r="BB8" i="18" a="1"/>
  <c r="BQ45" i="18" a="1"/>
  <c r="BP22" i="18" a="1"/>
  <c r="AP11" i="18" a="1"/>
  <c r="AH34" i="18" a="1"/>
  <c r="BI35" i="18" a="1"/>
  <c r="E14" i="18" a="1"/>
  <c r="Q9" i="18" a="1"/>
  <c r="T11" i="18" a="1"/>
  <c r="L20" i="18" a="1"/>
  <c r="BS32" i="18" a="1"/>
  <c r="BR9" i="18" a="1"/>
  <c r="BB83" i="18" a="1"/>
  <c r="Y14" i="18" a="1"/>
  <c r="BQ12" i="18" a="1"/>
  <c r="Z8" i="18" a="1"/>
  <c r="AZ51" i="18" a="1"/>
  <c r="AM15" i="18" a="1"/>
  <c r="AB11" i="18" a="1"/>
  <c r="F38" i="18" a="1"/>
  <c r="AU68" i="18" a="1"/>
  <c r="BQ89" i="18" a="1"/>
  <c r="AH85" i="18" a="1"/>
  <c r="M41" i="18" a="1"/>
  <c r="H39" i="18" a="1"/>
  <c r="AW53" i="18" a="1"/>
  <c r="AH7" i="18" a="1"/>
  <c r="AJ8" i="18" a="1"/>
  <c r="AI10" i="18" a="1"/>
  <c r="AW5" i="18" a="1"/>
  <c r="BD19" i="18" a="1"/>
  <c r="AU39" i="18" a="1"/>
  <c r="AN72" i="18" a="1"/>
  <c r="BR17" i="18" a="1"/>
  <c r="Q32" i="18" a="1"/>
  <c r="R33" i="18" a="1"/>
  <c r="AL37" i="18" a="1"/>
  <c r="AS7" i="18" a="1"/>
  <c r="S6" i="18" a="1"/>
  <c r="BL89" i="18" a="1"/>
  <c r="Q75" i="18" a="1"/>
  <c r="BQ94" i="18" a="1"/>
  <c r="M52" i="18" a="1"/>
  <c r="M15" i="18" a="1"/>
  <c r="K40" i="18" a="1"/>
  <c r="J70" i="18" a="1"/>
  <c r="AN92" i="18" a="1"/>
  <c r="T82" i="18" a="1"/>
  <c r="BN72" i="18" a="1"/>
  <c r="BH17" i="18" a="1"/>
  <c r="BE17" i="18" a="1"/>
  <c r="AV48" i="18" a="1"/>
  <c r="AW40" i="18" a="1"/>
  <c r="T23" i="18" a="1"/>
  <c r="V26" i="18" a="1"/>
  <c r="BS46" i="18" a="1"/>
  <c r="BJ62" i="18" a="1"/>
  <c r="BQ61" i="18" a="1"/>
  <c r="G20" i="18" a="1"/>
  <c r="BA47" i="18" a="1"/>
  <c r="BP36" i="18" a="1"/>
  <c r="BE35" i="18" a="1"/>
  <c r="AE47" i="18" a="1"/>
  <c r="F21" i="18" a="1"/>
  <c r="BK25" i="18" a="1"/>
  <c r="E47" i="18" a="1"/>
  <c r="AE43" i="18" a="1"/>
  <c r="S31" i="18" a="1"/>
  <c r="AU32" i="18" a="1"/>
  <c r="BK8" i="18" a="1"/>
  <c r="Q6" i="18" a="1"/>
  <c r="AA42" i="18" a="1"/>
  <c r="AB5" i="18" a="1"/>
  <c r="BP5" i="18" a="1"/>
  <c r="AQ36" i="18" a="1"/>
  <c r="BA40" i="18" a="1"/>
  <c r="J6" i="18" a="1"/>
  <c r="BN48" i="18" a="1"/>
  <c r="AI14" i="18" a="1"/>
  <c r="AV8" i="18" a="1"/>
  <c r="BL43" i="18" a="1"/>
  <c r="BL28" i="18" a="1"/>
  <c r="AX23" i="18" a="1"/>
  <c r="Q13" i="18" a="1"/>
  <c r="F15" i="18" a="1"/>
  <c r="C6" i="18" a="1"/>
  <c r="BS21" i="18" a="1"/>
  <c r="BR12" i="18" a="1"/>
  <c r="H13" i="18" a="1"/>
  <c r="AX34" i="18" a="1"/>
  <c r="BQ11" i="18" a="1"/>
  <c r="G7" i="18" a="1"/>
  <c r="BA39" i="18" a="1"/>
  <c r="D5" i="18" a="1"/>
  <c r="Q18" i="18" a="1"/>
  <c r="AJ10" i="18" a="1"/>
  <c r="E12" i="18" a="1"/>
  <c r="AB14" i="18" a="1"/>
  <c r="BG5" i="18" a="1"/>
  <c r="BK18" i="18" a="1"/>
  <c r="Y34" i="18" a="1"/>
  <c r="BB12" i="18" a="1"/>
  <c r="BI36" i="18" a="1"/>
  <c r="AW20" i="18" a="1"/>
  <c r="AI6" i="18" a="1"/>
  <c r="U25" i="18" a="1"/>
  <c r="AL28" i="18" a="1"/>
  <c r="Z23" i="18" a="1"/>
  <c r="BH90" i="18" a="1"/>
  <c r="Y25" i="18" a="1"/>
  <c r="BA12" i="18" a="1"/>
  <c r="BK7" i="18" a="1"/>
  <c r="BB7" i="18" a="1"/>
  <c r="BL9" i="18" a="1"/>
  <c r="BA18" i="18" a="1"/>
  <c r="BQ10" i="18" a="1"/>
  <c r="AG19" i="18" a="1"/>
  <c r="H11" i="18" a="1"/>
  <c r="AZ16" i="18" a="1"/>
  <c r="BB43" i="18" a="1"/>
  <c r="BH38" i="18" a="1"/>
  <c r="AM22" i="18" a="1"/>
  <c r="D44" i="18" a="1"/>
  <c r="AQ18" i="18" a="1"/>
  <c r="AB16" i="18" a="1"/>
  <c r="BO13" i="18" a="1"/>
  <c r="G29" i="18" a="1"/>
  <c r="BC66" i="18" a="1"/>
  <c r="C14" i="18" a="1"/>
  <c r="Z44" i="18" a="1"/>
  <c r="BJ57" i="18" a="1"/>
  <c r="C42" i="18" a="1"/>
  <c r="AM24" i="18" a="1"/>
  <c r="BE23" i="18" a="1"/>
  <c r="AI56" i="18" a="1"/>
  <c r="BG67" i="18" a="1"/>
  <c r="AS22" i="18" a="1"/>
  <c r="O57" i="18" a="1"/>
  <c r="AP16" i="18" a="1"/>
  <c r="BG25" i="18" a="1"/>
  <c r="BO5" i="18" a="1"/>
  <c r="AZ12" i="18" a="1"/>
  <c r="H80" i="18" a="1"/>
  <c r="K24" i="18" a="1"/>
  <c r="AL31" i="18" a="1"/>
  <c r="BC16" i="18" a="1"/>
  <c r="AM35" i="18" a="1"/>
  <c r="BA9" i="18" a="1"/>
  <c r="J17" i="18" a="1"/>
  <c r="AO29" i="18" a="1"/>
  <c r="AW8" i="18" a="1"/>
  <c r="AN13" i="18" a="1"/>
  <c r="K13" i="18" a="1"/>
  <c r="K38" i="18" a="1"/>
  <c r="BI18" i="18" a="1"/>
  <c r="S8" i="18" a="1"/>
  <c r="BL19" i="18" a="1"/>
  <c r="AU18" i="18" a="1"/>
  <c r="BS28" i="18" a="1"/>
  <c r="AO31" i="18" a="1"/>
  <c r="BR5" i="18" a="1"/>
  <c r="AL7" i="18" a="1"/>
  <c r="AX35" i="18" a="1"/>
  <c r="AH17" i="18" a="1"/>
  <c r="AZ58" i="18" a="1"/>
  <c r="AH36" i="18" a="1"/>
  <c r="J32" i="18" a="1"/>
  <c r="AI36" i="18" a="1"/>
  <c r="BB47" i="18" a="1"/>
  <c r="AL8" i="18" a="1"/>
  <c r="U30" i="18" a="1"/>
  <c r="AH18" i="18" a="1"/>
  <c r="N41" i="18" a="1"/>
  <c r="AV32" i="18" a="1"/>
  <c r="G17" i="18" a="1"/>
  <c r="C12" i="18" a="1"/>
  <c r="X9" i="18" a="1"/>
  <c r="BI13" i="18" a="1"/>
  <c r="BP17" i="18" a="1"/>
  <c r="BK12" i="18" a="1"/>
  <c r="BD64" i="18" a="1"/>
  <c r="G82" i="18" a="1"/>
  <c r="BE65" i="18" a="1"/>
  <c r="BK50" i="18" a="1"/>
  <c r="D19" i="18" a="1"/>
  <c r="H35" i="18" a="1"/>
  <c r="AX51" i="18" a="1"/>
  <c r="Y38" i="18" a="1"/>
  <c r="AG18" i="18" a="1"/>
  <c r="G51" i="18" a="1"/>
  <c r="V56" i="18" a="1"/>
  <c r="AE41" i="18" a="1"/>
  <c r="AI34" i="18" a="1"/>
  <c r="BJ39" i="18" a="1"/>
  <c r="U38" i="18" a="1"/>
  <c r="BR20" i="18" a="1"/>
  <c r="M24" i="18" a="1"/>
  <c r="AH62" i="18" a="1"/>
  <c r="AL36" i="18" a="1"/>
  <c r="R61" i="18" a="1"/>
  <c r="Q27" i="18" a="1"/>
  <c r="AQ107" i="18" a="1"/>
  <c r="F33" i="18" a="1"/>
  <c r="AV31" i="18" a="1"/>
  <c r="AM30" i="18" a="1"/>
  <c r="BS18" i="18" a="1"/>
  <c r="BS47" i="18" a="1"/>
  <c r="AE59" i="18" a="1"/>
  <c r="BS25" i="18" a="1"/>
  <c r="BH20" i="18" a="1"/>
  <c r="AE84" i="18" a="1"/>
  <c r="AN25" i="18" a="1"/>
  <c r="AJ7" i="18" a="1"/>
  <c r="AH11" i="18" a="1"/>
  <c r="BC5" i="18" a="1"/>
  <c r="AT12" i="18" a="1"/>
  <c r="BJ35" i="18" a="1"/>
  <c r="X8" i="18" a="1"/>
  <c r="BJ14" i="18" a="1"/>
  <c r="BR7" i="18" a="1"/>
  <c r="BS9" i="18" a="1"/>
  <c r="O21" i="18" a="1"/>
  <c r="AP22" i="18" a="1"/>
  <c r="AH29" i="18" a="1"/>
  <c r="BO18" i="18" a="1"/>
  <c r="AT48" i="18" a="1"/>
  <c r="Z13" i="18" a="1"/>
  <c r="BR11" i="18" a="1"/>
  <c r="L8" i="18" a="1"/>
  <c r="AP9" i="18" a="1"/>
  <c r="AU26" i="18" a="1"/>
  <c r="AG7" i="18" a="1"/>
  <c r="AE17" i="18" a="1"/>
  <c r="AL24" i="18" a="1"/>
  <c r="K10" i="18" a="1"/>
  <c r="BS10" i="18" a="1"/>
  <c r="N9" i="18" a="1"/>
  <c r="H6" i="18" a="1"/>
  <c r="AE22" i="18" a="1"/>
  <c r="AF12" i="18" a="1"/>
  <c r="G42" i="18" a="1"/>
  <c r="AE62" i="18" a="1"/>
  <c r="BN12" i="18" a="1"/>
  <c r="BQ44" i="18" a="1"/>
  <c r="AZ10" i="18" a="1"/>
  <c r="BE12" i="18" a="1"/>
  <c r="AP28" i="18" a="1"/>
  <c r="AV15" i="18" a="1"/>
  <c r="U11" i="18" a="1"/>
  <c r="BR22" i="18" a="1"/>
  <c r="O22" i="18" a="1"/>
  <c r="AM36" i="18" a="1"/>
  <c r="BD8" i="18" a="1"/>
  <c r="BJ11" i="18" a="1"/>
  <c r="BQ7" i="18" a="1"/>
  <c r="AH19" i="18" a="1"/>
  <c r="H18" i="18" a="1"/>
  <c r="N36" i="18" a="1"/>
  <c r="AN31" i="18" a="1"/>
  <c r="L72" i="18" a="1"/>
  <c r="BN14" i="18" a="1"/>
  <c r="S23" i="18" a="1"/>
  <c r="BH5" i="18" a="1"/>
  <c r="AB28" i="18" a="1"/>
  <c r="C13" i="18" a="1"/>
  <c r="H22" i="18" a="1"/>
  <c r="K6" i="18" a="1"/>
  <c r="BE63" i="18" a="1"/>
  <c r="AP13" i="18" a="1"/>
  <c r="AB78" i="18" a="1"/>
  <c r="AP96" i="18" a="1"/>
  <c r="AH37" i="18" a="1"/>
  <c r="X29" i="18" a="1"/>
  <c r="AO18" i="18" a="1"/>
  <c r="AT49" i="18" a="1"/>
  <c r="BP15" i="18" a="1"/>
  <c r="BN24" i="18" a="1"/>
  <c r="AF81" i="18" a="1"/>
  <c r="AC23" i="18" a="1"/>
  <c r="AW86" i="18" a="1"/>
  <c r="X6" i="18" a="1"/>
  <c r="F9" i="18" a="1"/>
  <c r="M9" i="18" a="1"/>
  <c r="BP35" i="18" a="1"/>
  <c r="G16" i="18" a="1"/>
  <c r="V29" i="18" a="1"/>
  <c r="Y5" i="18" a="1"/>
  <c r="Q31" i="18" a="1"/>
  <c r="S17" i="18" a="1"/>
  <c r="O6" i="18" a="1"/>
  <c r="U20" i="18" a="1"/>
  <c r="AI9" i="18" a="1"/>
  <c r="G31" i="18" a="1"/>
  <c r="AH5" i="18" a="1"/>
  <c r="AO7" i="18" a="1"/>
  <c r="AT11" i="18" a="1"/>
  <c r="AX16" i="18" a="1"/>
  <c r="AX12" i="18" a="1"/>
  <c r="BS8" i="18" a="1"/>
  <c r="BL23" i="18" a="1"/>
  <c r="K17" i="18" a="1"/>
  <c r="AE83" i="18" a="1"/>
  <c r="AM60" i="18" a="1"/>
  <c r="AP24" i="18" a="1"/>
  <c r="E27" i="18" a="1"/>
  <c r="F84" i="18" a="1"/>
  <c r="R12" i="18" a="1"/>
  <c r="AQ42" i="18" a="1"/>
  <c r="BK28" i="18" a="1"/>
  <c r="BE24" i="18" a="1"/>
  <c r="AT20" i="18" a="1"/>
  <c r="BE46" i="18" a="1"/>
  <c r="AE12" i="18" a="1"/>
  <c r="U7" i="18" a="1"/>
  <c r="AJ27" i="18" a="1"/>
  <c r="T16" i="18" a="1"/>
  <c r="AZ55" i="18" a="1"/>
  <c r="BR23" i="18" a="1"/>
  <c r="E62" i="18" a="1"/>
  <c r="AH55" i="18" a="1"/>
  <c r="BN81" i="18" a="1"/>
  <c r="AZ45" i="18" a="1"/>
  <c r="K69" i="18" a="1"/>
  <c r="BP14" i="18" a="1"/>
  <c r="Y44" i="18" a="1"/>
  <c r="BR36" i="18" a="1"/>
  <c r="E43" i="18" a="1"/>
  <c r="BE52" i="18" a="1"/>
  <c r="AI26" i="18" a="1"/>
  <c r="AZ23" i="18" a="1"/>
  <c r="H71" i="18" a="1"/>
  <c r="AB77" i="18" a="1"/>
  <c r="BI33" i="18" a="1"/>
  <c r="H40" i="18" a="1"/>
  <c r="AS44" i="18" a="1"/>
  <c r="D46" i="18" a="1"/>
  <c r="F22" i="18" a="1"/>
  <c r="BG26" i="18" a="1"/>
  <c r="AT64" i="18" a="1"/>
  <c r="AQ83" i="18" a="1"/>
  <c r="AV59" i="18" a="1"/>
  <c r="M16" i="18" a="1"/>
  <c r="AF39" i="18" a="1"/>
  <c r="BI37" i="18" a="1"/>
  <c r="N46" i="18" a="1"/>
  <c r="M27" i="18" a="1"/>
  <c r="BR21" i="18" a="1"/>
  <c r="BO34" i="18" a="1"/>
  <c r="L10" i="18" a="1"/>
  <c r="BL14" i="18" a="1"/>
  <c r="X11" i="18" a="1"/>
  <c r="AZ21" i="18" a="1"/>
  <c r="R19" i="18" a="1"/>
  <c r="AO8" i="18" a="1"/>
  <c r="J22" i="18" a="1"/>
  <c r="BN19" i="18" a="1"/>
  <c r="M18" i="18" a="1"/>
  <c r="AJ22" i="18" a="1"/>
  <c r="AF42" i="18" a="1"/>
  <c r="AU22" i="18" a="1"/>
  <c r="AA11" i="18" a="1"/>
  <c r="V24" i="18" a="1"/>
  <c r="AA7" i="18" a="1"/>
  <c r="H44" i="18" a="1"/>
  <c r="Z6" i="18" a="1"/>
  <c r="E10" i="18" a="1"/>
  <c r="BO7" i="18" a="1"/>
  <c r="AA13" i="18" a="1"/>
  <c r="AG10" i="18" a="1"/>
  <c r="V34" i="18" a="1"/>
  <c r="AE33" i="18" a="1"/>
  <c r="AH57" i="18" a="1"/>
  <c r="N5" i="18" a="1"/>
  <c r="BQ47" i="18" a="1"/>
  <c r="BJ16" i="18" a="1"/>
  <c r="X12" i="18" a="1"/>
  <c r="AU29" i="18" a="1"/>
  <c r="AU61" i="18" a="1"/>
  <c r="Z26" i="18" a="1"/>
  <c r="BO17" i="18" a="1"/>
  <c r="AW31" i="18" a="1"/>
  <c r="BJ7" i="18" a="1"/>
  <c r="AW14" i="18" a="1"/>
  <c r="L9" i="18" a="1"/>
  <c r="AI33" i="18" a="1"/>
  <c r="M8" i="18" a="1"/>
  <c r="AU45" i="18" a="1"/>
  <c r="AI8" i="18" a="1"/>
  <c r="AM33" i="18" a="1"/>
  <c r="Q22" i="18" a="1"/>
  <c r="E31" i="18" a="1"/>
  <c r="S20" i="18" a="1"/>
  <c r="M10" i="18" a="1"/>
  <c r="AC24" i="18" a="1"/>
  <c r="BL17" i="18" a="1"/>
  <c r="K32" i="18" a="1"/>
  <c r="BC37" i="18" a="1"/>
  <c r="H37" i="18" a="1"/>
  <c r="T10" i="18" a="1"/>
  <c r="S11" i="18" a="1"/>
  <c r="BJ9" i="18" a="1"/>
  <c r="AP15" i="18" a="1"/>
  <c r="D16" i="18" a="1"/>
  <c r="S5" i="18" a="1"/>
  <c r="AQ7" i="18" a="1"/>
  <c r="AS10" i="18" a="1"/>
  <c r="AW33" i="18" a="1"/>
  <c r="BG75" i="18" a="1"/>
  <c r="V84" i="18" a="1"/>
  <c r="N71" i="18" a="1"/>
  <c r="G36" i="18" a="1"/>
  <c r="BD47" i="18" a="1"/>
  <c r="BS34" i="18" a="1"/>
  <c r="BJ31" i="18" a="1"/>
  <c r="AZ24" i="18" a="1"/>
  <c r="BE80" i="18" a="1"/>
  <c r="AE51" i="18" a="1"/>
  <c r="V61" i="18" a="1"/>
  <c r="BB51" i="18" a="1"/>
  <c r="AW75" i="18" a="1"/>
  <c r="L57" i="18" a="1"/>
  <c r="AB17" i="18" a="1"/>
  <c r="U42" i="18" a="1"/>
  <c r="BL36" i="18" a="1"/>
  <c r="AO43" i="18" a="1"/>
  <c r="BH92" i="18" a="1"/>
  <c r="BS19" i="18" a="1"/>
  <c r="AB35" i="18" a="1"/>
  <c r="BN56" i="18" a="1"/>
  <c r="Z41" i="18" a="1"/>
  <c r="AS49" i="18" a="1"/>
  <c r="N23" i="18" a="1"/>
  <c r="D37" i="18" a="1"/>
  <c r="BE33" i="18" a="1"/>
  <c r="O32" i="18" a="1"/>
  <c r="AS52" i="18" a="1"/>
  <c r="J28" i="18" a="1"/>
  <c r="AH47" i="18" a="1"/>
  <c r="D26" i="18" a="1"/>
  <c r="AG23" i="18" a="1"/>
  <c r="BK27" i="18" a="1"/>
  <c r="T19" i="18" a="1"/>
  <c r="K5" i="18" a="1"/>
  <c r="BJ33" i="18" a="1"/>
  <c r="BH6" i="18" a="1"/>
  <c r="K20" i="18" a="1"/>
  <c r="R13" i="18" a="1"/>
  <c r="BI47" i="18" a="1"/>
  <c r="AQ14" i="18" a="1"/>
  <c r="BQ5" i="18" a="1"/>
  <c r="AI50" i="18" a="1"/>
  <c r="BE42" i="18" a="1"/>
  <c r="BC38" i="18" a="1"/>
  <c r="BK39" i="18" a="1"/>
  <c r="V52" i="18" a="1"/>
  <c r="AC28" i="18" a="1"/>
  <c r="AE25" i="18" a="1"/>
  <c r="BC31" i="18" a="1"/>
  <c r="D30" i="18" a="1"/>
  <c r="O46" i="18" a="1"/>
  <c r="O10" i="18" a="1"/>
  <c r="AW21" i="18" a="1"/>
  <c r="U13" i="18" a="1"/>
  <c r="BB9" i="18" a="1"/>
  <c r="AN40" i="18" a="1"/>
  <c r="AG88" i="18" a="1"/>
  <c r="G45" i="18" a="1"/>
  <c r="D125" i="32" a="1"/>
  <c r="F125" i="32" a="1"/>
  <c r="J125" i="32" a="1"/>
  <c r="G45" i="18" l="1"/>
  <c r="AG88" i="18"/>
  <c r="AN40" i="18"/>
  <c r="BB9" i="18"/>
  <c r="U13" i="18"/>
  <c r="AW21" i="18"/>
  <c r="O10" i="18"/>
  <c r="O46" i="18"/>
  <c r="D30" i="18"/>
  <c r="BC31" i="18"/>
  <c r="AE25" i="18"/>
  <c r="AC28" i="18"/>
  <c r="V52" i="18"/>
  <c r="BK39" i="18"/>
  <c r="BC38" i="18"/>
  <c r="BE42" i="18"/>
  <c r="AI50" i="18"/>
  <c r="BQ5" i="18"/>
  <c r="AQ14" i="18"/>
  <c r="BI47" i="18"/>
  <c r="R13" i="18"/>
  <c r="K20" i="18"/>
  <c r="BH6" i="18"/>
  <c r="BJ33" i="18"/>
  <c r="K5" i="18"/>
  <c r="T19" i="18"/>
  <c r="BK27" i="18"/>
  <c r="AG23" i="18"/>
  <c r="D26" i="18"/>
  <c r="AH47" i="18"/>
  <c r="J28" i="18"/>
  <c r="AS52" i="18"/>
  <c r="O32" i="18"/>
  <c r="BE33" i="18"/>
  <c r="D37" i="18"/>
  <c r="N23" i="18"/>
  <c r="AS49" i="18"/>
  <c r="Z41" i="18"/>
  <c r="BN56" i="18"/>
  <c r="AB35" i="18"/>
  <c r="BS19" i="18"/>
  <c r="BH92" i="18"/>
  <c r="AO43" i="18"/>
  <c r="BL36" i="18"/>
  <c r="U42" i="18"/>
  <c r="AB17" i="18"/>
  <c r="L57" i="18"/>
  <c r="AW75" i="18"/>
  <c r="BB51" i="18"/>
  <c r="V61" i="18"/>
  <c r="AE51" i="18"/>
  <c r="BE80" i="18"/>
  <c r="AZ24" i="18"/>
  <c r="BJ31" i="18"/>
  <c r="BS34" i="18"/>
  <c r="BD47" i="18"/>
  <c r="G36" i="18"/>
  <c r="N71" i="18"/>
  <c r="V84" i="18"/>
  <c r="BG75" i="18"/>
  <c r="AW33" i="18"/>
  <c r="AS10" i="18"/>
  <c r="AQ7" i="18"/>
  <c r="S5" i="18"/>
  <c r="D16" i="18"/>
  <c r="AP15" i="18"/>
  <c r="BJ9" i="18"/>
  <c r="S11" i="18"/>
  <c r="T10" i="18"/>
  <c r="H37" i="18"/>
  <c r="BC37" i="18"/>
  <c r="K32" i="18"/>
  <c r="BL17" i="18"/>
  <c r="AC24" i="18"/>
  <c r="M10" i="18"/>
  <c r="S20" i="18"/>
  <c r="E31" i="18"/>
  <c r="Q22" i="18"/>
  <c r="AM33" i="18"/>
  <c r="AI8" i="18"/>
  <c r="AU45" i="18"/>
  <c r="M8" i="18"/>
  <c r="AI33" i="18"/>
  <c r="L9" i="18"/>
  <c r="AW14" i="18"/>
  <c r="BJ7" i="18"/>
  <c r="AW31" i="18"/>
  <c r="BO17" i="18"/>
  <c r="Z26" i="18"/>
  <c r="AU61" i="18"/>
  <c r="AU29" i="18"/>
  <c r="X12" i="18"/>
  <c r="BJ16" i="18"/>
  <c r="BQ47" i="18"/>
  <c r="N5" i="18"/>
  <c r="AH57" i="18"/>
  <c r="AE33" i="18"/>
  <c r="V34" i="18"/>
  <c r="AG10" i="18"/>
  <c r="AA13" i="18"/>
  <c r="BO7" i="18"/>
  <c r="E10" i="18"/>
  <c r="Z6" i="18"/>
  <c r="H44" i="18"/>
  <c r="AA7" i="18"/>
  <c r="V24" i="18"/>
  <c r="AA11" i="18"/>
  <c r="AU22" i="18"/>
  <c r="AF42" i="18"/>
  <c r="AJ22" i="18"/>
  <c r="M18" i="18"/>
  <c r="BN19" i="18"/>
  <c r="J22" i="18"/>
  <c r="AO8" i="18"/>
  <c r="R19" i="18"/>
  <c r="AZ21" i="18"/>
  <c r="X11" i="18"/>
  <c r="BL14" i="18"/>
  <c r="L10" i="18"/>
  <c r="BO34" i="18"/>
  <c r="BR21" i="18"/>
  <c r="M27" i="18"/>
  <c r="N46" i="18"/>
  <c r="BI37" i="18"/>
  <c r="AF39" i="18"/>
  <c r="M16" i="18"/>
  <c r="AV59" i="18"/>
  <c r="AQ83" i="18"/>
  <c r="AT64" i="18"/>
  <c r="BG26" i="18"/>
  <c r="F22" i="18"/>
  <c r="D46" i="18"/>
  <c r="AS44" i="18"/>
  <c r="H40" i="18"/>
  <c r="BI33" i="18"/>
  <c r="AB77" i="18"/>
  <c r="H71" i="18"/>
  <c r="AZ23" i="18"/>
  <c r="AI26" i="18"/>
  <c r="BE52" i="18"/>
  <c r="E43" i="18"/>
  <c r="BR36" i="18"/>
  <c r="Y44" i="18"/>
  <c r="BP14" i="18"/>
  <c r="K69" i="18"/>
  <c r="AZ45" i="18"/>
  <c r="BN81" i="18"/>
  <c r="AH55" i="18"/>
  <c r="E62" i="18"/>
  <c r="BR23" i="18"/>
  <c r="AZ55" i="18"/>
  <c r="T16" i="18"/>
  <c r="AJ27" i="18"/>
  <c r="U7" i="18"/>
  <c r="AE12" i="18"/>
  <c r="BE46" i="18"/>
  <c r="AT20" i="18"/>
  <c r="BE24" i="18"/>
  <c r="BK28" i="18"/>
  <c r="AQ42" i="18"/>
  <c r="R12" i="18"/>
  <c r="F84" i="18"/>
  <c r="E27" i="18"/>
  <c r="AP24" i="18"/>
  <c r="AM60" i="18"/>
  <c r="AE83" i="18"/>
  <c r="K17" i="18"/>
  <c r="BL23" i="18"/>
  <c r="BS8" i="18"/>
  <c r="AX12" i="18"/>
  <c r="AX16" i="18"/>
  <c r="AT11" i="18"/>
  <c r="AO7" i="18"/>
  <c r="AH5" i="18"/>
  <c r="G31" i="18"/>
  <c r="AI9" i="18"/>
  <c r="U20" i="18"/>
  <c r="O6" i="18"/>
  <c r="S17" i="18"/>
  <c r="Q31" i="18"/>
  <c r="Y5" i="18"/>
  <c r="V29" i="18"/>
  <c r="G16" i="18"/>
  <c r="BP35" i="18"/>
  <c r="M9" i="18"/>
  <c r="F9" i="18"/>
  <c r="X6" i="18"/>
  <c r="AW86" i="18"/>
  <c r="AC23" i="18"/>
  <c r="AF81" i="18"/>
  <c r="BN24" i="18"/>
  <c r="BP15" i="18"/>
  <c r="AT49" i="18"/>
  <c r="AO18" i="18"/>
  <c r="X29" i="18"/>
  <c r="AH37" i="18"/>
  <c r="AP96" i="18"/>
  <c r="AB78" i="18"/>
  <c r="AP13" i="18"/>
  <c r="BE63" i="18"/>
  <c r="K6" i="18"/>
  <c r="H22" i="18"/>
  <c r="C13" i="18"/>
  <c r="AB28" i="18"/>
  <c r="BH5" i="18"/>
  <c r="S23" i="18"/>
  <c r="BN14" i="18"/>
  <c r="L72" i="18"/>
  <c r="AN31" i="18"/>
  <c r="N36" i="18"/>
  <c r="H18" i="18"/>
  <c r="AH19" i="18"/>
  <c r="BQ7" i="18"/>
  <c r="BJ11" i="18"/>
  <c r="BD8" i="18"/>
  <c r="AM36" i="18"/>
  <c r="O22" i="18"/>
  <c r="BR22" i="18"/>
  <c r="U11" i="18"/>
  <c r="AV15" i="18"/>
  <c r="AP28" i="18"/>
  <c r="BE12" i="18"/>
  <c r="AZ10" i="18"/>
  <c r="BQ44" i="18"/>
  <c r="BN12" i="18"/>
  <c r="AE62" i="18"/>
  <c r="G42" i="18"/>
  <c r="AF12" i="18"/>
  <c r="AE22" i="18"/>
  <c r="H6" i="18"/>
  <c r="N9" i="18"/>
  <c r="BS10" i="18"/>
  <c r="K10" i="18"/>
  <c r="AL24" i="18"/>
  <c r="AE17" i="18"/>
  <c r="AG7" i="18"/>
  <c r="AU26" i="18"/>
  <c r="AP9" i="18"/>
  <c r="L8" i="18"/>
  <c r="BR11" i="18"/>
  <c r="Z13" i="18"/>
  <c r="AT48" i="18"/>
  <c r="BO18" i="18"/>
  <c r="AH29" i="18"/>
  <c r="AP22" i="18"/>
  <c r="O21" i="18"/>
  <c r="BS9" i="18"/>
  <c r="BR7" i="18"/>
  <c r="BJ14" i="18"/>
  <c r="X8" i="18"/>
  <c r="BJ35" i="18"/>
  <c r="AT12" i="18"/>
  <c r="BC5" i="18"/>
  <c r="AH11" i="18"/>
  <c r="AJ7" i="18"/>
  <c r="AN25" i="18"/>
  <c r="AE84" i="18"/>
  <c r="BH20" i="18"/>
  <c r="BS25" i="18"/>
  <c r="AE59" i="18"/>
  <c r="BS47" i="18"/>
  <c r="BS18" i="18"/>
  <c r="AM30" i="18"/>
  <c r="AV31" i="18"/>
  <c r="F33" i="18"/>
  <c r="AQ107" i="18"/>
  <c r="Q27" i="18"/>
  <c r="R61" i="18"/>
  <c r="AL36" i="18"/>
  <c r="AH62" i="18"/>
  <c r="M24" i="18"/>
  <c r="BR20" i="18"/>
  <c r="U38" i="18"/>
  <c r="BJ39" i="18"/>
  <c r="AI34" i="18"/>
  <c r="AE41" i="18"/>
  <c r="V56" i="18"/>
  <c r="G51" i="18"/>
  <c r="AG18" i="18"/>
  <c r="Y38" i="18"/>
  <c r="AX51" i="18"/>
  <c r="H35" i="18"/>
  <c r="D19" i="18"/>
  <c r="BK50" i="18"/>
  <c r="BE65" i="18"/>
  <c r="G82" i="18"/>
  <c r="BD64" i="18"/>
  <c r="BK12" i="18"/>
  <c r="BP17" i="18"/>
  <c r="BI13" i="18"/>
  <c r="X9" i="18"/>
  <c r="C12" i="18"/>
  <c r="G17" i="18"/>
  <c r="AV32" i="18"/>
  <c r="N41" i="18"/>
  <c r="AH18" i="18"/>
  <c r="U30" i="18"/>
  <c r="AL8" i="18"/>
  <c r="BB47" i="18"/>
  <c r="AI36" i="18"/>
  <c r="J32" i="18"/>
  <c r="AH36" i="18"/>
  <c r="AZ58" i="18"/>
  <c r="AH17" i="18"/>
  <c r="AX35" i="18"/>
  <c r="AL7" i="18"/>
  <c r="BR5" i="18"/>
  <c r="AO31" i="18"/>
  <c r="BS28" i="18"/>
  <c r="AU18" i="18"/>
  <c r="BL19" i="18"/>
  <c r="S8" i="18"/>
  <c r="BI18" i="18"/>
  <c r="K38" i="18"/>
  <c r="K13" i="18"/>
  <c r="AN13" i="18"/>
  <c r="AW8" i="18"/>
  <c r="AO29" i="18"/>
  <c r="J17" i="18"/>
  <c r="BA9" i="18"/>
  <c r="AM35" i="18"/>
  <c r="BC16" i="18"/>
  <c r="AL31" i="18"/>
  <c r="K24" i="18"/>
  <c r="H80" i="18"/>
  <c r="AZ12" i="18"/>
  <c r="BO5" i="18"/>
  <c r="BG25" i="18"/>
  <c r="AP16" i="18"/>
  <c r="O57" i="18"/>
  <c r="AS22" i="18"/>
  <c r="BG67" i="18"/>
  <c r="AI56" i="18"/>
  <c r="BE23" i="18"/>
  <c r="AM24" i="18"/>
  <c r="C42" i="18"/>
  <c r="BJ57" i="18"/>
  <c r="Z44" i="18"/>
  <c r="C14" i="18"/>
  <c r="BC66" i="18"/>
  <c r="G29" i="18"/>
  <c r="BO13" i="18"/>
  <c r="AB16" i="18"/>
  <c r="AQ18" i="18"/>
  <c r="D44" i="18"/>
  <c r="AM22" i="18"/>
  <c r="BH38" i="18"/>
  <c r="BB43" i="18"/>
  <c r="AZ16" i="18"/>
  <c r="H11" i="18"/>
  <c r="AG19" i="18"/>
  <c r="BQ10" i="18"/>
  <c r="BA18" i="18"/>
  <c r="BL9" i="18"/>
  <c r="BB7" i="18"/>
  <c r="BK7" i="18"/>
  <c r="BA12" i="18"/>
  <c r="Y25" i="18"/>
  <c r="BH90" i="18"/>
  <c r="Z23" i="18"/>
  <c r="AL28" i="18"/>
  <c r="U25" i="18"/>
  <c r="AI6" i="18"/>
  <c r="AW20" i="18"/>
  <c r="BI36" i="18"/>
  <c r="BB12" i="18"/>
  <c r="Y34" i="18"/>
  <c r="BK18" i="18"/>
  <c r="BG5" i="18"/>
  <c r="AB14" i="18"/>
  <c r="E12" i="18"/>
  <c r="AJ10" i="18"/>
  <c r="Q18" i="18"/>
  <c r="D5" i="18"/>
  <c r="BA39" i="18"/>
  <c r="G7" i="18"/>
  <c r="BQ11" i="18"/>
  <c r="AX34" i="18"/>
  <c r="H13" i="18"/>
  <c r="BR12" i="18"/>
  <c r="BS21" i="18"/>
  <c r="C6" i="18"/>
  <c r="F15" i="18"/>
  <c r="Q13" i="18"/>
  <c r="AX23" i="18"/>
  <c r="BL28" i="18"/>
  <c r="BL43" i="18"/>
  <c r="AV8" i="18"/>
  <c r="AI14" i="18"/>
  <c r="BN48" i="18"/>
  <c r="J6" i="18"/>
  <c r="BA40" i="18"/>
  <c r="AQ36" i="18"/>
  <c r="BP5" i="18"/>
  <c r="AB5" i="18"/>
  <c r="AA42" i="18"/>
  <c r="Q6" i="18"/>
  <c r="BK8" i="18"/>
  <c r="AU32" i="18"/>
  <c r="S31" i="18"/>
  <c r="AE43" i="18"/>
  <c r="E47" i="18"/>
  <c r="BK25" i="18"/>
  <c r="F21" i="18"/>
  <c r="AE47" i="18"/>
  <c r="BE35" i="18"/>
  <c r="BP36" i="18"/>
  <c r="BA47" i="18"/>
  <c r="G20" i="18"/>
  <c r="BQ61" i="18"/>
  <c r="BJ62" i="18"/>
  <c r="BS46" i="18"/>
  <c r="V26" i="18"/>
  <c r="T23" i="18"/>
  <c r="AW40" i="18"/>
  <c r="AV48" i="18"/>
  <c r="BE17" i="18"/>
  <c r="BH17" i="18"/>
  <c r="BN72" i="18"/>
  <c r="T82" i="18"/>
  <c r="AN92" i="18"/>
  <c r="J70" i="18"/>
  <c r="K40" i="18"/>
  <c r="M15" i="18"/>
  <c r="M52" i="18"/>
  <c r="BQ94" i="18"/>
  <c r="Q75" i="18"/>
  <c r="BL89" i="18"/>
  <c r="S6" i="18"/>
  <c r="AS7" i="18"/>
  <c r="AL37" i="18"/>
  <c r="R33" i="18"/>
  <c r="Q32" i="18"/>
  <c r="BR17" i="18"/>
  <c r="AN72" i="18"/>
  <c r="AU39" i="18"/>
  <c r="BD19" i="18"/>
  <c r="AW5" i="18"/>
  <c r="AI10" i="18"/>
  <c r="AJ8" i="18"/>
  <c r="AH7" i="18"/>
  <c r="AW53" i="18"/>
  <c r="H39" i="18"/>
  <c r="M41" i="18"/>
  <c r="AH85" i="18"/>
  <c r="BQ89" i="18"/>
  <c r="AU68" i="18"/>
  <c r="F38" i="18"/>
  <c r="AB11" i="18"/>
  <c r="AM15" i="18"/>
  <c r="AZ51" i="18"/>
  <c r="Z8" i="18"/>
  <c r="BQ12" i="18"/>
  <c r="Y14" i="18"/>
  <c r="BB83" i="18"/>
  <c r="BR9" i="18"/>
  <c r="BS32" i="18"/>
  <c r="L20" i="18"/>
  <c r="T11" i="18"/>
  <c r="Q9" i="18"/>
  <c r="E14" i="18"/>
  <c r="BI35" i="18"/>
  <c r="AH34" i="18"/>
  <c r="AP11" i="18"/>
  <c r="BP22" i="18"/>
  <c r="BQ45" i="18"/>
  <c r="BB8" i="18"/>
  <c r="AO10" i="18"/>
  <c r="AN5" i="18"/>
  <c r="D22" i="18"/>
  <c r="AI7" i="18"/>
  <c r="AV21" i="18"/>
  <c r="F17" i="18"/>
  <c r="AN9" i="18"/>
  <c r="AB21" i="18"/>
  <c r="AL27" i="18"/>
  <c r="S40" i="18"/>
  <c r="BC86" i="18"/>
  <c r="H28" i="18"/>
  <c r="N87" i="18"/>
  <c r="R47" i="18"/>
  <c r="BI55" i="18"/>
  <c r="BO11" i="18"/>
  <c r="BG24" i="18"/>
  <c r="AF16" i="18"/>
  <c r="X32" i="18"/>
  <c r="T32" i="18"/>
  <c r="BG12" i="18"/>
  <c r="AJ86" i="18"/>
  <c r="AW26" i="18"/>
  <c r="BD9" i="18"/>
  <c r="H53" i="18"/>
  <c r="O20" i="18"/>
  <c r="AW10" i="18"/>
  <c r="AP8" i="18"/>
  <c r="Q12" i="18"/>
  <c r="O15" i="18"/>
  <c r="BB16" i="18"/>
  <c r="BL6" i="18"/>
  <c r="AP19" i="18"/>
  <c r="AF11" i="18"/>
  <c r="AL34" i="18"/>
  <c r="Z11" i="18"/>
  <c r="AQ32" i="18"/>
  <c r="BS6" i="18"/>
  <c r="N45" i="18"/>
  <c r="BL22" i="18"/>
  <c r="T15" i="18"/>
  <c r="M82" i="18"/>
  <c r="C8" i="18"/>
  <c r="BL13" i="18"/>
  <c r="BL11" i="18"/>
  <c r="F20" i="18"/>
  <c r="AQ65" i="18"/>
  <c r="V18" i="18"/>
  <c r="AL5" i="18"/>
  <c r="BA20" i="18"/>
  <c r="AA21" i="18"/>
  <c r="G39" i="18"/>
  <c r="Q5" i="18"/>
  <c r="X7" i="18"/>
  <c r="BQ43" i="18"/>
  <c r="X15" i="18"/>
  <c r="AO6" i="18"/>
  <c r="BA15" i="18"/>
  <c r="AW28" i="18"/>
  <c r="Y35" i="18"/>
  <c r="N16" i="18"/>
  <c r="BD48" i="18"/>
  <c r="BI42" i="18"/>
  <c r="R68" i="18"/>
  <c r="Y12" i="18"/>
  <c r="AF8" i="18"/>
  <c r="F28" i="18"/>
  <c r="O5" i="18"/>
  <c r="Q52" i="18"/>
  <c r="C41" i="18"/>
  <c r="BH10" i="18"/>
  <c r="BL8" i="18"/>
  <c r="BD6" i="18"/>
  <c r="BH7" i="18"/>
  <c r="T12" i="18"/>
  <c r="AV24" i="18"/>
  <c r="AB45" i="18"/>
  <c r="AX60" i="18"/>
  <c r="L69" i="18"/>
  <c r="AV35" i="18"/>
  <c r="BP18" i="18"/>
  <c r="BN44" i="18"/>
  <c r="AV51" i="18"/>
  <c r="BN51" i="18"/>
  <c r="L40" i="18"/>
  <c r="Q24" i="18"/>
  <c r="O64" i="18"/>
  <c r="AV92" i="18"/>
  <c r="AF82" i="18"/>
  <c r="N24" i="18"/>
  <c r="AN19" i="18"/>
  <c r="BI60" i="18"/>
  <c r="BB60" i="18"/>
  <c r="AF15" i="18"/>
  <c r="BI41" i="18"/>
  <c r="BE25" i="18"/>
  <c r="AQ19" i="18"/>
  <c r="K84" i="18"/>
  <c r="BO25" i="18"/>
  <c r="T36" i="18"/>
  <c r="BC14" i="18"/>
  <c r="AO66" i="18"/>
  <c r="L59" i="18"/>
  <c r="L36" i="18"/>
  <c r="AS71" i="18"/>
  <c r="BG9" i="18"/>
  <c r="BJ5" i="18"/>
  <c r="AX10" i="18"/>
  <c r="R24" i="18"/>
  <c r="AF22" i="18"/>
  <c r="BD41" i="18"/>
  <c r="BQ26" i="18"/>
  <c r="AG13" i="18"/>
  <c r="BA6" i="18"/>
  <c r="BB10" i="18"/>
  <c r="AE9" i="18"/>
  <c r="BD20" i="18"/>
  <c r="AZ99" i="18"/>
  <c r="U26" i="18"/>
  <c r="N72" i="18"/>
  <c r="Z46" i="18"/>
  <c r="BO26" i="18"/>
  <c r="AJ17" i="18"/>
  <c r="AC8" i="18"/>
  <c r="C18" i="18"/>
  <c r="BG39" i="18"/>
  <c r="AX25" i="18"/>
  <c r="N55" i="18"/>
  <c r="E30" i="18"/>
  <c r="AL18" i="18"/>
  <c r="AA41" i="18"/>
  <c r="K26" i="18"/>
  <c r="AP17" i="18"/>
  <c r="AM9" i="18"/>
  <c r="BO10" i="18"/>
  <c r="BG8" i="18"/>
  <c r="AJ5" i="18"/>
  <c r="Q71" i="18"/>
  <c r="L19" i="18"/>
  <c r="AC43" i="18"/>
  <c r="V10" i="18"/>
  <c r="BS11" i="18"/>
  <c r="O11" i="18"/>
  <c r="AF6" i="18"/>
  <c r="AV12" i="18"/>
  <c r="AF5" i="18"/>
  <c r="N33" i="18"/>
  <c r="AO5" i="18"/>
  <c r="AE32" i="18"/>
  <c r="AV30" i="18"/>
  <c r="C57" i="18"/>
  <c r="AP53" i="18"/>
  <c r="AV44" i="18"/>
  <c r="G108" i="18"/>
  <c r="AM7" i="18"/>
  <c r="D27" i="18"/>
  <c r="G32" i="18"/>
  <c r="AC29" i="18"/>
  <c r="U10" i="18"/>
  <c r="G6" i="18"/>
  <c r="BB23" i="18"/>
  <c r="AQ10" i="18"/>
  <c r="AF43" i="18"/>
  <c r="F10" i="18"/>
  <c r="BJ41" i="18"/>
  <c r="H12" i="18"/>
  <c r="N7" i="18"/>
  <c r="S9" i="18"/>
  <c r="AN14" i="18"/>
  <c r="BN11" i="18"/>
  <c r="BE30" i="18"/>
  <c r="AF17" i="18"/>
  <c r="AO49" i="18"/>
  <c r="BA51" i="18"/>
  <c r="AH45" i="18"/>
  <c r="Z9" i="18"/>
  <c r="BQ19" i="18"/>
  <c r="AX7" i="18"/>
  <c r="O8" i="18"/>
  <c r="BI25" i="18"/>
  <c r="AN10" i="18"/>
  <c r="AG32" i="18"/>
  <c r="BJ15" i="18"/>
  <c r="BK11" i="18"/>
  <c r="BG11" i="18"/>
  <c r="AG26" i="18"/>
  <c r="D9" i="18"/>
  <c r="BJ26" i="18"/>
  <c r="AI23" i="18"/>
  <c r="C20" i="18"/>
  <c r="AZ13" i="18"/>
  <c r="AX20" i="18"/>
  <c r="AO9" i="18"/>
  <c r="BN33" i="18"/>
  <c r="BA14" i="18"/>
  <c r="R31" i="18"/>
  <c r="AQ21" i="18"/>
  <c r="N89" i="18"/>
  <c r="M5" i="18"/>
  <c r="AC55" i="18"/>
  <c r="AO34" i="18"/>
  <c r="G27" i="18"/>
  <c r="R7" i="18"/>
  <c r="AV6" i="18"/>
  <c r="AH8" i="18"/>
  <c r="BC13" i="18"/>
  <c r="BH29" i="18"/>
  <c r="BO12" i="18"/>
  <c r="Q19" i="18"/>
  <c r="X28" i="18"/>
  <c r="AX14" i="18"/>
  <c r="N10" i="18"/>
  <c r="BI29" i="18"/>
  <c r="BR40" i="18"/>
  <c r="BK41" i="18"/>
  <c r="AH23" i="18"/>
  <c r="M57" i="18"/>
  <c r="AZ52" i="18"/>
  <c r="Z34" i="18"/>
  <c r="C21" i="18"/>
  <c r="X51" i="18"/>
  <c r="BN30" i="18"/>
  <c r="AG46" i="18"/>
  <c r="AZ29" i="18"/>
  <c r="AS26" i="18"/>
  <c r="AO73" i="18"/>
  <c r="BN47" i="18"/>
  <c r="S55" i="18"/>
  <c r="AJ26" i="18"/>
  <c r="BD58" i="18"/>
  <c r="C34" i="18"/>
  <c r="N30" i="18"/>
  <c r="AS47" i="18"/>
  <c r="AU35" i="18"/>
  <c r="AN23" i="18"/>
  <c r="E92" i="18"/>
  <c r="BJ28" i="18"/>
  <c r="BN93" i="18"/>
  <c r="AT29" i="18"/>
  <c r="AC48" i="18"/>
  <c r="BO85" i="18"/>
  <c r="AF56" i="18"/>
  <c r="S107" i="18"/>
  <c r="AG82" i="18"/>
  <c r="C83" i="18"/>
  <c r="AU51" i="18"/>
  <c r="AG54" i="18"/>
  <c r="S47" i="18"/>
  <c r="Z68" i="18"/>
  <c r="AM56" i="18"/>
  <c r="K96" i="18"/>
  <c r="K22" i="18"/>
  <c r="AT6" i="18"/>
  <c r="BS7" i="18"/>
  <c r="AB37" i="18"/>
  <c r="E40" i="18"/>
  <c r="E11" i="18"/>
  <c r="M48" i="18"/>
  <c r="BN9" i="18"/>
  <c r="AU9" i="18"/>
  <c r="AC38" i="18"/>
  <c r="F24" i="18"/>
  <c r="BE5" i="18"/>
  <c r="BN6" i="18"/>
  <c r="F32" i="18"/>
  <c r="BC12" i="18"/>
  <c r="BI21" i="18"/>
  <c r="R17" i="18"/>
  <c r="AI38" i="18"/>
  <c r="Z18" i="18"/>
  <c r="H52" i="18"/>
  <c r="AI17" i="18"/>
  <c r="C16" i="18"/>
  <c r="X31" i="18"/>
  <c r="AG33" i="18"/>
  <c r="AH22" i="18"/>
  <c r="AC27" i="18"/>
  <c r="H30" i="18"/>
  <c r="AF13" i="18"/>
  <c r="AC30" i="18"/>
  <c r="Z28" i="18"/>
  <c r="AE5" i="18"/>
  <c r="F14" i="18"/>
  <c r="V15" i="18"/>
  <c r="N8" i="18"/>
  <c r="AP33" i="18"/>
  <c r="F18" i="18"/>
  <c r="AP27" i="18"/>
  <c r="D14" i="18"/>
  <c r="U15" i="18"/>
  <c r="AA5" i="18"/>
  <c r="L7" i="18"/>
  <c r="BG6" i="18"/>
  <c r="L30" i="18"/>
  <c r="V12" i="18"/>
  <c r="BD34" i="18"/>
  <c r="D7" i="18"/>
  <c r="AM18" i="18"/>
  <c r="BR70" i="18"/>
  <c r="G28" i="18"/>
  <c r="AS87" i="18"/>
  <c r="C28" i="18"/>
  <c r="E21" i="18"/>
  <c r="Z7" i="18"/>
  <c r="BB68" i="18"/>
  <c r="BC45" i="18"/>
  <c r="G13" i="18"/>
  <c r="G22" i="18"/>
  <c r="K12" i="18"/>
  <c r="AW11" i="18"/>
  <c r="C43" i="18"/>
  <c r="AB19" i="18"/>
  <c r="L11" i="18"/>
  <c r="K9" i="18"/>
  <c r="BD15" i="18"/>
  <c r="AV7" i="18"/>
  <c r="BH14" i="18"/>
  <c r="AZ14" i="18"/>
  <c r="BA70" i="18"/>
  <c r="N21" i="18"/>
  <c r="C59" i="18"/>
  <c r="AL10" i="18"/>
  <c r="AV18" i="18"/>
  <c r="BO38" i="18"/>
  <c r="AL29" i="18"/>
  <c r="U9" i="18"/>
  <c r="L15" i="18"/>
  <c r="AQ27" i="18"/>
  <c r="Z12" i="18"/>
  <c r="AC9" i="18"/>
  <c r="BP32" i="18"/>
  <c r="X21" i="18"/>
  <c r="AC13" i="18"/>
  <c r="AU7" i="18"/>
  <c r="AC19" i="18"/>
  <c r="V59" i="18"/>
  <c r="AL15" i="18"/>
  <c r="AW16" i="18"/>
  <c r="J27" i="18"/>
  <c r="BL5" i="18"/>
  <c r="BO23" i="18"/>
  <c r="AG15" i="18"/>
  <c r="AH13" i="18"/>
  <c r="AB44" i="18"/>
  <c r="G18" i="18"/>
  <c r="U56" i="18"/>
  <c r="N25" i="18"/>
  <c r="AF9" i="18"/>
  <c r="BA21" i="18"/>
  <c r="AP59" i="18"/>
  <c r="BJ6" i="18"/>
  <c r="AG21" i="18"/>
  <c r="AN29" i="18"/>
  <c r="G75" i="18"/>
  <c r="BG19" i="18"/>
  <c r="AE13" i="18"/>
  <c r="AX30" i="18"/>
  <c r="E7" i="18"/>
  <c r="AI11" i="18"/>
  <c r="AW15" i="18"/>
  <c r="F8" i="18"/>
  <c r="BA29" i="18"/>
  <c r="AH10" i="18"/>
  <c r="J11" i="18"/>
  <c r="BI27" i="18"/>
  <c r="BL64" i="18"/>
  <c r="BB30" i="18"/>
  <c r="L5" i="18"/>
  <c r="AW7" i="18"/>
  <c r="BH54" i="18"/>
  <c r="Q21" i="18"/>
  <c r="AT19" i="18"/>
  <c r="AQ6" i="18"/>
  <c r="T6" i="18"/>
  <c r="BD25" i="18"/>
  <c r="BJ12" i="18"/>
  <c r="E22" i="18"/>
  <c r="AP31" i="18"/>
  <c r="S43" i="18"/>
  <c r="BA8" i="18"/>
  <c r="AC10" i="18"/>
  <c r="AO19" i="18"/>
  <c r="O12" i="18"/>
  <c r="O9" i="18"/>
  <c r="BQ15" i="18"/>
  <c r="S13" i="18"/>
  <c r="O24" i="18"/>
  <c r="BL7" i="18"/>
  <c r="AU8" i="18"/>
  <c r="AQ16" i="18"/>
  <c r="BC49" i="18"/>
  <c r="BG55" i="18"/>
  <c r="Z33" i="18"/>
  <c r="AS14" i="18"/>
  <c r="BC9" i="18"/>
  <c r="AZ35" i="18"/>
  <c r="BC32" i="18"/>
  <c r="D28" i="18"/>
  <c r="G15" i="18"/>
  <c r="I15" i="18" s="1"/>
  <c r="BV15" i="18" s="1"/>
  <c r="AA22" i="18"/>
  <c r="F16" i="18"/>
  <c r="BH9" i="18"/>
  <c r="BG10" i="18"/>
  <c r="F30" i="18"/>
  <c r="G5" i="18"/>
  <c r="AT9" i="18"/>
  <c r="Y8" i="18"/>
  <c r="BI26" i="18"/>
  <c r="BO19" i="18"/>
  <c r="Q33" i="18"/>
  <c r="BP52" i="18"/>
  <c r="O38" i="18"/>
  <c r="F46" i="18"/>
  <c r="V23" i="18"/>
  <c r="AI47" i="18"/>
  <c r="AH24" i="18"/>
  <c r="S68" i="18"/>
  <c r="N85" i="18"/>
  <c r="AZ41" i="18"/>
  <c r="AJ33" i="18"/>
  <c r="BG53" i="18"/>
  <c r="J44" i="18"/>
  <c r="G14" i="18"/>
  <c r="BQ35" i="18"/>
  <c r="R23" i="18"/>
  <c r="AX79" i="18"/>
  <c r="AE37" i="18"/>
  <c r="AT25" i="18"/>
  <c r="H79" i="18"/>
  <c r="BK53" i="18"/>
  <c r="X49" i="18"/>
  <c r="AN32" i="18"/>
  <c r="AU30" i="18"/>
  <c r="AF54" i="18"/>
  <c r="AZ40" i="18"/>
  <c r="AF66" i="18"/>
  <c r="BA46" i="18"/>
  <c r="AG24" i="18"/>
  <c r="E51" i="18"/>
  <c r="K35" i="18"/>
  <c r="M93" i="18"/>
  <c r="AI62" i="18"/>
  <c r="AQ60" i="18"/>
  <c r="V40" i="18"/>
  <c r="X22" i="18"/>
  <c r="D49" i="18"/>
  <c r="BN31" i="18"/>
  <c r="AV66" i="18"/>
  <c r="Y42" i="18"/>
  <c r="M36" i="18"/>
  <c r="AH60" i="18"/>
  <c r="AL45" i="18"/>
  <c r="AG59" i="18"/>
  <c r="BC80" i="18"/>
  <c r="AB65" i="18"/>
  <c r="BR42" i="18"/>
  <c r="D29" i="18"/>
  <c r="AF25" i="18"/>
  <c r="AI16" i="18"/>
  <c r="Z54" i="18"/>
  <c r="AV60" i="18"/>
  <c r="G78" i="18"/>
  <c r="T78" i="18"/>
  <c r="T70" i="18"/>
  <c r="E33" i="18"/>
  <c r="AI15" i="18"/>
  <c r="BI40" i="18"/>
  <c r="Z67" i="18"/>
  <c r="BB64" i="18"/>
  <c r="AB59" i="18"/>
  <c r="BS24" i="18"/>
  <c r="BS50" i="18"/>
  <c r="BD38" i="18"/>
  <c r="V73" i="18"/>
  <c r="S44" i="18"/>
  <c r="K18" i="18"/>
  <c r="E23" i="18"/>
  <c r="AP25" i="18"/>
  <c r="BA55" i="18"/>
  <c r="K80" i="18"/>
  <c r="AU57" i="18"/>
  <c r="BJ45" i="18"/>
  <c r="AH46" i="18"/>
  <c r="BH62" i="18"/>
  <c r="AQ46" i="18"/>
  <c r="X60" i="18"/>
  <c r="BN69" i="18"/>
  <c r="AL56" i="18"/>
  <c r="L89" i="18"/>
  <c r="N61" i="18"/>
  <c r="F94" i="18"/>
  <c r="AQ48" i="18"/>
  <c r="Q57" i="18"/>
  <c r="AW73" i="18"/>
  <c r="AW79" i="18"/>
  <c r="BL70" i="18"/>
  <c r="N74" i="18"/>
  <c r="BC81" i="18"/>
  <c r="AN28" i="18"/>
  <c r="BC44" i="18"/>
  <c r="BH58" i="18"/>
  <c r="AZ85" i="18"/>
  <c r="BR84" i="18"/>
  <c r="AG86" i="18"/>
  <c r="R93" i="18"/>
  <c r="N52" i="18"/>
  <c r="D71" i="18"/>
  <c r="BH19" i="18"/>
  <c r="BO42" i="18"/>
  <c r="AS6" i="18"/>
  <c r="AE79" i="18"/>
  <c r="AS20" i="18"/>
  <c r="Y29" i="18"/>
  <c r="AW13" i="18"/>
  <c r="H15" i="18"/>
  <c r="BC11" i="18"/>
  <c r="T26" i="18"/>
  <c r="T7" i="18"/>
  <c r="AF10" i="18"/>
  <c r="AL23" i="18"/>
  <c r="AE29" i="18"/>
  <c r="AV9" i="18"/>
  <c r="AF21" i="18"/>
  <c r="AM10" i="18"/>
  <c r="L16" i="18"/>
  <c r="AO12" i="18"/>
  <c r="BG15" i="18"/>
  <c r="BG13" i="18"/>
  <c r="AW36" i="18"/>
  <c r="AF34" i="18"/>
  <c r="AZ39" i="18"/>
  <c r="AZ15" i="18"/>
  <c r="BK15" i="18"/>
  <c r="K16" i="18"/>
  <c r="H7" i="18"/>
  <c r="D52" i="18"/>
  <c r="J7" i="18"/>
  <c r="Y24" i="18"/>
  <c r="V6" i="18"/>
  <c r="AN17" i="18"/>
  <c r="BG50" i="18"/>
  <c r="BC33" i="18"/>
  <c r="AE21" i="18"/>
  <c r="N12" i="18"/>
  <c r="BG33" i="18"/>
  <c r="AJ11" i="18"/>
  <c r="D11" i="18"/>
  <c r="J25" i="18"/>
  <c r="H70" i="18"/>
  <c r="AI18" i="18"/>
  <c r="AC6" i="18"/>
  <c r="AB9" i="18"/>
  <c r="AL16" i="18"/>
  <c r="AE44" i="18"/>
  <c r="AO50" i="18"/>
  <c r="BG7" i="18"/>
  <c r="AT35" i="18"/>
  <c r="J21" i="18"/>
  <c r="AE14" i="18"/>
  <c r="L6" i="18"/>
  <c r="AH6" i="18"/>
  <c r="U18" i="18"/>
  <c r="Q25" i="18"/>
  <c r="O7" i="18"/>
  <c r="AW17" i="18"/>
  <c r="BR8" i="18"/>
  <c r="Y41" i="18"/>
  <c r="H8" i="18"/>
  <c r="AH12" i="18"/>
  <c r="F19" i="18"/>
  <c r="AI13" i="18"/>
  <c r="BS5" i="18"/>
  <c r="AT27" i="18"/>
  <c r="AI5" i="18"/>
  <c r="BR18" i="18"/>
  <c r="AA8" i="18"/>
  <c r="AG5" i="18"/>
  <c r="BH16" i="18"/>
  <c r="AM47" i="18"/>
  <c r="BK49" i="18"/>
  <c r="BK23" i="18"/>
  <c r="BL26" i="18"/>
  <c r="G19" i="18"/>
  <c r="J13" i="18"/>
  <c r="P13" i="18" s="1"/>
  <c r="BW13" i="18" s="1"/>
  <c r="BI12" i="18"/>
  <c r="L39" i="18"/>
  <c r="AO24" i="18"/>
  <c r="N13" i="18"/>
  <c r="J10" i="18"/>
  <c r="O17" i="18"/>
  <c r="D12" i="18"/>
  <c r="BL10" i="18"/>
  <c r="BC15" i="18"/>
  <c r="BN46" i="18"/>
  <c r="AQ22" i="18"/>
  <c r="AB61" i="18"/>
  <c r="R5" i="18"/>
  <c r="T20" i="18"/>
  <c r="BH33" i="18"/>
  <c r="AZ33" i="18"/>
  <c r="Y9" i="18"/>
  <c r="BD31" i="18"/>
  <c r="BD11" i="18"/>
  <c r="AZ19" i="18"/>
  <c r="BI9" i="18"/>
  <c r="AB10" i="18"/>
  <c r="BH24" i="18"/>
  <c r="BN22" i="18"/>
  <c r="AQ13" i="18"/>
  <c r="AX8" i="18"/>
  <c r="BB20" i="18"/>
  <c r="AU64" i="18"/>
  <c r="Y19" i="18"/>
  <c r="C31" i="18"/>
  <c r="AA31" i="18"/>
  <c r="BK6" i="18"/>
  <c r="O31" i="18"/>
  <c r="H26" i="18"/>
  <c r="AX19" i="18"/>
  <c r="J38" i="18"/>
  <c r="AG22" i="18"/>
  <c r="Z56" i="18"/>
  <c r="L25" i="18"/>
  <c r="J47" i="18"/>
  <c r="BE14" i="18"/>
  <c r="BL46" i="18"/>
  <c r="BK13" i="18"/>
  <c r="AE10" i="18"/>
  <c r="L23" i="18"/>
  <c r="BS71" i="18"/>
  <c r="D8" i="18"/>
  <c r="AN35" i="18"/>
  <c r="BJ13" i="18"/>
  <c r="M87" i="18"/>
  <c r="BN5" i="18"/>
  <c r="AU5" i="18"/>
  <c r="X42" i="18"/>
  <c r="G9" i="18"/>
  <c r="AU12" i="18"/>
  <c r="E20" i="18"/>
  <c r="AV13" i="18"/>
  <c r="BJ25" i="18"/>
  <c r="T5" i="18"/>
  <c r="M12" i="18"/>
  <c r="H32" i="18"/>
  <c r="AL55" i="18"/>
  <c r="AX26" i="18"/>
  <c r="AE8" i="18"/>
  <c r="AK8" i="18" s="1"/>
  <c r="BZ8" i="18" s="1"/>
  <c r="D13" i="18"/>
  <c r="Y7" i="18"/>
  <c r="N22" i="18"/>
  <c r="AV5" i="18"/>
  <c r="AW41" i="18"/>
  <c r="D10" i="18"/>
  <c r="AU23" i="18"/>
  <c r="Z14" i="18"/>
  <c r="S33" i="18"/>
  <c r="X13" i="18"/>
  <c r="N11" i="18"/>
  <c r="AL19" i="18"/>
  <c r="V14" i="18"/>
  <c r="N6" i="18"/>
  <c r="C38" i="18"/>
  <c r="L17" i="18"/>
  <c r="R37" i="18"/>
  <c r="E18" i="18"/>
  <c r="AO27" i="18"/>
  <c r="BO74" i="18"/>
  <c r="BE28" i="18"/>
  <c r="C72" i="18"/>
  <c r="BQ29" i="18"/>
  <c r="D51" i="18"/>
  <c r="BQ83" i="18"/>
  <c r="S34" i="18"/>
  <c r="BB38" i="18"/>
  <c r="Q26" i="18"/>
  <c r="AG37" i="18"/>
  <c r="G24" i="18"/>
  <c r="BA58" i="18"/>
  <c r="AF35" i="18"/>
  <c r="AC17" i="18"/>
  <c r="BL48" i="18"/>
  <c r="BH37" i="18"/>
  <c r="BP64" i="18"/>
  <c r="AM66" i="18"/>
  <c r="AQ66" i="18"/>
  <c r="BS43" i="18"/>
  <c r="L32" i="18"/>
  <c r="Y77" i="18"/>
  <c r="O23" i="18"/>
  <c r="AQ30" i="18"/>
  <c r="BE34" i="18"/>
  <c r="AG25" i="18"/>
  <c r="BE94" i="18"/>
  <c r="BS37" i="18"/>
  <c r="AI87" i="18"/>
  <c r="BS63" i="18"/>
  <c r="AP80" i="18"/>
  <c r="R41" i="18"/>
  <c r="T29" i="18"/>
  <c r="AB92" i="18"/>
  <c r="BE32" i="18"/>
  <c r="BK21" i="18"/>
  <c r="AW34" i="18"/>
  <c r="N43" i="18"/>
  <c r="AF28" i="18"/>
  <c r="BK37" i="18"/>
  <c r="AC50" i="18"/>
  <c r="T89" i="18"/>
  <c r="BO14" i="18"/>
  <c r="AM46" i="18"/>
  <c r="V42" i="18"/>
  <c r="BO31" i="18"/>
  <c r="AM31" i="18"/>
  <c r="BH27" i="18"/>
  <c r="AX66" i="18"/>
  <c r="BS78" i="18"/>
  <c r="AO25" i="18"/>
  <c r="AZ30" i="18"/>
  <c r="AP14" i="18"/>
  <c r="AS39" i="18"/>
  <c r="D50" i="18"/>
  <c r="BB48" i="18"/>
  <c r="Y54" i="18"/>
  <c r="AH31" i="18"/>
  <c r="AZ36" i="18"/>
  <c r="BA37" i="18"/>
  <c r="AN76" i="18"/>
  <c r="Q82" i="18"/>
  <c r="BD16" i="18"/>
  <c r="BN35" i="18"/>
  <c r="S35" i="18"/>
  <c r="BH49" i="18"/>
  <c r="M17" i="18"/>
  <c r="AP57" i="18"/>
  <c r="V82" i="18"/>
  <c r="BN77" i="18"/>
  <c r="L55" i="18"/>
  <c r="AX70" i="18"/>
  <c r="V88" i="18"/>
  <c r="AB58" i="18"/>
  <c r="BP93" i="18"/>
  <c r="BS57" i="18"/>
  <c r="G74" i="18"/>
  <c r="G60" i="18"/>
  <c r="BS82" i="18"/>
  <c r="C60" i="18"/>
  <c r="N91" i="18"/>
  <c r="AJ42" i="18"/>
  <c r="K55" i="18"/>
  <c r="AW74" i="18"/>
  <c r="BB93" i="18"/>
  <c r="AL99" i="18"/>
  <c r="AT56" i="18"/>
  <c r="AB48" i="18"/>
  <c r="BC61" i="18"/>
  <c r="AQ56" i="18"/>
  <c r="AI57" i="18"/>
  <c r="D81" i="18"/>
  <c r="AS9" i="18"/>
  <c r="H31" i="18"/>
  <c r="AU13" i="18"/>
  <c r="BE9" i="18"/>
  <c r="AH9" i="18"/>
  <c r="Z37" i="18"/>
  <c r="AZ7" i="18"/>
  <c r="BS13" i="18"/>
  <c r="BH11" i="18"/>
  <c r="F44" i="18"/>
  <c r="AL9" i="18"/>
  <c r="AC5" i="18"/>
  <c r="F29" i="18"/>
  <c r="AE6" i="18"/>
  <c r="AC12" i="18"/>
  <c r="Y20" i="18"/>
  <c r="M7" i="18"/>
  <c r="E15" i="18"/>
  <c r="G12" i="18"/>
  <c r="BI11" i="18"/>
  <c r="BI16" i="18"/>
  <c r="N34" i="18"/>
  <c r="BG72" i="18"/>
  <c r="AN6" i="18"/>
  <c r="N59" i="18"/>
  <c r="L41" i="18"/>
  <c r="Y31" i="18"/>
  <c r="BJ10" i="18"/>
  <c r="AN8" i="18"/>
  <c r="K7" i="18"/>
  <c r="AL33" i="18"/>
  <c r="AF20" i="18"/>
  <c r="AG16" i="18"/>
  <c r="AZ5" i="18"/>
  <c r="AT30" i="18"/>
  <c r="BK5" i="18"/>
  <c r="AE11" i="18"/>
  <c r="BG14" i="18"/>
  <c r="BQ9" i="18"/>
  <c r="BG27" i="18"/>
  <c r="AV22" i="18"/>
  <c r="AH14" i="18"/>
  <c r="BB17" i="18"/>
  <c r="BH22" i="18"/>
  <c r="F12" i="18"/>
  <c r="R15" i="18"/>
  <c r="E41" i="18"/>
  <c r="L48" i="18"/>
  <c r="BK9" i="18"/>
  <c r="AT7" i="18"/>
  <c r="AS31" i="18"/>
  <c r="AC31" i="18"/>
  <c r="AN21" i="18"/>
  <c r="BP11" i="18"/>
  <c r="AS11" i="18"/>
  <c r="D42" i="18"/>
  <c r="BO9" i="18"/>
  <c r="BP16" i="18"/>
  <c r="K11" i="18"/>
  <c r="AG36" i="18"/>
  <c r="Q14" i="18"/>
  <c r="AN7" i="18"/>
  <c r="AB25" i="18"/>
  <c r="AV10" i="18"/>
  <c r="C19" i="18"/>
  <c r="BP23" i="18"/>
  <c r="AO13" i="18"/>
  <c r="V19" i="18"/>
  <c r="S32" i="18"/>
  <c r="AS16" i="18"/>
  <c r="AW32" i="18"/>
  <c r="AA47" i="18"/>
  <c r="AW22" i="18"/>
  <c r="BP21" i="18"/>
  <c r="Y6" i="18"/>
  <c r="J18" i="18"/>
  <c r="AG8" i="18"/>
  <c r="AB20" i="18"/>
  <c r="L54" i="18"/>
  <c r="BK29" i="18"/>
  <c r="V13" i="18"/>
  <c r="C5" i="18"/>
  <c r="H16" i="18"/>
  <c r="N17" i="18"/>
  <c r="F13" i="18"/>
  <c r="R14" i="18"/>
  <c r="AP85" i="18"/>
  <c r="AJ21" i="18"/>
  <c r="J5" i="18"/>
  <c r="AQ11" i="18"/>
  <c r="M19" i="18"/>
  <c r="AA36" i="18"/>
  <c r="D38" i="18"/>
  <c r="X20" i="18"/>
  <c r="AI28" i="18"/>
  <c r="AW6" i="18"/>
  <c r="T21" i="18"/>
  <c r="BA5" i="18"/>
  <c r="U5" i="18"/>
  <c r="BQ33" i="18"/>
  <c r="BB18" i="18"/>
  <c r="BR14" i="18"/>
  <c r="M13" i="18"/>
  <c r="AU19" i="18"/>
  <c r="G8" i="18"/>
  <c r="Z10" i="18"/>
  <c r="C10" i="18"/>
  <c r="AQ41" i="18"/>
  <c r="BE13" i="18"/>
  <c r="BC36" i="18"/>
  <c r="R10" i="18"/>
  <c r="AZ22" i="18"/>
  <c r="BQ25" i="18"/>
  <c r="BC28" i="18"/>
  <c r="Y16" i="18"/>
  <c r="AT16" i="18"/>
  <c r="BP8" i="18"/>
  <c r="AP42" i="18"/>
  <c r="T8" i="18"/>
  <c r="AM17" i="18"/>
  <c r="S12" i="18"/>
  <c r="BJ21" i="18"/>
  <c r="AA6" i="18"/>
  <c r="R21" i="18"/>
  <c r="BC22" i="18"/>
  <c r="BG31" i="18"/>
  <c r="H14" i="18"/>
  <c r="BJ20" i="18"/>
  <c r="S16" i="18"/>
  <c r="AJ37" i="18"/>
  <c r="BE8" i="18"/>
  <c r="BA7" i="18"/>
  <c r="AA26" i="18"/>
  <c r="L13" i="18"/>
  <c r="BO46" i="18"/>
  <c r="AC7" i="18"/>
  <c r="F7" i="18"/>
  <c r="N32" i="18"/>
  <c r="T17" i="18"/>
  <c r="BC43" i="18"/>
  <c r="BL27" i="18"/>
  <c r="T9" i="18"/>
  <c r="G10" i="18"/>
  <c r="BJ40" i="18"/>
  <c r="AZ11" i="18"/>
  <c r="AN63" i="18"/>
  <c r="AM12" i="18"/>
  <c r="BP37" i="18"/>
  <c r="AV25" i="18"/>
  <c r="AB39" i="18"/>
  <c r="D6" i="18"/>
  <c r="BK19" i="18"/>
  <c r="AO17" i="18"/>
  <c r="AA29" i="18"/>
  <c r="AX9" i="18"/>
  <c r="AS37" i="18"/>
  <c r="AU21" i="18"/>
  <c r="BE41" i="18"/>
  <c r="BE22" i="18"/>
  <c r="BG42" i="18"/>
  <c r="AF94" i="18"/>
  <c r="E44" i="18"/>
  <c r="AI83" i="18"/>
  <c r="AZ47" i="18"/>
  <c r="AO97" i="18"/>
  <c r="Q70" i="18"/>
  <c r="BG49" i="18"/>
  <c r="G38" i="18"/>
  <c r="M20" i="18"/>
  <c r="AA66" i="18"/>
  <c r="BC29" i="18"/>
  <c r="BR61" i="18"/>
  <c r="J40" i="18"/>
  <c r="BL31" i="18"/>
  <c r="J48" i="18"/>
  <c r="AL42" i="18"/>
  <c r="AL54" i="18"/>
  <c r="G76" i="18"/>
  <c r="H85" i="18"/>
  <c r="BA38" i="18"/>
  <c r="Q28" i="18"/>
  <c r="BA17" i="18"/>
  <c r="T39" i="18"/>
  <c r="BL20" i="18"/>
  <c r="O45" i="18"/>
  <c r="BP30" i="18"/>
  <c r="S24" i="18"/>
  <c r="AA50" i="18"/>
  <c r="BP57" i="18"/>
  <c r="AE93" i="18"/>
  <c r="AV29" i="18"/>
  <c r="AS38" i="18"/>
  <c r="AC25" i="18"/>
  <c r="AV14" i="18"/>
  <c r="AB36" i="18"/>
  <c r="X18" i="18"/>
  <c r="BJ50" i="18"/>
  <c r="AX38" i="18"/>
  <c r="AZ20" i="18"/>
  <c r="U45" i="18"/>
  <c r="BK61" i="18"/>
  <c r="BC108" i="18"/>
  <c r="AF19" i="18"/>
  <c r="BH15" i="18"/>
  <c r="Y40" i="18"/>
  <c r="X43" i="18"/>
  <c r="BR32" i="18"/>
  <c r="AP32" i="18"/>
  <c r="BA45" i="18"/>
  <c r="Q41" i="18"/>
  <c r="BB34" i="18"/>
  <c r="BE26" i="18"/>
  <c r="AB42" i="18"/>
  <c r="BO35" i="18"/>
  <c r="Z86" i="18"/>
  <c r="BD46" i="18"/>
  <c r="AQ73" i="18"/>
  <c r="AI24" i="18"/>
  <c r="AT43" i="18"/>
  <c r="BE66" i="18"/>
  <c r="BJ19" i="18"/>
  <c r="E46" i="18"/>
  <c r="AB32" i="18"/>
  <c r="H38" i="18"/>
  <c r="V47" i="18"/>
  <c r="BC57" i="18"/>
  <c r="D32" i="18"/>
  <c r="AB91" i="18"/>
  <c r="Q80" i="18"/>
  <c r="BS84" i="18"/>
  <c r="E84" i="18"/>
  <c r="J68" i="18"/>
  <c r="BN57" i="18"/>
  <c r="AQ52" i="18"/>
  <c r="K75" i="18"/>
  <c r="BC53" i="18"/>
  <c r="AO91" i="18"/>
  <c r="L93" i="18"/>
  <c r="J84" i="18"/>
  <c r="BQ54" i="18"/>
  <c r="BO83" i="18"/>
  <c r="AQ67" i="18"/>
  <c r="AV81" i="18"/>
  <c r="Q83" i="18"/>
  <c r="X87" i="18"/>
  <c r="AS83" i="18"/>
  <c r="AW93" i="18"/>
  <c r="X25" i="18"/>
  <c r="AS24" i="18"/>
  <c r="Z42" i="18"/>
  <c r="BB33" i="18"/>
  <c r="AN12" i="18"/>
  <c r="BB6" i="18"/>
  <c r="BE62" i="18"/>
  <c r="BS17" i="18"/>
  <c r="F5" i="18"/>
  <c r="X16" i="18"/>
  <c r="BL56" i="18"/>
  <c r="BC10" i="18"/>
  <c r="AO32" i="18"/>
  <c r="AO16" i="18"/>
  <c r="AN49" i="18"/>
  <c r="AM14" i="18"/>
  <c r="AX15" i="18"/>
  <c r="O26" i="18"/>
  <c r="BR10" i="18"/>
  <c r="V7" i="18"/>
  <c r="AJ24" i="18"/>
  <c r="BH12" i="18"/>
  <c r="R20" i="18"/>
  <c r="AM11" i="18"/>
  <c r="BO6" i="18"/>
  <c r="M23" i="18"/>
  <c r="AP46" i="18"/>
  <c r="AS33" i="18"/>
  <c r="Y15" i="18"/>
  <c r="E17" i="18"/>
  <c r="H10" i="18"/>
  <c r="M28" i="18"/>
  <c r="O16" i="18"/>
  <c r="BD10" i="18"/>
  <c r="AT10" i="18"/>
  <c r="J51" i="18"/>
  <c r="BC8" i="18"/>
  <c r="AQ15" i="18"/>
  <c r="BE6" i="18"/>
  <c r="O40" i="18"/>
  <c r="BA11" i="18"/>
  <c r="AB6" i="18"/>
  <c r="AF33" i="18"/>
  <c r="AT8" i="18"/>
  <c r="AB13" i="18"/>
  <c r="BO21" i="18"/>
  <c r="AA10" i="18"/>
  <c r="U16" i="18"/>
  <c r="AJ16" i="18"/>
  <c r="BL12" i="18"/>
  <c r="H21" i="18"/>
  <c r="BD39" i="18"/>
  <c r="M88" i="18"/>
  <c r="BH30" i="18"/>
  <c r="K8" i="18"/>
  <c r="AV11" i="18"/>
  <c r="O35" i="18"/>
  <c r="BP20" i="18"/>
  <c r="Q7" i="18"/>
  <c r="BQ18" i="18"/>
  <c r="C51" i="18"/>
  <c r="BA13" i="18"/>
  <c r="BI15" i="18"/>
  <c r="M22" i="18"/>
  <c r="AG56" i="18"/>
  <c r="BP10" i="18"/>
  <c r="AZ9" i="18"/>
  <c r="BE39" i="18"/>
  <c r="Z5" i="18"/>
  <c r="AG9" i="18"/>
  <c r="BE19" i="18"/>
  <c r="BH26" i="18"/>
  <c r="AA16" i="18"/>
  <c r="AJ20" i="18"/>
  <c r="BQ8" i="18"/>
  <c r="AZ31" i="18"/>
  <c r="D60" i="18"/>
  <c r="F26" i="18"/>
  <c r="BO8" i="18"/>
  <c r="V17" i="18"/>
  <c r="L14" i="18"/>
  <c r="J12" i="18"/>
  <c r="U19" i="18"/>
  <c r="V21" i="18"/>
  <c r="BS27" i="18"/>
  <c r="S10" i="18"/>
  <c r="AT13" i="18"/>
  <c r="E25" i="18"/>
  <c r="BP7" i="18"/>
  <c r="BR6" i="18"/>
  <c r="BS38" i="18"/>
  <c r="BI6" i="18"/>
  <c r="AC20" i="18"/>
  <c r="AG11" i="18"/>
  <c r="AJ6" i="18"/>
  <c r="Q20" i="18"/>
  <c r="J37" i="18"/>
  <c r="BD49" i="18"/>
  <c r="C17" i="18"/>
  <c r="BS36" i="18"/>
  <c r="AP6" i="18"/>
  <c r="AC18" i="18"/>
  <c r="BL18" i="18"/>
  <c r="U14" i="18"/>
  <c r="U35" i="18"/>
  <c r="AX24" i="18"/>
  <c r="BD5" i="18"/>
  <c r="M11" i="18"/>
  <c r="BE18" i="18"/>
  <c r="R9" i="18"/>
  <c r="AS5" i="18"/>
  <c r="BO16" i="18"/>
  <c r="AX49" i="18"/>
  <c r="AA25" i="18"/>
  <c r="Z66" i="18"/>
  <c r="G11" i="18"/>
  <c r="AS21" i="18"/>
  <c r="BG34" i="18"/>
  <c r="AH25" i="18"/>
  <c r="AL13" i="18"/>
  <c r="X38" i="18"/>
  <c r="U22" i="18"/>
  <c r="E13" i="18"/>
  <c r="BB11" i="18"/>
  <c r="AV23" i="18"/>
  <c r="BP12" i="18"/>
  <c r="K21" i="18"/>
  <c r="V8" i="18"/>
  <c r="AN11" i="18"/>
  <c r="C29" i="18"/>
  <c r="K28" i="18"/>
  <c r="S7" i="18"/>
  <c r="AW9" i="18"/>
  <c r="Z22" i="18"/>
  <c r="AP62" i="18"/>
  <c r="AA12" i="18"/>
  <c r="AP10" i="18"/>
  <c r="F23" i="18"/>
  <c r="E8" i="18"/>
  <c r="BL37" i="18"/>
  <c r="BN8" i="18"/>
  <c r="BN13" i="18"/>
  <c r="AN50" i="18"/>
  <c r="AC14" i="18"/>
  <c r="S60" i="18"/>
  <c r="AT5" i="18"/>
  <c r="BE29" i="18"/>
  <c r="J39" i="18"/>
  <c r="BS12" i="18"/>
  <c r="H5" i="18"/>
  <c r="AP7" i="18"/>
  <c r="AF7" i="18"/>
  <c r="K41" i="18"/>
  <c r="AN22" i="18"/>
  <c r="AJ46" i="18"/>
  <c r="BE11" i="18"/>
  <c r="BB5" i="18"/>
  <c r="Q16" i="18"/>
  <c r="BP27" i="18"/>
  <c r="BH18" i="18"/>
  <c r="Q48" i="18"/>
  <c r="BD17" i="18"/>
  <c r="E38" i="18"/>
  <c r="AW18" i="18"/>
  <c r="K39" i="18"/>
  <c r="D20" i="18"/>
  <c r="N40" i="18"/>
  <c r="G21" i="18"/>
  <c r="AM41" i="18"/>
  <c r="AM64" i="18"/>
  <c r="N81" i="18"/>
  <c r="M49" i="18"/>
  <c r="BP42" i="18"/>
  <c r="AP41" i="18"/>
  <c r="E45" i="18"/>
  <c r="AC37" i="18"/>
  <c r="Z15" i="18"/>
  <c r="S36" i="18"/>
  <c r="U24" i="18"/>
  <c r="AP79" i="18"/>
  <c r="AU38" i="18"/>
  <c r="AJ89" i="18"/>
  <c r="BN98" i="18"/>
  <c r="AI25" i="18"/>
  <c r="BE50" i="18"/>
  <c r="AV33" i="18"/>
  <c r="AO38" i="18"/>
  <c r="BP43" i="18"/>
  <c r="Q23" i="18"/>
  <c r="BH48" i="18"/>
  <c r="AF58" i="18"/>
  <c r="AS25" i="18"/>
  <c r="AA59" i="18"/>
  <c r="G67" i="18"/>
  <c r="F39" i="18"/>
  <c r="L21" i="18"/>
  <c r="BH45" i="18"/>
  <c r="AH41" i="18"/>
  <c r="AF24" i="18"/>
  <c r="S41" i="18"/>
  <c r="BG32" i="18"/>
  <c r="BP50" i="18"/>
  <c r="AB43" i="18"/>
  <c r="U52" i="18"/>
  <c r="BH46" i="18"/>
  <c r="BJ91" i="18"/>
  <c r="AU60" i="18"/>
  <c r="AO15" i="18"/>
  <c r="AL20" i="18"/>
  <c r="BE67" i="18"/>
  <c r="AG39" i="18"/>
  <c r="AU44" i="18"/>
  <c r="BQ36" i="18"/>
  <c r="BL71" i="18"/>
  <c r="H42" i="18"/>
  <c r="AG42" i="18"/>
  <c r="S54" i="18"/>
  <c r="AQ38" i="18"/>
  <c r="BI45" i="18"/>
  <c r="BK17" i="18"/>
  <c r="AE54" i="18"/>
  <c r="V30" i="18"/>
  <c r="H33" i="18"/>
  <c r="BG41" i="18"/>
  <c r="C74" i="18"/>
  <c r="J16" i="18"/>
  <c r="BC63" i="18"/>
  <c r="D33" i="18"/>
  <c r="M34" i="18"/>
  <c r="BD69" i="18"/>
  <c r="BS15" i="18"/>
  <c r="BR27" i="18"/>
  <c r="BG91" i="18"/>
  <c r="BK51" i="18"/>
  <c r="AF38" i="18"/>
  <c r="T46" i="18"/>
  <c r="Q92" i="18"/>
  <c r="E54" i="18"/>
  <c r="J72" i="18"/>
  <c r="V89" i="18"/>
  <c r="AP50" i="18"/>
  <c r="AB79" i="18"/>
  <c r="AT67" i="18"/>
  <c r="K92" i="18"/>
  <c r="BP60" i="18"/>
  <c r="AQ92" i="18"/>
  <c r="BC60" i="18"/>
  <c r="AI88" i="18"/>
  <c r="BC64" i="18"/>
  <c r="BC93" i="18"/>
  <c r="BO111" i="18"/>
  <c r="AZ73" i="18"/>
  <c r="D35" i="18"/>
  <c r="Q62" i="18"/>
  <c r="BS86" i="18"/>
  <c r="AU85" i="18"/>
  <c r="Y90" i="18"/>
  <c r="BE53" i="18"/>
  <c r="AJ92" i="18"/>
  <c r="T58" i="18"/>
  <c r="H41" i="18"/>
  <c r="BD12" i="18"/>
  <c r="AX13" i="18"/>
  <c r="BB46" i="18"/>
  <c r="BQ20" i="18"/>
  <c r="AS13" i="18"/>
  <c r="AY13" i="18" s="1"/>
  <c r="CB13" i="18" s="1"/>
  <c r="D15" i="18"/>
  <c r="C11" i="18"/>
  <c r="R11" i="18"/>
  <c r="BH13" i="18"/>
  <c r="R18" i="18"/>
  <c r="E6" i="18"/>
  <c r="J9" i="18"/>
  <c r="BI8" i="18"/>
  <c r="V44" i="18"/>
  <c r="V5" i="18"/>
  <c r="AO11" i="18"/>
  <c r="AN20" i="18"/>
  <c r="BE7" i="18"/>
  <c r="AN26" i="18"/>
  <c r="AB7" i="18"/>
  <c r="AQ5" i="18"/>
  <c r="AM32" i="18"/>
  <c r="BI61" i="18"/>
  <c r="T38" i="18"/>
  <c r="BQ24" i="18"/>
  <c r="D18" i="18"/>
  <c r="BS16" i="18"/>
  <c r="M29" i="18"/>
  <c r="Z19" i="18"/>
  <c r="R6" i="18"/>
  <c r="AA17" i="18"/>
  <c r="BJ47" i="18"/>
  <c r="BI5" i="18"/>
  <c r="S14" i="18"/>
  <c r="BN17" i="18"/>
  <c r="AC58" i="18"/>
  <c r="AO20" i="18"/>
  <c r="E29" i="18"/>
  <c r="AB30" i="18"/>
  <c r="O13" i="18"/>
  <c r="U8" i="18"/>
  <c r="AN15" i="18"/>
  <c r="AT15" i="18"/>
  <c r="R29" i="18"/>
  <c r="AL12" i="18"/>
  <c r="BN7" i="18"/>
  <c r="AM27" i="18"/>
  <c r="G47" i="18"/>
  <c r="BS29" i="18"/>
  <c r="AV39" i="18"/>
  <c r="AX11" i="18"/>
  <c r="AU15" i="18"/>
  <c r="R40" i="18"/>
  <c r="D17" i="18"/>
  <c r="BP6" i="18"/>
  <c r="AS17" i="18"/>
  <c r="BI17" i="18"/>
  <c r="T13" i="18"/>
  <c r="T22" i="18"/>
  <c r="BG20" i="18"/>
  <c r="AG12" i="18"/>
  <c r="Y11" i="18"/>
  <c r="BK10" i="18"/>
  <c r="AS36" i="18"/>
  <c r="AM8" i="18"/>
  <c r="AW12" i="18"/>
  <c r="AW25" i="18"/>
  <c r="BP9" i="18"/>
  <c r="K42" i="18"/>
  <c r="Q10" i="18"/>
  <c r="AS8" i="18"/>
  <c r="AE28" i="18"/>
  <c r="V93" i="18"/>
  <c r="K43" i="18"/>
  <c r="AC15" i="18"/>
  <c r="BN18" i="18"/>
  <c r="BT18" i="18" s="1"/>
  <c r="CE18" i="18" s="1"/>
  <c r="BR37" i="18"/>
  <c r="BN10" i="18"/>
  <c r="N18" i="18"/>
  <c r="U12" i="18"/>
  <c r="Z47" i="18"/>
  <c r="E5" i="18"/>
  <c r="AQ8" i="18"/>
  <c r="BB29" i="18"/>
  <c r="BB13" i="18"/>
  <c r="AL6" i="18"/>
  <c r="J29" i="18"/>
  <c r="AM13" i="18"/>
  <c r="R25" i="18"/>
  <c r="AT23" i="18"/>
  <c r="AM5" i="18"/>
  <c r="Z17" i="18"/>
  <c r="AJ38" i="18"/>
  <c r="J19" i="18"/>
  <c r="X5" i="18"/>
  <c r="U57" i="18"/>
  <c r="X10" i="18"/>
  <c r="AU24" i="18"/>
  <c r="AJ9" i="18"/>
  <c r="BE21" i="18"/>
  <c r="AM71" i="18"/>
  <c r="BD36" i="18"/>
  <c r="BD7" i="18"/>
  <c r="F6" i="18"/>
  <c r="S18" i="18"/>
  <c r="BD22" i="18"/>
  <c r="C15" i="18"/>
  <c r="AH15" i="18"/>
  <c r="J8" i="18"/>
  <c r="BI22" i="18"/>
  <c r="M6" i="18"/>
  <c r="AP12" i="18"/>
  <c r="BC20" i="18"/>
  <c r="AO39" i="18"/>
  <c r="BR33" i="18"/>
  <c r="L27" i="18"/>
  <c r="BH8" i="18"/>
  <c r="BJ24" i="18"/>
  <c r="F25" i="18"/>
  <c r="AX5" i="18"/>
  <c r="BI32" i="18"/>
  <c r="BI7" i="18"/>
  <c r="BJ32" i="18"/>
  <c r="AZ6" i="18"/>
  <c r="AG6" i="18"/>
  <c r="BP26" i="18"/>
  <c r="G23" i="18"/>
  <c r="BL16" i="18"/>
  <c r="E9" i="18"/>
  <c r="BK20" i="18"/>
  <c r="AJ13" i="18"/>
  <c r="AC11" i="18"/>
  <c r="F11" i="18"/>
  <c r="AV37" i="18"/>
  <c r="BD14" i="18"/>
  <c r="AE35" i="18"/>
  <c r="Q11" i="18"/>
  <c r="Y27" i="18"/>
  <c r="K27" i="18"/>
  <c r="K33" i="18"/>
  <c r="Z30" i="18"/>
  <c r="AJ32" i="18"/>
  <c r="AW35" i="18"/>
  <c r="AL11" i="18"/>
  <c r="BE10" i="18"/>
  <c r="BP45" i="18"/>
  <c r="Y10" i="18"/>
  <c r="M14" i="18"/>
  <c r="BC7" i="18"/>
  <c r="AU33" i="18"/>
  <c r="C7" i="18"/>
  <c r="AI22" i="18"/>
  <c r="AB12" i="18"/>
  <c r="BL60" i="18"/>
  <c r="BP48" i="18"/>
  <c r="BB32" i="18"/>
  <c r="BL24" i="18"/>
  <c r="H24" i="18"/>
  <c r="AU48" i="18"/>
  <c r="BO15" i="18"/>
  <c r="C36" i="18"/>
  <c r="BR16" i="18"/>
  <c r="S37" i="18"/>
  <c r="Y18" i="18"/>
  <c r="Z35" i="18"/>
  <c r="AH80" i="18"/>
  <c r="AB70" i="18"/>
  <c r="BA82" i="18"/>
  <c r="C39" i="18"/>
  <c r="R27" i="18"/>
  <c r="C91" i="18"/>
  <c r="AP30" i="18"/>
  <c r="BI19" i="18"/>
  <c r="AC45" i="18"/>
  <c r="BL32" i="18"/>
  <c r="S22" i="18"/>
  <c r="V35" i="18"/>
  <c r="AP61" i="18"/>
  <c r="H88" i="18"/>
  <c r="E26" i="18"/>
  <c r="Y61" i="18"/>
  <c r="BA36" i="18"/>
  <c r="N19" i="18"/>
  <c r="G40" i="18"/>
  <c r="L28" i="18"/>
  <c r="H66" i="18"/>
  <c r="AC42" i="18"/>
  <c r="AN30" i="18"/>
  <c r="BB75" i="18"/>
  <c r="BK93" i="18"/>
  <c r="BO43" i="18"/>
  <c r="AM23" i="18"/>
  <c r="BG47" i="18"/>
  <c r="Y64" i="18"/>
  <c r="V16" i="18"/>
  <c r="BN38" i="18"/>
  <c r="T25" i="18"/>
  <c r="C76" i="18"/>
  <c r="AT39" i="18"/>
  <c r="AV27" i="18"/>
  <c r="C77" i="18"/>
  <c r="E56" i="18"/>
  <c r="Z38" i="18"/>
  <c r="BC41" i="18"/>
  <c r="AH16" i="18"/>
  <c r="BC83" i="18"/>
  <c r="M56" i="18"/>
  <c r="AS40" i="18"/>
  <c r="K50" i="18"/>
  <c r="AI49" i="18"/>
  <c r="AE34" i="18"/>
  <c r="T43" i="18"/>
  <c r="AL44" i="18"/>
  <c r="BI34" i="18"/>
  <c r="F74" i="18"/>
  <c r="BP25" i="18"/>
  <c r="AS94" i="18"/>
  <c r="AF23" i="18"/>
  <c r="AB50" i="18"/>
  <c r="AX45" i="18"/>
  <c r="AX18" i="18"/>
  <c r="AT34" i="18"/>
  <c r="Y93" i="18"/>
  <c r="BJ36" i="18"/>
  <c r="X57" i="18"/>
  <c r="AG79" i="18"/>
  <c r="AW30" i="18"/>
  <c r="AF37" i="18"/>
  <c r="AX88" i="18"/>
  <c r="N70" i="18"/>
  <c r="Q61" i="18"/>
  <c r="AH61" i="18"/>
  <c r="H93" i="18"/>
  <c r="BD57" i="18"/>
  <c r="E80" i="18"/>
  <c r="O65" i="18"/>
  <c r="AJ49" i="18"/>
  <c r="BB84" i="18"/>
  <c r="AS54" i="18"/>
  <c r="BH47" i="18"/>
  <c r="AA94" i="18"/>
  <c r="AZ93" i="18"/>
  <c r="BL51" i="18"/>
  <c r="AM93" i="18"/>
  <c r="AQ64" i="18"/>
  <c r="M105" i="18"/>
  <c r="AH99" i="18"/>
  <c r="C78" i="18"/>
  <c r="C9" i="18"/>
  <c r="BC17" i="18"/>
  <c r="Q15" i="18"/>
  <c r="AM6" i="18"/>
  <c r="BQ6" i="18"/>
  <c r="AX6" i="18"/>
  <c r="BR28" i="18"/>
  <c r="V11" i="18"/>
  <c r="AU14" i="18"/>
  <c r="AJ28" i="18"/>
  <c r="AP5" i="18"/>
  <c r="R30" i="18"/>
  <c r="AE7" i="18"/>
  <c r="AK7" i="18" s="1"/>
  <c r="BZ7" i="18" s="1"/>
  <c r="Y13" i="18"/>
  <c r="BN23" i="18"/>
  <c r="BN62" i="18"/>
  <c r="K23" i="18"/>
  <c r="H23" i="18"/>
  <c r="AQ29" i="18"/>
  <c r="BA34" i="18"/>
  <c r="BI65" i="18"/>
  <c r="J15" i="18"/>
  <c r="AS30" i="18"/>
  <c r="G35" i="18"/>
  <c r="BS54" i="18"/>
  <c r="Z16" i="18"/>
  <c r="BI31" i="18"/>
  <c r="AF36" i="18"/>
  <c r="AQ45" i="18"/>
  <c r="AL17" i="18"/>
  <c r="C33" i="18"/>
  <c r="AI37" i="18"/>
  <c r="BE48" i="18"/>
  <c r="Q58" i="18"/>
  <c r="BG45" i="18"/>
  <c r="AZ60" i="18"/>
  <c r="BP79" i="18"/>
  <c r="X99" i="18"/>
  <c r="X65" i="18"/>
  <c r="AU47" i="18"/>
  <c r="BK14" i="18"/>
  <c r="AO30" i="18"/>
  <c r="L35" i="18"/>
  <c r="AA55" i="18"/>
  <c r="R16" i="18"/>
  <c r="W16" i="18" s="1"/>
  <c r="BX16" i="18" s="1"/>
  <c r="BE31" i="18"/>
  <c r="X36" i="18"/>
  <c r="T54" i="18"/>
  <c r="X17" i="18"/>
  <c r="AX32" i="18"/>
  <c r="U37" i="18"/>
  <c r="AS34" i="18"/>
  <c r="BL75" i="18"/>
  <c r="BN29" i="18"/>
  <c r="BE27" i="18"/>
  <c r="X45" i="18"/>
  <c r="BD51" i="18"/>
  <c r="AN39" i="18"/>
  <c r="BQ28" i="18"/>
  <c r="N51" i="18"/>
  <c r="AE46" i="18"/>
  <c r="AT14" i="18"/>
  <c r="O30" i="18"/>
  <c r="AZ34" i="18"/>
  <c r="BI50" i="18"/>
  <c r="Q68" i="18"/>
  <c r="BB55" i="18"/>
  <c r="T60" i="18"/>
  <c r="AB93" i="18"/>
  <c r="BL38" i="18"/>
  <c r="BH52" i="18"/>
  <c r="BR19" i="18"/>
  <c r="Q56" i="18"/>
  <c r="F40" i="18"/>
  <c r="AW44" i="18"/>
  <c r="Y21" i="18"/>
  <c r="Z24" i="18"/>
  <c r="V41" i="18"/>
  <c r="BK47" i="18"/>
  <c r="R22" i="18"/>
  <c r="S25" i="18"/>
  <c r="BB31" i="18"/>
  <c r="AO37" i="18"/>
  <c r="AQ70" i="18"/>
  <c r="Y17" i="18"/>
  <c r="BH32" i="18"/>
  <c r="V37" i="18"/>
  <c r="BO47" i="18"/>
  <c r="AB18" i="18"/>
  <c r="X34" i="18"/>
  <c r="AH38" i="18"/>
  <c r="K51" i="18"/>
  <c r="BA19" i="18"/>
  <c r="M44" i="18"/>
  <c r="AX39" i="18"/>
  <c r="AG61" i="18"/>
  <c r="AQ54" i="18"/>
  <c r="BD52" i="18"/>
  <c r="AE50" i="18"/>
  <c r="Y72" i="18"/>
  <c r="BR100" i="18"/>
  <c r="K36" i="18"/>
  <c r="Q53" i="18"/>
  <c r="H17" i="18"/>
  <c r="AZ32" i="18"/>
  <c r="N37" i="18"/>
  <c r="AG58" i="18"/>
  <c r="T18" i="18"/>
  <c r="BP33" i="18"/>
  <c r="AM38" i="18"/>
  <c r="BO65" i="18"/>
  <c r="AM19" i="18"/>
  <c r="AO42" i="18"/>
  <c r="AJ39" i="18"/>
  <c r="AT37" i="18"/>
  <c r="BG73" i="18"/>
  <c r="T14" i="18"/>
  <c r="W14" i="18" s="1"/>
  <c r="BX14" i="18" s="1"/>
  <c r="BP29" i="18"/>
  <c r="AM34" i="18"/>
  <c r="AW49" i="18"/>
  <c r="AJ15" i="18"/>
  <c r="J31" i="18"/>
  <c r="AP35" i="18"/>
  <c r="BD71" i="18"/>
  <c r="AV16" i="18"/>
  <c r="Z32" i="18"/>
  <c r="BO36" i="18"/>
  <c r="AE56" i="18"/>
  <c r="AO70" i="18"/>
  <c r="AS60" i="18"/>
  <c r="BP77" i="18"/>
  <c r="BP85" i="18"/>
  <c r="L26" i="18"/>
  <c r="H43" i="18"/>
  <c r="BH61" i="18"/>
  <c r="AF29" i="18"/>
  <c r="BL34" i="18"/>
  <c r="X55" i="18"/>
  <c r="AC21" i="18"/>
  <c r="Z25" i="18"/>
  <c r="BJ38" i="18"/>
  <c r="V22" i="18"/>
  <c r="AF26" i="18"/>
  <c r="AL35" i="18"/>
  <c r="BD70" i="18"/>
  <c r="AI27" i="18"/>
  <c r="BB36" i="18"/>
  <c r="BG68" i="18"/>
  <c r="BH28" i="18"/>
  <c r="BN37" i="18"/>
  <c r="R76" i="18"/>
  <c r="AM44" i="18"/>
  <c r="AU65" i="18"/>
  <c r="AJ78" i="18"/>
  <c r="D43" i="18"/>
  <c r="AN89" i="18"/>
  <c r="X26" i="18"/>
  <c r="G44" i="18"/>
  <c r="D91" i="18"/>
  <c r="AN27" i="18"/>
  <c r="AZ50" i="18"/>
  <c r="AG28" i="18"/>
  <c r="BO41" i="18"/>
  <c r="AM20" i="18"/>
  <c r="AJ40" i="18"/>
  <c r="AP21" i="18"/>
  <c r="AV41" i="18"/>
  <c r="BO22" i="18"/>
  <c r="BL42" i="18"/>
  <c r="U55" i="18"/>
  <c r="Z61" i="18"/>
  <c r="BS109" i="18"/>
  <c r="BP78" i="18"/>
  <c r="BK34" i="18"/>
  <c r="V77" i="18"/>
  <c r="R36" i="18"/>
  <c r="Z74" i="18"/>
  <c r="AO26" i="18"/>
  <c r="AC47" i="18"/>
  <c r="AH27" i="18"/>
  <c r="AP40" i="18"/>
  <c r="AX28" i="18"/>
  <c r="J42" i="18"/>
  <c r="BJ29" i="18"/>
  <c r="BD43" i="18"/>
  <c r="C61" i="18"/>
  <c r="AI67" i="18"/>
  <c r="AT36" i="18"/>
  <c r="AQ17" i="18"/>
  <c r="AW37" i="18"/>
  <c r="BC18" i="18"/>
  <c r="D39" i="18"/>
  <c r="AV19" i="18"/>
  <c r="BS39" i="18"/>
  <c r="BS20" i="18"/>
  <c r="G30" i="18"/>
  <c r="F62" i="18"/>
  <c r="AF31" i="18"/>
  <c r="D55" i="18"/>
  <c r="AI32" i="18"/>
  <c r="BG60" i="18"/>
  <c r="O73" i="18"/>
  <c r="C63" i="18"/>
  <c r="AT65" i="18"/>
  <c r="AE87" i="18"/>
  <c r="AZ74" i="18"/>
  <c r="E60" i="18"/>
  <c r="O49" i="18"/>
  <c r="J81" i="18"/>
  <c r="AO69" i="18"/>
  <c r="AU54" i="18"/>
  <c r="AB72" i="18"/>
  <c r="F64" i="18"/>
  <c r="BJ61" i="18"/>
  <c r="O69" i="18"/>
  <c r="BJ66" i="18"/>
  <c r="AQ99" i="18"/>
  <c r="M67" i="18"/>
  <c r="R77" i="18"/>
  <c r="H73" i="18"/>
  <c r="O51" i="18"/>
  <c r="BE54" i="18"/>
  <c r="L45" i="18"/>
  <c r="AA67" i="18"/>
  <c r="AX73" i="18"/>
  <c r="BH86" i="18"/>
  <c r="G55" i="18"/>
  <c r="AI58" i="18"/>
  <c r="H45" i="18"/>
  <c r="AX68" i="18"/>
  <c r="BC82" i="18"/>
  <c r="AC66" i="18"/>
  <c r="AO52" i="18"/>
  <c r="Z59" i="18"/>
  <c r="BE70" i="18"/>
  <c r="AL78" i="18"/>
  <c r="AA92" i="18"/>
  <c r="K72" i="18"/>
  <c r="BA62" i="18"/>
  <c r="AB62" i="18"/>
  <c r="AI59" i="18"/>
  <c r="AA73" i="18"/>
  <c r="AH59" i="18"/>
  <c r="AO85" i="18"/>
  <c r="S61" i="18"/>
  <c r="Q69" i="18"/>
  <c r="AC51" i="18"/>
  <c r="BD78" i="18"/>
  <c r="AC69" i="18"/>
  <c r="AN58" i="18"/>
  <c r="AA107" i="18"/>
  <c r="D90" i="18"/>
  <c r="R92" i="18"/>
  <c r="AW111" i="18"/>
  <c r="BA10" i="18"/>
  <c r="AU10" i="18"/>
  <c r="BH23" i="18"/>
  <c r="AA14" i="18"/>
  <c r="AJ12" i="18"/>
  <c r="BC6" i="18"/>
  <c r="T31" i="18"/>
  <c r="BO33" i="18"/>
  <c r="AS12" i="18"/>
  <c r="AZ8" i="18"/>
  <c r="BA30" i="18"/>
  <c r="AV17" i="18"/>
  <c r="N27" i="18"/>
  <c r="AB8" i="18"/>
  <c r="R8" i="18"/>
  <c r="BK38" i="18"/>
  <c r="AT21" i="18"/>
  <c r="C40" i="18"/>
  <c r="AU31" i="18"/>
  <c r="V36" i="18"/>
  <c r="AA51" i="18"/>
  <c r="AO76" i="18"/>
  <c r="BA25" i="18"/>
  <c r="BB26" i="18"/>
  <c r="AX43" i="18"/>
  <c r="AL47" i="18"/>
  <c r="M30" i="18"/>
  <c r="BN27" i="18"/>
  <c r="AO45" i="18"/>
  <c r="BJ54" i="18"/>
  <c r="AL41" i="18"/>
  <c r="L29" i="18"/>
  <c r="C53" i="18"/>
  <c r="AI46" i="18"/>
  <c r="AC60" i="18"/>
  <c r="BK58" i="18"/>
  <c r="AI63" i="18"/>
  <c r="BP84" i="18"/>
  <c r="AX40" i="18"/>
  <c r="AM42" i="18"/>
  <c r="BL54" i="18"/>
  <c r="V25" i="18"/>
  <c r="AT26" i="18"/>
  <c r="AP43" i="18"/>
  <c r="F60" i="18"/>
  <c r="Q30" i="18"/>
  <c r="AW27" i="18"/>
  <c r="X46" i="18"/>
  <c r="X52" i="18"/>
  <c r="J35" i="18"/>
  <c r="K29" i="18"/>
  <c r="AJ54" i="18"/>
  <c r="BO50" i="18"/>
  <c r="J91" i="18"/>
  <c r="AV20" i="18"/>
  <c r="AW23" i="18"/>
  <c r="BO40" i="18"/>
  <c r="BA60" i="18"/>
  <c r="BL21" i="18"/>
  <c r="D25" i="18"/>
  <c r="BR41" i="18"/>
  <c r="AV53" i="18"/>
  <c r="BG23" i="18"/>
  <c r="G26" i="18"/>
  <c r="Y43" i="18"/>
  <c r="H58" i="18"/>
  <c r="BC77" i="18"/>
  <c r="AF71" i="18"/>
  <c r="R81" i="18"/>
  <c r="J58" i="18"/>
  <c r="BQ34" i="18"/>
  <c r="BS51" i="18"/>
  <c r="E16" i="18"/>
  <c r="BA31" i="18"/>
  <c r="O36" i="18"/>
  <c r="G54" i="18"/>
  <c r="Q17" i="18"/>
  <c r="BD32" i="18"/>
  <c r="AA37" i="18"/>
  <c r="AT58" i="18"/>
  <c r="AA18" i="18"/>
  <c r="O34" i="18"/>
  <c r="AG38" i="18"/>
  <c r="D36" i="18"/>
  <c r="AN74" i="18"/>
  <c r="AP37" i="18"/>
  <c r="BD28" i="18"/>
  <c r="O50" i="18"/>
  <c r="AJ45" i="18"/>
  <c r="AG14" i="18"/>
  <c r="K30" i="18"/>
  <c r="AQ34" i="18"/>
  <c r="AV50" i="18"/>
  <c r="AS15" i="18"/>
  <c r="N31" i="18"/>
  <c r="BC35" i="18"/>
  <c r="R52" i="18"/>
  <c r="K62" i="18"/>
  <c r="F52" i="18"/>
  <c r="AZ59" i="18"/>
  <c r="BG89" i="18"/>
  <c r="BH36" i="18"/>
  <c r="Y45" i="18"/>
  <c r="BR71" i="18"/>
  <c r="BR39" i="18"/>
  <c r="AV28" i="18"/>
  <c r="BB50" i="18"/>
  <c r="AB56" i="18"/>
  <c r="AL14" i="18"/>
  <c r="BL29" i="18"/>
  <c r="AV34" i="18"/>
  <c r="BO60" i="18"/>
  <c r="AE15" i="18"/>
  <c r="M31" i="18"/>
  <c r="BB35" i="18"/>
  <c r="BR50" i="18"/>
  <c r="Z89" i="18"/>
  <c r="BG22" i="18"/>
  <c r="BL25" i="18"/>
  <c r="BQ42" i="18"/>
  <c r="E57" i="18"/>
  <c r="T27" i="18"/>
  <c r="F27" i="18"/>
  <c r="O44" i="18"/>
  <c r="AZ63" i="18"/>
  <c r="AF32" i="18"/>
  <c r="V28" i="18"/>
  <c r="AM48" i="18"/>
  <c r="AM54" i="18"/>
  <c r="AI76" i="18"/>
  <c r="AN69" i="18"/>
  <c r="D76" i="18"/>
  <c r="BQ64" i="18"/>
  <c r="BN39" i="18"/>
  <c r="X41" i="18"/>
  <c r="R80" i="18"/>
  <c r="BA35" i="18"/>
  <c r="AG43" i="18"/>
  <c r="AG52" i="18"/>
  <c r="BN43" i="18"/>
  <c r="BA33" i="18"/>
  <c r="AW54" i="18"/>
  <c r="AJ14" i="18"/>
  <c r="O42" i="18"/>
  <c r="K44" i="18"/>
  <c r="AT90" i="18"/>
  <c r="BA23" i="18"/>
  <c r="BE47" i="18"/>
  <c r="N92" i="18"/>
  <c r="BD24" i="18"/>
  <c r="R34" i="18"/>
  <c r="X69" i="18"/>
  <c r="AF48" i="18"/>
  <c r="AT84" i="18"/>
  <c r="AJ68" i="18"/>
  <c r="O41" i="18"/>
  <c r="AF18" i="18"/>
  <c r="BG30" i="18"/>
  <c r="BN42" i="18"/>
  <c r="BT42" i="18" s="1"/>
  <c r="CE42" i="18" s="1"/>
  <c r="AI19" i="18"/>
  <c r="F35" i="18"/>
  <c r="AI77" i="18"/>
  <c r="AL25" i="18"/>
  <c r="AL57" i="18"/>
  <c r="AE26" i="18"/>
  <c r="BR38" i="18"/>
  <c r="AU27" i="18"/>
  <c r="BC40" i="18"/>
  <c r="BG28" i="18"/>
  <c r="N42" i="18"/>
  <c r="BN49" i="18"/>
  <c r="J54" i="18"/>
  <c r="G43" i="18"/>
  <c r="O28" i="18"/>
  <c r="AF44" i="18"/>
  <c r="J33" i="18"/>
  <c r="AL48" i="18"/>
  <c r="J14" i="18"/>
  <c r="G34" i="18"/>
  <c r="BK83" i="18"/>
  <c r="AQ24" i="18"/>
  <c r="E49" i="18"/>
  <c r="BC25" i="18"/>
  <c r="L62" i="18"/>
  <c r="BS26" i="18"/>
  <c r="AO48" i="18"/>
  <c r="BG44" i="18"/>
  <c r="AO92" i="18"/>
  <c r="AS46" i="18"/>
  <c r="BI23" i="18"/>
  <c r="U48" i="18"/>
  <c r="C25" i="18"/>
  <c r="AS50" i="18"/>
  <c r="BE16" i="18"/>
  <c r="BK36" i="18"/>
  <c r="AX17" i="18"/>
  <c r="BQ37" i="18"/>
  <c r="BJ18" i="18"/>
  <c r="O39" i="18"/>
  <c r="H20" i="18"/>
  <c r="AA40" i="18"/>
  <c r="AV46" i="18"/>
  <c r="AC76" i="18"/>
  <c r="AF69" i="18"/>
  <c r="AM63" i="18"/>
  <c r="AX44" i="18"/>
  <c r="K73" i="18"/>
  <c r="AO53" i="18"/>
  <c r="H48" i="18"/>
  <c r="AM79" i="18"/>
  <c r="BN65" i="18"/>
  <c r="BS69" i="18"/>
  <c r="S77" i="18"/>
  <c r="BE73" i="18"/>
  <c r="BE79" i="18"/>
  <c r="X66" i="18"/>
  <c r="Y100" i="18"/>
  <c r="M35" i="18"/>
  <c r="Y65" i="18"/>
  <c r="AO68" i="18"/>
  <c r="AU81" i="18"/>
  <c r="AP47" i="18"/>
  <c r="C94" i="18"/>
  <c r="AH40" i="18"/>
  <c r="AE65" i="18"/>
  <c r="BI72" i="18"/>
  <c r="BG79" i="18"/>
  <c r="K60" i="18"/>
  <c r="BP89" i="18"/>
  <c r="O58" i="18"/>
  <c r="AE81" i="18"/>
  <c r="G68" i="18"/>
  <c r="BK75" i="18"/>
  <c r="V58" i="18"/>
  <c r="K91" i="18"/>
  <c r="V55" i="18"/>
  <c r="S81" i="18"/>
  <c r="V76" i="18"/>
  <c r="AF89" i="18"/>
  <c r="BR58" i="18"/>
  <c r="AM39" i="18"/>
  <c r="Z52" i="18"/>
  <c r="S82" i="18"/>
  <c r="BQ77" i="18"/>
  <c r="AZ96" i="18"/>
  <c r="X62" i="18"/>
  <c r="Q36" i="18"/>
  <c r="AS56" i="18"/>
  <c r="H75" i="18"/>
  <c r="C98" i="18"/>
  <c r="AC65" i="18"/>
  <c r="AU109" i="18"/>
  <c r="K106" i="18"/>
  <c r="BI79" i="18"/>
  <c r="F108" i="18"/>
  <c r="BR13" i="18"/>
  <c r="AQ12" i="18"/>
  <c r="T33" i="18"/>
  <c r="AN33" i="18"/>
  <c r="AI12" i="18"/>
  <c r="BI10" i="18"/>
  <c r="AB24" i="18"/>
  <c r="AO82" i="18"/>
  <c r="BJ8" i="18"/>
  <c r="AU6" i="18"/>
  <c r="AF27" i="18"/>
  <c r="H9" i="18"/>
  <c r="L34" i="18"/>
  <c r="U6" i="18"/>
  <c r="BQ14" i="18"/>
  <c r="Z60" i="18"/>
  <c r="AP18" i="18"/>
  <c r="AZ67" i="18"/>
  <c r="BQ27" i="18"/>
  <c r="BS45" i="18"/>
  <c r="AH44" i="18"/>
  <c r="H92" i="18"/>
  <c r="AS19" i="18"/>
  <c r="BA43" i="18"/>
  <c r="BC39" i="18"/>
  <c r="AA56" i="18"/>
  <c r="BI20" i="18"/>
  <c r="BJ23" i="18"/>
  <c r="BS40" i="18"/>
  <c r="AQ61" i="18"/>
  <c r="C22" i="18"/>
  <c r="H25" i="18"/>
  <c r="M42" i="18"/>
  <c r="BI53" i="18"/>
  <c r="BO64" i="18"/>
  <c r="BB66" i="18"/>
  <c r="AV93" i="18"/>
  <c r="AS61" i="18"/>
  <c r="T69" i="18"/>
  <c r="AV38" i="18"/>
  <c r="BD55" i="18"/>
  <c r="BB19" i="18"/>
  <c r="BE43" i="18"/>
  <c r="BL39" i="18"/>
  <c r="BA66" i="18"/>
  <c r="BN20" i="18"/>
  <c r="J24" i="18"/>
  <c r="F41" i="18"/>
  <c r="AW70" i="18"/>
  <c r="BG21" i="18"/>
  <c r="G25" i="18"/>
  <c r="L42" i="18"/>
  <c r="AW50" i="18"/>
  <c r="D23" i="18"/>
  <c r="BN16" i="18"/>
  <c r="V32" i="18"/>
  <c r="F37" i="18"/>
  <c r="U59" i="18"/>
  <c r="L18" i="18"/>
  <c r="AH33" i="18"/>
  <c r="V38" i="18"/>
  <c r="AA54" i="18"/>
  <c r="X19" i="18"/>
  <c r="Z40" i="18"/>
  <c r="AH39" i="18"/>
  <c r="L60" i="18"/>
  <c r="AA78" i="18"/>
  <c r="AX92" i="18"/>
  <c r="BO58" i="18"/>
  <c r="BC67" i="18"/>
  <c r="AL43" i="18"/>
  <c r="G59" i="18"/>
  <c r="AI29" i="18"/>
  <c r="AS27" i="18"/>
  <c r="AP45" i="18"/>
  <c r="O52" i="18"/>
  <c r="BP41" i="18"/>
  <c r="BI28" i="18"/>
  <c r="T53" i="18"/>
  <c r="AO56" i="18"/>
  <c r="AF14" i="18"/>
  <c r="J30" i="18"/>
  <c r="AP34" i="18"/>
  <c r="BB49" i="18"/>
  <c r="AG90" i="18"/>
  <c r="BH21" i="18"/>
  <c r="BI24" i="18"/>
  <c r="BN41" i="18"/>
  <c r="AW52" i="18"/>
  <c r="BK22" i="18"/>
  <c r="C26" i="18"/>
  <c r="L43" i="18"/>
  <c r="D58" i="18"/>
  <c r="S28" i="18"/>
  <c r="S27" i="18"/>
  <c r="X44" i="18"/>
  <c r="BQ63" i="18"/>
  <c r="AJ69" i="18"/>
  <c r="AW64" i="18"/>
  <c r="E78" i="18"/>
  <c r="BH68" i="18"/>
  <c r="AL80" i="18"/>
  <c r="BG40" i="18"/>
  <c r="AG69" i="18"/>
  <c r="BD21" i="18"/>
  <c r="BR24" i="18"/>
  <c r="E42" i="18"/>
  <c r="AP65" i="18"/>
  <c r="C23" i="18"/>
  <c r="Y26" i="18"/>
  <c r="Q43" i="18"/>
  <c r="C62" i="18"/>
  <c r="AH26" i="18"/>
  <c r="AK26" i="18" s="1"/>
  <c r="BZ26" i="18" s="1"/>
  <c r="V27" i="18"/>
  <c r="N44" i="18"/>
  <c r="Y68" i="18"/>
  <c r="BD30" i="18"/>
  <c r="K19" i="18"/>
  <c r="AB38" i="18"/>
  <c r="Q39" i="18"/>
  <c r="BE58" i="18"/>
  <c r="N20" i="18"/>
  <c r="AB23" i="18"/>
  <c r="AG40" i="18"/>
  <c r="BI67" i="18"/>
  <c r="AM21" i="18"/>
  <c r="BA24" i="18"/>
  <c r="AS41" i="18"/>
  <c r="AX87" i="18"/>
  <c r="L87" i="18"/>
  <c r="AV88" i="18"/>
  <c r="BI49" i="18"/>
  <c r="Y73" i="18"/>
  <c r="U41" i="18"/>
  <c r="D40" i="18"/>
  <c r="X92" i="18"/>
  <c r="AF30" i="18"/>
  <c r="AL39" i="18"/>
  <c r="BR80" i="18"/>
  <c r="L22" i="18"/>
  <c r="AI40" i="18"/>
  <c r="BJ48" i="18"/>
  <c r="BS22" i="18"/>
  <c r="BS30" i="18"/>
  <c r="BB37" i="18"/>
  <c r="AX27" i="18"/>
  <c r="M32" i="18"/>
  <c r="M39" i="18"/>
  <c r="AS32" i="18"/>
  <c r="AC33" i="18"/>
  <c r="BP40" i="18"/>
  <c r="Z53" i="18"/>
  <c r="BS56" i="18"/>
  <c r="BI54" i="18"/>
  <c r="H68" i="18"/>
  <c r="BI39" i="18"/>
  <c r="BC23" i="18"/>
  <c r="O27" i="18"/>
  <c r="T41" i="18"/>
  <c r="BO28" i="18"/>
  <c r="AS43" i="18"/>
  <c r="AA90" i="18"/>
  <c r="AB34" i="18"/>
  <c r="Y81" i="18"/>
  <c r="AN43" i="18"/>
  <c r="AX37" i="18"/>
  <c r="BQ23" i="18"/>
  <c r="R39" i="18"/>
  <c r="O25" i="18"/>
  <c r="BL40" i="18"/>
  <c r="T83" i="18"/>
  <c r="BQ78" i="18"/>
  <c r="Y39" i="18"/>
  <c r="V20" i="18"/>
  <c r="AB40" i="18"/>
  <c r="AH21" i="18"/>
  <c r="BA41" i="18"/>
  <c r="BA22" i="18"/>
  <c r="AX42" i="18"/>
  <c r="BJ93" i="18"/>
  <c r="L33" i="18"/>
  <c r="AS59" i="18"/>
  <c r="Z36" i="18"/>
  <c r="BR52" i="18"/>
  <c r="AL49" i="18"/>
  <c r="AM57" i="18"/>
  <c r="Y52" i="18"/>
  <c r="K87" i="18"/>
  <c r="BN59" i="18"/>
  <c r="U32" i="18"/>
  <c r="BC46" i="18"/>
  <c r="AT33" i="18"/>
  <c r="BQ49" i="18"/>
  <c r="BQ30" i="18"/>
  <c r="AI55" i="18"/>
  <c r="K14" i="18"/>
  <c r="H34" i="18"/>
  <c r="N15" i="18"/>
  <c r="T35" i="18"/>
  <c r="AM16" i="18"/>
  <c r="AJ36" i="18"/>
  <c r="D54" i="18"/>
  <c r="AE45" i="18"/>
  <c r="AJ90" i="18"/>
  <c r="J62" i="18"/>
  <c r="Y57" i="18"/>
  <c r="AS88" i="18"/>
  <c r="R67" i="18"/>
  <c r="H47" i="18"/>
  <c r="O88" i="18"/>
  <c r="AI70" i="18"/>
  <c r="V62" i="18"/>
  <c r="X73" i="18"/>
  <c r="AI78" i="18"/>
  <c r="AO86" i="18"/>
  <c r="BK70" i="18"/>
  <c r="AJ91" i="18"/>
  <c r="K59" i="18"/>
  <c r="BL69" i="18"/>
  <c r="Z76" i="18"/>
  <c r="BH84" i="18"/>
  <c r="AS45" i="18"/>
  <c r="AQ43" i="18"/>
  <c r="BO52" i="18"/>
  <c r="M70" i="18"/>
  <c r="BQ81" i="18"/>
  <c r="AB90" i="18"/>
  <c r="BK56" i="18"/>
  <c r="X37" i="18"/>
  <c r="AE67" i="18"/>
  <c r="R78" i="18"/>
  <c r="AX91" i="18"/>
  <c r="T57" i="18"/>
  <c r="BB57" i="18"/>
  <c r="F34" i="18"/>
  <c r="BA71" i="18"/>
  <c r="R79" i="18"/>
  <c r="AE73" i="18"/>
  <c r="X54" i="18"/>
  <c r="K74" i="18"/>
  <c r="AV43" i="18"/>
  <c r="X67" i="18"/>
  <c r="AV90" i="18"/>
  <c r="AE85" i="18"/>
  <c r="BJ51" i="18"/>
  <c r="BK66" i="18"/>
  <c r="BK45" i="18"/>
  <c r="X90" i="18"/>
  <c r="AL91" i="18"/>
  <c r="AI106" i="18"/>
  <c r="AN82" i="18"/>
  <c r="AM98" i="18"/>
  <c r="V108" i="18"/>
  <c r="C82" i="18"/>
  <c r="V101" i="18"/>
  <c r="AE38" i="18"/>
  <c r="AN54" i="18"/>
  <c r="Q79" i="18"/>
  <c r="G91" i="18"/>
  <c r="Q45" i="18"/>
  <c r="AT71" i="18"/>
  <c r="Y30" i="18"/>
  <c r="AQ35" i="18"/>
  <c r="U70" i="18"/>
  <c r="BK24" i="18"/>
  <c r="AB31" i="18"/>
  <c r="K37" i="18"/>
  <c r="AB68" i="18"/>
  <c r="R26" i="18"/>
  <c r="BA32" i="18"/>
  <c r="BE38" i="18"/>
  <c r="BG64" i="18"/>
  <c r="O18" i="18"/>
  <c r="BD33" i="18"/>
  <c r="Q38" i="18"/>
  <c r="Y50" i="18"/>
  <c r="H19" i="18"/>
  <c r="BP31" i="18"/>
  <c r="BA28" i="18"/>
  <c r="AG57" i="18"/>
  <c r="L70" i="18"/>
  <c r="U23" i="18"/>
  <c r="BD29" i="18"/>
  <c r="BN34" i="18"/>
  <c r="BK67" i="18"/>
  <c r="AT24" i="18"/>
  <c r="K31" i="18"/>
  <c r="AP36" i="18"/>
  <c r="AB64" i="18"/>
  <c r="BH93" i="18"/>
  <c r="D45" i="18"/>
  <c r="AI53" i="18"/>
  <c r="AJ77" i="18"/>
  <c r="BH39" i="18"/>
  <c r="AO61" i="18"/>
  <c r="BE20" i="18"/>
  <c r="BS23" i="18"/>
  <c r="BK40" i="18"/>
  <c r="AS70" i="18"/>
  <c r="BQ21" i="18"/>
  <c r="M25" i="18"/>
  <c r="R42" i="18"/>
  <c r="BP65" i="18"/>
  <c r="BJ22" i="18"/>
  <c r="S26" i="18"/>
  <c r="O43" i="18"/>
  <c r="BN55" i="18"/>
  <c r="AQ26" i="18"/>
  <c r="BQ17" i="18"/>
  <c r="U33" i="18"/>
  <c r="R38" i="18"/>
  <c r="K53" i="18"/>
  <c r="O19" i="18"/>
  <c r="AA39" i="18"/>
  <c r="U39" i="18"/>
  <c r="BQ59" i="18"/>
  <c r="AA20" i="18"/>
  <c r="AO23" i="18"/>
  <c r="AT40" i="18"/>
  <c r="D68" i="18"/>
  <c r="T77" i="18"/>
  <c r="AW90" i="18"/>
  <c r="BI51" i="18"/>
  <c r="BL63" i="18"/>
  <c r="AA32" i="18"/>
  <c r="AN38" i="18"/>
  <c r="AV62" i="18"/>
  <c r="H27" i="18"/>
  <c r="AQ33" i="18"/>
  <c r="BQ39" i="18"/>
  <c r="BE75" i="18"/>
  <c r="T28" i="18"/>
  <c r="AC41" i="18"/>
  <c r="BB41" i="18"/>
  <c r="AE80" i="18"/>
  <c r="Z20" i="18"/>
  <c r="AA23" i="18"/>
  <c r="AF40" i="18"/>
  <c r="AV45" i="18"/>
  <c r="S21" i="18"/>
  <c r="T24" i="18"/>
  <c r="BC30" i="18"/>
  <c r="AC36" i="18"/>
  <c r="Z62" i="18"/>
  <c r="AJ25" i="18"/>
  <c r="BS31" i="18"/>
  <c r="BO37" i="18"/>
  <c r="AL74" i="18"/>
  <c r="AV26" i="18"/>
  <c r="M33" i="18"/>
  <c r="AQ39" i="18"/>
  <c r="F69" i="18"/>
  <c r="AG51" i="18"/>
  <c r="AO51" i="18"/>
  <c r="AM58" i="18"/>
  <c r="J82" i="18"/>
  <c r="AQ37" i="18"/>
  <c r="BJ58" i="18"/>
  <c r="AJ18" i="18"/>
  <c r="AB26" i="18"/>
  <c r="BH35" i="18"/>
  <c r="BC19" i="18"/>
  <c r="U27" i="18"/>
  <c r="BE36" i="18"/>
  <c r="AN57" i="18"/>
  <c r="AA19" i="18"/>
  <c r="BK26" i="18"/>
  <c r="BO49" i="18"/>
  <c r="AQ20" i="18"/>
  <c r="R28" i="18"/>
  <c r="AQ51" i="18"/>
  <c r="BC21" i="18"/>
  <c r="U29" i="18"/>
  <c r="AU56" i="18"/>
  <c r="AX65" i="18"/>
  <c r="AV72" i="18"/>
  <c r="Z72" i="18"/>
  <c r="AH94" i="18"/>
  <c r="AS58" i="18"/>
  <c r="AB15" i="18"/>
  <c r="BL33" i="18"/>
  <c r="AG45" i="18"/>
  <c r="BA16" i="18"/>
  <c r="BO39" i="18"/>
  <c r="BO20" i="18"/>
  <c r="C30" i="18"/>
  <c r="BE61" i="18"/>
  <c r="Z31" i="18"/>
  <c r="AM51" i="18"/>
  <c r="AL32" i="18"/>
  <c r="AV55" i="18"/>
  <c r="AX33" i="18"/>
  <c r="C45" i="18"/>
  <c r="AO79" i="18"/>
  <c r="V68" i="18"/>
  <c r="AH35" i="18"/>
  <c r="AN16" i="18"/>
  <c r="AX36" i="18"/>
  <c r="AZ17" i="18"/>
  <c r="BJ37" i="18"/>
  <c r="AS18" i="18"/>
  <c r="BP38" i="18"/>
  <c r="BP19" i="18"/>
  <c r="H29" i="18"/>
  <c r="BA57" i="18"/>
  <c r="T30" i="18"/>
  <c r="AH64" i="18"/>
  <c r="AJ31" i="18"/>
  <c r="H55" i="18"/>
  <c r="AC75" i="18"/>
  <c r="K67" i="18"/>
  <c r="BA49" i="18"/>
  <c r="AM28" i="18"/>
  <c r="AZ71" i="18"/>
  <c r="AP29" i="18"/>
  <c r="AX48" i="18"/>
  <c r="AI30" i="18"/>
  <c r="AP44" i="18"/>
  <c r="AO22" i="18"/>
  <c r="AU42" i="18"/>
  <c r="BR25" i="18"/>
  <c r="BG43" i="18"/>
  <c r="L31" i="18"/>
  <c r="AN46" i="18"/>
  <c r="BA54" i="18"/>
  <c r="BR53" i="18"/>
  <c r="BG110" i="18"/>
  <c r="M64" i="18"/>
  <c r="BG58" i="18"/>
  <c r="G37" i="18"/>
  <c r="BD68" i="18"/>
  <c r="AV52" i="18"/>
  <c r="AN48" i="18"/>
  <c r="Y78" i="18"/>
  <c r="BL77" i="18"/>
  <c r="BJ90" i="18"/>
  <c r="BA74" i="18"/>
  <c r="BK109" i="18"/>
  <c r="BH91" i="18"/>
  <c r="BS33" i="18"/>
  <c r="X82" i="18"/>
  <c r="AM45" i="18"/>
  <c r="V80" i="18"/>
  <c r="AC89" i="18"/>
  <c r="Y71" i="18"/>
  <c r="V39" i="18"/>
  <c r="AV58" i="18"/>
  <c r="BD56" i="18"/>
  <c r="AH78" i="18"/>
  <c r="K83" i="18"/>
  <c r="BB86" i="18"/>
  <c r="AC49" i="18"/>
  <c r="AS92" i="18"/>
  <c r="BI66" i="18"/>
  <c r="AF72" i="18"/>
  <c r="BE49" i="18"/>
  <c r="BO87" i="18"/>
  <c r="AS42" i="18"/>
  <c r="AV69" i="18"/>
  <c r="BK74" i="18"/>
  <c r="D82" i="18"/>
  <c r="BG48" i="18"/>
  <c r="N38" i="18"/>
  <c r="BL44" i="18"/>
  <c r="G64" i="18"/>
  <c r="BA76" i="18"/>
  <c r="L79" i="18"/>
  <c r="AJ55" i="18"/>
  <c r="E35" i="18"/>
  <c r="K63" i="18"/>
  <c r="G65" i="18"/>
  <c r="BQ65" i="18"/>
  <c r="AC94" i="18"/>
  <c r="BJ78" i="18"/>
  <c r="X86" i="18"/>
  <c r="J97" i="18"/>
  <c r="AP82" i="18"/>
  <c r="AQ89" i="18"/>
  <c r="BG61" i="18"/>
  <c r="AC52" i="18"/>
  <c r="BB54" i="18"/>
  <c r="AH70" i="18"/>
  <c r="BC92" i="18"/>
  <c r="E83" i="18"/>
  <c r="AM99" i="18"/>
  <c r="AM108" i="18"/>
  <c r="C81" i="18"/>
  <c r="L75" i="18"/>
  <c r="G33" i="18"/>
  <c r="AU11" i="18"/>
  <c r="AO28" i="18"/>
  <c r="AP78" i="18"/>
  <c r="X30" i="18"/>
  <c r="L12" i="18"/>
  <c r="Q8" i="18"/>
  <c r="AO14" i="18"/>
  <c r="AG20" i="18"/>
  <c r="AQ9" i="18"/>
  <c r="AE18" i="18"/>
  <c r="V9" i="18"/>
  <c r="BQ40" i="18"/>
  <c r="AA9" i="18"/>
  <c r="AI21" i="18"/>
  <c r="BO24" i="18"/>
  <c r="BC42" i="18"/>
  <c r="BI38" i="18"/>
  <c r="AA33" i="18"/>
  <c r="AZ28" i="18"/>
  <c r="BC48" i="18"/>
  <c r="AF45" i="18"/>
  <c r="N14" i="18"/>
  <c r="AS29" i="18"/>
  <c r="T34" i="18"/>
  <c r="Z43" i="18"/>
  <c r="BI85" i="18"/>
  <c r="BI30" i="18"/>
  <c r="AJ35" i="18"/>
  <c r="K46" i="18"/>
  <c r="AI81" i="18"/>
  <c r="C32" i="18"/>
  <c r="AV36" i="18"/>
  <c r="AT61" i="18"/>
  <c r="BC79" i="18"/>
  <c r="BH57" i="18"/>
  <c r="R60" i="18"/>
  <c r="X63" i="18"/>
  <c r="N86" i="18"/>
  <c r="AP49" i="18"/>
  <c r="M47" i="18"/>
  <c r="BC85" i="18"/>
  <c r="BO29" i="18"/>
  <c r="AC34" i="18"/>
  <c r="AB49" i="18"/>
  <c r="AF87" i="18"/>
  <c r="BR30" i="18"/>
  <c r="AO35" i="18"/>
  <c r="BN50" i="18"/>
  <c r="BP86" i="18"/>
  <c r="AX22" i="18"/>
  <c r="BH25" i="18"/>
  <c r="BD42" i="18"/>
  <c r="BJ56" i="18"/>
  <c r="M26" i="18"/>
  <c r="BR26" i="18"/>
  <c r="BJ43" i="18"/>
  <c r="V43" i="18"/>
  <c r="X93" i="18"/>
  <c r="Y28" i="18"/>
  <c r="BR46" i="18"/>
  <c r="BO45" i="18"/>
  <c r="BQ99" i="18"/>
  <c r="AB29" i="18"/>
  <c r="Z63" i="18"/>
  <c r="Y74" i="18"/>
  <c r="G53" i="18"/>
  <c r="H69" i="18"/>
  <c r="AM80" i="18"/>
  <c r="BR98" i="18"/>
  <c r="AT66" i="18"/>
  <c r="AI35" i="18"/>
  <c r="AS81" i="18"/>
  <c r="AQ40" i="18"/>
  <c r="S39" i="18"/>
  <c r="C37" i="18"/>
  <c r="H86" i="18"/>
  <c r="AQ23" i="18"/>
  <c r="AE40" i="18"/>
  <c r="AW38" i="18"/>
  <c r="AS82" i="18"/>
  <c r="S15" i="18"/>
  <c r="BO30" i="18"/>
  <c r="AC35" i="18"/>
  <c r="BE59" i="18"/>
  <c r="AC16" i="18"/>
  <c r="BH31" i="18"/>
  <c r="AE36" i="18"/>
  <c r="AX57" i="18"/>
  <c r="BO76" i="18"/>
  <c r="BK32" i="18"/>
  <c r="AU37" i="18"/>
  <c r="BJ34" i="18"/>
  <c r="AE78" i="18"/>
  <c r="L37" i="18"/>
  <c r="BG38" i="18"/>
  <c r="BM38" i="18" s="1"/>
  <c r="CD38" i="18" s="1"/>
  <c r="AU36" i="18"/>
  <c r="BB77" i="18"/>
  <c r="BS65" i="18"/>
  <c r="V53" i="18"/>
  <c r="BD73" i="18"/>
  <c r="R91" i="18"/>
  <c r="X35" i="18"/>
  <c r="AD35" i="18" s="1"/>
  <c r="BY35" i="18" s="1"/>
  <c r="BA50" i="18"/>
  <c r="BS83" i="18"/>
  <c r="BQ31" i="18"/>
  <c r="AN36" i="18"/>
  <c r="AH52" i="18"/>
  <c r="AG17" i="18"/>
  <c r="O33" i="18"/>
  <c r="AZ37" i="18"/>
  <c r="BI59" i="18"/>
  <c r="AZ18" i="18"/>
  <c r="AH30" i="18"/>
  <c r="BJ27" i="18"/>
  <c r="AO46" i="18"/>
  <c r="N53" i="18"/>
  <c r="BS42" i="18"/>
  <c r="O29" i="18"/>
  <c r="AH56" i="18"/>
  <c r="E52" i="18"/>
  <c r="AA91" i="18"/>
  <c r="AA30" i="18"/>
  <c r="BP34" i="18"/>
  <c r="BS49" i="18"/>
  <c r="D93" i="18"/>
  <c r="AQ31" i="18"/>
  <c r="J36" i="18"/>
  <c r="BE51" i="18"/>
  <c r="Q50" i="18"/>
  <c r="Y67" i="18"/>
  <c r="S72" i="18"/>
  <c r="BA63" i="18"/>
  <c r="BR72" i="18"/>
  <c r="Q42" i="18"/>
  <c r="Y53" i="18"/>
  <c r="BB24" i="18"/>
  <c r="BK30" i="18"/>
  <c r="AT45" i="18"/>
  <c r="AS28" i="18"/>
  <c r="Y32" i="18"/>
  <c r="R55" i="18"/>
  <c r="BH73" i="18"/>
  <c r="C27" i="18"/>
  <c r="I27" i="18" s="1"/>
  <c r="BV27" i="18" s="1"/>
  <c r="BC34" i="18"/>
  <c r="S58" i="18"/>
  <c r="AX31" i="18"/>
  <c r="BS35" i="18"/>
  <c r="H46" i="18"/>
  <c r="BQ13" i="18"/>
  <c r="M37" i="18"/>
  <c r="H50" i="18"/>
  <c r="M77" i="18"/>
  <c r="F75" i="18"/>
  <c r="G77" i="18"/>
  <c r="AM37" i="18"/>
  <c r="BC59" i="18"/>
  <c r="S29" i="18"/>
  <c r="AP38" i="18"/>
  <c r="T52" i="18"/>
  <c r="AE30" i="18"/>
  <c r="AC44" i="18"/>
  <c r="AB22" i="18"/>
  <c r="AH42" i="18"/>
  <c r="AW24" i="18"/>
  <c r="BN32" i="18"/>
  <c r="D67" i="18"/>
  <c r="BR35" i="18"/>
  <c r="BJ75" i="18"/>
  <c r="AS62" i="18"/>
  <c r="BE76" i="18"/>
  <c r="K48" i="18"/>
  <c r="AA85" i="18"/>
  <c r="AA45" i="18"/>
  <c r="AA27" i="18"/>
  <c r="AQ50" i="18"/>
  <c r="AQ28" i="18"/>
  <c r="Z80" i="18"/>
  <c r="AJ29" i="18"/>
  <c r="M43" i="18"/>
  <c r="AL21" i="18"/>
  <c r="AI41" i="18"/>
  <c r="BB22" i="18"/>
  <c r="BH42" i="18"/>
  <c r="AZ26" i="18"/>
  <c r="BK43" i="18"/>
  <c r="F61" i="18"/>
  <c r="AV57" i="18"/>
  <c r="AX95" i="18"/>
  <c r="AH20" i="18"/>
  <c r="BE40" i="18"/>
  <c r="AX21" i="18"/>
  <c r="BQ41" i="18"/>
  <c r="BQ22" i="18"/>
  <c r="R32" i="18"/>
  <c r="Q59" i="18"/>
  <c r="AB33" i="18"/>
  <c r="BH60" i="18"/>
  <c r="N39" i="18"/>
  <c r="S46" i="18"/>
  <c r="AE23" i="18"/>
  <c r="AV47" i="18"/>
  <c r="AE82" i="18"/>
  <c r="R85" i="18"/>
  <c r="U60" i="18"/>
  <c r="BP71" i="18"/>
  <c r="BQ51" i="18"/>
  <c r="BJ46" i="18"/>
  <c r="Y76" i="18"/>
  <c r="M55" i="18"/>
  <c r="BS44" i="18"/>
  <c r="AZ95" i="18"/>
  <c r="U69" i="18"/>
  <c r="AW91" i="18"/>
  <c r="Z88" i="18"/>
  <c r="F48" i="18"/>
  <c r="V49" i="18"/>
  <c r="AN66" i="18"/>
  <c r="K89" i="18"/>
  <c r="AM50" i="18"/>
  <c r="BR87" i="18"/>
  <c r="AZ92" i="18"/>
  <c r="AN77" i="18"/>
  <c r="F57" i="18"/>
  <c r="N88" i="18"/>
  <c r="F55" i="18"/>
  <c r="BL93" i="18"/>
  <c r="G90" i="18"/>
  <c r="AZ44" i="18"/>
  <c r="R63" i="18"/>
  <c r="AI45" i="18"/>
  <c r="BJ84" i="18"/>
  <c r="AW87" i="18"/>
  <c r="H63" i="18"/>
  <c r="AG41" i="18"/>
  <c r="AJ61" i="18"/>
  <c r="J45" i="18"/>
  <c r="AS80" i="18"/>
  <c r="M85" i="18"/>
  <c r="BI80" i="18"/>
  <c r="AT57" i="18"/>
  <c r="V63" i="18"/>
  <c r="BB69" i="18"/>
  <c r="BE77" i="18"/>
  <c r="M99" i="18"/>
  <c r="F80" i="18"/>
  <c r="AC57" i="18"/>
  <c r="BS66" i="18"/>
  <c r="AV65" i="18"/>
  <c r="AZ66" i="18"/>
  <c r="Y85" i="18"/>
  <c r="E111" i="18"/>
  <c r="AA82" i="18"/>
  <c r="AX110" i="18"/>
  <c r="U109" i="18"/>
  <c r="BL83" i="18"/>
  <c r="AM26" i="18"/>
  <c r="X27" i="18"/>
  <c r="T44" i="18"/>
  <c r="AT70" i="18"/>
  <c r="BL30" i="18"/>
  <c r="U28" i="18"/>
  <c r="BR47" i="18"/>
  <c r="AT46" i="18"/>
  <c r="AM40" i="18"/>
  <c r="J20" i="18"/>
  <c r="X23" i="18"/>
  <c r="T40" i="18"/>
  <c r="AJ66" i="18"/>
  <c r="Z21" i="18"/>
  <c r="AN24" i="18"/>
  <c r="AR24" i="18" s="1"/>
  <c r="CA24" i="18" s="1"/>
  <c r="AJ41" i="18"/>
  <c r="AC81" i="18"/>
  <c r="AL22" i="18"/>
  <c r="AZ25" i="18"/>
  <c r="AV42" i="18"/>
  <c r="O70" i="18"/>
  <c r="V86" i="18"/>
  <c r="Y49" i="18"/>
  <c r="X48" i="18"/>
  <c r="AJ79" i="18"/>
  <c r="AW58" i="18"/>
  <c r="AI48" i="18"/>
  <c r="BB14" i="18"/>
  <c r="S30" i="18"/>
  <c r="BH34" i="18"/>
  <c r="BM34" i="18" s="1"/>
  <c r="CD34" i="18" s="1"/>
  <c r="AW51" i="18"/>
  <c r="BN15" i="18"/>
  <c r="AE31" i="18"/>
  <c r="BK35" i="18"/>
  <c r="AN44" i="18"/>
  <c r="BG16" i="18"/>
  <c r="J23" i="18"/>
  <c r="P23" i="18" s="1"/>
  <c r="BW23" i="18" s="1"/>
  <c r="AC26" i="18"/>
  <c r="U43" i="18"/>
  <c r="BJ63" i="18"/>
  <c r="AG27" i="18"/>
  <c r="AE27" i="18"/>
  <c r="AA44" i="18"/>
  <c r="AI44" i="18"/>
  <c r="BK31" i="18"/>
  <c r="AU28" i="18"/>
  <c r="L49" i="18"/>
  <c r="AJ47" i="18"/>
  <c r="X14" i="18"/>
  <c r="BG29" i="18"/>
  <c r="BM29" i="18" s="1"/>
  <c r="CD29" i="18" s="1"/>
  <c r="U34" i="18"/>
  <c r="AX50" i="18"/>
  <c r="AQ57" i="18"/>
  <c r="AC40" i="18"/>
  <c r="U49" i="18"/>
  <c r="BC78" i="18"/>
  <c r="Q63" i="18"/>
  <c r="C44" i="18"/>
  <c r="I44" i="18" s="1"/>
  <c r="BV44" i="18" s="1"/>
  <c r="AE68" i="18"/>
  <c r="BR29" i="18"/>
  <c r="N28" i="18"/>
  <c r="Y48" i="18"/>
  <c r="BB67" i="18"/>
  <c r="BR43" i="18"/>
  <c r="BT43" i="18" s="1"/>
  <c r="CE43" i="18" s="1"/>
  <c r="AM29" i="18"/>
  <c r="AN34" i="18"/>
  <c r="BK63" i="18"/>
  <c r="BS14" i="18"/>
  <c r="AJ30" i="18"/>
  <c r="C35" i="18"/>
  <c r="I35" i="18" s="1"/>
  <c r="BV35" i="18" s="1"/>
  <c r="AM52" i="18"/>
  <c r="BL15" i="18"/>
  <c r="Y22" i="18"/>
  <c r="AM25" i="18"/>
  <c r="AE42" i="18"/>
  <c r="BR67" i="18"/>
  <c r="AP23" i="18"/>
  <c r="AP26" i="18"/>
  <c r="AU43" i="18"/>
  <c r="C66" i="18"/>
  <c r="BB28" i="18"/>
  <c r="BO27" i="18"/>
  <c r="AA46" i="18"/>
  <c r="BB63" i="18"/>
  <c r="U84" i="18"/>
  <c r="T37" i="18"/>
  <c r="BH64" i="18"/>
  <c r="AS76" i="18"/>
  <c r="X40" i="18"/>
  <c r="AL58" i="18"/>
  <c r="U21" i="18"/>
  <c r="AE24" i="18"/>
  <c r="AK24" i="18" s="1"/>
  <c r="BZ24" i="18" s="1"/>
  <c r="AN41" i="18"/>
  <c r="BN70" i="18"/>
  <c r="AT22" i="18"/>
  <c r="AU25" i="18"/>
  <c r="AY25" i="18" s="1"/>
  <c r="CB25" i="18" s="1"/>
  <c r="AZ42" i="18"/>
  <c r="BK55" i="18"/>
  <c r="BN25" i="18"/>
  <c r="BT25" i="18" s="1"/>
  <c r="CE25" i="18" s="1"/>
  <c r="BN26" i="18"/>
  <c r="AW43" i="18"/>
  <c r="R43" i="18"/>
  <c r="O93" i="18"/>
  <c r="AT18" i="18"/>
  <c r="AA35" i="18"/>
  <c r="AZ38" i="18"/>
  <c r="BF38" i="18" s="1"/>
  <c r="CC38" i="18" s="1"/>
  <c r="J52" i="18"/>
  <c r="AW19" i="18"/>
  <c r="N47" i="18"/>
  <c r="BP39" i="18"/>
  <c r="Z57" i="18"/>
  <c r="D21" i="18"/>
  <c r="E24" i="18"/>
  <c r="J41" i="18"/>
  <c r="P41" i="18" s="1"/>
  <c r="BW41" i="18" s="1"/>
  <c r="AZ61" i="18"/>
  <c r="AS68" i="18"/>
  <c r="V72" i="18"/>
  <c r="AG68" i="18"/>
  <c r="F53" i="18"/>
  <c r="BO82" i="18"/>
  <c r="AC54" i="18"/>
  <c r="BI68" i="18"/>
  <c r="BG88" i="18"/>
  <c r="AO55" i="18"/>
  <c r="S71" i="18"/>
  <c r="C92" i="18"/>
  <c r="BI44" i="18"/>
  <c r="BE56" i="18"/>
  <c r="AO78" i="18"/>
  <c r="BN82" i="18"/>
  <c r="C46" i="18"/>
  <c r="BQ57" i="18"/>
  <c r="BE64" i="18"/>
  <c r="J86" i="18"/>
  <c r="F58" i="18"/>
  <c r="AW61" i="18"/>
  <c r="BK87" i="18"/>
  <c r="AP74" i="18"/>
  <c r="AL59" i="18"/>
  <c r="BD79" i="18"/>
  <c r="AL67" i="18"/>
  <c r="BO81" i="18"/>
  <c r="J88" i="18"/>
  <c r="BO68" i="18"/>
  <c r="G87" i="18"/>
  <c r="AM89" i="18"/>
  <c r="M84" i="18"/>
  <c r="R111" i="18"/>
  <c r="AX58" i="18"/>
  <c r="J69" i="18"/>
  <c r="BC47" i="18"/>
  <c r="BF47" i="18" s="1"/>
  <c r="CC47" i="18" s="1"/>
  <c r="AZ68" i="18"/>
  <c r="D48" i="18"/>
  <c r="BS70" i="18"/>
  <c r="G49" i="18"/>
  <c r="AL77" i="18"/>
  <c r="BR45" i="18"/>
  <c r="AA80" i="18"/>
  <c r="X59" i="18"/>
  <c r="BS89" i="18"/>
  <c r="BR81" i="18"/>
  <c r="AQ71" i="18"/>
  <c r="AH86" i="18"/>
  <c r="L74" i="18"/>
  <c r="H95" i="18"/>
  <c r="BJ52" i="18"/>
  <c r="BL92" i="18"/>
  <c r="BJ68" i="18"/>
  <c r="BR44" i="18"/>
  <c r="G71" i="18"/>
  <c r="Y46" i="18"/>
  <c r="N79" i="18"/>
  <c r="AO58" i="18"/>
  <c r="J74" i="18"/>
  <c r="J53" i="18"/>
  <c r="BR88" i="18"/>
  <c r="AM75" i="18"/>
  <c r="F72" i="18"/>
  <c r="BC76" i="18"/>
  <c r="O67" i="18"/>
  <c r="S104" i="18"/>
  <c r="AL66" i="18"/>
  <c r="E48" i="18"/>
  <c r="BE68" i="18"/>
  <c r="Q49" i="18"/>
  <c r="O71" i="18"/>
  <c r="R46" i="18"/>
  <c r="AZ78" i="18"/>
  <c r="BI57" i="18"/>
  <c r="AL93" i="18"/>
  <c r="AG80" i="18"/>
  <c r="D64" i="18"/>
  <c r="AW81" i="18"/>
  <c r="BG70" i="18"/>
  <c r="G111" i="18"/>
  <c r="C55" i="18"/>
  <c r="K86" i="18"/>
  <c r="BR75" i="18"/>
  <c r="O47" i="18"/>
  <c r="L63" i="18"/>
  <c r="AA48" i="18"/>
  <c r="AN65" i="18"/>
  <c r="BI52" i="18"/>
  <c r="AQ79" i="18"/>
  <c r="Y55" i="18"/>
  <c r="N98" i="18"/>
  <c r="AO77" i="18"/>
  <c r="AT91" i="18"/>
  <c r="BN78" i="18"/>
  <c r="Z69" i="18"/>
  <c r="BA102" i="18"/>
  <c r="AB52" i="18"/>
  <c r="O87" i="18"/>
  <c r="AU67" i="18"/>
  <c r="Q46" i="18"/>
  <c r="BJ69" i="18"/>
  <c r="AG47" i="18"/>
  <c r="M72" i="18"/>
  <c r="AC64" i="18"/>
  <c r="AC91" i="18"/>
  <c r="G52" i="18"/>
  <c r="K70" i="18"/>
  <c r="E75" i="18"/>
  <c r="AA71" i="18"/>
  <c r="U76" i="18"/>
  <c r="U66" i="18"/>
  <c r="J99" i="18"/>
  <c r="AC62" i="18"/>
  <c r="AO44" i="18"/>
  <c r="AM77" i="18"/>
  <c r="BE45" i="18"/>
  <c r="BB79" i="18"/>
  <c r="BQ46" i="18"/>
  <c r="L82" i="18"/>
  <c r="AN61" i="18"/>
  <c r="AN59" i="18"/>
  <c r="BI91" i="18"/>
  <c r="BD83" i="18"/>
  <c r="AT75" i="18"/>
  <c r="AH65" i="18"/>
  <c r="AE70" i="18"/>
  <c r="AX76" i="18"/>
  <c r="BP81" i="18"/>
  <c r="BA87" i="18"/>
  <c r="AF97" i="18"/>
  <c r="BH99" i="18"/>
  <c r="AW78" i="18"/>
  <c r="D80" i="18"/>
  <c r="AE98" i="18"/>
  <c r="J104" i="18"/>
  <c r="AZ86" i="18"/>
  <c r="BP87" i="18"/>
  <c r="AA101" i="18"/>
  <c r="BC103" i="18"/>
  <c r="AG92" i="18"/>
  <c r="AS64" i="18"/>
  <c r="AS90" i="18"/>
  <c r="BQ56" i="18"/>
  <c r="R53" i="18"/>
  <c r="BL66" i="18"/>
  <c r="BG93" i="18"/>
  <c r="BS61" i="18"/>
  <c r="U54" i="18"/>
  <c r="V69" i="18"/>
  <c r="AQ84" i="18"/>
  <c r="AH51" i="18"/>
  <c r="K61" i="18"/>
  <c r="AT80" i="18"/>
  <c r="D56" i="18"/>
  <c r="AQ55" i="18"/>
  <c r="J89" i="18"/>
  <c r="AU63" i="18"/>
  <c r="J85" i="18"/>
  <c r="R54" i="18"/>
  <c r="BK64" i="18"/>
  <c r="AM86" i="18"/>
  <c r="BS62" i="18"/>
  <c r="Y80" i="18"/>
  <c r="X106" i="18"/>
  <c r="AB55" i="18"/>
  <c r="BD80" i="18"/>
  <c r="AL61" i="18"/>
  <c r="AP77" i="18"/>
  <c r="BL45" i="18"/>
  <c r="AN64" i="18"/>
  <c r="F47" i="18"/>
  <c r="BP66" i="18"/>
  <c r="BD67" i="18"/>
  <c r="N73" i="18"/>
  <c r="AX55" i="18"/>
  <c r="BN87" i="18"/>
  <c r="V78" i="18"/>
  <c r="Y60" i="18"/>
  <c r="AU79" i="18"/>
  <c r="AV68" i="18"/>
  <c r="G106" i="18"/>
  <c r="AE61" i="18"/>
  <c r="BG90" i="18"/>
  <c r="BA79" i="18"/>
  <c r="AJ58" i="18"/>
  <c r="AH63" i="18"/>
  <c r="AP64" i="18"/>
  <c r="BJ65" i="18"/>
  <c r="S59" i="18"/>
  <c r="BD82" i="18"/>
  <c r="BA61" i="18"/>
  <c r="BO66" i="18"/>
  <c r="AI93" i="18"/>
  <c r="M68" i="18"/>
  <c r="G73" i="18"/>
  <c r="G63" i="18"/>
  <c r="BD109" i="18"/>
  <c r="C71" i="18"/>
  <c r="L46" i="18"/>
  <c r="AZ76" i="18"/>
  <c r="X47" i="18"/>
  <c r="AC63" i="18"/>
  <c r="BI63" i="18"/>
  <c r="AP76" i="18"/>
  <c r="M54" i="18"/>
  <c r="J92" i="18"/>
  <c r="AL76" i="18"/>
  <c r="AA75" i="18"/>
  <c r="BO77" i="18"/>
  <c r="N68" i="18"/>
  <c r="AU111" i="18"/>
  <c r="Z73" i="18"/>
  <c r="BA84" i="18"/>
  <c r="AJ65" i="18"/>
  <c r="R45" i="18"/>
  <c r="BH67" i="18"/>
  <c r="U46" i="18"/>
  <c r="R70" i="18"/>
  <c r="U61" i="18"/>
  <c r="AB88" i="18"/>
  <c r="AN70" i="18"/>
  <c r="BQ68" i="18"/>
  <c r="BK73" i="18"/>
  <c r="X70" i="18"/>
  <c r="V75" i="18"/>
  <c r="V65" i="18"/>
  <c r="BG97" i="18"/>
  <c r="BS60" i="18"/>
  <c r="BS58" i="18"/>
  <c r="T87" i="18"/>
  <c r="BB44" i="18"/>
  <c r="AQ77" i="18"/>
  <c r="BN45" i="18"/>
  <c r="BS79" i="18"/>
  <c r="O59" i="18"/>
  <c r="X89" i="18"/>
  <c r="L68" i="18"/>
  <c r="G66" i="18"/>
  <c r="H90" i="18"/>
  <c r="AJ67" i="18"/>
  <c r="Y83" i="18"/>
  <c r="AQ62" i="18"/>
  <c r="BK108" i="18"/>
  <c r="AU59" i="18"/>
  <c r="BH56" i="18"/>
  <c r="AH82" i="18"/>
  <c r="T61" i="18"/>
  <c r="X72" i="18"/>
  <c r="BK44" i="18"/>
  <c r="AL75" i="18"/>
  <c r="D59" i="18"/>
  <c r="J56" i="18"/>
  <c r="BA64" i="18"/>
  <c r="AC92" i="18"/>
  <c r="O80" i="18"/>
  <c r="AQ72" i="18"/>
  <c r="AH77" i="18"/>
  <c r="X81" i="18"/>
  <c r="O68" i="18"/>
  <c r="BJ83" i="18"/>
  <c r="O106" i="18"/>
  <c r="AH71" i="18"/>
  <c r="AN87" i="18"/>
  <c r="AZ88" i="18"/>
  <c r="N107" i="18"/>
  <c r="AS79" i="18"/>
  <c r="BI84" i="18"/>
  <c r="C86" i="18"/>
  <c r="AT110" i="18"/>
  <c r="BI77" i="18"/>
  <c r="BC90" i="18"/>
  <c r="BB25" i="18"/>
  <c r="AT42" i="18"/>
  <c r="AX41" i="18"/>
  <c r="AU91" i="18"/>
  <c r="U17" i="18"/>
  <c r="BQ32" i="18"/>
  <c r="AN37" i="18"/>
  <c r="AJ59" i="18"/>
  <c r="AN18" i="18"/>
  <c r="N35" i="18"/>
  <c r="AT38" i="18"/>
  <c r="U36" i="18"/>
  <c r="M75" i="18"/>
  <c r="AQ44" i="18"/>
  <c r="AW39" i="18"/>
  <c r="BG37" i="18"/>
  <c r="BM37" i="18" s="1"/>
  <c r="CD37" i="18" s="1"/>
  <c r="BL76" i="18"/>
  <c r="L24" i="18"/>
  <c r="D41" i="18"/>
  <c r="AI39" i="18"/>
  <c r="Q84" i="18"/>
  <c r="BC55" i="18"/>
  <c r="M58" i="18"/>
  <c r="BJ72" i="18"/>
  <c r="AJ83" i="18"/>
  <c r="M38" i="18"/>
  <c r="N62" i="18"/>
  <c r="S19" i="18"/>
  <c r="BD40" i="18"/>
  <c r="AC39" i="18"/>
  <c r="O55" i="18"/>
  <c r="AE20" i="18"/>
  <c r="AJ23" i="18"/>
  <c r="AO40" i="18"/>
  <c r="AO59" i="18"/>
  <c r="AO21" i="18"/>
  <c r="BC24" i="18"/>
  <c r="AU41" i="18"/>
  <c r="Q40" i="18"/>
  <c r="BE98" i="18"/>
  <c r="AE16" i="18"/>
  <c r="BR31" i="18"/>
  <c r="AO36" i="18"/>
  <c r="AF55" i="18"/>
  <c r="AU17" i="18"/>
  <c r="AY17" i="18" s="1"/>
  <c r="CB17" i="18" s="1"/>
  <c r="Y33" i="18"/>
  <c r="AD33" i="18" s="1"/>
  <c r="BY33" i="18" s="1"/>
  <c r="BE37" i="18"/>
  <c r="AI60" i="18"/>
  <c r="BG18" i="18"/>
  <c r="BM18" i="18" s="1"/>
  <c r="CD18" i="18" s="1"/>
  <c r="Y37" i="18"/>
  <c r="BQ38" i="18"/>
  <c r="M53" i="18"/>
  <c r="J64" i="18"/>
  <c r="BG52" i="18"/>
  <c r="AO71" i="18"/>
  <c r="AX90" i="18"/>
  <c r="T42" i="18"/>
  <c r="G41" i="18"/>
  <c r="AT88" i="18"/>
  <c r="BA26" i="18"/>
  <c r="AJ43" i="18"/>
  <c r="BJ42" i="18"/>
  <c r="J90" i="18"/>
  <c r="BD27" i="18"/>
  <c r="BB45" i="18"/>
  <c r="U44" i="18"/>
  <c r="AX89" i="18"/>
  <c r="AJ19" i="18"/>
  <c r="BB42" i="18"/>
  <c r="AP39" i="18"/>
  <c r="N56" i="18"/>
  <c r="AP20" i="18"/>
  <c r="AR20" i="18" s="1"/>
  <c r="CA20" i="18" s="1"/>
  <c r="BD23" i="18"/>
  <c r="BF23" i="18" s="1"/>
  <c r="CC23" i="18" s="1"/>
  <c r="AV40" i="18"/>
  <c r="E39" i="18"/>
  <c r="I39" i="18" s="1"/>
  <c r="BV39" i="18" s="1"/>
  <c r="BP83" i="18"/>
  <c r="K25" i="18"/>
  <c r="P25" i="18" s="1"/>
  <c r="BW25" i="18" s="1"/>
  <c r="BL41" i="18"/>
  <c r="BH40" i="18"/>
  <c r="AF85" i="18"/>
  <c r="N26" i="18"/>
  <c r="F43" i="18"/>
  <c r="S42" i="18"/>
  <c r="BL49" i="18"/>
  <c r="BD63" i="18"/>
  <c r="BB53" i="18"/>
  <c r="X77" i="18"/>
  <c r="AA88" i="18"/>
  <c r="AQ47" i="18"/>
  <c r="BD65" i="18"/>
  <c r="K34" i="18"/>
  <c r="Z29" i="18"/>
  <c r="AA34" i="18"/>
  <c r="AX63" i="18"/>
  <c r="C24" i="18"/>
  <c r="AL30" i="18"/>
  <c r="BD35" i="18"/>
  <c r="AL73" i="18"/>
  <c r="BR15" i="18"/>
  <c r="AI31" i="18"/>
  <c r="F36" i="18"/>
  <c r="BA44" i="18"/>
  <c r="BK16" i="18"/>
  <c r="Y23" i="18"/>
  <c r="AL26" i="18"/>
  <c r="AH43" i="18"/>
  <c r="R64" i="18"/>
  <c r="BC27" i="18"/>
  <c r="BB27" i="18"/>
  <c r="J46" i="18"/>
  <c r="P46" i="18" s="1"/>
  <c r="BW46" i="18" s="1"/>
  <c r="AB63" i="18"/>
  <c r="BO32" i="18"/>
  <c r="BN28" i="18"/>
  <c r="BC68" i="18"/>
  <c r="AA72" i="18"/>
  <c r="AN83" i="18"/>
  <c r="BQ48" i="18"/>
  <c r="AE60" i="18"/>
  <c r="BB72" i="18"/>
  <c r="BR48" i="18"/>
  <c r="T59" i="18"/>
  <c r="BQ66" i="18"/>
  <c r="Q85" i="18"/>
  <c r="AJ60" i="18"/>
  <c r="AA69" i="18"/>
  <c r="AE88" i="18"/>
  <c r="AB51" i="18"/>
  <c r="AV61" i="18"/>
  <c r="AP71" i="18"/>
  <c r="AS91" i="18"/>
  <c r="E55" i="18"/>
  <c r="I55" i="18" s="1"/>
  <c r="BV55" i="18" s="1"/>
  <c r="AM67" i="18"/>
  <c r="AX82" i="18"/>
  <c r="AZ101" i="18"/>
  <c r="H57" i="18"/>
  <c r="J63" i="18"/>
  <c r="E79" i="18"/>
  <c r="BL50" i="18"/>
  <c r="C69" i="18"/>
  <c r="BQ84" i="18"/>
  <c r="E72" i="18"/>
  <c r="BA93" i="18"/>
  <c r="M59" i="18"/>
  <c r="X78" i="18"/>
  <c r="BD99" i="18"/>
  <c r="AS67" i="18"/>
  <c r="AC85" i="18"/>
  <c r="AA97" i="18"/>
  <c r="AF60" i="18"/>
  <c r="AM81" i="18"/>
  <c r="BJ59" i="18"/>
  <c r="AL71" i="18"/>
  <c r="F54" i="18"/>
  <c r="AZ80" i="18"/>
  <c r="R59" i="18"/>
  <c r="BH63" i="18"/>
  <c r="G58" i="18"/>
  <c r="AT81" i="18"/>
  <c r="AO60" i="18"/>
  <c r="BC65" i="18"/>
  <c r="AS84" i="18"/>
  <c r="J67" i="18"/>
  <c r="H72" i="18"/>
  <c r="H62" i="18"/>
  <c r="AF107" i="18"/>
  <c r="BJ53" i="18"/>
  <c r="BO48" i="18"/>
  <c r="D74" i="18"/>
  <c r="BR49" i="18"/>
  <c r="S76" i="18"/>
  <c r="Y51" i="18"/>
  <c r="AU78" i="18"/>
  <c r="AF52" i="18"/>
  <c r="AV91" i="18"/>
  <c r="AA58" i="18"/>
  <c r="AJ71" i="18"/>
  <c r="Y87" i="18"/>
  <c r="N75" i="18"/>
  <c r="AO88" i="18"/>
  <c r="BP67" i="18"/>
  <c r="K111" i="18"/>
  <c r="BK78" i="18"/>
  <c r="AN55" i="18"/>
  <c r="Q81" i="18"/>
  <c r="BR59" i="18"/>
  <c r="Q90" i="18"/>
  <c r="BR56" i="18"/>
  <c r="AZ83" i="18"/>
  <c r="AG60" i="18"/>
  <c r="E64" i="18"/>
  <c r="AG81" i="18"/>
  <c r="U65" i="18"/>
  <c r="AX83" i="18"/>
  <c r="BB74" i="18"/>
  <c r="AS101" i="18"/>
  <c r="BG56" i="18"/>
  <c r="BQ50" i="18"/>
  <c r="BT50" i="18" s="1"/>
  <c r="CE50" i="18" s="1"/>
  <c r="Q78" i="18"/>
  <c r="BL52" i="18"/>
  <c r="AJ80" i="18"/>
  <c r="BG57" i="18"/>
  <c r="AF84" i="18"/>
  <c r="AH54" i="18"/>
  <c r="AZ84" i="18"/>
  <c r="O61" i="18"/>
  <c r="AN79" i="18"/>
  <c r="AA89" i="18"/>
  <c r="BO63" i="18"/>
  <c r="AZ90" i="18"/>
  <c r="BR69" i="18"/>
  <c r="E99" i="18"/>
  <c r="AO57" i="18"/>
  <c r="AR57" i="18" s="1"/>
  <c r="CA57" i="18" s="1"/>
  <c r="E50" i="18"/>
  <c r="BK76" i="18"/>
  <c r="Q51" i="18"/>
  <c r="G80" i="18"/>
  <c r="K54" i="18"/>
  <c r="C87" i="18"/>
  <c r="BP51" i="18"/>
  <c r="BD85" i="18"/>
  <c r="AL65" i="18"/>
  <c r="R72" i="18"/>
  <c r="AI86" i="18"/>
  <c r="L77" i="18"/>
  <c r="BL87" i="18"/>
  <c r="Q67" i="18"/>
  <c r="O102" i="18"/>
  <c r="AC73" i="18"/>
  <c r="AV56" i="18"/>
  <c r="BK77" i="18"/>
  <c r="BL57" i="18"/>
  <c r="G81" i="18"/>
  <c r="F59" i="18"/>
  <c r="AZ82" i="18"/>
  <c r="K82" i="18"/>
  <c r="AJ52" i="18"/>
  <c r="R69" i="18"/>
  <c r="BQ85" i="18"/>
  <c r="AG76" i="18"/>
  <c r="AE74" i="18"/>
  <c r="AH75" i="18"/>
  <c r="AX77" i="18"/>
  <c r="AO74" i="18"/>
  <c r="F99" i="18"/>
  <c r="AE108" i="18"/>
  <c r="AT78" i="18"/>
  <c r="AW83" i="18"/>
  <c r="D85" i="18"/>
  <c r="AH109" i="18"/>
  <c r="N80" i="18"/>
  <c r="U93" i="18"/>
  <c r="J98" i="18"/>
  <c r="BL106" i="18"/>
  <c r="BN73" i="18"/>
  <c r="AX56" i="18"/>
  <c r="E32" i="18"/>
  <c r="BG36" i="18"/>
  <c r="BM36" i="18" s="1"/>
  <c r="CD36" i="18" s="1"/>
  <c r="E58" i="18"/>
  <c r="AT17" i="18"/>
  <c r="X33" i="18"/>
  <c r="BD37" i="18"/>
  <c r="H60" i="18"/>
  <c r="BD18" i="18"/>
  <c r="AG31" i="18"/>
  <c r="E28" i="18"/>
  <c r="AN47" i="18"/>
  <c r="AA53" i="18"/>
  <c r="BD13" i="18"/>
  <c r="Q29" i="18"/>
  <c r="W29" i="18" s="1"/>
  <c r="BX29" i="18" s="1"/>
  <c r="E34" i="18"/>
  <c r="AQ58" i="18"/>
  <c r="K15" i="18"/>
  <c r="AG30" i="18"/>
  <c r="Q35" i="18"/>
  <c r="AG65" i="18"/>
  <c r="AV73" i="18"/>
  <c r="BD81" i="18"/>
  <c r="R83" i="18"/>
  <c r="AU69" i="18"/>
  <c r="AL38" i="18"/>
  <c r="AR38" i="18" s="1"/>
  <c r="CA38" i="18" s="1"/>
  <c r="T45" i="18"/>
  <c r="AE19" i="18"/>
  <c r="J43" i="18"/>
  <c r="BB39" i="18"/>
  <c r="AW46" i="18"/>
  <c r="AU20" i="18"/>
  <c r="D24" i="18"/>
  <c r="BN40" i="18"/>
  <c r="AH48" i="18"/>
  <c r="BN21" i="18"/>
  <c r="BB15" i="18"/>
  <c r="F31" i="18"/>
  <c r="BL35" i="18"/>
  <c r="AS53" i="18"/>
  <c r="AU16" i="18"/>
  <c r="AC32" i="18"/>
  <c r="BN36" i="18"/>
  <c r="AE55" i="18"/>
  <c r="BG17" i="18"/>
  <c r="AO33" i="18"/>
  <c r="L38" i="18"/>
  <c r="G61" i="18"/>
  <c r="E19" i="18"/>
  <c r="M40" i="18"/>
  <c r="X39" i="18"/>
  <c r="AF46" i="18"/>
  <c r="H56" i="18"/>
  <c r="O72" i="18"/>
  <c r="AQ78" i="18"/>
  <c r="AZ65" i="18"/>
  <c r="BD76" i="18"/>
  <c r="L44" i="18"/>
  <c r="AG75" i="18"/>
  <c r="U31" i="18"/>
  <c r="E36" i="18"/>
  <c r="Z48" i="18"/>
  <c r="BA73" i="18"/>
  <c r="AT32" i="18"/>
  <c r="Q37" i="18"/>
  <c r="AJ34" i="18"/>
  <c r="F73" i="18"/>
  <c r="N29" i="18"/>
  <c r="BA27" i="18"/>
  <c r="BH44" i="18"/>
  <c r="AP51" i="18"/>
  <c r="V33" i="18"/>
  <c r="AT28" i="18"/>
  <c r="AA43" i="18"/>
  <c r="BS41" i="18"/>
  <c r="AT82" i="18"/>
  <c r="AW29" i="18"/>
  <c r="AG34" i="18"/>
  <c r="AM43" i="18"/>
  <c r="E73" i="18"/>
  <c r="D31" i="18"/>
  <c r="AS35" i="18"/>
  <c r="AY35" i="18" s="1"/>
  <c r="CB35" i="18" s="1"/>
  <c r="AB46" i="18"/>
  <c r="BI81" i="18"/>
  <c r="L53" i="18"/>
  <c r="BR62" i="18"/>
  <c r="BC69" i="18"/>
  <c r="E90" i="18"/>
  <c r="C47" i="18"/>
  <c r="AP55" i="18"/>
  <c r="AU71" i="18"/>
  <c r="S48" i="18"/>
  <c r="BO56" i="18"/>
  <c r="AU90" i="18"/>
  <c r="AP48" i="18"/>
  <c r="AE49" i="18"/>
  <c r="BR57" i="18"/>
  <c r="BG74" i="18"/>
  <c r="J34" i="18"/>
  <c r="AU50" i="18"/>
  <c r="Y59" i="18"/>
  <c r="Q77" i="18"/>
  <c r="O54" i="18"/>
  <c r="BD53" i="18"/>
  <c r="AW67" i="18"/>
  <c r="AH87" i="18"/>
  <c r="U47" i="18"/>
  <c r="BN71" i="18"/>
  <c r="AO83" i="18"/>
  <c r="BO79" i="18"/>
  <c r="AW89" i="18"/>
  <c r="BG69" i="18"/>
  <c r="M81" i="18"/>
  <c r="H91" i="18"/>
  <c r="BR64" i="18"/>
  <c r="BH71" i="18"/>
  <c r="AQ95" i="18"/>
  <c r="BB56" i="18"/>
  <c r="AC72" i="18"/>
  <c r="BA56" i="18"/>
  <c r="AX74" i="18"/>
  <c r="AH50" i="18"/>
  <c r="D77" i="18"/>
  <c r="BR51" i="18"/>
  <c r="AF79" i="18"/>
  <c r="BP54" i="18"/>
  <c r="AI90" i="18"/>
  <c r="AS57" i="18"/>
  <c r="BL61" i="18"/>
  <c r="V79" i="18"/>
  <c r="S63" i="18"/>
  <c r="AU80" i="18"/>
  <c r="AU70" i="18"/>
  <c r="AJ97" i="18"/>
  <c r="X53" i="18"/>
  <c r="BI46" i="18"/>
  <c r="BB80" i="18"/>
  <c r="C48" i="18"/>
  <c r="BL90" i="18"/>
  <c r="S49" i="18"/>
  <c r="BI74" i="18"/>
  <c r="BJ60" i="18"/>
  <c r="AH89" i="18"/>
  <c r="BI71" i="18"/>
  <c r="BN68" i="18"/>
  <c r="U83" i="18"/>
  <c r="Y70" i="18"/>
  <c r="AX84" i="18"/>
  <c r="C64" i="18"/>
  <c r="AO100" i="18"/>
  <c r="F76" i="18"/>
  <c r="L51" i="18"/>
  <c r="U78" i="18"/>
  <c r="AT53" i="18"/>
  <c r="AW80" i="18"/>
  <c r="AE53" i="18"/>
  <c r="S94" i="18"/>
  <c r="BD59" i="18"/>
  <c r="O74" i="18"/>
  <c r="X88" i="18"/>
  <c r="AL81" i="18"/>
  <c r="BA89" i="18"/>
  <c r="BS68" i="18"/>
  <c r="AC107" i="18"/>
  <c r="L56" i="18"/>
  <c r="BK48" i="18"/>
  <c r="BJ73" i="18"/>
  <c r="R50" i="18"/>
  <c r="F77" i="18"/>
  <c r="U51" i="18"/>
  <c r="T80" i="18"/>
  <c r="AL68" i="18"/>
  <c r="BP82" i="18"/>
  <c r="AA63" i="18"/>
  <c r="K71" i="18"/>
  <c r="AJ85" i="18"/>
  <c r="BA72" i="18"/>
  <c r="BI86" i="18"/>
  <c r="R66" i="18"/>
  <c r="K105" i="18"/>
  <c r="E71" i="18"/>
  <c r="AS55" i="18"/>
  <c r="BJ74" i="18"/>
  <c r="BI56" i="18"/>
  <c r="F78" i="18"/>
  <c r="C58" i="18"/>
  <c r="T81" i="18"/>
  <c r="AB60" i="18"/>
  <c r="J59" i="18"/>
  <c r="P59" i="18" s="1"/>
  <c r="BW59" i="18" s="1"/>
  <c r="G70" i="18"/>
  <c r="F68" i="18"/>
  <c r="BE82" i="18"/>
  <c r="AE69" i="18"/>
  <c r="L84" i="18"/>
  <c r="M78" i="18"/>
  <c r="BC84" i="18"/>
  <c r="AI64" i="18"/>
  <c r="AM53" i="18"/>
  <c r="AE86" i="18"/>
  <c r="AP54" i="18"/>
  <c r="AS89" i="18"/>
  <c r="BO55" i="18"/>
  <c r="BG92" i="18"/>
  <c r="BL81" i="18"/>
  <c r="S66" i="18"/>
  <c r="AA65" i="18"/>
  <c r="AT60" i="18"/>
  <c r="BO92" i="18"/>
  <c r="AZ91" i="18"/>
  <c r="L80" i="18"/>
  <c r="BS93" i="18"/>
  <c r="BJ79" i="18"/>
  <c r="BD94" i="18"/>
  <c r="N97" i="18"/>
  <c r="O81" i="18"/>
  <c r="AB66" i="18"/>
  <c r="BP95" i="18"/>
  <c r="Z98" i="18"/>
  <c r="AS78" i="18"/>
  <c r="AS63" i="18"/>
  <c r="V98" i="18"/>
  <c r="K103" i="18"/>
  <c r="O103" i="18"/>
  <c r="AP70" i="18"/>
  <c r="AA28" i="18"/>
  <c r="X50" i="18"/>
  <c r="BS67" i="18"/>
  <c r="BP13" i="18"/>
  <c r="AG29" i="18"/>
  <c r="D34" i="18"/>
  <c r="AU49" i="18"/>
  <c r="BI14" i="18"/>
  <c r="M21" i="18"/>
  <c r="AA24" i="18"/>
  <c r="AF41" i="18"/>
  <c r="AI72" i="18"/>
  <c r="AC22" i="18"/>
  <c r="AQ25" i="18"/>
  <c r="AI42" i="18"/>
  <c r="BP69" i="18"/>
  <c r="X24" i="18"/>
  <c r="BC26" i="18"/>
  <c r="BH43" i="18"/>
  <c r="T66" i="18"/>
  <c r="K85" i="18"/>
  <c r="AO41" i="18"/>
  <c r="V46" i="18"/>
  <c r="J80" i="18"/>
  <c r="AU34" i="18"/>
  <c r="F51" i="18"/>
  <c r="BE15" i="18"/>
  <c r="V31" i="18"/>
  <c r="BG35" i="18"/>
  <c r="L61" i="18"/>
  <c r="BQ16" i="18"/>
  <c r="AH32" i="18"/>
  <c r="E37" i="18"/>
  <c r="K47" i="18"/>
  <c r="BJ17" i="18"/>
  <c r="BD26" i="18"/>
  <c r="AB27" i="18"/>
  <c r="AG44" i="18"/>
  <c r="BP73" i="18"/>
  <c r="AT31" i="18"/>
  <c r="AH28" i="18"/>
  <c r="AZ48" i="18"/>
  <c r="BG46" i="18"/>
  <c r="O14" i="18"/>
  <c r="AX29" i="18"/>
  <c r="Q34" i="18"/>
  <c r="W34" i="18" s="1"/>
  <c r="BX34" i="18" s="1"/>
  <c r="C50" i="18"/>
  <c r="AA15" i="18"/>
  <c r="BJ30" i="18"/>
  <c r="AG35" i="18"/>
  <c r="AZ56" i="18"/>
  <c r="BD61" i="18"/>
  <c r="H36" i="18"/>
  <c r="AB47" i="18"/>
  <c r="T75" i="18"/>
  <c r="BP72" i="18"/>
  <c r="AW42" i="18"/>
  <c r="BD87" i="18"/>
  <c r="AZ27" i="18"/>
  <c r="BD44" i="18"/>
  <c r="Q44" i="18"/>
  <c r="AT89" i="18"/>
  <c r="BP28" i="18"/>
  <c r="AN51" i="18"/>
  <c r="BP49" i="18"/>
  <c r="BD88" i="18"/>
  <c r="AI20" i="18"/>
  <c r="AS23" i="18"/>
  <c r="AY23" i="18" s="1"/>
  <c r="CB23" i="18" s="1"/>
  <c r="BB40" i="18"/>
  <c r="AN60" i="18"/>
  <c r="BB21" i="18"/>
  <c r="BP24" i="18"/>
  <c r="BH41" i="18"/>
  <c r="AU40" i="18"/>
  <c r="H83" i="18"/>
  <c r="J26" i="18"/>
  <c r="BK42" i="18"/>
  <c r="F42" i="18"/>
  <c r="AP84" i="18"/>
  <c r="Z27" i="18"/>
  <c r="R44" i="18"/>
  <c r="BI43" i="18"/>
  <c r="M60" i="18"/>
  <c r="AF62" i="18"/>
  <c r="V67" i="18"/>
  <c r="BR85" i="18"/>
  <c r="BP61" i="18"/>
  <c r="AN45" i="18"/>
  <c r="AO75" i="18"/>
  <c r="X79" i="18"/>
  <c r="AZ46" i="18"/>
  <c r="BF46" i="18" s="1"/>
  <c r="CC46" i="18" s="1"/>
  <c r="AX52" i="18"/>
  <c r="AZ81" i="18"/>
  <c r="AB41" i="18"/>
  <c r="BP47" i="18"/>
  <c r="V54" i="18"/>
  <c r="S92" i="18"/>
  <c r="BA42" i="18"/>
  <c r="J49" i="18"/>
  <c r="BL55" i="18"/>
  <c r="U74" i="18"/>
  <c r="AG50" i="18"/>
  <c r="AE63" i="18"/>
  <c r="J79" i="18"/>
  <c r="AX85" i="18"/>
  <c r="D53" i="18"/>
  <c r="D70" i="18"/>
  <c r="AZ64" i="18"/>
  <c r="AF76" i="18"/>
  <c r="BP96" i="18"/>
  <c r="K66" i="18"/>
  <c r="AV77" i="18"/>
  <c r="AV83" i="18"/>
  <c r="K78" i="18"/>
  <c r="AB81" i="18"/>
  <c r="L50" i="18"/>
  <c r="AT52" i="18"/>
  <c r="AT87" i="18"/>
  <c r="AI61" i="18"/>
  <c r="BO84" i="18"/>
  <c r="H61" i="18"/>
  <c r="K88" i="18"/>
  <c r="L64" i="18"/>
  <c r="Y91" i="18"/>
  <c r="C52" i="18"/>
  <c r="AF47" i="18"/>
  <c r="AO67" i="18"/>
  <c r="BD72" i="18"/>
  <c r="BR86" i="18"/>
  <c r="M80" i="18"/>
  <c r="AC88" i="18"/>
  <c r="AE75" i="18"/>
  <c r="BR55" i="18"/>
  <c r="AH66" i="18"/>
  <c r="H54" i="18"/>
  <c r="BA83" i="18"/>
  <c r="T55" i="18"/>
  <c r="BO86" i="18"/>
  <c r="AJ56" i="18"/>
  <c r="K90" i="18"/>
  <c r="F66" i="18"/>
  <c r="AJ44" i="18"/>
  <c r="AI66" i="18"/>
  <c r="AW65" i="18"/>
  <c r="C93" i="18"/>
  <c r="H67" i="18"/>
  <c r="AJ94" i="18"/>
  <c r="AL83" i="18"/>
  <c r="BC58" i="18"/>
  <c r="Y88" i="18"/>
  <c r="BS59" i="18"/>
  <c r="AM91" i="18"/>
  <c r="M61" i="18"/>
  <c r="BO97" i="18"/>
  <c r="BS53" i="18"/>
  <c r="AO47" i="18"/>
  <c r="K64" i="18"/>
  <c r="AZ70" i="18"/>
  <c r="AT85" i="18"/>
  <c r="AE72" i="18"/>
  <c r="BJ86" i="18"/>
  <c r="Z85" i="18"/>
  <c r="BE44" i="18"/>
  <c r="BH70" i="18"/>
  <c r="S56" i="18"/>
  <c r="Y89" i="18"/>
  <c r="AE57" i="18"/>
  <c r="AM92" i="18"/>
  <c r="AU58" i="18"/>
  <c r="AF83" i="18"/>
  <c r="BL68" i="18"/>
  <c r="AU46" i="18"/>
  <c r="BI70" i="18"/>
  <c r="BL67" i="18"/>
  <c r="BA100" i="18"/>
  <c r="S69" i="18"/>
  <c r="BR83" i="18"/>
  <c r="G88" i="18"/>
  <c r="AX61" i="18"/>
  <c r="S65" i="18"/>
  <c r="BA53" i="18"/>
  <c r="AC90" i="18"/>
  <c r="BD54" i="18"/>
  <c r="AQ93" i="18"/>
  <c r="K56" i="18"/>
  <c r="T49" i="18"/>
  <c r="BQ80" i="18"/>
  <c r="M46" i="18"/>
  <c r="BA80" i="18"/>
  <c r="E76" i="18"/>
  <c r="Z92" i="18"/>
  <c r="U77" i="18"/>
  <c r="AP93" i="18"/>
  <c r="BK60" i="18"/>
  <c r="BB58" i="18"/>
  <c r="V85" i="18"/>
  <c r="J66" i="18"/>
  <c r="Z39" i="18"/>
  <c r="BH51" i="18"/>
  <c r="AL40" i="18"/>
  <c r="BK52" i="18"/>
  <c r="AC46" i="18"/>
  <c r="C79" i="18"/>
  <c r="BQ72" i="18"/>
  <c r="Q74" i="18"/>
  <c r="K57" i="18"/>
  <c r="O85" i="18"/>
  <c r="BG76" i="18"/>
  <c r="AH76" i="18"/>
  <c r="AB86" i="18"/>
  <c r="BJ77" i="18"/>
  <c r="G96" i="18"/>
  <c r="AI98" i="18"/>
  <c r="AT77" i="18"/>
  <c r="AT62" i="18"/>
  <c r="S97" i="18"/>
  <c r="AU99" i="18"/>
  <c r="AN85" i="18"/>
  <c r="AZ72" i="18"/>
  <c r="AS109" i="18"/>
  <c r="AQ102" i="18"/>
  <c r="Q91" i="18"/>
  <c r="AU66" i="18"/>
  <c r="T91" i="18"/>
  <c r="AN42" i="18"/>
  <c r="BS48" i="18"/>
  <c r="BH55" i="18"/>
  <c r="H74" i="18"/>
  <c r="AZ43" i="18"/>
  <c r="M50" i="18"/>
  <c r="S57" i="18"/>
  <c r="AJ76" i="18"/>
  <c r="AJ51" i="18"/>
  <c r="BP68" i="18"/>
  <c r="T63" i="18"/>
  <c r="AU88" i="18"/>
  <c r="AG48" i="18"/>
  <c r="BP56" i="18"/>
  <c r="AX72" i="18"/>
  <c r="AG70" i="18"/>
  <c r="BN80" i="18"/>
  <c r="M86" i="18"/>
  <c r="BI92" i="18"/>
  <c r="AW71" i="18"/>
  <c r="Y82" i="18"/>
  <c r="AL87" i="18"/>
  <c r="M95" i="18"/>
  <c r="BD66" i="18"/>
  <c r="BF66" i="18" s="1"/>
  <c r="CC66" i="18" s="1"/>
  <c r="BG78" i="18"/>
  <c r="AI108" i="18"/>
  <c r="BD60" i="18"/>
  <c r="AW66" i="18"/>
  <c r="Z75" i="18"/>
  <c r="AE52" i="18"/>
  <c r="U68" i="18"/>
  <c r="AN78" i="18"/>
  <c r="J50" i="18"/>
  <c r="AU53" i="18"/>
  <c r="BK69" i="18"/>
  <c r="BB81" i="18"/>
  <c r="Z51" i="18"/>
  <c r="BG54" i="18"/>
  <c r="AI71" i="18"/>
  <c r="BH72" i="18"/>
  <c r="AS48" i="18"/>
  <c r="N57" i="18"/>
  <c r="U73" i="18"/>
  <c r="AJ50" i="18"/>
  <c r="AC77" i="18"/>
  <c r="AW63" i="18"/>
  <c r="Y96" i="18"/>
  <c r="BJ64" i="18"/>
  <c r="AQ74" i="18"/>
  <c r="BL91" i="18"/>
  <c r="T56" i="18"/>
  <c r="Q66" i="18"/>
  <c r="BP75" i="18"/>
  <c r="S93" i="18"/>
  <c r="L65" i="18"/>
  <c r="BR76" i="18"/>
  <c r="AF91" i="18"/>
  <c r="BL47" i="18"/>
  <c r="BM47" i="18" s="1"/>
  <c r="CD47" i="18" s="1"/>
  <c r="Y56" i="18"/>
  <c r="AI85" i="18"/>
  <c r="U40" i="18"/>
  <c r="F49" i="18"/>
  <c r="BO57" i="18"/>
  <c r="BT57" i="18" s="1"/>
  <c r="CE57" i="18" s="1"/>
  <c r="R74" i="18"/>
  <c r="AT41" i="18"/>
  <c r="V50" i="18"/>
  <c r="AM59" i="18"/>
  <c r="AF77" i="18"/>
  <c r="BC51" i="18"/>
  <c r="BF51" i="18" s="1"/>
  <c r="CC51" i="18" s="1"/>
  <c r="AN62" i="18"/>
  <c r="BE72" i="18"/>
  <c r="AI92" i="18"/>
  <c r="R56" i="18"/>
  <c r="BN79" i="18"/>
  <c r="Q76" i="18"/>
  <c r="BQ69" i="18"/>
  <c r="AT79" i="18"/>
  <c r="AG84" i="18"/>
  <c r="X91" i="18"/>
  <c r="X71" i="18"/>
  <c r="BJ80" i="18"/>
  <c r="AW85" i="18"/>
  <c r="BA92" i="18"/>
  <c r="F65" i="18"/>
  <c r="N93" i="18"/>
  <c r="BI102" i="18"/>
  <c r="U53" i="18"/>
  <c r="AT69" i="18"/>
  <c r="BP80" i="18"/>
  <c r="AT54" i="18"/>
  <c r="R71" i="18"/>
  <c r="D72" i="18"/>
  <c r="AG53" i="18"/>
  <c r="AW55" i="18"/>
  <c r="AB74" i="18"/>
  <c r="R75" i="18"/>
  <c r="BK57" i="18"/>
  <c r="D57" i="18"/>
  <c r="BB62" i="18"/>
  <c r="AF78" i="18"/>
  <c r="BH50" i="18"/>
  <c r="BM50" i="18" s="1"/>
  <c r="CD50" i="18" s="1"/>
  <c r="AC59" i="18"/>
  <c r="AD59" i="18" s="1"/>
  <c r="BY59" i="18" s="1"/>
  <c r="AU77" i="18"/>
  <c r="BO54" i="18"/>
  <c r="BQ53" i="18"/>
  <c r="E68" i="18"/>
  <c r="BH87" i="18"/>
  <c r="C67" i="18"/>
  <c r="BB76" i="18"/>
  <c r="BF76" i="18" s="1"/>
  <c r="CC76" i="18" s="1"/>
  <c r="E94" i="18"/>
  <c r="AE58" i="18"/>
  <c r="AF68" i="18"/>
  <c r="BR77" i="18"/>
  <c r="BR82" i="18"/>
  <c r="N67" i="18"/>
  <c r="H82" i="18"/>
  <c r="AE95" i="18"/>
  <c r="AS85" i="18"/>
  <c r="BN66" i="18"/>
  <c r="AG62" i="18"/>
  <c r="BB92" i="18"/>
  <c r="AA52" i="18"/>
  <c r="AD52" i="18" s="1"/>
  <c r="BY52" i="18" s="1"/>
  <c r="BI64" i="18"/>
  <c r="AH83" i="18"/>
  <c r="BQ52" i="18"/>
  <c r="AQ53" i="18"/>
  <c r="F67" i="18"/>
  <c r="AV86" i="18"/>
  <c r="K58" i="18"/>
  <c r="BC54" i="18"/>
  <c r="AH69" i="18"/>
  <c r="BJ89" i="18"/>
  <c r="Z50" i="18"/>
  <c r="AJ57" i="18"/>
  <c r="BJ76" i="18"/>
  <c r="AS51" i="18"/>
  <c r="BO69" i="18"/>
  <c r="AT63" i="18"/>
  <c r="BL88" i="18"/>
  <c r="X64" i="18"/>
  <c r="E74" i="18"/>
  <c r="Z91" i="18"/>
  <c r="BQ55" i="18"/>
  <c r="BA65" i="18"/>
  <c r="U75" i="18"/>
  <c r="AP92" i="18"/>
  <c r="AE64" i="18"/>
  <c r="M83" i="18"/>
  <c r="D104" i="18"/>
  <c r="BI48" i="18"/>
  <c r="BM48" i="18" s="1"/>
  <c r="CD48" i="18" s="1"/>
  <c r="BE60" i="18"/>
  <c r="AL70" i="18"/>
  <c r="AO93" i="18"/>
  <c r="AA62" i="18"/>
  <c r="BP74" i="18"/>
  <c r="AU84" i="18"/>
  <c r="S51" i="18"/>
  <c r="BR66" i="18"/>
  <c r="AU62" i="18"/>
  <c r="BI87" i="18"/>
  <c r="AL53" i="18"/>
  <c r="S52" i="18"/>
  <c r="W52" i="18" s="1"/>
  <c r="BX52" i="18" s="1"/>
  <c r="E65" i="18"/>
  <c r="E91" i="18"/>
  <c r="AF49" i="18"/>
  <c r="N58" i="18"/>
  <c r="D75" i="18"/>
  <c r="BC50" i="18"/>
  <c r="E61" i="18"/>
  <c r="AM70" i="18"/>
  <c r="BH89" i="18"/>
  <c r="O82" i="18"/>
  <c r="AI89" i="18"/>
  <c r="BH88" i="18"/>
  <c r="AV67" i="18"/>
  <c r="BI62" i="18"/>
  <c r="AL72" i="18"/>
  <c r="F90" i="18"/>
  <c r="AW88" i="18"/>
  <c r="AU75" i="18"/>
  <c r="S99" i="18"/>
  <c r="L78" i="18"/>
  <c r="AC83" i="18"/>
  <c r="C90" i="18"/>
  <c r="I90" i="18" s="1"/>
  <c r="BV90" i="18" s="1"/>
  <c r="AO84" i="18"/>
  <c r="S91" i="18"/>
  <c r="C70" i="18"/>
  <c r="AN80" i="18"/>
  <c r="BE85" i="18"/>
  <c r="AE92" i="18"/>
  <c r="F104" i="18"/>
  <c r="AZ109" i="18"/>
  <c r="V105" i="18"/>
  <c r="BP110" i="18"/>
  <c r="AB100" i="18"/>
  <c r="D106" i="18"/>
  <c r="BA101" i="18"/>
  <c r="O79" i="18"/>
  <c r="AB84" i="18"/>
  <c r="F91" i="18"/>
  <c r="BA85" i="18"/>
  <c r="V92" i="18"/>
  <c r="F71" i="18"/>
  <c r="I71" i="18" s="1"/>
  <c r="BV71" i="18" s="1"/>
  <c r="AQ81" i="18"/>
  <c r="BD86" i="18"/>
  <c r="AH93" i="18"/>
  <c r="R105" i="18"/>
  <c r="BC110" i="18"/>
  <c r="H111" i="18"/>
  <c r="BS111" i="18"/>
  <c r="AN101" i="18"/>
  <c r="C107" i="18"/>
  <c r="AZ102" i="18"/>
  <c r="AW76" i="18"/>
  <c r="BR93" i="18"/>
  <c r="AN88" i="18"/>
  <c r="BI82" i="18"/>
  <c r="AZ89" i="18"/>
  <c r="AQ69" i="18"/>
  <c r="G79" i="18"/>
  <c r="C84" i="18"/>
  <c r="BP90" i="18"/>
  <c r="AE102" i="18"/>
  <c r="O108" i="18"/>
  <c r="AU103" i="18"/>
  <c r="AA109" i="18"/>
  <c r="BG104" i="18"/>
  <c r="AQ110" i="18"/>
  <c r="U107" i="18"/>
  <c r="AM82" i="18"/>
  <c r="AM87" i="18"/>
  <c r="AF88" i="18"/>
  <c r="AP88" i="18"/>
  <c r="O53" i="18"/>
  <c r="BD62" i="18"/>
  <c r="AA49" i="18"/>
  <c r="G56" i="18"/>
  <c r="C75" i="18"/>
  <c r="AM76" i="18"/>
  <c r="S79" i="18"/>
  <c r="S78" i="18"/>
  <c r="S83" i="18"/>
  <c r="G62" i="18"/>
  <c r="AI80" i="18"/>
  <c r="AI79" i="18"/>
  <c r="AI84" i="18"/>
  <c r="AI69" i="18"/>
  <c r="Z64" i="18"/>
  <c r="O96" i="18"/>
  <c r="AT44" i="18"/>
  <c r="AA79" i="18"/>
  <c r="AM74" i="18"/>
  <c r="AW45" i="18"/>
  <c r="AB53" i="18"/>
  <c r="BA77" i="18"/>
  <c r="S38" i="18"/>
  <c r="D47" i="18"/>
  <c r="BR54" i="18"/>
  <c r="BO80" i="18"/>
  <c r="AE39" i="18"/>
  <c r="G48" i="18"/>
  <c r="AP56" i="18"/>
  <c r="BK91" i="18"/>
  <c r="AQ49" i="18"/>
  <c r="BG59" i="18"/>
  <c r="K68" i="18"/>
  <c r="AT86" i="18"/>
  <c r="C54" i="18"/>
  <c r="AJ70" i="18"/>
  <c r="AT83" i="18"/>
  <c r="BO67" i="18"/>
  <c r="AE77" i="18"/>
  <c r="X97" i="18"/>
  <c r="M89" i="18"/>
  <c r="M69" i="18"/>
  <c r="BH78" i="18"/>
  <c r="AU83" i="18"/>
  <c r="AL90" i="18"/>
  <c r="D63" i="18"/>
  <c r="BG77" i="18"/>
  <c r="AV98" i="18"/>
  <c r="AW59" i="18"/>
  <c r="AM68" i="18"/>
  <c r="O84" i="18"/>
  <c r="D61" i="18"/>
  <c r="BO70" i="18"/>
  <c r="AC87" i="18"/>
  <c r="C49" i="18"/>
  <c r="M63" i="18"/>
  <c r="J76" i="18"/>
  <c r="AQ90" i="18"/>
  <c r="S50" i="18"/>
  <c r="AA70" i="18"/>
  <c r="F63" i="18"/>
  <c r="BE93" i="18"/>
  <c r="L47" i="18"/>
  <c r="S53" i="18"/>
  <c r="AL82" i="18"/>
  <c r="AE48" i="18"/>
  <c r="AA60" i="18"/>
  <c r="AZ69" i="18"/>
  <c r="AL92" i="18"/>
  <c r="O78" i="18"/>
  <c r="AJ84" i="18"/>
  <c r="L88" i="18"/>
  <c r="BC52" i="18"/>
  <c r="AM62" i="18"/>
  <c r="G72" i="18"/>
  <c r="AB89" i="18"/>
  <c r="BR79" i="18"/>
  <c r="E93" i="18"/>
  <c r="C103" i="18"/>
  <c r="AH53" i="18"/>
  <c r="AX69" i="18"/>
  <c r="AO81" i="18"/>
  <c r="M51" i="18"/>
  <c r="AX54" i="18"/>
  <c r="AE71" i="18"/>
  <c r="AU72" i="18"/>
  <c r="AX53" i="18"/>
  <c r="BJ55" i="18"/>
  <c r="J75" i="18"/>
  <c r="BI75" i="18"/>
  <c r="AV49" i="18"/>
  <c r="Z58" i="18"/>
  <c r="AJ75" i="18"/>
  <c r="AI51" i="18"/>
  <c r="BN52" i="18"/>
  <c r="BL65" i="18"/>
  <c r="S85" i="18"/>
  <c r="D66" i="18"/>
  <c r="AP75" i="18"/>
  <c r="BK92" i="18"/>
  <c r="AF57" i="18"/>
  <c r="T67" i="18"/>
  <c r="BS76" i="18"/>
  <c r="AW94" i="18"/>
  <c r="O66" i="18"/>
  <c r="AI73" i="18"/>
  <c r="BB87" i="18"/>
  <c r="BQ86" i="18"/>
  <c r="Y62" i="18"/>
  <c r="AC74" i="18"/>
  <c r="M90" i="18"/>
  <c r="AC68" i="18"/>
  <c r="AX62" i="18"/>
  <c r="AA93" i="18"/>
  <c r="R51" i="18"/>
  <c r="AN52" i="18"/>
  <c r="D65" i="18"/>
  <c r="G84" i="18"/>
  <c r="BP53" i="18"/>
  <c r="AZ53" i="18"/>
  <c r="AF67" i="18"/>
  <c r="U87" i="18"/>
  <c r="N49" i="18"/>
  <c r="C56" i="18"/>
  <c r="BH74" i="18"/>
  <c r="AT50" i="18"/>
  <c r="AV63" i="18"/>
  <c r="AP81" i="18"/>
  <c r="AF86" i="18"/>
  <c r="Y63" i="18"/>
  <c r="BK72" i="18"/>
  <c r="N90" i="18"/>
  <c r="BN54" i="18"/>
  <c r="AO64" i="18"/>
  <c r="V74" i="18"/>
  <c r="AQ91" i="18"/>
  <c r="AF63" i="18"/>
  <c r="D87" i="18"/>
  <c r="AB101" i="18"/>
  <c r="AW47" i="18"/>
  <c r="BB59" i="18"/>
  <c r="AA68" i="18"/>
  <c r="BR90" i="18"/>
  <c r="BN60" i="18"/>
  <c r="BC70" i="18"/>
  <c r="BR94" i="18"/>
  <c r="G50" i="18"/>
  <c r="AL62" i="18"/>
  <c r="O75" i="18"/>
  <c r="T85" i="18"/>
  <c r="AF51" i="18"/>
  <c r="BQ67" i="18"/>
  <c r="BL62" i="18"/>
  <c r="AH88" i="18"/>
  <c r="T48" i="18"/>
  <c r="BC56" i="18"/>
  <c r="BI93" i="18"/>
  <c r="AZ49" i="18"/>
  <c r="BK59" i="18"/>
  <c r="X68" i="18"/>
  <c r="S87" i="18"/>
  <c r="BC74" i="18"/>
  <c r="AI82" i="18"/>
  <c r="AV87" i="18"/>
  <c r="AS66" i="18"/>
  <c r="Q86" i="18"/>
  <c r="AG91" i="18"/>
  <c r="C89" i="18"/>
  <c r="BN75" i="18"/>
  <c r="AC79" i="18"/>
  <c r="BP97" i="18"/>
  <c r="BP46" i="18"/>
  <c r="R57" i="18"/>
  <c r="AZ62" i="18"/>
  <c r="BR91" i="18"/>
  <c r="U58" i="18"/>
  <c r="J65" i="18"/>
  <c r="BK82" i="18"/>
  <c r="Z49" i="18"/>
  <c r="AT59" i="18"/>
  <c r="AC67" i="18"/>
  <c r="G86" i="18"/>
  <c r="AL50" i="18"/>
  <c r="AR50" i="18" s="1"/>
  <c r="CA50" i="18" s="1"/>
  <c r="AW60" i="18"/>
  <c r="BE69" i="18"/>
  <c r="U89" i="18"/>
  <c r="BK54" i="18"/>
  <c r="AV71" i="18"/>
  <c r="C73" i="18"/>
  <c r="AW48" i="18"/>
  <c r="AA57" i="18"/>
  <c r="AU73" i="18"/>
  <c r="AO62" i="18"/>
  <c r="E70" i="18"/>
  <c r="AZ79" i="18"/>
  <c r="BD84" i="18"/>
  <c r="BN63" i="18"/>
  <c r="U71" i="18"/>
  <c r="K81" i="18"/>
  <c r="O86" i="18"/>
  <c r="AB71" i="18"/>
  <c r="BP92" i="18"/>
  <c r="BI100" i="18"/>
  <c r="AU74" i="18"/>
  <c r="BP91" i="18"/>
  <c r="AC86" i="18"/>
  <c r="J93" i="18"/>
  <c r="AO87" i="18"/>
  <c r="AB67" i="18"/>
  <c r="E77" i="18"/>
  <c r="BN94" i="18"/>
  <c r="BE88" i="18"/>
  <c r="AV110" i="18"/>
  <c r="BR105" i="18"/>
  <c r="AJ101" i="18"/>
  <c r="Y107" i="18"/>
  <c r="AV102" i="18"/>
  <c r="AB108" i="18"/>
  <c r="BL103" i="18"/>
  <c r="AX75" i="18"/>
  <c r="BS92" i="18"/>
  <c r="AB87" i="18"/>
  <c r="N94" i="18"/>
  <c r="BA88" i="18"/>
  <c r="AN68" i="18"/>
  <c r="H78" i="18"/>
  <c r="D83" i="18"/>
  <c r="BD89" i="18"/>
  <c r="AF101" i="18"/>
  <c r="L107" i="18"/>
  <c r="AI102" i="18"/>
  <c r="X108" i="18"/>
  <c r="BH103" i="18"/>
  <c r="AN109" i="18"/>
  <c r="BK104" i="18"/>
  <c r="BO72" i="18"/>
  <c r="R90" i="18"/>
  <c r="BR73" i="18"/>
  <c r="U91" i="18"/>
  <c r="AU55" i="18"/>
  <c r="AI65" i="18"/>
  <c r="Y75" i="18"/>
  <c r="AT92" i="18"/>
  <c r="AS98" i="18"/>
  <c r="AP104" i="18"/>
  <c r="BI99" i="18"/>
  <c r="BI106" i="18"/>
  <c r="BA104" i="18"/>
  <c r="C101" i="18"/>
  <c r="BS94" i="18"/>
  <c r="V103" i="18"/>
  <c r="AV78" i="18"/>
  <c r="BI83" i="18"/>
  <c r="BL79" i="18"/>
  <c r="C85" i="18"/>
  <c r="BB61" i="18"/>
  <c r="AC71" i="18"/>
  <c r="AQ75" i="18"/>
  <c r="K49" i="18"/>
  <c r="AI52" i="18"/>
  <c r="AH68" i="18"/>
  <c r="BE78" i="18"/>
  <c r="N50" i="18"/>
  <c r="BH53" i="18"/>
  <c r="F70" i="18"/>
  <c r="BS81" i="18"/>
  <c r="AT47" i="18"/>
  <c r="O56" i="18"/>
  <c r="X74" i="18"/>
  <c r="AG49" i="18"/>
  <c r="K65" i="18"/>
  <c r="S84" i="18"/>
  <c r="AP91" i="18"/>
  <c r="BG63" i="18"/>
  <c r="AN73" i="18"/>
  <c r="BI90" i="18"/>
  <c r="Q55" i="18"/>
  <c r="W55" i="18" s="1"/>
  <c r="BX55" i="18" s="1"/>
  <c r="R65" i="18"/>
  <c r="BD74" i="18"/>
  <c r="G92" i="18"/>
  <c r="BR63" i="18"/>
  <c r="AE76" i="18"/>
  <c r="BG82" i="18"/>
  <c r="AU93" i="18"/>
  <c r="AN56" i="18"/>
  <c r="M76" i="18"/>
  <c r="Z99" i="18"/>
  <c r="AZ57" i="18"/>
  <c r="AA64" i="18"/>
  <c r="BB85" i="18"/>
  <c r="BK46" i="18"/>
  <c r="BP58" i="18"/>
  <c r="AP66" i="18"/>
  <c r="BP88" i="18"/>
  <c r="R48" i="18"/>
  <c r="J60" i="18"/>
  <c r="BR68" i="18"/>
  <c r="L92" i="18"/>
  <c r="F45" i="18"/>
  <c r="AL52" i="18"/>
  <c r="BC75" i="18"/>
  <c r="AL46" i="18"/>
  <c r="AW56" i="18"/>
  <c r="BN61" i="18"/>
  <c r="BS90" i="18"/>
  <c r="BA69" i="18"/>
  <c r="U79" i="18"/>
  <c r="AH84" i="18"/>
  <c r="X61" i="18"/>
  <c r="BQ70" i="18"/>
  <c r="AX80" i="18"/>
  <c r="BG85" i="18"/>
  <c r="BH69" i="18"/>
  <c r="D89" i="18"/>
  <c r="BA108" i="18"/>
  <c r="AJ62" i="18"/>
  <c r="AB75" i="18"/>
  <c r="Z90" i="18"/>
  <c r="F50" i="18"/>
  <c r="AB69" i="18"/>
  <c r="BG62" i="18"/>
  <c r="AN93" i="18"/>
  <c r="V51" i="18"/>
  <c r="BA52" i="18"/>
  <c r="Q65" i="18"/>
  <c r="T84" i="18"/>
  <c r="O48" i="18"/>
  <c r="AV54" i="18"/>
  <c r="AS72" i="18"/>
  <c r="AH49" i="18"/>
  <c r="AM61" i="18"/>
  <c r="BO71" i="18"/>
  <c r="V83" i="18"/>
  <c r="M62" i="18"/>
  <c r="BJ92" i="18"/>
  <c r="O89" i="18"/>
  <c r="BO53" i="18"/>
  <c r="AL63" i="18"/>
  <c r="S73" i="18"/>
  <c r="AN90" i="18"/>
  <c r="T62" i="18"/>
  <c r="BD90" i="18"/>
  <c r="AN105" i="18"/>
  <c r="AX46" i="18"/>
  <c r="AP58" i="18"/>
  <c r="Y66" i="18"/>
  <c r="BQ87" i="18"/>
  <c r="BO59" i="18"/>
  <c r="BA68" i="18"/>
  <c r="M91" i="18"/>
  <c r="H49" i="18"/>
  <c r="BR60" i="18"/>
  <c r="BP70" i="18"/>
  <c r="BQ95" i="18"/>
  <c r="T50" i="18"/>
  <c r="AW62" i="18"/>
  <c r="N76" i="18"/>
  <c r="AG85" i="18"/>
  <c r="Q47" i="18"/>
  <c r="AM55" i="18"/>
  <c r="BE81" i="18"/>
  <c r="BA48" i="18"/>
  <c r="BL58" i="18"/>
  <c r="M66" i="18"/>
  <c r="R84" i="18"/>
  <c r="BC71" i="18"/>
  <c r="AJ81" i="18"/>
  <c r="AS86" i="18"/>
  <c r="M71" i="18"/>
  <c r="BS75" i="18"/>
  <c r="G83" i="18"/>
  <c r="D88" i="18"/>
  <c r="BJ71" i="18"/>
  <c r="BD93" i="18"/>
  <c r="AU96" i="18"/>
  <c r="BD45" i="18"/>
  <c r="F56" i="18"/>
  <c r="BS74" i="18"/>
  <c r="BQ88" i="18"/>
  <c r="V57" i="18"/>
  <c r="BQ62" i="18"/>
  <c r="M92" i="18"/>
  <c r="N48" i="18"/>
  <c r="AH58" i="18"/>
  <c r="N65" i="18"/>
  <c r="F83" i="18"/>
  <c r="AM49" i="18"/>
  <c r="AX59" i="18"/>
  <c r="AP67" i="18"/>
  <c r="T86" i="18"/>
  <c r="BL53" i="18"/>
  <c r="AF70" i="18"/>
  <c r="AW82" i="18"/>
  <c r="AX47" i="18"/>
  <c r="X56" i="18"/>
  <c r="AN75" i="18"/>
  <c r="AB82" i="18"/>
  <c r="BK68" i="18"/>
  <c r="BA78" i="18"/>
  <c r="BE83" i="18"/>
  <c r="BO62" i="18"/>
  <c r="V70" i="18"/>
  <c r="BQ79" i="18"/>
  <c r="L85" i="18"/>
  <c r="AC70" i="18"/>
  <c r="AC84" i="18"/>
  <c r="G105" i="18"/>
  <c r="BJ44" i="18"/>
  <c r="AN53" i="18"/>
  <c r="U67" i="18"/>
  <c r="L90" i="18"/>
  <c r="AZ54" i="18"/>
  <c r="AW69" i="18"/>
  <c r="Z93" i="18"/>
  <c r="T47" i="18"/>
  <c r="BP55" i="18"/>
  <c r="BQ71" i="18"/>
  <c r="K45" i="18"/>
  <c r="AJ48" i="18"/>
  <c r="J57" i="18"/>
  <c r="D73" i="18"/>
  <c r="AF50" i="18"/>
  <c r="Z71" i="18"/>
  <c r="AJ63" i="18"/>
  <c r="Z95" i="18"/>
  <c r="Y47" i="18"/>
  <c r="AF53" i="18"/>
  <c r="BL82" i="18"/>
  <c r="J71" i="18"/>
  <c r="H77" i="18"/>
  <c r="H76" i="18"/>
  <c r="AC93" i="18"/>
  <c r="M73" i="18"/>
  <c r="AG78" i="18"/>
  <c r="AG77" i="18"/>
  <c r="AN98" i="18"/>
  <c r="AG67" i="18"/>
  <c r="AB57" i="18"/>
  <c r="AG100" i="18"/>
  <c r="BL86" i="18"/>
  <c r="C88" i="18"/>
  <c r="L100" i="18"/>
  <c r="S89" i="18"/>
  <c r="AJ53" i="18"/>
  <c r="AG63" i="18"/>
  <c r="J73" i="18"/>
  <c r="AE90" i="18"/>
  <c r="AH96" i="18"/>
  <c r="AN102" i="18"/>
  <c r="AX97" i="18"/>
  <c r="AZ103" i="18"/>
  <c r="BJ98" i="18"/>
  <c r="BP104" i="18"/>
  <c r="H100" i="18"/>
  <c r="BG108" i="18"/>
  <c r="BA98" i="18"/>
  <c r="F89" i="18"/>
  <c r="BS72" i="18"/>
  <c r="V90" i="18"/>
  <c r="AI54" i="18"/>
  <c r="AJ64" i="18"/>
  <c r="M74" i="18"/>
  <c r="AH91" i="18"/>
  <c r="AT97" i="18"/>
  <c r="AQ103" i="18"/>
  <c r="AW98" i="18"/>
  <c r="BC104" i="18"/>
  <c r="D100" i="18"/>
  <c r="BH107" i="18"/>
  <c r="AZ105" i="18"/>
  <c r="G101" i="18"/>
  <c r="AA81" i="18"/>
  <c r="AA86" i="18"/>
  <c r="AQ82" i="18"/>
  <c r="AQ87" i="18"/>
  <c r="L52" i="18"/>
  <c r="AV89" i="18"/>
  <c r="AE89" i="18"/>
  <c r="BC88" i="18"/>
  <c r="BN99" i="18"/>
  <c r="AZ100" i="18"/>
  <c r="BD105" i="18"/>
  <c r="BP101" i="18"/>
  <c r="F95" i="18"/>
  <c r="J103" i="18"/>
  <c r="V96" i="18"/>
  <c r="H101" i="18"/>
  <c r="BE74" i="18"/>
  <c r="U92" i="18"/>
  <c r="BQ75" i="18"/>
  <c r="AT93" i="18"/>
  <c r="L73" i="18"/>
  <c r="AH67" i="18"/>
  <c r="V48" i="18"/>
  <c r="N60" i="18"/>
  <c r="AM69" i="18"/>
  <c r="Y92" i="18"/>
  <c r="S45" i="18"/>
  <c r="AP52" i="18"/>
  <c r="AB76" i="18"/>
  <c r="S67" i="18"/>
  <c r="AZ77" i="18"/>
  <c r="BQ82" i="18"/>
  <c r="AU89" i="18"/>
  <c r="AI68" i="18"/>
  <c r="K79" i="18"/>
  <c r="X84" i="18"/>
  <c r="BK90" i="18"/>
  <c r="AP63" i="18"/>
  <c r="L67" i="18"/>
  <c r="C102" i="18"/>
  <c r="Y79" i="18"/>
  <c r="Y84" i="18"/>
  <c r="AB80" i="18"/>
  <c r="AB85" i="18"/>
  <c r="S62" i="18"/>
  <c r="BK71" i="18"/>
  <c r="BA81" i="18"/>
  <c r="BA86" i="18"/>
  <c r="BC97" i="18"/>
  <c r="C105" i="18"/>
  <c r="BS98" i="18"/>
  <c r="BL107" i="18"/>
  <c r="M100" i="18"/>
  <c r="BQ100" i="18"/>
  <c r="G94" i="18"/>
  <c r="N103" i="18"/>
  <c r="X80" i="18"/>
  <c r="X85" i="18"/>
  <c r="AN81" i="18"/>
  <c r="AN86" i="18"/>
  <c r="N66" i="18"/>
  <c r="BA75" i="18"/>
  <c r="AV82" i="18"/>
  <c r="AZ87" i="18"/>
  <c r="BO98" i="18"/>
  <c r="AE106" i="18"/>
  <c r="BR99" i="18"/>
  <c r="BD100" i="18"/>
  <c r="F109" i="18"/>
  <c r="K102" i="18"/>
  <c r="S95" i="18"/>
  <c r="AF109" i="18"/>
  <c r="AS77" i="18"/>
  <c r="N104" i="18"/>
  <c r="BI78" i="18"/>
  <c r="D84" i="18"/>
  <c r="AP60" i="18"/>
  <c r="Z70" i="18"/>
  <c r="C80" i="18"/>
  <c r="G85" i="18"/>
  <c r="BI105" i="18"/>
  <c r="BG102" i="18"/>
  <c r="O95" i="18"/>
  <c r="E104" i="18"/>
  <c r="AA96" i="18"/>
  <c r="Q105" i="18"/>
  <c r="AQ97" i="18"/>
  <c r="R107" i="18"/>
  <c r="F88" i="18"/>
  <c r="AM88" i="18"/>
  <c r="U72" i="18"/>
  <c r="AP89" i="18"/>
  <c r="AQ68" i="18"/>
  <c r="AT74" i="18"/>
  <c r="AV100" i="18"/>
  <c r="V100" i="18"/>
  <c r="BL101" i="18"/>
  <c r="Y94" i="18"/>
  <c r="F103" i="18"/>
  <c r="AB95" i="18"/>
  <c r="J110" i="18"/>
  <c r="AT76" i="18"/>
  <c r="BO93" i="18"/>
  <c r="AW77" i="18"/>
  <c r="BJ82" i="18"/>
  <c r="AQ59" i="18"/>
  <c r="N69" i="18"/>
  <c r="D79" i="18"/>
  <c r="H84" i="18"/>
  <c r="R100" i="18"/>
  <c r="BH101" i="18"/>
  <c r="L94" i="18"/>
  <c r="BK102" i="18"/>
  <c r="X95" i="18"/>
  <c r="R104" i="18"/>
  <c r="AN96" i="18"/>
  <c r="F106" i="18"/>
  <c r="BB73" i="18"/>
  <c r="V91" i="18"/>
  <c r="BN74" i="18"/>
  <c r="AH92" i="18"/>
  <c r="V71" i="18"/>
  <c r="AE66" i="18"/>
  <c r="L76" i="18"/>
  <c r="AX93" i="18"/>
  <c r="T95" i="18"/>
  <c r="BE110" i="18"/>
  <c r="AJ96" i="18"/>
  <c r="BQ111" i="18"/>
  <c r="AV97" i="18"/>
  <c r="E107" i="18"/>
  <c r="BL98" i="18"/>
  <c r="AV80" i="18"/>
  <c r="AV79" i="18"/>
  <c r="AV84" i="18"/>
  <c r="BL80" i="18"/>
  <c r="BL85" i="18"/>
  <c r="AV64" i="18"/>
  <c r="U86" i="18"/>
  <c r="Y58" i="18"/>
  <c r="AM65" i="18"/>
  <c r="BN86" i="18"/>
  <c r="T71" i="18"/>
  <c r="BS80" i="18"/>
  <c r="BS85" i="18"/>
  <c r="AL64" i="18"/>
  <c r="BC73" i="18"/>
  <c r="Z82" i="18"/>
  <c r="Z87" i="18"/>
  <c r="AN71" i="18"/>
  <c r="BR78" i="18"/>
  <c r="AL102" i="18"/>
  <c r="BO51" i="18"/>
  <c r="BG51" i="18"/>
  <c r="BM51" i="18" s="1"/>
  <c r="CD51" i="18" s="1"/>
  <c r="AF64" i="18"/>
  <c r="BK89" i="18"/>
  <c r="E53" i="18"/>
  <c r="BH66" i="18"/>
  <c r="G93" i="18"/>
  <c r="AC61" i="18"/>
  <c r="Q54" i="18"/>
  <c r="E69" i="18"/>
  <c r="BN83" i="18"/>
  <c r="M45" i="18"/>
  <c r="AG55" i="18"/>
  <c r="AG71" i="18"/>
  <c r="J87" i="18"/>
  <c r="AB54" i="18"/>
  <c r="U64" i="18"/>
  <c r="AJ88" i="18"/>
  <c r="Q60" i="18"/>
  <c r="K52" i="18"/>
  <c r="AG64" i="18"/>
  <c r="L86" i="18"/>
  <c r="AX64" i="18"/>
  <c r="AA74" i="18"/>
  <c r="D92" i="18"/>
  <c r="BJ70" i="18"/>
  <c r="E66" i="18"/>
  <c r="AZ75" i="18"/>
  <c r="T93" i="18"/>
  <c r="L66" i="18"/>
  <c r="AU76" i="18"/>
  <c r="T96" i="18"/>
  <c r="R49" i="18"/>
  <c r="BE57" i="18"/>
  <c r="AG74" i="18"/>
  <c r="U50" i="18"/>
  <c r="BQ58" i="18"/>
  <c r="BI76" i="18"/>
  <c r="BR34" i="18"/>
  <c r="AT51" i="18"/>
  <c r="O60" i="18"/>
  <c r="F79" i="18"/>
  <c r="Y36" i="18"/>
  <c r="BE55" i="18"/>
  <c r="AA61" i="18"/>
  <c r="AH81" i="18"/>
  <c r="H64" i="18"/>
  <c r="BS55" i="18"/>
  <c r="AM72" i="18"/>
  <c r="F93" i="18"/>
  <c r="AL51" i="18"/>
  <c r="AR51" i="18" s="1"/>
  <c r="CA51" i="18" s="1"/>
  <c r="H59" i="18"/>
  <c r="T79" i="18"/>
  <c r="BK62" i="18"/>
  <c r="U81" i="18"/>
  <c r="U80" i="18"/>
  <c r="U85" i="18"/>
  <c r="V64" i="18"/>
  <c r="BH82" i="18"/>
  <c r="AX81" i="18"/>
  <c r="AX86" i="18"/>
  <c r="AX71" i="18"/>
  <c r="D69" i="18"/>
  <c r="AE105" i="18"/>
  <c r="X75" i="18"/>
  <c r="U63" i="18"/>
  <c r="BE84" i="18"/>
  <c r="AQ63" i="18"/>
  <c r="BB52" i="18"/>
  <c r="AS65" i="18"/>
  <c r="BS87" i="18"/>
  <c r="V45" i="18"/>
  <c r="BN53" i="18"/>
  <c r="C68" i="18"/>
  <c r="O91" i="18"/>
  <c r="V60" i="18"/>
  <c r="AL69" i="18"/>
  <c r="BN85" i="18"/>
  <c r="BQ60" i="18"/>
  <c r="Q64" i="18"/>
  <c r="AA76" i="18"/>
  <c r="BN67" i="18"/>
  <c r="BT67" i="18" s="1"/>
  <c r="CE67" i="18" s="1"/>
  <c r="BL73" i="18"/>
  <c r="BL72" i="18"/>
  <c r="O90" i="18"/>
  <c r="Y69" i="18"/>
  <c r="S75" i="18"/>
  <c r="S74" i="18"/>
  <c r="AN91" i="18"/>
  <c r="S64" i="18"/>
  <c r="AL86" i="18"/>
  <c r="M106" i="18"/>
  <c r="T51" i="18"/>
  <c r="BP59" i="18"/>
  <c r="AX78" i="18"/>
  <c r="AO54" i="18"/>
  <c r="J61" i="18"/>
  <c r="H81" i="18"/>
  <c r="O37" i="18"/>
  <c r="BA59" i="18"/>
  <c r="E63" i="18"/>
  <c r="S88" i="18"/>
  <c r="AA38" i="18"/>
  <c r="BO44" i="18"/>
  <c r="AP68" i="18"/>
  <c r="BD77" i="18"/>
  <c r="G46" i="18"/>
  <c r="L58" i="18"/>
  <c r="M65" i="18"/>
  <c r="BE86" i="18"/>
  <c r="E59" i="18"/>
  <c r="BO61" i="18"/>
  <c r="BI89" i="18"/>
  <c r="H65" i="18"/>
  <c r="R89" i="18"/>
  <c r="AJ82" i="18"/>
  <c r="AJ87" i="18"/>
  <c r="AG66" i="18"/>
  <c r="BN76" i="18"/>
  <c r="F92" i="18"/>
  <c r="BI88" i="18"/>
  <c r="L81" i="18"/>
  <c r="U62" i="18"/>
  <c r="BD103" i="18"/>
  <c r="BD50" i="18"/>
  <c r="R58" i="18"/>
  <c r="D78" i="18"/>
  <c r="AU52" i="18"/>
  <c r="BH59" i="18"/>
  <c r="AF80" i="18"/>
  <c r="BK33" i="18"/>
  <c r="G57" i="18"/>
  <c r="AF61" i="18"/>
  <c r="AU82" i="18"/>
  <c r="R35" i="18"/>
  <c r="BP62" i="18"/>
  <c r="BB65" i="18"/>
  <c r="AO72" i="18"/>
  <c r="Z45" i="18"/>
  <c r="AT55" i="18"/>
  <c r="BG71" i="18"/>
  <c r="BE87" i="18"/>
  <c r="J55" i="18"/>
  <c r="C65" i="18"/>
  <c r="AH90" i="18"/>
  <c r="AO63" i="18"/>
  <c r="R73" i="18"/>
  <c r="AM90" i="18"/>
  <c r="BN84" i="18"/>
  <c r="BN64" i="18"/>
  <c r="AH74" i="18"/>
  <c r="BC91" i="18"/>
  <c r="Y86" i="18"/>
  <c r="L71" i="18"/>
  <c r="AO80" i="18"/>
  <c r="Z100" i="18"/>
  <c r="BJ49" i="18"/>
  <c r="BN58" i="18"/>
  <c r="T76" i="18"/>
  <c r="H51" i="18"/>
  <c r="AL60" i="18"/>
  <c r="AH79" i="18"/>
  <c r="AI43" i="18"/>
  <c r="AC53" i="18"/>
  <c r="BC62" i="18"/>
  <c r="BB82" i="18"/>
  <c r="BP44" i="18"/>
  <c r="X58" i="18"/>
  <c r="BG65" i="18"/>
  <c r="AB73" i="18"/>
  <c r="AO65" i="18"/>
  <c r="BS52" i="18"/>
  <c r="V66" i="18"/>
  <c r="BN88" i="18"/>
  <c r="AF59" i="18"/>
  <c r="BA67" i="18"/>
  <c r="L83" i="18"/>
  <c r="BO75" i="18"/>
  <c r="AG83" i="18"/>
  <c r="AU87" i="18"/>
  <c r="O97" i="18"/>
  <c r="D62" i="18"/>
  <c r="BJ94" i="18"/>
  <c r="BK88" i="18"/>
  <c r="BQ76" i="18"/>
  <c r="T68" i="18"/>
  <c r="BA94" i="18"/>
  <c r="K109" i="18"/>
  <c r="AF92" i="18"/>
  <c r="G89" i="18"/>
  <c r="BC72" i="18"/>
  <c r="AF90" i="18"/>
  <c r="G69" i="18"/>
  <c r="T64" i="18"/>
  <c r="BS73" i="18"/>
  <c r="AI91" i="18"/>
  <c r="AA100" i="18"/>
  <c r="AP108" i="18"/>
  <c r="U94" i="18"/>
  <c r="BO109" i="18"/>
  <c r="AT95" i="18"/>
  <c r="BR110" i="18"/>
  <c r="AW96" i="18"/>
  <c r="BJ111" i="18"/>
  <c r="AP72" i="18"/>
  <c r="S90" i="18"/>
  <c r="BO73" i="18"/>
  <c r="AE91" i="18"/>
  <c r="S70" i="18"/>
  <c r="AF65" i="18"/>
  <c r="BR74" i="18"/>
  <c r="AU92" i="18"/>
  <c r="Q94" i="18"/>
  <c r="BB109" i="18"/>
  <c r="AG95" i="18"/>
  <c r="BN110" i="18"/>
  <c r="AS96" i="18"/>
  <c r="BK105" i="18"/>
  <c r="BI97" i="18"/>
  <c r="AP73" i="18"/>
  <c r="N82" i="18"/>
  <c r="AA87" i="18"/>
  <c r="E89" i="18"/>
  <c r="AQ88" i="18"/>
  <c r="AN67" i="18"/>
  <c r="AH73" i="18"/>
  <c r="AH72" i="18"/>
  <c r="BC89" i="18"/>
  <c r="BS96" i="18"/>
  <c r="J107" i="18"/>
  <c r="M98" i="18"/>
  <c r="Z108" i="18"/>
  <c r="AC99" i="18"/>
  <c r="AL109" i="18"/>
  <c r="AP102" i="18"/>
  <c r="Z81" i="18"/>
  <c r="AQ86" i="18"/>
  <c r="Q93" i="18"/>
  <c r="BC87" i="18"/>
  <c r="K97" i="18"/>
  <c r="AQ76" i="18"/>
  <c r="U90" i="18"/>
  <c r="O77" i="18"/>
  <c r="BS97" i="18"/>
  <c r="AF96" i="18"/>
  <c r="BD111" i="18"/>
  <c r="AI97" i="18"/>
  <c r="BJ106" i="18"/>
  <c r="BH98" i="18"/>
  <c r="H108" i="18"/>
  <c r="BK99" i="18"/>
  <c r="Q73" i="18"/>
  <c r="Q72" i="18"/>
  <c r="AL89" i="18"/>
  <c r="AG73" i="18"/>
  <c r="BB90" i="18"/>
  <c r="AP69" i="18"/>
  <c r="AS75" i="18"/>
  <c r="AS74" i="18"/>
  <c r="BN91" i="18"/>
  <c r="L99" i="18"/>
  <c r="Y109" i="18"/>
  <c r="X100" i="18"/>
  <c r="AB110" i="18"/>
  <c r="V94" i="18"/>
  <c r="BA111" i="18"/>
  <c r="AH95" i="18"/>
  <c r="BG83" i="18"/>
  <c r="BG81" i="18"/>
  <c r="BG86" i="18"/>
  <c r="AV85" i="18"/>
  <c r="E88" i="18"/>
  <c r="BG66" i="18"/>
  <c r="BM66" i="18" s="1"/>
  <c r="CD66" i="18" s="1"/>
  <c r="Z77" i="18"/>
  <c r="BC96" i="18"/>
  <c r="Q89" i="18"/>
  <c r="BJ100" i="18"/>
  <c r="AL106" i="18"/>
  <c r="H102" i="18"/>
  <c r="BB107" i="18"/>
  <c r="T103" i="18"/>
  <c r="BN108" i="18"/>
  <c r="AJ104" i="18"/>
  <c r="AJ72" i="18"/>
  <c r="BE89" i="18"/>
  <c r="N84" i="18"/>
  <c r="BQ90" i="18"/>
  <c r="AM85" i="18"/>
  <c r="Z65" i="18"/>
  <c r="BL74" i="18"/>
  <c r="O92" i="18"/>
  <c r="AP86" i="18"/>
  <c r="AB104" i="18"/>
  <c r="D110" i="18"/>
  <c r="BA105" i="18"/>
  <c r="T111" i="18"/>
  <c r="AT100" i="18"/>
  <c r="Z106" i="18"/>
  <c r="AW101" i="18"/>
  <c r="Q108" i="18"/>
  <c r="F100" i="18"/>
  <c r="AG109" i="18"/>
  <c r="AM94" i="18"/>
  <c r="AS110" i="18"/>
  <c r="AQ94" i="18"/>
  <c r="AW110" i="18"/>
  <c r="BC95" i="18"/>
  <c r="BP105" i="18"/>
  <c r="T109" i="18"/>
  <c r="Z94" i="18"/>
  <c r="AJ110" i="18"/>
  <c r="AL95" i="18"/>
  <c r="AV111" i="18"/>
  <c r="AP95" i="18"/>
  <c r="BI111" i="18"/>
  <c r="BO96" i="18"/>
  <c r="BS106" i="18"/>
  <c r="BR108" i="18"/>
  <c r="AS104" i="18"/>
  <c r="Y110" i="18"/>
  <c r="AV106" i="18"/>
  <c r="AB111" i="18"/>
  <c r="AU107" i="18"/>
  <c r="AO111" i="18"/>
  <c r="J101" i="18"/>
  <c r="AU106" i="18"/>
  <c r="AA99" i="18"/>
  <c r="BI110" i="18"/>
  <c r="Z101" i="18"/>
  <c r="AC101" i="18"/>
  <c r="Y102" i="18"/>
  <c r="AL101" i="18"/>
  <c r="AX94" i="18"/>
  <c r="BB102" i="18"/>
  <c r="H126" i="32"/>
  <c r="V112" i="26" s="1"/>
  <c r="X113" i="33" s="1"/>
  <c r="AN97" i="18"/>
  <c r="BA107" i="18"/>
  <c r="AZ98" i="18"/>
  <c r="BD108" i="18"/>
  <c r="BD98" i="18"/>
  <c r="BQ108" i="18"/>
  <c r="K100" i="18"/>
  <c r="O110" i="18"/>
  <c r="AN107" i="18"/>
  <c r="AQ98" i="18"/>
  <c r="AZ108" i="18"/>
  <c r="BC99" i="18"/>
  <c r="BP109" i="18"/>
  <c r="BP99" i="18"/>
  <c r="K110" i="18"/>
  <c r="H107" i="18"/>
  <c r="N111" i="18"/>
  <c r="K94" i="18"/>
  <c r="T101" i="18"/>
  <c r="N95" i="18"/>
  <c r="AJ102" i="18"/>
  <c r="AA95" i="18"/>
  <c r="AS102" i="18"/>
  <c r="AQ96" i="18"/>
  <c r="BI103" i="18"/>
  <c r="AJ112" i="18"/>
  <c r="AE101" i="18"/>
  <c r="K107" i="18"/>
  <c r="AU102" i="18"/>
  <c r="N108" i="18"/>
  <c r="BH102" i="18"/>
  <c r="AA108" i="18"/>
  <c r="BK103" i="18"/>
  <c r="AQ109" i="18"/>
  <c r="AT73" i="18"/>
  <c r="BO90" i="18"/>
  <c r="BR97" i="18"/>
  <c r="M108" i="18"/>
  <c r="Y99" i="18"/>
  <c r="AC109" i="18"/>
  <c r="AQ101" i="18"/>
  <c r="AO110" i="18"/>
  <c r="AE94" i="18"/>
  <c r="BH81" i="18"/>
  <c r="BH80" i="18"/>
  <c r="BH85" i="18"/>
  <c r="BK81" i="18"/>
  <c r="BK86" i="18"/>
  <c r="BH65" i="18"/>
  <c r="BB97" i="18"/>
  <c r="AU86" i="18"/>
  <c r="R88" i="18"/>
  <c r="M101" i="18"/>
  <c r="AJ111" i="18"/>
  <c r="E101" i="18"/>
  <c r="AP106" i="18"/>
  <c r="Q102" i="18"/>
  <c r="BO107" i="18"/>
  <c r="AG103" i="18"/>
  <c r="BG87" i="18"/>
  <c r="BB88" i="18"/>
  <c r="O83" i="18"/>
  <c r="BN89" i="18"/>
  <c r="AA84" i="18"/>
  <c r="N64" i="18"/>
  <c r="BI73" i="18"/>
  <c r="L91" i="18"/>
  <c r="AQ85" i="18"/>
  <c r="AC103" i="18"/>
  <c r="BJ108" i="18"/>
  <c r="AO104" i="18"/>
  <c r="H110" i="18"/>
  <c r="BE105" i="18"/>
  <c r="AG111" i="18"/>
  <c r="AX100" i="18"/>
  <c r="E81" i="18"/>
  <c r="BJ85" i="18"/>
  <c r="BE92" i="18"/>
  <c r="H87" i="18"/>
  <c r="BQ93" i="18"/>
  <c r="AQ80" i="18"/>
  <c r="BJ88" i="18"/>
  <c r="T88" i="18"/>
  <c r="E95" i="18"/>
  <c r="AC100" i="18"/>
  <c r="AI95" i="18"/>
  <c r="AO101" i="18"/>
  <c r="BH96" i="18"/>
  <c r="BE102" i="18"/>
  <c r="BK97" i="18"/>
  <c r="BQ103" i="18"/>
  <c r="BB110" i="18"/>
  <c r="AI94" i="18"/>
  <c r="BN111" i="18"/>
  <c r="BH95" i="18"/>
  <c r="BG106" i="18"/>
  <c r="BM106" i="18" s="1"/>
  <c r="CD106" i="18" s="1"/>
  <c r="BL95" i="18"/>
  <c r="BK106" i="18"/>
  <c r="F97" i="18"/>
  <c r="R108" i="18"/>
  <c r="BE111" i="18"/>
  <c r="AU95" i="18"/>
  <c r="AX106" i="18"/>
  <c r="BG96" i="18"/>
  <c r="BJ107" i="18"/>
  <c r="BK96" i="18"/>
  <c r="E108" i="18"/>
  <c r="R98" i="18"/>
  <c r="Q109" i="18"/>
  <c r="AT111" i="18"/>
  <c r="BG100" i="18"/>
  <c r="AQ106" i="18"/>
  <c r="E102" i="18"/>
  <c r="BC107" i="18"/>
  <c r="R102" i="18"/>
  <c r="BP107" i="18"/>
  <c r="U103" i="18"/>
  <c r="J109" i="18"/>
  <c r="AC102" i="18"/>
  <c r="T102" i="18"/>
  <c r="AP94" i="18"/>
  <c r="AJ103" i="18"/>
  <c r="BC94" i="18"/>
  <c r="AS103" i="18"/>
  <c r="BS95" i="18"/>
  <c r="BI104" i="18"/>
  <c r="AV108" i="18"/>
  <c r="BI98" i="18"/>
  <c r="BL109" i="18"/>
  <c r="C100" i="18"/>
  <c r="F111" i="18"/>
  <c r="G100" i="18"/>
  <c r="S111" i="18"/>
  <c r="AW100" i="18"/>
  <c r="AC106" i="18"/>
  <c r="BH109" i="18"/>
  <c r="BL99" i="18"/>
  <c r="BK110" i="18"/>
  <c r="AJ100" i="18"/>
  <c r="L106" i="18"/>
  <c r="AS100" i="18"/>
  <c r="Y106" i="18"/>
  <c r="BI101" i="18"/>
  <c r="AB107" i="18"/>
  <c r="AF95" i="18"/>
  <c r="AA103" i="18"/>
  <c r="AI96" i="18"/>
  <c r="AQ104" i="18"/>
  <c r="AV96" i="18"/>
  <c r="AZ104" i="18"/>
  <c r="BL97" i="18"/>
  <c r="BH105" i="18"/>
  <c r="S108" i="18"/>
  <c r="BP103" i="18"/>
  <c r="AE109" i="18"/>
  <c r="J105" i="18"/>
  <c r="AU110" i="18"/>
  <c r="N105" i="18"/>
  <c r="BH110" i="18"/>
  <c r="AW109" i="18"/>
  <c r="BN105" i="18"/>
  <c r="F82" i="18"/>
  <c r="F87" i="18"/>
  <c r="U99" i="18"/>
  <c r="AG110" i="18"/>
  <c r="L102" i="18"/>
  <c r="AS111" i="18"/>
  <c r="R101" i="18"/>
  <c r="BC106" i="18"/>
  <c r="U102" i="18"/>
  <c r="AC82" i="18"/>
  <c r="AP87" i="18"/>
  <c r="L96" i="18"/>
  <c r="BO88" i="18"/>
  <c r="X83" i="18"/>
  <c r="O63" i="18"/>
  <c r="AW72" i="18"/>
  <c r="BR89" i="18"/>
  <c r="AN84" i="18"/>
  <c r="Z102" i="18"/>
  <c r="BG107" i="18"/>
  <c r="AL103" i="18"/>
  <c r="E109" i="18"/>
  <c r="BB104" i="18"/>
  <c r="Q110" i="18"/>
  <c r="BJ105" i="18"/>
  <c r="BK79" i="18"/>
  <c r="BG84" i="18"/>
  <c r="BB91" i="18"/>
  <c r="E86" i="18"/>
  <c r="BN92" i="18"/>
  <c r="BQ73" i="18"/>
  <c r="U82" i="18"/>
  <c r="Q87" i="18"/>
  <c r="J94" i="18"/>
  <c r="AS105" i="18"/>
  <c r="AC111" i="18"/>
  <c r="AL100" i="18"/>
  <c r="AV95" i="18"/>
  <c r="BB101" i="18"/>
  <c r="BF101" i="18" s="1"/>
  <c r="CC101" i="18" s="1"/>
  <c r="BL96" i="18"/>
  <c r="BN102" i="18"/>
  <c r="J77" i="18"/>
  <c r="AC96" i="18"/>
  <c r="Z78" i="18"/>
  <c r="Z83" i="18"/>
  <c r="BL59" i="18"/>
  <c r="BI69" i="18"/>
  <c r="AL79" i="18"/>
  <c r="AL84" i="18"/>
  <c r="BA95" i="18"/>
  <c r="BJ102" i="18"/>
  <c r="BD96" i="18"/>
  <c r="H104" i="18"/>
  <c r="K98" i="18"/>
  <c r="T105" i="18"/>
  <c r="N99" i="18"/>
  <c r="L101" i="18"/>
  <c r="BP106" i="18"/>
  <c r="AH102" i="18"/>
  <c r="J108" i="18"/>
  <c r="AX103" i="18"/>
  <c r="Z109" i="18"/>
  <c r="BG103" i="18"/>
  <c r="AM109" i="18"/>
  <c r="E105" i="18"/>
  <c r="AP110" i="18"/>
  <c r="BS107" i="18"/>
  <c r="AT103" i="18"/>
  <c r="M109" i="18"/>
  <c r="AW104" i="18"/>
  <c r="AC110" i="18"/>
  <c r="BJ104" i="18"/>
  <c r="AL110" i="18"/>
  <c r="AT108" i="18"/>
  <c r="BB111" i="18"/>
  <c r="C97" i="18"/>
  <c r="BR102" i="18"/>
  <c r="S98" i="18"/>
  <c r="Y104" i="18"/>
  <c r="AF98" i="18"/>
  <c r="AC104" i="18"/>
  <c r="AI99" i="18"/>
  <c r="AO105" i="18"/>
  <c r="AS112" i="18"/>
  <c r="BH94" i="18"/>
  <c r="N110" i="18"/>
  <c r="BK95" i="18"/>
  <c r="AM111" i="18"/>
  <c r="F96" i="18"/>
  <c r="AQ111" i="18"/>
  <c r="V97" i="18"/>
  <c r="AS106" i="18"/>
  <c r="O111" i="18"/>
  <c r="BB100" i="18"/>
  <c r="Q106" i="18"/>
  <c r="BN101" i="18"/>
  <c r="AG107" i="18"/>
  <c r="BR101" i="18"/>
  <c r="AT107" i="18"/>
  <c r="Y103" i="18"/>
  <c r="AW108" i="18"/>
  <c r="H106" i="18"/>
  <c r="BE101" i="18"/>
  <c r="T107" i="18"/>
  <c r="BQ102" i="18"/>
  <c r="AJ108" i="18"/>
  <c r="L103" i="18"/>
  <c r="AS108" i="18"/>
  <c r="X104" i="18"/>
  <c r="BI109" i="18"/>
  <c r="BA96" i="18"/>
  <c r="BF96" i="18" s="1"/>
  <c r="CC96" i="18" s="1"/>
  <c r="AH105" i="18"/>
  <c r="BD97" i="18"/>
  <c r="J106" i="18"/>
  <c r="BQ97" i="18"/>
  <c r="N106" i="18"/>
  <c r="O99" i="18"/>
  <c r="AM107" i="18"/>
  <c r="AZ110" i="18"/>
  <c r="T108" i="18"/>
  <c r="BP111" i="18"/>
  <c r="K101" i="18"/>
  <c r="R95" i="18"/>
  <c r="O101" i="18"/>
  <c r="U96" i="18"/>
  <c r="AA102" i="18"/>
  <c r="AW112" i="18"/>
  <c r="BS88" i="18"/>
  <c r="AB83" i="18"/>
  <c r="N101" i="18"/>
  <c r="BH106" i="18"/>
  <c r="AM102" i="18"/>
  <c r="BK107" i="18"/>
  <c r="AP103" i="18"/>
  <c r="R109" i="18"/>
  <c r="BO104" i="18"/>
  <c r="BL78" i="18"/>
  <c r="BH83" i="18"/>
  <c r="AP90" i="18"/>
  <c r="BK84" i="18"/>
  <c r="BO91" i="18"/>
  <c r="BB71" i="18"/>
  <c r="V81" i="18"/>
  <c r="R86" i="18"/>
  <c r="BR92" i="18"/>
  <c r="AT104" i="18"/>
  <c r="Z110" i="18"/>
  <c r="AW105" i="18"/>
  <c r="AL111" i="18"/>
  <c r="AP100" i="18"/>
  <c r="BI95" i="18"/>
  <c r="BO101" i="18"/>
  <c r="K76" i="18"/>
  <c r="AF93" i="18"/>
  <c r="N77" i="18"/>
  <c r="AB97" i="18"/>
  <c r="BI58" i="18"/>
  <c r="AW68" i="18"/>
  <c r="AM78" i="18"/>
  <c r="AR78" i="18" s="1"/>
  <c r="CA78" i="18" s="1"/>
  <c r="AM83" i="18"/>
  <c r="AO94" i="18"/>
  <c r="BG101" i="18"/>
  <c r="BE95" i="18"/>
  <c r="E103" i="18"/>
  <c r="BQ96" i="18"/>
  <c r="Q104" i="18"/>
  <c r="O98" i="18"/>
  <c r="BJ109" i="18"/>
  <c r="AF73" i="18"/>
  <c r="BA90" i="18"/>
  <c r="AI74" i="18"/>
  <c r="BD91" i="18"/>
  <c r="AC56" i="18"/>
  <c r="BR65" i="18"/>
  <c r="BH75" i="18"/>
  <c r="K93" i="18"/>
  <c r="D97" i="18"/>
  <c r="BQ104" i="18"/>
  <c r="G98" i="18"/>
  <c r="AH107" i="18"/>
  <c r="AF99" i="18"/>
  <c r="D101" i="18"/>
  <c r="BN100" i="18"/>
  <c r="BQ107" i="18"/>
  <c r="V109" i="18"/>
  <c r="BS104" i="18"/>
  <c r="AH110" i="18"/>
  <c r="Q107" i="18"/>
  <c r="BG111" i="18"/>
  <c r="AX108" i="18"/>
  <c r="BK111" i="18"/>
  <c r="S101" i="18"/>
  <c r="BQ106" i="18"/>
  <c r="U110" i="18"/>
  <c r="R106" i="18"/>
  <c r="AX111" i="18"/>
  <c r="BK100" i="18"/>
  <c r="AZ106" i="18"/>
  <c r="F101" i="18"/>
  <c r="BD106" i="18"/>
  <c r="V102" i="18"/>
  <c r="K108" i="18"/>
  <c r="X98" i="18"/>
  <c r="AT105" i="18"/>
  <c r="AN99" i="18"/>
  <c r="BH111" i="18"/>
  <c r="BA99" i="18"/>
  <c r="AM100" i="18"/>
  <c r="X103" i="18"/>
  <c r="AP101" i="18"/>
  <c r="G126" i="32"/>
  <c r="AB96" i="18"/>
  <c r="AO106" i="18"/>
  <c r="BA97" i="18"/>
  <c r="BE107" i="18"/>
  <c r="BE97" i="18"/>
  <c r="BN107" i="18"/>
  <c r="BQ98" i="18"/>
  <c r="L109" i="18"/>
  <c r="AL107" i="18"/>
  <c r="D103" i="18"/>
  <c r="BB108" i="18"/>
  <c r="G104" i="18"/>
  <c r="BN109" i="18"/>
  <c r="T104" i="18"/>
  <c r="BR109" i="18"/>
  <c r="AJ105" i="18"/>
  <c r="Y111" i="18"/>
  <c r="AO108" i="18"/>
  <c r="C104" i="18"/>
  <c r="BE109" i="18"/>
  <c r="S105" i="18"/>
  <c r="BQ110" i="18"/>
  <c r="AF105" i="18"/>
  <c r="L111" i="18"/>
  <c r="Q111" i="18"/>
  <c r="E112" i="18"/>
  <c r="D98" i="18"/>
  <c r="V107" i="18"/>
  <c r="G99" i="18"/>
  <c r="AH108" i="18"/>
  <c r="T99" i="18"/>
  <c r="AU108" i="18"/>
  <c r="AM101" i="18"/>
  <c r="BG109" i="18"/>
  <c r="J95" i="18"/>
  <c r="AF102" i="18"/>
  <c r="Z96" i="18"/>
  <c r="AI103" i="18"/>
  <c r="AM96" i="18"/>
  <c r="AV103" i="18"/>
  <c r="AP97" i="18"/>
  <c r="BL104" i="18"/>
  <c r="V112" i="18"/>
  <c r="S80" i="18"/>
  <c r="W80" i="18" s="1"/>
  <c r="BX80" i="18" s="1"/>
  <c r="F85" i="18"/>
  <c r="BS91" i="18"/>
  <c r="AH103" i="18"/>
  <c r="N109" i="18"/>
  <c r="AX104" i="18"/>
  <c r="AM110" i="18"/>
  <c r="V106" i="18"/>
  <c r="AP111" i="18"/>
  <c r="BC100" i="18"/>
  <c r="BQ74" i="18"/>
  <c r="T92" i="18"/>
  <c r="O76" i="18"/>
  <c r="P76" i="18" s="1"/>
  <c r="BW76" i="18" s="1"/>
  <c r="AJ93" i="18"/>
  <c r="AW57" i="18"/>
  <c r="AY57" i="18" s="1"/>
  <c r="CB57" i="18" s="1"/>
  <c r="AX67" i="18"/>
  <c r="AA77" i="18"/>
  <c r="AD77" i="18" s="1"/>
  <c r="BY77" i="18" s="1"/>
  <c r="AA98" i="18"/>
  <c r="BC102" i="18"/>
  <c r="BH100" i="18"/>
  <c r="BB94" i="18"/>
  <c r="BK101" i="18"/>
  <c r="BN95" i="18"/>
  <c r="R103" i="18"/>
  <c r="L97" i="18"/>
  <c r="P97" i="18" s="1"/>
  <c r="BW97" i="18" s="1"/>
  <c r="AG105" i="18"/>
  <c r="T72" i="18"/>
  <c r="AO89" i="18"/>
  <c r="AJ73" i="18"/>
  <c r="BE90" i="18"/>
  <c r="Z55" i="18"/>
  <c r="BS64" i="18"/>
  <c r="AV74" i="18"/>
  <c r="AY74" i="18" s="1"/>
  <c r="CB74" i="18" s="1"/>
  <c r="BQ91" i="18"/>
  <c r="BT91" i="18" s="1"/>
  <c r="CE91" i="18" s="1"/>
  <c r="BJ95" i="18"/>
  <c r="BN103" i="18"/>
  <c r="H97" i="18"/>
  <c r="L105" i="18"/>
  <c r="T98" i="18"/>
  <c r="AG108" i="18"/>
  <c r="AJ99" i="18"/>
  <c r="U105" i="18"/>
  <c r="BJ81" i="18"/>
  <c r="BM81" i="18" s="1"/>
  <c r="CD81" i="18" s="1"/>
  <c r="E87" i="18"/>
  <c r="E85" i="18"/>
  <c r="Q88" i="18"/>
  <c r="E67" i="18"/>
  <c r="R62" i="18"/>
  <c r="W62" i="18" s="1"/>
  <c r="BX62" i="18" s="1"/>
  <c r="BD95" i="18"/>
  <c r="AG89" i="18"/>
  <c r="Y98" i="18"/>
  <c r="AN106" i="18"/>
  <c r="AB99" i="18"/>
  <c r="AZ107" i="18"/>
  <c r="BQ101" i="18"/>
  <c r="BP108" i="18"/>
  <c r="AU94" i="18"/>
  <c r="AP109" i="18"/>
  <c r="BC111" i="18"/>
  <c r="BP100" i="18"/>
  <c r="H96" i="18"/>
  <c r="J102" i="18"/>
  <c r="Q96" i="18"/>
  <c r="N102" i="18"/>
  <c r="AG97" i="18"/>
  <c r="AM103" i="18"/>
  <c r="AI112" i="18"/>
  <c r="D96" i="18"/>
  <c r="BS101" i="18"/>
  <c r="G97" i="18"/>
  <c r="M103" i="18"/>
  <c r="T97" i="18"/>
  <c r="Z103" i="18"/>
  <c r="AJ98" i="18"/>
  <c r="AL104" i="18"/>
  <c r="AV112" i="18"/>
  <c r="AS99" i="18"/>
  <c r="Q101" i="18"/>
  <c r="AB103" i="18"/>
  <c r="AG102" i="18"/>
  <c r="AA104" i="18"/>
  <c r="AT102" i="18"/>
  <c r="BP94" i="18"/>
  <c r="AW103" i="18"/>
  <c r="AS107" i="18"/>
  <c r="AW97" i="18"/>
  <c r="BI108" i="18"/>
  <c r="D99" i="18"/>
  <c r="C110" i="18"/>
  <c r="H99" i="18"/>
  <c r="G110" i="18"/>
  <c r="T100" i="18"/>
  <c r="AF111" i="18"/>
  <c r="R99" i="18"/>
  <c r="O105" i="18"/>
  <c r="U100" i="18"/>
  <c r="U111" i="18"/>
  <c r="W111" i="18" s="1"/>
  <c r="BX111" i="18" s="1"/>
  <c r="BE100" i="18"/>
  <c r="AH100" i="18"/>
  <c r="AB94" i="18"/>
  <c r="AX101" i="18"/>
  <c r="S112" i="18"/>
  <c r="Q100" i="18"/>
  <c r="V110" i="18"/>
  <c r="O94" i="18"/>
  <c r="P94" i="18" s="1"/>
  <c r="BW94" i="18" s="1"/>
  <c r="AG101" i="18"/>
  <c r="X94" i="18"/>
  <c r="AT101" i="18"/>
  <c r="AN95" i="18"/>
  <c r="AW102" i="18"/>
  <c r="BI112" i="18"/>
  <c r="BM112" i="18" s="1"/>
  <c r="CD112" i="18" s="1"/>
  <c r="F112" i="37" s="1"/>
  <c r="AP99" i="18"/>
  <c r="BC109" i="18"/>
  <c r="AN104" i="18"/>
  <c r="BS110" i="18"/>
  <c r="AM105" i="18"/>
  <c r="J111" i="18"/>
  <c r="D95" i="18"/>
  <c r="C106" i="18"/>
  <c r="AE96" i="18"/>
  <c r="AM104" i="18"/>
  <c r="AR104" i="18" s="1"/>
  <c r="CA104" i="18" s="1"/>
  <c r="AU97" i="18"/>
  <c r="AP105" i="18"/>
  <c r="BH97" i="18"/>
  <c r="BC105" i="18"/>
  <c r="BK98" i="18"/>
  <c r="AI100" i="18"/>
  <c r="X76" i="18"/>
  <c r="AS93" i="18"/>
  <c r="AV99" i="18"/>
  <c r="BB105" i="18"/>
  <c r="BB103" i="18"/>
  <c r="BL100" i="18"/>
  <c r="BO94" i="18"/>
  <c r="F102" i="18"/>
  <c r="BR95" i="18"/>
  <c r="U104" i="18"/>
  <c r="AG87" i="18"/>
  <c r="AL88" i="18"/>
  <c r="AG72" i="18"/>
  <c r="BB89" i="18"/>
  <c r="N54" i="18"/>
  <c r="BP63" i="18"/>
  <c r="BT63" i="18" s="1"/>
  <c r="CE63" i="18" s="1"/>
  <c r="AS73" i="18"/>
  <c r="BN90" i="18"/>
  <c r="BG94" i="18"/>
  <c r="BO102" i="18"/>
  <c r="E96" i="18"/>
  <c r="BR103" i="18"/>
  <c r="Q97" i="18"/>
  <c r="Y105" i="18"/>
  <c r="AD105" i="18" s="1"/>
  <c r="BY105" i="18" s="1"/>
  <c r="AG98" i="18"/>
  <c r="V104" i="18"/>
  <c r="BG80" i="18"/>
  <c r="BK85" i="18"/>
  <c r="E82" i="18"/>
  <c r="R87" i="18"/>
  <c r="BK65" i="18"/>
  <c r="BB78" i="18"/>
  <c r="D86" i="18"/>
  <c r="U88" i="18"/>
  <c r="M97" i="18"/>
  <c r="C108" i="18"/>
  <c r="AC98" i="18"/>
  <c r="BA106" i="18"/>
  <c r="AO99" i="18"/>
  <c r="BD107" i="18"/>
  <c r="BP102" i="18"/>
  <c r="AQ108" i="18"/>
  <c r="BS77" i="18"/>
  <c r="J83" i="18"/>
  <c r="M79" i="18"/>
  <c r="Z84" i="18"/>
  <c r="N63" i="18"/>
  <c r="AV70" i="18"/>
  <c r="AC80" i="18"/>
  <c r="AL85" i="18"/>
  <c r="AT99" i="18"/>
  <c r="BL108" i="18"/>
  <c r="BS103" i="18"/>
  <c r="F110" i="18"/>
  <c r="L95" i="18"/>
  <c r="V111" i="18"/>
  <c r="X96" i="18"/>
  <c r="S102" i="18"/>
  <c r="M96" i="18"/>
  <c r="AE103" i="18"/>
  <c r="AC97" i="18"/>
  <c r="AU104" i="18"/>
  <c r="AL97" i="18"/>
  <c r="BH104" i="18"/>
  <c r="BB98" i="18"/>
  <c r="BO105" i="18"/>
  <c r="AF112" i="18"/>
  <c r="Y97" i="18"/>
  <c r="AH104" i="18"/>
  <c r="AB98" i="18"/>
  <c r="AX105" i="18"/>
  <c r="AO98" i="18"/>
  <c r="BG105" i="18"/>
  <c r="BE99" i="18"/>
  <c r="AQ100" i="18"/>
  <c r="R112" i="18"/>
  <c r="BO103" i="18"/>
  <c r="O109" i="18"/>
  <c r="BL94" i="18"/>
  <c r="AA110" i="18"/>
  <c r="C95" i="18"/>
  <c r="AN110" i="18"/>
  <c r="S96" i="18"/>
  <c r="AZ111" i="18"/>
  <c r="L110" i="18"/>
  <c r="AV105" i="18"/>
  <c r="X111" i="18"/>
  <c r="BO100" i="18"/>
  <c r="U106" i="18"/>
  <c r="BS100" i="18"/>
  <c r="AH106" i="18"/>
  <c r="M102" i="18"/>
  <c r="AX107" i="18"/>
  <c r="AF100" i="18"/>
  <c r="Y101" i="18"/>
  <c r="AG94" i="18"/>
  <c r="AB102" i="18"/>
  <c r="AT94" i="18"/>
  <c r="AO102" i="18"/>
  <c r="AW95" i="18"/>
  <c r="BE103" i="18"/>
  <c r="D126" i="32"/>
  <c r="T94" i="18"/>
  <c r="X102" i="18"/>
  <c r="AD102" i="18" s="1"/>
  <c r="BY102" i="18" s="1"/>
  <c r="AJ95" i="18"/>
  <c r="AN103" i="18"/>
  <c r="AS95" i="18"/>
  <c r="AY95" i="18" s="1"/>
  <c r="CB95" i="18" s="1"/>
  <c r="BA103" i="18"/>
  <c r="BI96" i="18"/>
  <c r="BD104" i="18"/>
  <c r="E126" i="32"/>
  <c r="AQ105" i="18"/>
  <c r="BQ105" i="18"/>
  <c r="AI101" i="18"/>
  <c r="O107" i="18"/>
  <c r="AV101" i="18"/>
  <c r="X107" i="18"/>
  <c r="BL102" i="18"/>
  <c r="AN108" i="18"/>
  <c r="AZ97" i="18"/>
  <c r="BF97" i="18" s="1"/>
  <c r="CC97" i="18" s="1"/>
  <c r="BS105" i="18"/>
  <c r="BP98" i="18"/>
  <c r="M107" i="18"/>
  <c r="K99" i="18"/>
  <c r="Z107" i="18"/>
  <c r="N100" i="18"/>
  <c r="AL108" i="18"/>
  <c r="AT72" i="18"/>
  <c r="AY72" i="18" s="1"/>
  <c r="CB72" i="18" s="1"/>
  <c r="BO89" i="18"/>
  <c r="BT89" i="18" s="1"/>
  <c r="CE89" i="18" s="1"/>
  <c r="BE104" i="18"/>
  <c r="BF104" i="18" s="1"/>
  <c r="CC104" i="18" s="1"/>
  <c r="BC101" i="18"/>
  <c r="BK94" i="18"/>
  <c r="BS102" i="18"/>
  <c r="BT102" i="18" s="1"/>
  <c r="CE102" i="18" s="1"/>
  <c r="R96" i="18"/>
  <c r="M104" i="18"/>
  <c r="U97" i="18"/>
  <c r="G102" i="18"/>
  <c r="BH79" i="18"/>
  <c r="BM79" i="18" s="1"/>
  <c r="CD79" i="18" s="1"/>
  <c r="BL84" i="18"/>
  <c r="BM84" i="18" s="1"/>
  <c r="CD84" i="18" s="1"/>
  <c r="BK80" i="18"/>
  <c r="F86" i="18"/>
  <c r="I86" i="18" s="1"/>
  <c r="BV86" i="18" s="1"/>
  <c r="T65" i="18"/>
  <c r="W65" i="18" s="1"/>
  <c r="BX65" i="18" s="1"/>
  <c r="AM73" i="18"/>
  <c r="R82" i="18"/>
  <c r="W82" i="18" s="1"/>
  <c r="BX82" i="18" s="1"/>
  <c r="V87" i="18"/>
  <c r="J96" i="18"/>
  <c r="D105" i="18"/>
  <c r="Z97" i="18"/>
  <c r="AJ109" i="18"/>
  <c r="AL98" i="18"/>
  <c r="BE106" i="18"/>
  <c r="BB99" i="18"/>
  <c r="AB106" i="18"/>
  <c r="BP76" i="18"/>
  <c r="BT76" i="18" s="1"/>
  <c r="CE76" i="18" s="1"/>
  <c r="AM95" i="18"/>
  <c r="J78" i="18"/>
  <c r="N83" i="18"/>
  <c r="O62" i="18"/>
  <c r="AS69" i="18"/>
  <c r="AY69" i="18" s="1"/>
  <c r="CB69" i="18" s="1"/>
  <c r="Z79" i="18"/>
  <c r="AD79" i="18" s="1"/>
  <c r="BY79" i="18" s="1"/>
  <c r="AM84" i="18"/>
  <c r="AR84" i="18" s="1"/>
  <c r="CA84" i="18" s="1"/>
  <c r="AH98" i="18"/>
  <c r="AK98" i="18" s="1"/>
  <c r="BZ98" i="18" s="1"/>
  <c r="BI107" i="18"/>
  <c r="BM107" i="18" s="1"/>
  <c r="CD107" i="18" s="1"/>
  <c r="AX99" i="18"/>
  <c r="C109" i="18"/>
  <c r="BR104" i="18"/>
  <c r="S110" i="18"/>
  <c r="Y95" i="18"/>
  <c r="AF75" i="18"/>
  <c r="AF74" i="18"/>
  <c r="BA91" i="18"/>
  <c r="AI75" i="18"/>
  <c r="BD92" i="18"/>
  <c r="BE71" i="18"/>
  <c r="BF71" i="18" s="1"/>
  <c r="CC71" i="18" s="1"/>
  <c r="BH77" i="18"/>
  <c r="BM77" i="18" s="1"/>
  <c r="CD77" i="18" s="1"/>
  <c r="BH76" i="18"/>
  <c r="BM76" i="18" s="1"/>
  <c r="CD76" i="18" s="1"/>
  <c r="AN94" i="18"/>
  <c r="D111" i="18"/>
  <c r="I111" i="18" s="1"/>
  <c r="BV111" i="18" s="1"/>
  <c r="AA111" i="18"/>
  <c r="Q95" i="18"/>
  <c r="T106" i="18"/>
  <c r="AG96" i="18"/>
  <c r="AK96" i="18" s="1"/>
  <c r="BZ96" i="18" s="1"/>
  <c r="AJ107" i="18"/>
  <c r="AS97" i="18"/>
  <c r="AY97" i="18" s="1"/>
  <c r="CB97" i="18" s="1"/>
  <c r="Z104" i="18"/>
  <c r="AH97" i="18"/>
  <c r="AK97" i="18" s="1"/>
  <c r="BZ97" i="18" s="1"/>
  <c r="AL105" i="18"/>
  <c r="AX98" i="18"/>
  <c r="BL111" i="18"/>
  <c r="BG98" i="18"/>
  <c r="AE100" i="18"/>
  <c r="E100" i="18"/>
  <c r="I100" i="18" s="1"/>
  <c r="BV100" i="18" s="1"/>
  <c r="AU101" i="18"/>
  <c r="AC105" i="18"/>
  <c r="AT98" i="18"/>
  <c r="AE110" i="18"/>
  <c r="AW99" i="18"/>
  <c r="U101" i="18"/>
  <c r="BJ99" i="18"/>
  <c r="AH101" i="18"/>
  <c r="AK101" i="18" s="1"/>
  <c r="BZ101" i="18" s="1"/>
  <c r="Z105" i="18"/>
  <c r="AX102" i="18"/>
  <c r="AY102" i="18" s="1"/>
  <c r="CB102" i="18" s="1"/>
  <c r="AF110" i="18"/>
  <c r="AC95" i="18"/>
  <c r="AI111" i="18"/>
  <c r="AO96" i="18"/>
  <c r="BB106" i="18"/>
  <c r="BF106" i="18" s="1"/>
  <c r="CC106" i="18" s="1"/>
  <c r="BB96" i="18"/>
  <c r="BO106" i="18"/>
  <c r="BN97" i="18"/>
  <c r="BT97" i="18" s="1"/>
  <c r="CE97" i="18" s="1"/>
  <c r="BR107" i="18"/>
  <c r="BT107" i="18" s="1"/>
  <c r="CE107" i="18" s="1"/>
  <c r="AM106" i="18"/>
  <c r="BJ101" i="18"/>
  <c r="BM101" i="18" s="1"/>
  <c r="CD101" i="18" s="1"/>
  <c r="AP107" i="18"/>
  <c r="H103" i="18"/>
  <c r="BO108" i="18"/>
  <c r="BT108" i="18" s="1"/>
  <c r="CE108" i="18" s="1"/>
  <c r="Q103" i="18"/>
  <c r="BS108" i="18"/>
  <c r="AG104" i="18"/>
  <c r="M110" i="18"/>
  <c r="AL94" i="18"/>
  <c r="AR94" i="18" s="1"/>
  <c r="CA94" i="18" s="1"/>
  <c r="AF103" i="18"/>
  <c r="AK103" i="18" s="1"/>
  <c r="BZ103" i="18" s="1"/>
  <c r="BB95" i="18"/>
  <c r="AI104" i="18"/>
  <c r="BO95" i="18"/>
  <c r="BT95" i="18" s="1"/>
  <c r="CE95" i="18" s="1"/>
  <c r="AV104" i="18"/>
  <c r="AY104" i="18" s="1"/>
  <c r="CB104" i="18" s="1"/>
  <c r="BR96" i="18"/>
  <c r="D107" i="18"/>
  <c r="S103" i="18"/>
  <c r="AO95" i="18"/>
  <c r="AE104" i="18"/>
  <c r="BE96" i="18"/>
  <c r="AU105" i="18"/>
  <c r="BN96" i="18"/>
  <c r="BT96" i="18" s="1"/>
  <c r="CE96" i="18" s="1"/>
  <c r="E106" i="18"/>
  <c r="L98" i="18"/>
  <c r="AA106" i="18"/>
  <c r="AD106" i="18" s="1"/>
  <c r="BY106" i="18" s="1"/>
  <c r="G107" i="18"/>
  <c r="BD102" i="18"/>
  <c r="AF108" i="18"/>
  <c r="AK108" i="18" s="1"/>
  <c r="BZ108" i="18" s="1"/>
  <c r="K104" i="18"/>
  <c r="AI109" i="18"/>
  <c r="AK109" i="18" s="1"/>
  <c r="BZ109" i="18" s="1"/>
  <c r="O104" i="18"/>
  <c r="P104" i="18" s="1"/>
  <c r="BW104" i="18" s="1"/>
  <c r="AV109" i="18"/>
  <c r="AA105" i="18"/>
  <c r="BL110" i="18"/>
  <c r="C99" i="18"/>
  <c r="I99" i="18" s="1"/>
  <c r="BV99" i="18" s="1"/>
  <c r="U108" i="18"/>
  <c r="W108" i="18" s="1"/>
  <c r="BX108" i="18" s="1"/>
  <c r="S100" i="18"/>
  <c r="W100" i="18" s="1"/>
  <c r="BX100" i="18" s="1"/>
  <c r="AT109" i="18"/>
  <c r="AN100" i="18"/>
  <c r="AR100" i="18" s="1"/>
  <c r="CA100" i="18" s="1"/>
  <c r="CY112" i="18" s="1"/>
  <c r="AY112" i="23" s="1"/>
  <c r="AX109" i="18"/>
  <c r="AZ94" i="18"/>
  <c r="BF94" i="18" s="1"/>
  <c r="CC94" i="18" s="1"/>
  <c r="BJ110" i="18"/>
  <c r="BM110" i="18" s="1"/>
  <c r="CD110" i="18" s="1"/>
  <c r="F81" i="18"/>
  <c r="S86" i="18"/>
  <c r="K95" i="18"/>
  <c r="BJ103" i="18"/>
  <c r="N96" i="18"/>
  <c r="H105" i="18"/>
  <c r="AM97" i="18"/>
  <c r="AI110" i="18"/>
  <c r="AP98" i="18"/>
  <c r="AE111" i="18"/>
  <c r="BD75" i="18"/>
  <c r="AG93" i="18"/>
  <c r="K77" i="18"/>
  <c r="AL96" i="18"/>
  <c r="BO78" i="18"/>
  <c r="AT68" i="18"/>
  <c r="N78" i="18"/>
  <c r="AA83" i="18"/>
  <c r="AE97" i="18"/>
  <c r="AW106" i="18"/>
  <c r="AU98" i="18"/>
  <c r="D108" i="18"/>
  <c r="BG99" i="18"/>
  <c r="G109" i="18"/>
  <c r="M94" i="18"/>
  <c r="T74" i="18"/>
  <c r="T73" i="18"/>
  <c r="AO90" i="18"/>
  <c r="AJ74" i="18"/>
  <c r="BE91" i="18"/>
  <c r="BB70" i="18"/>
  <c r="AV76" i="18"/>
  <c r="AV75" i="18"/>
  <c r="BQ92" i="18"/>
  <c r="O100" i="18"/>
  <c r="X110" i="18"/>
  <c r="R94" i="18"/>
  <c r="AN111" i="18"/>
  <c r="U95" i="18"/>
  <c r="AG106" i="18"/>
  <c r="AT96" i="18"/>
  <c r="AW92" i="18"/>
  <c r="AW84" i="18"/>
  <c r="BJ87" i="18"/>
  <c r="D94" i="18"/>
  <c r="H89" i="18"/>
  <c r="BJ67" i="18"/>
  <c r="AC78" i="18"/>
  <c r="AP83" i="18"/>
  <c r="T90" i="18"/>
  <c r="D102" i="18"/>
  <c r="AO107" i="18"/>
  <c r="AR107" i="18" s="1"/>
  <c r="CA107" i="18" s="1"/>
  <c r="G103" i="18"/>
  <c r="BE108" i="18"/>
  <c r="AF104" i="18"/>
  <c r="BQ109" i="18"/>
  <c r="AI105" i="18"/>
  <c r="AH111" i="18"/>
  <c r="BC98" i="18"/>
  <c r="BR106" i="18"/>
  <c r="BS99" i="18"/>
  <c r="Y108" i="18"/>
  <c r="J100" i="18"/>
  <c r="P100" i="18" s="1"/>
  <c r="BW100" i="18" s="1"/>
  <c r="CU112" i="18" s="1"/>
  <c r="AU112" i="23" s="1"/>
  <c r="AC108" i="18"/>
  <c r="H94" i="18"/>
  <c r="AO109" i="18"/>
  <c r="BN106" i="18"/>
  <c r="BO99" i="18"/>
  <c r="L108" i="18"/>
  <c r="BN104" i="18"/>
  <c r="X109" i="18"/>
  <c r="E110" i="18"/>
  <c r="AB109" i="18"/>
  <c r="G95" i="18"/>
  <c r="BA110" i="18"/>
  <c r="AT106" i="18"/>
  <c r="AX96" i="18"/>
  <c r="AW107" i="18"/>
  <c r="BJ97" i="18"/>
  <c r="D109" i="18"/>
  <c r="E98" i="18"/>
  <c r="H109" i="18"/>
  <c r="Q99" i="18"/>
  <c r="T110" i="18"/>
  <c r="F98" i="18"/>
  <c r="L104" i="18"/>
  <c r="V99" i="18"/>
  <c r="X105" i="18"/>
  <c r="AE99" i="18"/>
  <c r="AB105" i="18"/>
  <c r="BD101" i="18"/>
  <c r="AU100" i="18"/>
  <c r="AE112" i="18"/>
  <c r="BG95" i="18"/>
  <c r="Z111" i="18"/>
  <c r="E97" i="18"/>
  <c r="AF106" i="18"/>
  <c r="R97" i="18"/>
  <c r="AJ106" i="18"/>
  <c r="U98" i="18"/>
  <c r="AV107" i="18"/>
  <c r="M111" i="18"/>
  <c r="BJ96" i="18"/>
  <c r="S106" i="18"/>
  <c r="H98" i="18"/>
  <c r="AE107" i="18"/>
  <c r="Q98" i="18"/>
  <c r="AI107" i="18"/>
  <c r="AG99" i="18"/>
  <c r="AK99" i="18" s="1"/>
  <c r="BZ99" i="18" s="1"/>
  <c r="BH108" i="18"/>
  <c r="BA109" i="18"/>
  <c r="F105" i="18"/>
  <c r="BD110" i="18"/>
  <c r="S109" i="18"/>
  <c r="C111" i="18"/>
  <c r="R110" i="18"/>
  <c r="V95" i="18"/>
  <c r="X101" i="18"/>
  <c r="AD101" i="18" s="1"/>
  <c r="BY101" i="18" s="1"/>
  <c r="F112" i="18"/>
  <c r="AO103" i="18"/>
  <c r="BO110" i="18"/>
  <c r="AV94" i="18"/>
  <c r="BR111" i="18"/>
  <c r="BI94" i="18"/>
  <c r="BL105" i="18"/>
  <c r="C96" i="18"/>
  <c r="F107" i="18"/>
  <c r="I107" i="18" s="1"/>
  <c r="BV107" i="18" s="1"/>
  <c r="U112" i="26"/>
  <c r="U113" i="33"/>
  <c r="AR70" i="18"/>
  <c r="CA70" i="18" s="1"/>
  <c r="AK88" i="18"/>
  <c r="BZ88" i="18" s="1"/>
  <c r="BF35" i="18"/>
  <c r="CC35" i="18" s="1"/>
  <c r="P12" i="18"/>
  <c r="BW12" i="18" s="1"/>
  <c r="I41" i="18"/>
  <c r="BV41" i="18" s="1"/>
  <c r="BF100" i="18"/>
  <c r="CC100" i="18" s="1"/>
  <c r="DA112" i="18" s="1"/>
  <c r="BA112" i="23" s="1"/>
  <c r="W72" i="18"/>
  <c r="BX72" i="18" s="1"/>
  <c r="W51" i="18"/>
  <c r="BX51" i="18" s="1"/>
  <c r="P85" i="18"/>
  <c r="BW85" i="18" s="1"/>
  <c r="AK73" i="18"/>
  <c r="BZ73" i="18" s="1"/>
  <c r="AK86" i="18"/>
  <c r="BZ86" i="18" s="1"/>
  <c r="AK81" i="18"/>
  <c r="BZ81" i="18" s="1"/>
  <c r="AY54" i="18"/>
  <c r="CB54" i="18" s="1"/>
  <c r="BF83" i="18"/>
  <c r="CC83" i="18" s="1"/>
  <c r="W81" i="18"/>
  <c r="BX81" i="18" s="1"/>
  <c r="P61" i="18"/>
  <c r="BW61" i="18" s="1"/>
  <c r="AY81" i="18"/>
  <c r="CB81" i="18" s="1"/>
  <c r="BM109" i="18"/>
  <c r="CD109" i="18" s="1"/>
  <c r="P84" i="18"/>
  <c r="BW84" i="18" s="1"/>
  <c r="AY68" i="18"/>
  <c r="CB68" i="18" s="1"/>
  <c r="P52" i="18"/>
  <c r="BW52" i="18" s="1"/>
  <c r="AY43" i="18"/>
  <c r="CB43" i="18" s="1"/>
  <c r="AK42" i="18"/>
  <c r="BZ42" i="18" s="1"/>
  <c r="AR52" i="18"/>
  <c r="CA52" i="18" s="1"/>
  <c r="BT14" i="18"/>
  <c r="CE14" i="18" s="1"/>
  <c r="BF78" i="18"/>
  <c r="CC78" i="18" s="1"/>
  <c r="AK79" i="18"/>
  <c r="BZ79" i="18" s="1"/>
  <c r="P70" i="18"/>
  <c r="BW70" i="18" s="1"/>
  <c r="AK66" i="18"/>
  <c r="BZ66" i="18" s="1"/>
  <c r="BT85" i="18"/>
  <c r="CE85" i="18" s="1"/>
  <c r="AY60" i="18"/>
  <c r="CB60" i="18" s="1"/>
  <c r="BM73" i="18"/>
  <c r="CD73" i="18" s="1"/>
  <c r="AR19" i="18"/>
  <c r="CA19" i="18" s="1"/>
  <c r="P37" i="18"/>
  <c r="BW37" i="18" s="1"/>
  <c r="P36" i="18"/>
  <c r="BW36" i="18" s="1"/>
  <c r="AK61" i="18"/>
  <c r="BZ61" i="18" s="1"/>
  <c r="P51" i="18"/>
  <c r="BW51" i="18" s="1"/>
  <c r="AD93" i="18"/>
  <c r="BY93" i="18" s="1"/>
  <c r="W60" i="18"/>
  <c r="BX60" i="18" s="1"/>
  <c r="BF34" i="18"/>
  <c r="CC34" i="18" s="1"/>
  <c r="P30" i="18"/>
  <c r="BW30" i="18" s="1"/>
  <c r="AD45" i="18"/>
  <c r="BY45" i="18" s="1"/>
  <c r="BT29" i="18"/>
  <c r="CE29" i="18" s="1"/>
  <c r="AD17" i="18"/>
  <c r="BY17" i="18" s="1"/>
  <c r="W54" i="18"/>
  <c r="BX54" i="18" s="1"/>
  <c r="AD36" i="18"/>
  <c r="BY36" i="18" s="1"/>
  <c r="AY47" i="18"/>
  <c r="CB47" i="18" s="1"/>
  <c r="AD65" i="18"/>
  <c r="BY65" i="18" s="1"/>
  <c r="AD99" i="18"/>
  <c r="BY99" i="18" s="1"/>
  <c r="BM45" i="18"/>
  <c r="CD45" i="18" s="1"/>
  <c r="BM31" i="18"/>
  <c r="CD31" i="18" s="1"/>
  <c r="BM65" i="18"/>
  <c r="CD65" i="18" s="1"/>
  <c r="BT62" i="18"/>
  <c r="CE62" i="18" s="1"/>
  <c r="W30" i="18"/>
  <c r="BX30" i="18" s="1"/>
  <c r="I9" i="18"/>
  <c r="BV9" i="18" s="1"/>
  <c r="I78" i="18"/>
  <c r="BV78" i="18" s="1"/>
  <c r="AK9" i="18"/>
  <c r="BZ9" i="18" s="1"/>
  <c r="BF48" i="18"/>
  <c r="CC48" i="18" s="1"/>
  <c r="AD7" i="18"/>
  <c r="BY7" i="18" s="1"/>
  <c r="AD41" i="18"/>
  <c r="BY41" i="18" s="1"/>
  <c r="BT21" i="18"/>
  <c r="CE21" i="18" s="1"/>
  <c r="AD15" i="18"/>
  <c r="BY15" i="18" s="1"/>
  <c r="AY20" i="18"/>
  <c r="CB20" i="18" s="1"/>
  <c r="BM33" i="18"/>
  <c r="CD33" i="18" s="1"/>
  <c r="AR5" i="18"/>
  <c r="CA5" i="18" s="1"/>
  <c r="AK57" i="18"/>
  <c r="BZ57" i="18" s="1"/>
  <c r="P10" i="18"/>
  <c r="BW10" i="18" s="1"/>
  <c r="I17" i="18"/>
  <c r="BV17" i="18" s="1"/>
  <c r="BM15" i="18"/>
  <c r="CD15" i="18" s="1"/>
  <c r="BT35" i="18"/>
  <c r="CE35" i="18" s="1"/>
  <c r="AY31" i="18"/>
  <c r="CB31" i="18" s="1"/>
  <c r="BM25" i="18"/>
  <c r="CD25" i="18" s="1"/>
  <c r="P9" i="18"/>
  <c r="BW9" i="18" s="1"/>
  <c r="BT19" i="18"/>
  <c r="CE19" i="18" s="1"/>
  <c r="AR28" i="18"/>
  <c r="CA28" i="18" s="1"/>
  <c r="BF16" i="18"/>
  <c r="CC16" i="18" s="1"/>
  <c r="AY45" i="18"/>
  <c r="CB45" i="18" s="1"/>
  <c r="BT22" i="18"/>
  <c r="CE22" i="18" s="1"/>
  <c r="W24" i="18"/>
  <c r="BX24" i="18" s="1"/>
  <c r="W22" i="18"/>
  <c r="BX22" i="18" s="1"/>
  <c r="W12" i="18"/>
  <c r="BX12" i="18" s="1"/>
  <c r="P32" i="18"/>
  <c r="BW32" i="18" s="1"/>
  <c r="AR14" i="18"/>
  <c r="CA14" i="18" s="1"/>
  <c r="BM35" i="18"/>
  <c r="CD35" i="18" s="1"/>
  <c r="BT17" i="18"/>
  <c r="CE17" i="18" s="1"/>
  <c r="W23" i="18"/>
  <c r="BX23" i="18" s="1"/>
  <c r="AY26" i="18"/>
  <c r="CB26" i="18" s="1"/>
  <c r="P17" i="18"/>
  <c r="BW17" i="18" s="1"/>
  <c r="AR7" i="18"/>
  <c r="CA7" i="18" s="1"/>
  <c r="P105" i="18"/>
  <c r="BW105" i="18" s="1"/>
  <c r="AR99" i="18"/>
  <c r="CA99" i="18" s="1"/>
  <c r="I110" i="18"/>
  <c r="BV110" i="18" s="1"/>
  <c r="W96" i="18"/>
  <c r="BX96" i="18" s="1"/>
  <c r="AD103" i="18"/>
  <c r="BY103" i="18" s="1"/>
  <c r="BT101" i="18"/>
  <c r="CE101" i="18" s="1"/>
  <c r="AK75" i="18"/>
  <c r="BZ75" i="18" s="1"/>
  <c r="I104" i="18"/>
  <c r="BV104" i="18" s="1"/>
  <c r="P58" i="18"/>
  <c r="BW58" i="18" s="1"/>
  <c r="BM87" i="18"/>
  <c r="CD87" i="18" s="1"/>
  <c r="BF62" i="18"/>
  <c r="CC62" i="18" s="1"/>
  <c r="BF92" i="18"/>
  <c r="CC92" i="18" s="1"/>
  <c r="AD91" i="18"/>
  <c r="BY91" i="18" s="1"/>
  <c r="AY79" i="18"/>
  <c r="CB79" i="18" s="1"/>
  <c r="W93" i="18"/>
  <c r="BX93" i="18" s="1"/>
  <c r="BF81" i="18"/>
  <c r="CC81" i="18" s="1"/>
  <c r="AD82" i="18"/>
  <c r="BY82" i="18" s="1"/>
  <c r="BT80" i="18"/>
  <c r="CE80" i="18" s="1"/>
  <c r="BT56" i="18"/>
  <c r="CE56" i="18" s="1"/>
  <c r="W63" i="18"/>
  <c r="BX63" i="18" s="1"/>
  <c r="BT81" i="18"/>
  <c r="CE81" i="18" s="1"/>
  <c r="AR59" i="18"/>
  <c r="CA59" i="18" s="1"/>
  <c r="AR67" i="18"/>
  <c r="CA67" i="18" s="1"/>
  <c r="BF72" i="18"/>
  <c r="CC72" i="18" s="1"/>
  <c r="BT48" i="18"/>
  <c r="CE48" i="18" s="1"/>
  <c r="AD72" i="18"/>
  <c r="BY72" i="18" s="1"/>
  <c r="BT28" i="18"/>
  <c r="CE28" i="18" s="1"/>
  <c r="BF27" i="18"/>
  <c r="CC27" i="18" s="1"/>
  <c r="AR26" i="18"/>
  <c r="CA26" i="18" s="1"/>
  <c r="AD23" i="18"/>
  <c r="BY23" i="18" s="1"/>
  <c r="BM16" i="18"/>
  <c r="CD16" i="18" s="1"/>
  <c r="AK31" i="18"/>
  <c r="BZ31" i="18" s="1"/>
  <c r="AR73" i="18"/>
  <c r="CA73" i="18" s="1"/>
  <c r="AR30" i="18"/>
  <c r="CA30" i="18" s="1"/>
  <c r="I24" i="18"/>
  <c r="BV24" i="18" s="1"/>
  <c r="AD34" i="18"/>
  <c r="BY34" i="18" s="1"/>
  <c r="AR47" i="18"/>
  <c r="CA47" i="18" s="1"/>
  <c r="BF53" i="18"/>
  <c r="CC53" i="18" s="1"/>
  <c r="BF63" i="18"/>
  <c r="CC63" i="18" s="1"/>
  <c r="P26" i="18"/>
  <c r="BW26" i="18" s="1"/>
  <c r="AK85" i="18"/>
  <c r="BZ85" i="18" s="1"/>
  <c r="BM41" i="18"/>
  <c r="CD41" i="18" s="1"/>
  <c r="BT83" i="18"/>
  <c r="CE83" i="18" s="1"/>
  <c r="P56" i="18"/>
  <c r="BW56" i="18" s="1"/>
  <c r="AR39" i="18"/>
  <c r="CA39" i="18" s="1"/>
  <c r="BF42" i="18"/>
  <c r="CC42" i="18" s="1"/>
  <c r="AK19" i="18"/>
  <c r="BZ19" i="18" s="1"/>
  <c r="W44" i="18"/>
  <c r="BX44" i="18" s="1"/>
  <c r="AY88" i="18"/>
  <c r="CB88" i="18" s="1"/>
  <c r="AR71" i="18"/>
  <c r="CA71" i="18" s="1"/>
  <c r="BM52" i="18"/>
  <c r="CD52" i="18" s="1"/>
  <c r="P53" i="18"/>
  <c r="BW53" i="18" s="1"/>
  <c r="AD37" i="18"/>
  <c r="BY37" i="18" s="1"/>
  <c r="AK55" i="18"/>
  <c r="BZ55" i="18" s="1"/>
  <c r="AR36" i="18"/>
  <c r="CA36" i="18" s="1"/>
  <c r="W40" i="18"/>
  <c r="BX40" i="18" s="1"/>
  <c r="AR40" i="18"/>
  <c r="CA40" i="18" s="1"/>
  <c r="AK23" i="18"/>
  <c r="BZ23" i="18" s="1"/>
  <c r="P55" i="18"/>
  <c r="BW55" i="18" s="1"/>
  <c r="W19" i="18"/>
  <c r="BX19" i="18" s="1"/>
  <c r="P62" i="18"/>
  <c r="BW62" i="18" s="1"/>
  <c r="BF55" i="18"/>
  <c r="CC55" i="18" s="1"/>
  <c r="W84" i="18"/>
  <c r="BX84" i="18" s="1"/>
  <c r="AY39" i="18"/>
  <c r="CB39" i="18" s="1"/>
  <c r="AR44" i="18"/>
  <c r="CA44" i="18" s="1"/>
  <c r="P75" i="18"/>
  <c r="BW75" i="18" s="1"/>
  <c r="P35" i="18"/>
  <c r="BW35" i="18" s="1"/>
  <c r="AK59" i="18"/>
  <c r="BZ59" i="18" s="1"/>
  <c r="AR37" i="18"/>
  <c r="CA37" i="18" s="1"/>
  <c r="AY42" i="18"/>
  <c r="CB42" i="18" s="1"/>
  <c r="BF25" i="18"/>
  <c r="CC25" i="18" s="1"/>
  <c r="I40" i="18"/>
  <c r="BV40" i="18" s="1"/>
  <c r="W41" i="18"/>
  <c r="BX41" i="18" s="1"/>
  <c r="AD73" i="18"/>
  <c r="BY73" i="18" s="1"/>
  <c r="BM49" i="18"/>
  <c r="CD49" i="18" s="1"/>
  <c r="AY41" i="18"/>
  <c r="CB41" i="18" s="1"/>
  <c r="BF24" i="18"/>
  <c r="CC24" i="18" s="1"/>
  <c r="AR21" i="18"/>
  <c r="CA21" i="18" s="1"/>
  <c r="P20" i="18"/>
  <c r="BW20" i="18" s="1"/>
  <c r="P44" i="18"/>
  <c r="BW44" i="18" s="1"/>
  <c r="I62" i="18"/>
  <c r="BV62" i="18" s="1"/>
  <c r="W43" i="18"/>
  <c r="BX43" i="18" s="1"/>
  <c r="AD26" i="18"/>
  <c r="BY26" i="18" s="1"/>
  <c r="I23" i="18"/>
  <c r="BV23" i="18" s="1"/>
  <c r="AR65" i="18"/>
  <c r="CA65" i="18" s="1"/>
  <c r="I42" i="18"/>
  <c r="BV42" i="18" s="1"/>
  <c r="AK69" i="18"/>
  <c r="BZ69" i="18" s="1"/>
  <c r="BM40" i="18"/>
  <c r="CD40" i="18" s="1"/>
  <c r="BM68" i="18"/>
  <c r="CD68" i="18" s="1"/>
  <c r="AD44" i="18"/>
  <c r="BY44" i="18" s="1"/>
  <c r="W27" i="18"/>
  <c r="BX27" i="18" s="1"/>
  <c r="W28" i="18"/>
  <c r="BX28" i="18" s="1"/>
  <c r="I58" i="18"/>
  <c r="BV58" i="18" s="1"/>
  <c r="BM24" i="18"/>
  <c r="CD24" i="18" s="1"/>
  <c r="BF49" i="18"/>
  <c r="CC49" i="18" s="1"/>
  <c r="AR34" i="18"/>
  <c r="CA34" i="18" s="1"/>
  <c r="AR56" i="18"/>
  <c r="CA56" i="18" s="1"/>
  <c r="W53" i="18"/>
  <c r="BX53" i="18" s="1"/>
  <c r="BM28" i="18"/>
  <c r="CD28" i="18" s="1"/>
  <c r="AR45" i="18"/>
  <c r="CA45" i="18" s="1"/>
  <c r="AR43" i="18"/>
  <c r="CA43" i="18" s="1"/>
  <c r="BT58" i="18"/>
  <c r="CE58" i="18" s="1"/>
  <c r="AY92" i="18"/>
  <c r="CB92" i="18" s="1"/>
  <c r="P60" i="18"/>
  <c r="BW60" i="18" s="1"/>
  <c r="AK39" i="18"/>
  <c r="BZ39" i="18" s="1"/>
  <c r="AD40" i="18"/>
  <c r="BY40" i="18" s="1"/>
  <c r="AD54" i="18"/>
  <c r="BY54" i="18" s="1"/>
  <c r="P18" i="18"/>
  <c r="BW18" i="18" s="1"/>
  <c r="W32" i="18"/>
  <c r="BX32" i="18" s="1"/>
  <c r="AY50" i="18"/>
  <c r="CB50" i="18" s="1"/>
  <c r="BM21" i="18"/>
  <c r="CD21" i="18" s="1"/>
  <c r="AY70" i="18"/>
  <c r="CB70" i="18" s="1"/>
  <c r="P24" i="18"/>
  <c r="BW24" i="18" s="1"/>
  <c r="BF19" i="18"/>
  <c r="CC19" i="18" s="1"/>
  <c r="W69" i="18"/>
  <c r="BX69" i="18" s="1"/>
  <c r="AY61" i="18"/>
  <c r="CB61" i="18" s="1"/>
  <c r="AY93" i="18"/>
  <c r="CB93" i="18" s="1"/>
  <c r="BT64" i="18"/>
  <c r="CE64" i="18" s="1"/>
  <c r="BM53" i="18"/>
  <c r="CD53" i="18" s="1"/>
  <c r="I22" i="18"/>
  <c r="BV22" i="18" s="1"/>
  <c r="AR61" i="18"/>
  <c r="CA61" i="18" s="1"/>
  <c r="BF39" i="18"/>
  <c r="CC39" i="18" s="1"/>
  <c r="AY19" i="18"/>
  <c r="CB19" i="18" s="1"/>
  <c r="I92" i="18"/>
  <c r="BV92" i="18" s="1"/>
  <c r="AK44" i="18"/>
  <c r="BZ44" i="18" s="1"/>
  <c r="BT45" i="18"/>
  <c r="CE45" i="18" s="1"/>
  <c r="BT27" i="18"/>
  <c r="CE27" i="18" s="1"/>
  <c r="BF67" i="18"/>
  <c r="CC67" i="18" s="1"/>
  <c r="AD60" i="18"/>
  <c r="BY60" i="18" s="1"/>
  <c r="AK27" i="18"/>
  <c r="BZ27" i="18" s="1"/>
  <c r="AD24" i="18"/>
  <c r="BY24" i="18" s="1"/>
  <c r="BF102" i="18"/>
  <c r="CC102" i="18" s="1"/>
  <c r="I91" i="18"/>
  <c r="BV91" i="18" s="1"/>
  <c r="P83" i="18"/>
  <c r="BW83" i="18" s="1"/>
  <c r="BT66" i="18"/>
  <c r="CE66" i="18" s="1"/>
  <c r="I67" i="18"/>
  <c r="BV67" i="18" s="1"/>
  <c r="W75" i="18"/>
  <c r="BX75" i="18" s="1"/>
  <c r="BM80" i="18"/>
  <c r="CD80" i="18" s="1"/>
  <c r="AR74" i="18"/>
  <c r="CA74" i="18" s="1"/>
  <c r="AK71" i="18"/>
  <c r="BZ71" i="18" s="1"/>
  <c r="AD51" i="18"/>
  <c r="BY51" i="18" s="1"/>
  <c r="P50" i="18"/>
  <c r="BW50" i="18" s="1"/>
  <c r="AK52" i="18"/>
  <c r="BZ52" i="18" s="1"/>
  <c r="BF60" i="18"/>
  <c r="CC60" i="18" s="1"/>
  <c r="BM78" i="18"/>
  <c r="CD78" i="18" s="1"/>
  <c r="AR87" i="18"/>
  <c r="CA87" i="18" s="1"/>
  <c r="P86" i="18"/>
  <c r="BW86" i="18" s="1"/>
  <c r="AK70" i="18"/>
  <c r="BZ70" i="18" s="1"/>
  <c r="AK48" i="18"/>
  <c r="BZ48" i="18" s="1"/>
  <c r="BT68" i="18"/>
  <c r="CE68" i="18" s="1"/>
  <c r="BF43" i="18"/>
  <c r="CC43" i="18" s="1"/>
  <c r="AR42" i="18"/>
  <c r="CA42" i="18" s="1"/>
  <c r="AR81" i="18"/>
  <c r="CA81" i="18" s="1"/>
  <c r="AD85" i="18"/>
  <c r="BY85" i="18" s="1"/>
  <c r="I87" i="18"/>
  <c r="BV87" i="18" s="1"/>
  <c r="BF64" i="18"/>
  <c r="CC64" i="18" s="1"/>
  <c r="I79" i="18"/>
  <c r="BV79" i="18" s="1"/>
  <c r="AD69" i="18"/>
  <c r="BY69" i="18" s="1"/>
  <c r="W59" i="18"/>
  <c r="BX59" i="18" s="1"/>
  <c r="AK60" i="18"/>
  <c r="BZ60" i="18" s="1"/>
  <c r="AR95" i="18"/>
  <c r="CA95" i="18" s="1"/>
  <c r="W103" i="18"/>
  <c r="BX103" i="18" s="1"/>
  <c r="AK110" i="18"/>
  <c r="BZ110" i="18" s="1"/>
  <c r="AR88" i="18"/>
  <c r="CA88" i="18" s="1"/>
  <c r="I106" i="18"/>
  <c r="BV106" i="18" s="1"/>
  <c r="AY109" i="18"/>
  <c r="CB109" i="18" s="1"/>
  <c r="AD95" i="18"/>
  <c r="BY95" i="18" s="1"/>
  <c r="BM10" i="18"/>
  <c r="CD10" i="18" s="1"/>
  <c r="AK12" i="18"/>
  <c r="BZ12" i="18" s="1"/>
  <c r="BT13" i="18"/>
  <c r="CE13" i="18" s="1"/>
  <c r="AD22" i="18"/>
  <c r="BY22" i="18" s="1"/>
  <c r="BF32" i="18"/>
  <c r="CC32" i="18" s="1"/>
  <c r="BF9" i="18"/>
  <c r="CC9" i="18" s="1"/>
  <c r="AY14" i="18"/>
  <c r="CB14" i="18" s="1"/>
  <c r="BM55" i="18"/>
  <c r="CD55" i="18" s="1"/>
  <c r="AR16" i="18"/>
  <c r="CA16" i="18" s="1"/>
  <c r="AY8" i="18"/>
  <c r="CB8" i="18" s="1"/>
  <c r="W13" i="18"/>
  <c r="BX13" i="18" s="1"/>
  <c r="BT15" i="18"/>
  <c r="CE15" i="18" s="1"/>
  <c r="BF8" i="18"/>
  <c r="CC8" i="18" s="1"/>
  <c r="AR31" i="18"/>
  <c r="CA31" i="18" s="1"/>
  <c r="W6" i="18"/>
  <c r="BX6" i="18" s="1"/>
  <c r="AR6" i="18"/>
  <c r="CA6" i="18" s="1"/>
  <c r="W21" i="18"/>
  <c r="BX21" i="18" s="1"/>
  <c r="P5" i="18"/>
  <c r="BW5" i="18" s="1"/>
  <c r="BF30" i="18"/>
  <c r="CC30" i="18" s="1"/>
  <c r="AK10" i="18"/>
  <c r="BZ10" i="18" s="1"/>
  <c r="AK11" i="18"/>
  <c r="BZ11" i="18" s="1"/>
  <c r="AY30" i="18"/>
  <c r="CB30" i="18" s="1"/>
  <c r="AK13" i="18"/>
  <c r="BZ13" i="18" s="1"/>
  <c r="BM19" i="18"/>
  <c r="CD19" i="18" s="1"/>
  <c r="AK21" i="18"/>
  <c r="BZ21" i="18" s="1"/>
  <c r="BF21" i="18"/>
  <c r="CC21" i="18" s="1"/>
  <c r="AK15" i="18"/>
  <c r="BZ15" i="18" s="1"/>
  <c r="BT23" i="18"/>
  <c r="CE23" i="18" s="1"/>
  <c r="BM5" i="18"/>
  <c r="CD5" i="18" s="1"/>
  <c r="P27" i="18"/>
  <c r="BW27" i="18" s="1"/>
  <c r="AY16" i="18"/>
  <c r="CB16" i="18" s="1"/>
  <c r="AR15" i="18"/>
  <c r="CA15" i="18" s="1"/>
  <c r="AY7" i="18"/>
  <c r="CB7" i="18" s="1"/>
  <c r="AD13" i="18"/>
  <c r="BY13" i="18" s="1"/>
  <c r="AD21" i="18"/>
  <c r="BY21" i="18" s="1"/>
  <c r="AD12" i="18"/>
  <c r="BY12" i="18" s="1"/>
  <c r="P15" i="18"/>
  <c r="BW15" i="18" s="1"/>
  <c r="W9" i="18"/>
  <c r="BX9" i="18" s="1"/>
  <c r="AR29" i="18"/>
  <c r="CA29" i="18" s="1"/>
  <c r="BT38" i="18"/>
  <c r="CE38" i="18" s="1"/>
  <c r="AY18" i="18"/>
  <c r="CB18" i="18" s="1"/>
  <c r="AR10" i="18"/>
  <c r="CA10" i="18" s="1"/>
  <c r="I59" i="18"/>
  <c r="BV59" i="18" s="1"/>
  <c r="P21" i="18"/>
  <c r="BW21" i="18" s="1"/>
  <c r="BF70" i="18"/>
  <c r="CC70" i="18" s="1"/>
  <c r="BF14" i="18"/>
  <c r="CC14" i="18" s="1"/>
  <c r="BM14" i="18"/>
  <c r="CD14" i="18" s="1"/>
  <c r="BF15" i="18"/>
  <c r="CC15" i="18" s="1"/>
  <c r="I43" i="18"/>
  <c r="BV43" i="18" s="1"/>
  <c r="I13" i="18"/>
  <c r="BV13" i="18" s="1"/>
  <c r="I21" i="18"/>
  <c r="BV21" i="18" s="1"/>
  <c r="I28" i="18"/>
  <c r="BV28" i="18" s="1"/>
  <c r="AY87" i="18"/>
  <c r="CB87" i="18" s="1"/>
  <c r="BT70" i="18"/>
  <c r="CE70" i="18" s="1"/>
  <c r="AR18" i="18"/>
  <c r="CA18" i="18" s="1"/>
  <c r="I7" i="18"/>
  <c r="BV7" i="18" s="1"/>
  <c r="BM6" i="18"/>
  <c r="CD6" i="18" s="1"/>
  <c r="AD5" i="18"/>
  <c r="BY5" i="18" s="1"/>
  <c r="W15" i="18"/>
  <c r="BX15" i="18" s="1"/>
  <c r="I14" i="18"/>
  <c r="BV14" i="18" s="1"/>
  <c r="AR27" i="18"/>
  <c r="CA27" i="18" s="1"/>
  <c r="I18" i="18"/>
  <c r="BV18" i="18" s="1"/>
  <c r="P8" i="18"/>
  <c r="BW8" i="18" s="1"/>
  <c r="AK5" i="18"/>
  <c r="BZ5" i="18" s="1"/>
  <c r="AD28" i="18"/>
  <c r="BY28" i="18" s="1"/>
  <c r="AD30" i="18"/>
  <c r="BY30" i="18" s="1"/>
  <c r="I30" i="18"/>
  <c r="BV30" i="18" s="1"/>
  <c r="AD27" i="18"/>
  <c r="BY27" i="18" s="1"/>
  <c r="AK22" i="18"/>
  <c r="BZ22" i="18" s="1"/>
  <c r="AK33" i="18"/>
  <c r="BZ33" i="18" s="1"/>
  <c r="AD31" i="18"/>
  <c r="BY31" i="18" s="1"/>
  <c r="AK17" i="18"/>
  <c r="BZ17" i="18" s="1"/>
  <c r="AD18" i="18"/>
  <c r="BY18" i="18" s="1"/>
  <c r="AK38" i="18"/>
  <c r="BZ38" i="18" s="1"/>
  <c r="BF12" i="18"/>
  <c r="CC12" i="18" s="1"/>
  <c r="I32" i="18"/>
  <c r="BV32" i="18" s="1"/>
  <c r="BT6" i="18"/>
  <c r="CE6" i="18" s="1"/>
  <c r="BF5" i="18"/>
  <c r="CC5" i="18" s="1"/>
  <c r="AY9" i="18"/>
  <c r="CB9" i="18" s="1"/>
  <c r="BT9" i="18"/>
  <c r="CE9" i="18" s="1"/>
  <c r="P48" i="18"/>
  <c r="BW48" i="18" s="1"/>
  <c r="I11" i="18"/>
  <c r="BV11" i="18" s="1"/>
  <c r="BT7" i="18"/>
  <c r="CE7" i="18" s="1"/>
  <c r="AY6" i="18"/>
  <c r="CB6" i="18" s="1"/>
  <c r="P22" i="18"/>
  <c r="BW22" i="18" s="1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Z112" i="10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A112" i="10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B112" i="10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X44" i="37" s="1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D125" i="32"/>
  <c r="F125" i="32"/>
  <c r="J125" i="32"/>
  <c r="S111" i="1"/>
  <c r="U111" i="1"/>
  <c r="AR112" i="1" s="1"/>
  <c r="T111" i="1"/>
  <c r="AQ112" i="1" s="1"/>
  <c r="DE110" i="18"/>
  <c r="A110" i="18"/>
  <c r="B137" i="4"/>
  <c r="V109" i="35"/>
  <c r="AR110" i="35" s="1"/>
  <c r="S109" i="35"/>
  <c r="AO110" i="35" s="1"/>
  <c r="P109" i="35"/>
  <c r="AL110" i="35" s="1"/>
  <c r="M109" i="35"/>
  <c r="AI110" i="35" s="1"/>
  <c r="J109" i="35"/>
  <c r="AF110" i="35" s="1"/>
  <c r="G109" i="35"/>
  <c r="AC110" i="35" s="1"/>
  <c r="D109" i="35"/>
  <c r="Z110" i="35" s="1"/>
  <c r="BP110" i="13"/>
  <c r="AS110" i="13"/>
  <c r="Q110" i="13"/>
  <c r="AN111" i="13" s="1"/>
  <c r="P110" i="13"/>
  <c r="AM111" i="13" s="1"/>
  <c r="O110" i="13"/>
  <c r="AL111" i="13" s="1"/>
  <c r="N110" i="13"/>
  <c r="M110" i="13"/>
  <c r="AJ111" i="13" s="1"/>
  <c r="L110" i="13"/>
  <c r="AI111" i="13" s="1"/>
  <c r="K110" i="13"/>
  <c r="AH111" i="13" s="1"/>
  <c r="J110" i="13"/>
  <c r="AG111" i="13" s="1"/>
  <c r="I110" i="13"/>
  <c r="AF111" i="13" s="1"/>
  <c r="H110" i="13"/>
  <c r="G110" i="13"/>
  <c r="F110" i="13"/>
  <c r="AC111" i="13" s="1"/>
  <c r="E110" i="13"/>
  <c r="AB111" i="13" s="1"/>
  <c r="D110" i="13"/>
  <c r="AA111" i="13" s="1"/>
  <c r="C110" i="13"/>
  <c r="B110" i="13"/>
  <c r="Y111" i="13" s="1"/>
  <c r="AB138" i="17" s="1"/>
  <c r="AG110" i="19" s="1"/>
  <c r="A110" i="13"/>
  <c r="BS110" i="13" s="1"/>
  <c r="BP110" i="12"/>
  <c r="AS110" i="12"/>
  <c r="Q110" i="12"/>
  <c r="AN111" i="12" s="1"/>
  <c r="P110" i="12"/>
  <c r="Q109" i="35" s="1"/>
  <c r="AM110" i="35" s="1"/>
  <c r="O110" i="12"/>
  <c r="AL111" i="12" s="1"/>
  <c r="N110" i="12"/>
  <c r="AK111" i="12" s="1"/>
  <c r="M110" i="12"/>
  <c r="L110" i="12"/>
  <c r="AI111" i="12" s="1"/>
  <c r="K110" i="12"/>
  <c r="AH111" i="12" s="1"/>
  <c r="J110" i="12"/>
  <c r="AG111" i="12" s="1"/>
  <c r="I110" i="12"/>
  <c r="AF111" i="12" s="1"/>
  <c r="H110" i="12"/>
  <c r="G110" i="12"/>
  <c r="AD111" i="12" s="1"/>
  <c r="F110" i="12"/>
  <c r="AC111" i="12" s="1"/>
  <c r="E110" i="12"/>
  <c r="AB111" i="12" s="1"/>
  <c r="D110" i="12"/>
  <c r="AA111" i="12" s="1"/>
  <c r="C110" i="12"/>
  <c r="Z111" i="12" s="1"/>
  <c r="B110" i="12"/>
  <c r="A110" i="12"/>
  <c r="BS110" i="12" s="1"/>
  <c r="BP110" i="11"/>
  <c r="AS110" i="11"/>
  <c r="Q110" i="11"/>
  <c r="AN111" i="11" s="1"/>
  <c r="P110" i="11"/>
  <c r="O110" i="11"/>
  <c r="AL111" i="11" s="1"/>
  <c r="N110" i="11"/>
  <c r="AK111" i="11" s="1"/>
  <c r="M110" i="11"/>
  <c r="AJ111" i="11" s="1"/>
  <c r="L110" i="11"/>
  <c r="K110" i="11"/>
  <c r="AH111" i="11" s="1"/>
  <c r="J110" i="11"/>
  <c r="I110" i="11"/>
  <c r="AF111" i="11" s="1"/>
  <c r="H110" i="11"/>
  <c r="AE111" i="11" s="1"/>
  <c r="G110" i="11"/>
  <c r="AD111" i="11" s="1"/>
  <c r="F110" i="11"/>
  <c r="E110" i="11"/>
  <c r="AB111" i="11" s="1"/>
  <c r="D110" i="11"/>
  <c r="AA111" i="11" s="1"/>
  <c r="C110" i="11"/>
  <c r="B110" i="11"/>
  <c r="Y111" i="11" s="1"/>
  <c r="AB138" i="15" s="1"/>
  <c r="W110" i="19" s="1"/>
  <c r="A110" i="11"/>
  <c r="BS110" i="11" s="1"/>
  <c r="BP110" i="10"/>
  <c r="AS110" i="10"/>
  <c r="Q110" i="10"/>
  <c r="AN111" i="10" s="1"/>
  <c r="P110" i="10"/>
  <c r="AM111" i="10" s="1"/>
  <c r="O110" i="10"/>
  <c r="AL111" i="10" s="1"/>
  <c r="N110" i="10"/>
  <c r="M110" i="10"/>
  <c r="AJ111" i="10" s="1"/>
  <c r="L110" i="10"/>
  <c r="AI111" i="10" s="1"/>
  <c r="K110" i="10"/>
  <c r="AH111" i="10" s="1"/>
  <c r="J110" i="10"/>
  <c r="AG111" i="10" s="1"/>
  <c r="I110" i="10"/>
  <c r="AF111" i="10" s="1"/>
  <c r="H110" i="10"/>
  <c r="AE111" i="10" s="1"/>
  <c r="G110" i="10"/>
  <c r="AD111" i="10" s="1"/>
  <c r="F110" i="10"/>
  <c r="AC111" i="10" s="1"/>
  <c r="E110" i="10"/>
  <c r="AB111" i="10" s="1"/>
  <c r="D110" i="10"/>
  <c r="AA111" i="10" s="1"/>
  <c r="C110" i="10"/>
  <c r="Z111" i="10" s="1"/>
  <c r="B110" i="10"/>
  <c r="Y111" i="10" s="1"/>
  <c r="AB138" i="14" s="1"/>
  <c r="R110" i="19" s="1"/>
  <c r="A110" i="10"/>
  <c r="BS110" i="10" s="1"/>
  <c r="BP110" i="8"/>
  <c r="AS110" i="8"/>
  <c r="Q110" i="8"/>
  <c r="AN111" i="8" s="1"/>
  <c r="P110" i="8"/>
  <c r="O110" i="8"/>
  <c r="AL111" i="8" s="1"/>
  <c r="N110" i="8"/>
  <c r="AK111" i="8" s="1"/>
  <c r="M110" i="8"/>
  <c r="AJ111" i="8" s="1"/>
  <c r="L110" i="8"/>
  <c r="AI111" i="8" s="1"/>
  <c r="K110" i="8"/>
  <c r="J110" i="8"/>
  <c r="AG111" i="8" s="1"/>
  <c r="I110" i="8"/>
  <c r="H110" i="8"/>
  <c r="AE111" i="8" s="1"/>
  <c r="G110" i="8"/>
  <c r="F110" i="8"/>
  <c r="AC111" i="8" s="1"/>
  <c r="E110" i="8"/>
  <c r="AB111" i="8" s="1"/>
  <c r="D110" i="8"/>
  <c r="AA111" i="8" s="1"/>
  <c r="C110" i="8"/>
  <c r="B110" i="8"/>
  <c r="Y111" i="8" s="1"/>
  <c r="AB138" i="5" s="1"/>
  <c r="M110" i="19" s="1"/>
  <c r="A110" i="8"/>
  <c r="BS110" i="8" s="1"/>
  <c r="BP110" i="6"/>
  <c r="AS110" i="6"/>
  <c r="Q110" i="6"/>
  <c r="AN111" i="6" s="1"/>
  <c r="P110" i="6"/>
  <c r="AM111" i="6" s="1"/>
  <c r="O110" i="6"/>
  <c r="AL111" i="6" s="1"/>
  <c r="N110" i="6"/>
  <c r="M110" i="6"/>
  <c r="AJ111" i="6" s="1"/>
  <c r="L110" i="6"/>
  <c r="K110" i="6"/>
  <c r="AH111" i="6" s="1"/>
  <c r="J110" i="6"/>
  <c r="AG111" i="6" s="1"/>
  <c r="I110" i="6"/>
  <c r="H110" i="6"/>
  <c r="AE111" i="6" s="1"/>
  <c r="G110" i="6"/>
  <c r="AD111" i="6" s="1"/>
  <c r="F110" i="6"/>
  <c r="AC111" i="6" s="1"/>
  <c r="E110" i="6"/>
  <c r="AB111" i="6" s="1"/>
  <c r="D110" i="6"/>
  <c r="C110" i="6"/>
  <c r="Z111" i="6" s="1"/>
  <c r="B110" i="6"/>
  <c r="A110" i="6"/>
  <c r="BS110" i="6" s="1"/>
  <c r="BP110" i="1"/>
  <c r="AS110" i="1"/>
  <c r="Q110" i="1"/>
  <c r="AN111" i="1" s="1"/>
  <c r="P110" i="1"/>
  <c r="AM111" i="1" s="1"/>
  <c r="O110" i="1"/>
  <c r="AL111" i="1" s="1"/>
  <c r="N110" i="1"/>
  <c r="AK111" i="1" s="1"/>
  <c r="M110" i="1"/>
  <c r="AJ111" i="1" s="1"/>
  <c r="L110" i="1"/>
  <c r="AI111" i="1" s="1"/>
  <c r="K110" i="1"/>
  <c r="AH111" i="1" s="1"/>
  <c r="J110" i="1"/>
  <c r="AG111" i="1" s="1"/>
  <c r="I110" i="1"/>
  <c r="AF111" i="1" s="1"/>
  <c r="H110" i="1"/>
  <c r="AE111" i="1" s="1"/>
  <c r="G110" i="1"/>
  <c r="AD111" i="1" s="1"/>
  <c r="F110" i="1"/>
  <c r="AC111" i="1" s="1"/>
  <c r="E110" i="1"/>
  <c r="AB111" i="1" s="1"/>
  <c r="D110" i="1"/>
  <c r="AA111" i="1" s="1"/>
  <c r="C110" i="1"/>
  <c r="Z111" i="1" s="1"/>
  <c r="B110" i="1"/>
  <c r="Y111" i="1" s="1"/>
  <c r="A110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E125" i="32" a="1"/>
  <c r="G125" i="32" a="1"/>
  <c r="E124" i="32" a="1"/>
  <c r="F124" i="32" a="1"/>
  <c r="H124" i="32" a="1"/>
  <c r="J124" i="32" a="1"/>
  <c r="D124" i="32" a="1"/>
  <c r="I125" i="32" a="1"/>
  <c r="G124" i="32" a="1"/>
  <c r="H125" i="32" a="1"/>
  <c r="I124" i="32" a="1"/>
  <c r="BT84" i="18" l="1"/>
  <c r="CE84" i="18" s="1"/>
  <c r="BM71" i="18"/>
  <c r="CD71" i="18" s="1"/>
  <c r="I74" i="18"/>
  <c r="BV74" i="18" s="1"/>
  <c r="AD50" i="18"/>
  <c r="BY50" i="18" s="1"/>
  <c r="W42" i="18"/>
  <c r="BX42" i="18" s="1"/>
  <c r="AY38" i="18"/>
  <c r="CB38" i="18" s="1"/>
  <c r="AR23" i="18"/>
  <c r="CA23" i="18" s="1"/>
  <c r="P28" i="18"/>
  <c r="BW28" i="18" s="1"/>
  <c r="AK100" i="18"/>
  <c r="BZ100" i="18" s="1"/>
  <c r="BF79" i="18"/>
  <c r="CC79" i="18" s="1"/>
  <c r="BT31" i="18"/>
  <c r="CE31" i="18" s="1"/>
  <c r="W101" i="18"/>
  <c r="BX101" i="18" s="1"/>
  <c r="BM98" i="18"/>
  <c r="CD98" i="18" s="1"/>
  <c r="AK16" i="18"/>
  <c r="BZ16" i="18" s="1"/>
  <c r="AY99" i="18"/>
  <c r="CB99" i="18" s="1"/>
  <c r="BM111" i="18"/>
  <c r="CD111" i="18" s="1"/>
  <c r="CP112" i="18" s="1"/>
  <c r="U112" i="23" s="1"/>
  <c r="AR22" i="18"/>
  <c r="CA22" i="18" s="1"/>
  <c r="P98" i="18"/>
  <c r="BW98" i="18" s="1"/>
  <c r="P110" i="18"/>
  <c r="BW110" i="18" s="1"/>
  <c r="AR106" i="18"/>
  <c r="CA106" i="18" s="1"/>
  <c r="AD97" i="18"/>
  <c r="BY97" i="18" s="1"/>
  <c r="AD94" i="18"/>
  <c r="BY94" i="18" s="1"/>
  <c r="BT94" i="18"/>
  <c r="CE94" i="18" s="1"/>
  <c r="BT69" i="18"/>
  <c r="CE69" i="18" s="1"/>
  <c r="BM57" i="18"/>
  <c r="CD57" i="18" s="1"/>
  <c r="W56" i="18"/>
  <c r="BX56" i="18" s="1"/>
  <c r="AD14" i="18"/>
  <c r="BY14" i="18" s="1"/>
  <c r="AR105" i="18"/>
  <c r="CA105" i="18" s="1"/>
  <c r="P16" i="18"/>
  <c r="BW16" i="18" s="1"/>
  <c r="AD110" i="18"/>
  <c r="BY110" i="18" s="1"/>
  <c r="BF77" i="18"/>
  <c r="CC77" i="18" s="1"/>
  <c r="P73" i="18"/>
  <c r="BW73" i="18" s="1"/>
  <c r="I75" i="18"/>
  <c r="BV75" i="18" s="1"/>
  <c r="I36" i="18"/>
  <c r="BV36" i="18" s="1"/>
  <c r="AD19" i="18"/>
  <c r="BY19" i="18" s="1"/>
  <c r="AY105" i="18"/>
  <c r="CB105" i="18" s="1"/>
  <c r="AY101" i="18"/>
  <c r="CB101" i="18" s="1"/>
  <c r="W87" i="18"/>
  <c r="BX87" i="18" s="1"/>
  <c r="AY65" i="18"/>
  <c r="CB65" i="18" s="1"/>
  <c r="AD29" i="18"/>
  <c r="BY29" i="18" s="1"/>
  <c r="W36" i="18"/>
  <c r="BX36" i="18" s="1"/>
  <c r="AR32" i="18"/>
  <c r="CA32" i="18" s="1"/>
  <c r="BF99" i="18"/>
  <c r="CC99" i="18" s="1"/>
  <c r="W97" i="18"/>
  <c r="BX97" i="18" s="1"/>
  <c r="BM108" i="18"/>
  <c r="CD108" i="18" s="1"/>
  <c r="W98" i="18"/>
  <c r="BX98" i="18" s="1"/>
  <c r="I112" i="18"/>
  <c r="BV112" i="18" s="1"/>
  <c r="P101" i="18"/>
  <c r="BW101" i="18" s="1"/>
  <c r="W94" i="18"/>
  <c r="BX94" i="18" s="1"/>
  <c r="I56" i="18"/>
  <c r="BV56" i="18" s="1"/>
  <c r="BF69" i="18"/>
  <c r="CC69" i="18" s="1"/>
  <c r="W107" i="18"/>
  <c r="BX107" i="18" s="1"/>
  <c r="I84" i="18"/>
  <c r="BV84" i="18" s="1"/>
  <c r="BF86" i="18"/>
  <c r="CC86" i="18" s="1"/>
  <c r="W99" i="18"/>
  <c r="BX99" i="18" s="1"/>
  <c r="AK89" i="18"/>
  <c r="BZ89" i="18" s="1"/>
  <c r="AK49" i="18"/>
  <c r="BZ49" i="18" s="1"/>
  <c r="BT52" i="18"/>
  <c r="CE52" i="18" s="1"/>
  <c r="AK95" i="18"/>
  <c r="BZ95" i="18" s="1"/>
  <c r="AK53" i="18"/>
  <c r="BZ53" i="18" s="1"/>
  <c r="P93" i="18"/>
  <c r="BW93" i="18" s="1"/>
  <c r="BT75" i="18"/>
  <c r="CE75" i="18" s="1"/>
  <c r="AD75" i="18"/>
  <c r="BY75" i="18" s="1"/>
  <c r="AY52" i="18"/>
  <c r="CB52" i="18" s="1"/>
  <c r="BM17" i="18"/>
  <c r="CD17" i="18" s="1"/>
  <c r="BT51" i="18"/>
  <c r="CE51" i="18" s="1"/>
  <c r="I69" i="18"/>
  <c r="BV69" i="18" s="1"/>
  <c r="W85" i="18"/>
  <c r="BX85" i="18" s="1"/>
  <c r="W64" i="18"/>
  <c r="BX64" i="18" s="1"/>
  <c r="P34" i="18"/>
  <c r="BW34" i="18" s="1"/>
  <c r="AY89" i="18"/>
  <c r="CB89" i="18" s="1"/>
  <c r="AD81" i="18"/>
  <c r="BY81" i="18" s="1"/>
  <c r="AR75" i="18"/>
  <c r="CA75" i="18" s="1"/>
  <c r="BM93" i="18"/>
  <c r="CD93" i="18" s="1"/>
  <c r="P47" i="18"/>
  <c r="BW47" i="18" s="1"/>
  <c r="AR41" i="18"/>
  <c r="CA41" i="18" s="1"/>
  <c r="AK30" i="18"/>
  <c r="BZ30" i="18" s="1"/>
  <c r="BM30" i="18"/>
  <c r="CD30" i="18" s="1"/>
  <c r="BT87" i="18"/>
  <c r="CE87" i="18" s="1"/>
  <c r="BM58" i="18"/>
  <c r="CD58" i="18" s="1"/>
  <c r="BT59" i="18"/>
  <c r="CE59" i="18" s="1"/>
  <c r="BM67" i="18"/>
  <c r="CD67" i="18" s="1"/>
  <c r="AK90" i="18"/>
  <c r="BZ90" i="18" s="1"/>
  <c r="W38" i="18"/>
  <c r="BX38" i="18" s="1"/>
  <c r="BT40" i="18"/>
  <c r="CE40" i="18" s="1"/>
  <c r="P54" i="18"/>
  <c r="BW54" i="18" s="1"/>
  <c r="BF59" i="18"/>
  <c r="CC59" i="18" s="1"/>
  <c r="BM86" i="18"/>
  <c r="CD86" i="18" s="1"/>
  <c r="AD55" i="18"/>
  <c r="BY55" i="18" s="1"/>
  <c r="P31" i="18"/>
  <c r="BW31" i="18" s="1"/>
  <c r="BF31" i="18"/>
  <c r="CC31" i="18" s="1"/>
  <c r="AY32" i="18"/>
  <c r="CB32" i="18" s="1"/>
  <c r="W58" i="18"/>
  <c r="BX58" i="18" s="1"/>
  <c r="AD16" i="18"/>
  <c r="BY16" i="18" s="1"/>
  <c r="BF17" i="18"/>
  <c r="CC17" i="18" s="1"/>
  <c r="BF93" i="18"/>
  <c r="CC93" i="18" s="1"/>
  <c r="BT86" i="18"/>
  <c r="CE86" i="18" s="1"/>
  <c r="BT98" i="18"/>
  <c r="CE98" i="18" s="1"/>
  <c r="AY5" i="18"/>
  <c r="CB5" i="18" s="1"/>
  <c r="AY83" i="18"/>
  <c r="CB83" i="18" s="1"/>
  <c r="AD43" i="18"/>
  <c r="BY43" i="18" s="1"/>
  <c r="W70" i="18"/>
  <c r="BX70" i="18" s="1"/>
  <c r="AD20" i="18"/>
  <c r="BY20" i="18" s="1"/>
  <c r="AD42" i="18"/>
  <c r="BY42" i="18" s="1"/>
  <c r="AR46" i="18"/>
  <c r="CA46" i="18" s="1"/>
  <c r="AD10" i="18"/>
  <c r="BY10" i="18" s="1"/>
  <c r="BM27" i="18"/>
  <c r="CD27" i="18" s="1"/>
  <c r="I83" i="18"/>
  <c r="BV83" i="18" s="1"/>
  <c r="AK32" i="18"/>
  <c r="BZ32" i="18" s="1"/>
  <c r="W5" i="18"/>
  <c r="BX5" i="18" s="1"/>
  <c r="W8" i="18"/>
  <c r="BX8" i="18" s="1"/>
  <c r="AK18" i="18"/>
  <c r="BZ18" i="18" s="1"/>
  <c r="AK104" i="18"/>
  <c r="BZ104" i="18" s="1"/>
  <c r="BF95" i="18"/>
  <c r="CC95" i="18" s="1"/>
  <c r="I103" i="18"/>
  <c r="BV103" i="18" s="1"/>
  <c r="BM99" i="18"/>
  <c r="CD99" i="18" s="1"/>
  <c r="AK107" i="18"/>
  <c r="BZ107" i="18" s="1"/>
  <c r="W110" i="18"/>
  <c r="BX110" i="18" s="1"/>
  <c r="AR97" i="18"/>
  <c r="CA97" i="18" s="1"/>
  <c r="I95" i="18"/>
  <c r="BV95" i="18" s="1"/>
  <c r="W112" i="18"/>
  <c r="BX112" i="18" s="1"/>
  <c r="CJ112" i="18" s="1"/>
  <c r="O112" i="23" s="1"/>
  <c r="P102" i="18"/>
  <c r="BW102" i="18" s="1"/>
  <c r="BF107" i="18"/>
  <c r="CC107" i="18" s="1"/>
  <c r="W88" i="18"/>
  <c r="BX88" i="18" s="1"/>
  <c r="AY108" i="18"/>
  <c r="CB108" i="18" s="1"/>
  <c r="AY106" i="18"/>
  <c r="CB106" i="18" s="1"/>
  <c r="I97" i="18"/>
  <c r="BV97" i="18" s="1"/>
  <c r="AY100" i="18"/>
  <c r="CB100" i="18" s="1"/>
  <c r="BT109" i="18"/>
  <c r="CE109" i="18" s="1"/>
  <c r="BF75" i="18"/>
  <c r="CC75" i="18" s="1"/>
  <c r="BF103" i="18"/>
  <c r="CC103" i="18" s="1"/>
  <c r="AR110" i="18"/>
  <c r="CA110" i="18" s="1"/>
  <c r="AR80" i="18"/>
  <c r="CA80" i="18" s="1"/>
  <c r="AY75" i="18"/>
  <c r="CB75" i="18" s="1"/>
  <c r="P82" i="18"/>
  <c r="BW82" i="18" s="1"/>
  <c r="AY84" i="18"/>
  <c r="CB84" i="18" s="1"/>
  <c r="AD64" i="18"/>
  <c r="BY64" i="18" s="1"/>
  <c r="AK83" i="18"/>
  <c r="BZ83" i="18" s="1"/>
  <c r="I82" i="18"/>
  <c r="BV82" i="18" s="1"/>
  <c r="AK78" i="18"/>
  <c r="BZ78" i="18" s="1"/>
  <c r="I72" i="18"/>
  <c r="BV72" i="18" s="1"/>
  <c r="AK77" i="18"/>
  <c r="BZ77" i="18" s="1"/>
  <c r="W66" i="18"/>
  <c r="BX66" i="18" s="1"/>
  <c r="AK50" i="18"/>
  <c r="BZ50" i="18" s="1"/>
  <c r="AY66" i="18"/>
  <c r="CB66" i="18" s="1"/>
  <c r="AY71" i="18"/>
  <c r="CB71" i="18" s="1"/>
  <c r="BT72" i="18"/>
  <c r="CE72" i="18" s="1"/>
  <c r="AR68" i="18"/>
  <c r="CA68" i="18" s="1"/>
  <c r="BT71" i="18"/>
  <c r="CE71" i="18" s="1"/>
  <c r="W35" i="18"/>
  <c r="BX35" i="18" s="1"/>
  <c r="BF82" i="18"/>
  <c r="CC82" i="18" s="1"/>
  <c r="W67" i="18"/>
  <c r="BX67" i="18" s="1"/>
  <c r="W90" i="18"/>
  <c r="BX90" i="18" s="1"/>
  <c r="BF80" i="18"/>
  <c r="CC80" i="18" s="1"/>
  <c r="AY91" i="18"/>
  <c r="CB91" i="18" s="1"/>
  <c r="BF68" i="18"/>
  <c r="CC68" i="18" s="1"/>
  <c r="AK43" i="18"/>
  <c r="BZ43" i="18" s="1"/>
  <c r="AY40" i="18"/>
  <c r="CB40" i="18" s="1"/>
  <c r="P38" i="18"/>
  <c r="BW38" i="18" s="1"/>
  <c r="P107" i="18"/>
  <c r="BW107" i="18" s="1"/>
  <c r="AD47" i="18"/>
  <c r="BY47" i="18" s="1"/>
  <c r="BF87" i="18"/>
  <c r="CC87" i="18" s="1"/>
  <c r="AR77" i="18"/>
  <c r="CA77" i="18" s="1"/>
  <c r="BT26" i="18"/>
  <c r="CE26" i="18" s="1"/>
  <c r="BT34" i="18"/>
  <c r="CE34" i="18" s="1"/>
  <c r="W45" i="18"/>
  <c r="BX45" i="18" s="1"/>
  <c r="AD76" i="18"/>
  <c r="BY76" i="18" s="1"/>
  <c r="AK40" i="18"/>
  <c r="BZ40" i="18" s="1"/>
  <c r="AD68" i="18"/>
  <c r="BY68" i="18" s="1"/>
  <c r="P43" i="18"/>
  <c r="BW43" i="18" s="1"/>
  <c r="P42" i="18"/>
  <c r="BW42" i="18" s="1"/>
  <c r="BM39" i="18"/>
  <c r="CD39" i="18" s="1"/>
  <c r="BM23" i="18"/>
  <c r="CD23" i="18" s="1"/>
  <c r="AR33" i="18"/>
  <c r="CA33" i="18" s="1"/>
  <c r="BT65" i="18"/>
  <c r="CE65" i="18" s="1"/>
  <c r="BM60" i="18"/>
  <c r="CD60" i="18" s="1"/>
  <c r="I77" i="18"/>
  <c r="BV77" i="18" s="1"/>
  <c r="I54" i="18"/>
  <c r="BV54" i="18" s="1"/>
  <c r="AD87" i="18"/>
  <c r="BY87" i="18" s="1"/>
  <c r="P40" i="18"/>
  <c r="BW40" i="18" s="1"/>
  <c r="W26" i="18"/>
  <c r="BX26" i="18" s="1"/>
  <c r="AR48" i="18"/>
  <c r="CA48" i="18" s="1"/>
  <c r="BM7" i="18"/>
  <c r="CD7" i="18" s="1"/>
  <c r="P11" i="18"/>
  <c r="BW11" i="18" s="1"/>
  <c r="P7" i="18"/>
  <c r="BW7" i="18" s="1"/>
  <c r="W17" i="18"/>
  <c r="BX17" i="18" s="1"/>
  <c r="AK82" i="18"/>
  <c r="BZ82" i="18" s="1"/>
  <c r="BM13" i="18"/>
  <c r="CD13" i="18" s="1"/>
  <c r="P6" i="18"/>
  <c r="BW6" i="18" s="1"/>
  <c r="BF10" i="18"/>
  <c r="CC10" i="18" s="1"/>
  <c r="AR96" i="18"/>
  <c r="CA96" i="18" s="1"/>
  <c r="BT104" i="18"/>
  <c r="CE104" i="18" s="1"/>
  <c r="AR98" i="18"/>
  <c r="CA98" i="18" s="1"/>
  <c r="BF105" i="18"/>
  <c r="CC105" i="18" s="1"/>
  <c r="P111" i="18"/>
  <c r="BW111" i="18" s="1"/>
  <c r="CI112" i="18" s="1"/>
  <c r="N112" i="23" s="1"/>
  <c r="AY107" i="18"/>
  <c r="CB107" i="18" s="1"/>
  <c r="I85" i="18"/>
  <c r="BV85" i="18" s="1"/>
  <c r="P109" i="18"/>
  <c r="BW109" i="18" s="1"/>
  <c r="AR86" i="18"/>
  <c r="CA86" i="18" s="1"/>
  <c r="AR63" i="18"/>
  <c r="CA63" i="18" s="1"/>
  <c r="BM104" i="18"/>
  <c r="CD104" i="18" s="1"/>
  <c r="AR69" i="18"/>
  <c r="CA69" i="18" s="1"/>
  <c r="AR101" i="18"/>
  <c r="CA101" i="18" s="1"/>
  <c r="AD100" i="18"/>
  <c r="BY100" i="18" s="1"/>
  <c r="CW112" i="18" s="1"/>
  <c r="AW112" i="23" s="1"/>
  <c r="I70" i="18"/>
  <c r="BV70" i="18" s="1"/>
  <c r="BM89" i="18"/>
  <c r="CD89" i="18" s="1"/>
  <c r="I65" i="18"/>
  <c r="BV65" i="18" s="1"/>
  <c r="BT74" i="18"/>
  <c r="CE74" i="18" s="1"/>
  <c r="AK64" i="18"/>
  <c r="BZ64" i="18" s="1"/>
  <c r="BM64" i="18"/>
  <c r="CD64" i="18" s="1"/>
  <c r="P67" i="18"/>
  <c r="BW67" i="18" s="1"/>
  <c r="W71" i="18"/>
  <c r="BX71" i="18" s="1"/>
  <c r="W76" i="18"/>
  <c r="BX76" i="18" s="1"/>
  <c r="AD56" i="18"/>
  <c r="BY56" i="18" s="1"/>
  <c r="W73" i="18"/>
  <c r="BX73" i="18" s="1"/>
  <c r="BM69" i="18"/>
  <c r="CD69" i="18" s="1"/>
  <c r="BM92" i="18"/>
  <c r="CD92" i="18" s="1"/>
  <c r="P49" i="18"/>
  <c r="BW49" i="18" s="1"/>
  <c r="BM46" i="18"/>
  <c r="CD46" i="18" s="1"/>
  <c r="AY78" i="18"/>
  <c r="CB78" i="18" s="1"/>
  <c r="BF90" i="18"/>
  <c r="CC90" i="18" s="1"/>
  <c r="BT49" i="18"/>
  <c r="CE49" i="18" s="1"/>
  <c r="BF45" i="18"/>
  <c r="CC45" i="18" s="1"/>
  <c r="BF88" i="18"/>
  <c r="CC88" i="18" s="1"/>
  <c r="AD70" i="18"/>
  <c r="BY70" i="18" s="1"/>
  <c r="P99" i="18"/>
  <c r="BW99" i="18" s="1"/>
  <c r="I46" i="18"/>
  <c r="BV46" i="18" s="1"/>
  <c r="BF61" i="18"/>
  <c r="CC61" i="18" s="1"/>
  <c r="AD46" i="18"/>
  <c r="BY46" i="18" s="1"/>
  <c r="AD86" i="18"/>
  <c r="BY86" i="18" s="1"/>
  <c r="AY58" i="18"/>
  <c r="CB58" i="18" s="1"/>
  <c r="I34" i="18"/>
  <c r="BV34" i="18" s="1"/>
  <c r="AK45" i="18"/>
  <c r="BZ45" i="18" s="1"/>
  <c r="AY64" i="18"/>
  <c r="CB64" i="18" s="1"/>
  <c r="I26" i="18"/>
  <c r="BV26" i="18" s="1"/>
  <c r="I25" i="18"/>
  <c r="BV25" i="18" s="1"/>
  <c r="BM20" i="18"/>
  <c r="CD20" i="18" s="1"/>
  <c r="W33" i="18"/>
  <c r="BX33" i="18" s="1"/>
  <c r="I98" i="18"/>
  <c r="BV98" i="18" s="1"/>
  <c r="P14" i="18"/>
  <c r="BW14" i="18" s="1"/>
  <c r="AK56" i="18"/>
  <c r="BZ56" i="18" s="1"/>
  <c r="W11" i="18"/>
  <c r="BX11" i="18" s="1"/>
  <c r="AR11" i="18"/>
  <c r="CA11" i="18" s="1"/>
  <c r="AK35" i="18"/>
  <c r="BZ35" i="18" s="1"/>
  <c r="AK28" i="18"/>
  <c r="BZ28" i="18" s="1"/>
  <c r="AY36" i="18"/>
  <c r="CB36" i="18" s="1"/>
  <c r="AK54" i="18"/>
  <c r="BZ54" i="18" s="1"/>
  <c r="BT8" i="18"/>
  <c r="CE8" i="18" s="1"/>
  <c r="AY21" i="18"/>
  <c r="CB21" i="18" s="1"/>
  <c r="I51" i="18"/>
  <c r="BV51" i="18" s="1"/>
  <c r="W83" i="18"/>
  <c r="BX83" i="18" s="1"/>
  <c r="AY37" i="18"/>
  <c r="CB37" i="18" s="1"/>
  <c r="I60" i="18"/>
  <c r="BV60" i="18" s="1"/>
  <c r="BT5" i="18"/>
  <c r="CE5" i="18" s="1"/>
  <c r="AN126" i="32" s="1"/>
  <c r="W25" i="18"/>
  <c r="BX25" i="18" s="1"/>
  <c r="AK37" i="18"/>
  <c r="BZ37" i="18" s="1"/>
  <c r="BF41" i="18"/>
  <c r="CC41" i="18" s="1"/>
  <c r="BT47" i="18"/>
  <c r="CE47" i="18" s="1"/>
  <c r="I6" i="18"/>
  <c r="BV6" i="18" s="1"/>
  <c r="I10" i="18"/>
  <c r="BV10" i="18" s="1"/>
  <c r="AY10" i="18"/>
  <c r="CB10" i="18" s="1"/>
  <c r="AK111" i="18"/>
  <c r="BZ111" i="18" s="1"/>
  <c r="W106" i="18"/>
  <c r="BX106" i="18" s="1"/>
  <c r="I109" i="18"/>
  <c r="BV109" i="18" s="1"/>
  <c r="BM97" i="18"/>
  <c r="CD97" i="18" s="1"/>
  <c r="AY112" i="18"/>
  <c r="CB112" i="18" s="1"/>
  <c r="I96" i="18"/>
  <c r="BV96" i="18" s="1"/>
  <c r="BT100" i="18"/>
  <c r="CE100" i="18" s="1"/>
  <c r="DC112" i="18" s="1"/>
  <c r="BT103" i="18"/>
  <c r="CE103" i="18" s="1"/>
  <c r="BM100" i="18"/>
  <c r="CD100" i="18" s="1"/>
  <c r="DB112" i="18" s="1"/>
  <c r="BB112" i="23" s="1"/>
  <c r="AK94" i="18"/>
  <c r="BZ94" i="18" s="1"/>
  <c r="BF108" i="18"/>
  <c r="CC108" i="18" s="1"/>
  <c r="AK106" i="18"/>
  <c r="BZ106" i="18" s="1"/>
  <c r="I88" i="18"/>
  <c r="BV88" i="18" s="1"/>
  <c r="I101" i="18"/>
  <c r="BV101" i="18" s="1"/>
  <c r="AD109" i="18"/>
  <c r="BY109" i="18" s="1"/>
  <c r="BF89" i="18"/>
  <c r="CC89" i="18" s="1"/>
  <c r="BT111" i="18"/>
  <c r="CE111" i="18" s="1"/>
  <c r="CQ112" i="18" s="1"/>
  <c r="W92" i="18"/>
  <c r="BX92" i="18" s="1"/>
  <c r="BT110" i="18"/>
  <c r="CE110" i="18" s="1"/>
  <c r="W91" i="18"/>
  <c r="BX91" i="18" s="1"/>
  <c r="AD62" i="18"/>
  <c r="BY62" i="18" s="1"/>
  <c r="AR92" i="18"/>
  <c r="CA92" i="18" s="1"/>
  <c r="AY63" i="18"/>
  <c r="CB63" i="18" s="1"/>
  <c r="BF54" i="18"/>
  <c r="CC54" i="18" s="1"/>
  <c r="BT82" i="18"/>
  <c r="CE82" i="18" s="1"/>
  <c r="I68" i="18"/>
  <c r="BV68" i="18" s="1"/>
  <c r="I57" i="18"/>
  <c r="BV57" i="18" s="1"/>
  <c r="BT79" i="18"/>
  <c r="CE79" i="18" s="1"/>
  <c r="W50" i="18"/>
  <c r="BX50" i="18" s="1"/>
  <c r="BM91" i="18"/>
  <c r="CD91" i="18" s="1"/>
  <c r="P57" i="18"/>
  <c r="BW57" i="18" s="1"/>
  <c r="AY53" i="18"/>
  <c r="CB53" i="18" s="1"/>
  <c r="P80" i="18"/>
  <c r="BW80" i="18" s="1"/>
  <c r="I48" i="18"/>
  <c r="BV48" i="18" s="1"/>
  <c r="BM74" i="18"/>
  <c r="CD74" i="18" s="1"/>
  <c r="P77" i="18"/>
  <c r="BW77" i="18" s="1"/>
  <c r="I80" i="18"/>
  <c r="BV80" i="18" s="1"/>
  <c r="AD78" i="18"/>
  <c r="BY78" i="18" s="1"/>
  <c r="P63" i="18"/>
  <c r="BW63" i="18" s="1"/>
  <c r="BT32" i="18"/>
  <c r="CE32" i="18" s="1"/>
  <c r="AY90" i="18"/>
  <c r="CB90" i="18" s="1"/>
  <c r="BF98" i="18"/>
  <c r="CC98" i="18" s="1"/>
  <c r="AK20" i="18"/>
  <c r="BZ20" i="18" s="1"/>
  <c r="AR76" i="18"/>
  <c r="CA76" i="18" s="1"/>
  <c r="BM90" i="18"/>
  <c r="CD90" i="18" s="1"/>
  <c r="BM70" i="18"/>
  <c r="CD70" i="18" s="1"/>
  <c r="AR58" i="18"/>
  <c r="CA58" i="18" s="1"/>
  <c r="AR25" i="18"/>
  <c r="CA25" i="18" s="1"/>
  <c r="AR66" i="18"/>
  <c r="CA66" i="18" s="1"/>
  <c r="W79" i="18"/>
  <c r="BX79" i="18" s="1"/>
  <c r="AD67" i="18"/>
  <c r="BY67" i="18" s="1"/>
  <c r="P87" i="18"/>
  <c r="BW87" i="18" s="1"/>
  <c r="BT24" i="18"/>
  <c r="CE24" i="18" s="1"/>
  <c r="BM22" i="18"/>
  <c r="CD22" i="18" s="1"/>
  <c r="AY27" i="18"/>
  <c r="CB27" i="18" s="1"/>
  <c r="AR12" i="18"/>
  <c r="CA12" i="18" s="1"/>
  <c r="AK65" i="18"/>
  <c r="BZ65" i="18" s="1"/>
  <c r="P45" i="18"/>
  <c r="BW45" i="18" s="1"/>
  <c r="BT36" i="18"/>
  <c r="CE36" i="18" s="1"/>
  <c r="I33" i="18"/>
  <c r="BV33" i="18" s="1"/>
  <c r="W61" i="18"/>
  <c r="BX61" i="18" s="1"/>
  <c r="P29" i="18"/>
  <c r="BW29" i="18" s="1"/>
  <c r="BF73" i="18"/>
  <c r="CC73" i="18" s="1"/>
  <c r="P39" i="18"/>
  <c r="BW39" i="18" s="1"/>
  <c r="AY33" i="18"/>
  <c r="CB33" i="18" s="1"/>
  <c r="BT46" i="18"/>
  <c r="CE46" i="18" s="1"/>
  <c r="BF29" i="18"/>
  <c r="CC29" i="18" s="1"/>
  <c r="AD9" i="18"/>
  <c r="BY9" i="18" s="1"/>
  <c r="BF52" i="18"/>
  <c r="CC52" i="18" s="1"/>
  <c r="BT33" i="18"/>
  <c r="CE33" i="18" s="1"/>
  <c r="BM9" i="18"/>
  <c r="CD9" i="18" s="1"/>
  <c r="BT44" i="18"/>
  <c r="CE44" i="18" s="1"/>
  <c r="BT12" i="18"/>
  <c r="CE12" i="18" s="1"/>
  <c r="W18" i="18"/>
  <c r="BX18" i="18" s="1"/>
  <c r="AY44" i="18"/>
  <c r="CB44" i="18" s="1"/>
  <c r="W10" i="18"/>
  <c r="BX10" i="18" s="1"/>
  <c r="AY49" i="18"/>
  <c r="CB49" i="18" s="1"/>
  <c r="W95" i="18"/>
  <c r="BX95" i="18" s="1"/>
  <c r="P78" i="18"/>
  <c r="BW78" i="18" s="1"/>
  <c r="BM94" i="18"/>
  <c r="CD94" i="18" s="1"/>
  <c r="I108" i="18"/>
  <c r="BV108" i="18" s="1"/>
  <c r="AK112" i="18"/>
  <c r="BZ112" i="18" s="1"/>
  <c r="BF111" i="18"/>
  <c r="CC111" i="18" s="1"/>
  <c r="CO112" i="18" s="1"/>
  <c r="T112" i="23" s="1"/>
  <c r="AD98" i="18"/>
  <c r="BY98" i="18" s="1"/>
  <c r="BM95" i="18"/>
  <c r="CD95" i="18" s="1"/>
  <c r="AY96" i="18"/>
  <c r="CB96" i="18" s="1"/>
  <c r="AD80" i="18"/>
  <c r="BY80" i="18" s="1"/>
  <c r="BT99" i="18"/>
  <c r="CE99" i="18" s="1"/>
  <c r="BM85" i="18"/>
  <c r="CD85" i="18" s="1"/>
  <c r="BT61" i="18"/>
  <c r="CE61" i="18" s="1"/>
  <c r="BF57" i="18"/>
  <c r="CC57" i="18" s="1"/>
  <c r="AD108" i="18"/>
  <c r="BY108" i="18" s="1"/>
  <c r="I89" i="18"/>
  <c r="BV89" i="18" s="1"/>
  <c r="BT60" i="18"/>
  <c r="CE60" i="18" s="1"/>
  <c r="BM59" i="18"/>
  <c r="CD59" i="18" s="1"/>
  <c r="AY103" i="18"/>
  <c r="CB103" i="18" s="1"/>
  <c r="BM82" i="18"/>
  <c r="CD82" i="18" s="1"/>
  <c r="BF85" i="18"/>
  <c r="CC85" i="18" s="1"/>
  <c r="AR72" i="18"/>
  <c r="CA72" i="18" s="1"/>
  <c r="I61" i="18"/>
  <c r="BV61" i="18" s="1"/>
  <c r="AR53" i="18"/>
  <c r="CA53" i="18" s="1"/>
  <c r="AR93" i="18"/>
  <c r="CA93" i="18" s="1"/>
  <c r="BT77" i="18"/>
  <c r="CE77" i="18" s="1"/>
  <c r="BT53" i="18"/>
  <c r="CE53" i="18" s="1"/>
  <c r="AK91" i="18"/>
  <c r="BZ91" i="18" s="1"/>
  <c r="AY48" i="18"/>
  <c r="CB48" i="18" s="1"/>
  <c r="AK51" i="18"/>
  <c r="BZ51" i="18" s="1"/>
  <c r="I93" i="18"/>
  <c r="BV93" i="18" s="1"/>
  <c r="I47" i="18"/>
  <c r="BV47" i="18" s="1"/>
  <c r="AD89" i="18"/>
  <c r="BY89" i="18" s="1"/>
  <c r="AR55" i="18"/>
  <c r="CA55" i="18" s="1"/>
  <c r="AD58" i="18"/>
  <c r="BY58" i="18" s="1"/>
  <c r="AR60" i="18"/>
  <c r="CA60" i="18" s="1"/>
  <c r="AD63" i="18"/>
  <c r="BY63" i="18" s="1"/>
  <c r="P90" i="18"/>
  <c r="BW90" i="18" s="1"/>
  <c r="BF37" i="18"/>
  <c r="CC37" i="18" s="1"/>
  <c r="P92" i="18"/>
  <c r="BW92" i="18" s="1"/>
  <c r="BT78" i="18"/>
  <c r="CE78" i="18" s="1"/>
  <c r="BF28" i="18"/>
  <c r="CC28" i="18" s="1"/>
  <c r="BF18" i="18"/>
  <c r="CC18" i="18" s="1"/>
  <c r="I64" i="18"/>
  <c r="BV64" i="18" s="1"/>
  <c r="AR91" i="18"/>
  <c r="CA91" i="18" s="1"/>
  <c r="AR49" i="18"/>
  <c r="CA49" i="18" s="1"/>
  <c r="BF58" i="18"/>
  <c r="CC58" i="18" s="1"/>
  <c r="AK14" i="18"/>
  <c r="BZ14" i="18" s="1"/>
  <c r="AK29" i="18"/>
  <c r="BZ29" i="18" s="1"/>
  <c r="I37" i="18"/>
  <c r="BV37" i="18" s="1"/>
  <c r="BM8" i="18"/>
  <c r="CD8" i="18" s="1"/>
  <c r="P33" i="18"/>
  <c r="BW33" i="18" s="1"/>
  <c r="AY111" i="18"/>
  <c r="CB111" i="18" s="1"/>
  <c r="P72" i="18"/>
  <c r="BW72" i="18" s="1"/>
  <c r="BF74" i="18"/>
  <c r="CC74" i="18" s="1"/>
  <c r="BT37" i="18"/>
  <c r="CE37" i="18" s="1"/>
  <c r="AD32" i="18"/>
  <c r="BY32" i="18" s="1"/>
  <c r="BM32" i="18"/>
  <c r="CD32" i="18" s="1"/>
  <c r="AR17" i="18"/>
  <c r="CA17" i="18" s="1"/>
  <c r="I76" i="18"/>
  <c r="BV76" i="18" s="1"/>
  <c r="W7" i="18"/>
  <c r="BX7" i="18" s="1"/>
  <c r="I5" i="18"/>
  <c r="BV5" i="18" s="1"/>
  <c r="I8" i="18"/>
  <c r="BV8" i="18" s="1"/>
  <c r="I16" i="18"/>
  <c r="BV16" i="18" s="1"/>
  <c r="BM11" i="18"/>
  <c r="CD11" i="18" s="1"/>
  <c r="AY12" i="18"/>
  <c r="CB12" i="18" s="1"/>
  <c r="AD8" i="18"/>
  <c r="BY8" i="18" s="1"/>
  <c r="I12" i="18"/>
  <c r="BV12" i="18" s="1"/>
  <c r="AK41" i="18"/>
  <c r="BZ41" i="18" s="1"/>
  <c r="W31" i="18"/>
  <c r="BX31" i="18" s="1"/>
  <c r="BM75" i="18"/>
  <c r="CD75" i="18" s="1"/>
  <c r="AY98" i="18"/>
  <c r="CB98" i="18" s="1"/>
  <c r="AD111" i="18"/>
  <c r="BY111" i="18" s="1"/>
  <c r="CK112" i="18" s="1"/>
  <c r="P112" i="23" s="1"/>
  <c r="BF91" i="18"/>
  <c r="CC91" i="18" s="1"/>
  <c r="I105" i="18"/>
  <c r="BV105" i="18" s="1"/>
  <c r="AR103" i="18"/>
  <c r="CA103" i="18" s="1"/>
  <c r="AR109" i="18"/>
  <c r="CA109" i="18" s="1"/>
  <c r="AK105" i="18"/>
  <c r="BZ105" i="18" s="1"/>
  <c r="BT105" i="18"/>
  <c r="CE105" i="18" s="1"/>
  <c r="W102" i="18"/>
  <c r="BX102" i="18" s="1"/>
  <c r="AR102" i="18"/>
  <c r="CA102" i="18" s="1"/>
  <c r="W47" i="18"/>
  <c r="BX47" i="18" s="1"/>
  <c r="P108" i="18"/>
  <c r="BW108" i="18" s="1"/>
  <c r="BF110" i="18"/>
  <c r="CC110" i="18" s="1"/>
  <c r="BF109" i="18"/>
  <c r="CC109" i="18" s="1"/>
  <c r="BM62" i="18"/>
  <c r="CD62" i="18" s="1"/>
  <c r="BF50" i="18"/>
  <c r="CC50" i="18" s="1"/>
  <c r="BF65" i="18"/>
  <c r="CC65" i="18" s="1"/>
  <c r="AY51" i="18"/>
  <c r="CB51" i="18" s="1"/>
  <c r="AY86" i="18"/>
  <c r="CB86" i="18" s="1"/>
  <c r="AK62" i="18"/>
  <c r="BZ62" i="18" s="1"/>
  <c r="AK68" i="18"/>
  <c r="BZ68" i="18" s="1"/>
  <c r="BT54" i="18"/>
  <c r="CE54" i="18" s="1"/>
  <c r="AD71" i="18"/>
  <c r="BY71" i="18" s="1"/>
  <c r="W74" i="18"/>
  <c r="BX74" i="18" s="1"/>
  <c r="BM72" i="18"/>
  <c r="CD72" i="18" s="1"/>
  <c r="AK76" i="18"/>
  <c r="BZ76" i="18" s="1"/>
  <c r="AK72" i="18"/>
  <c r="BZ72" i="18" s="1"/>
  <c r="AD66" i="18"/>
  <c r="BY66" i="18" s="1"/>
  <c r="BT73" i="18"/>
  <c r="CE73" i="18" s="1"/>
  <c r="AR79" i="18"/>
  <c r="CA79" i="18" s="1"/>
  <c r="W78" i="18"/>
  <c r="BX78" i="18" s="1"/>
  <c r="BF44" i="18"/>
  <c r="CC44" i="18" s="1"/>
  <c r="BM42" i="18"/>
  <c r="CD42" i="18" s="1"/>
  <c r="AD39" i="18"/>
  <c r="BY39" i="18" s="1"/>
  <c r="AY110" i="18"/>
  <c r="CB110" i="18" s="1"/>
  <c r="BF56" i="18"/>
  <c r="CC56" i="18" s="1"/>
  <c r="I66" i="18"/>
  <c r="BV66" i="18" s="1"/>
  <c r="AK47" i="18"/>
  <c r="BZ47" i="18" s="1"/>
  <c r="AD48" i="18"/>
  <c r="BY48" i="18" s="1"/>
  <c r="BM83" i="18"/>
  <c r="CD83" i="18" s="1"/>
  <c r="AY29" i="18"/>
  <c r="CB29" i="18" s="1"/>
  <c r="AD90" i="18"/>
  <c r="BY90" i="18" s="1"/>
  <c r="AD92" i="18"/>
  <c r="BY92" i="18" s="1"/>
  <c r="W39" i="18"/>
  <c r="BX39" i="18" s="1"/>
  <c r="BT41" i="18"/>
  <c r="CE41" i="18" s="1"/>
  <c r="I45" i="18"/>
  <c r="BV45" i="18" s="1"/>
  <c r="AK87" i="18"/>
  <c r="BZ87" i="18" s="1"/>
  <c r="AK46" i="18"/>
  <c r="BZ46" i="18" s="1"/>
  <c r="AR64" i="18"/>
  <c r="CA64" i="18" s="1"/>
  <c r="I29" i="18"/>
  <c r="BV29" i="18" s="1"/>
  <c r="AY24" i="18"/>
  <c r="CB24" i="18" s="1"/>
  <c r="AR54" i="18"/>
  <c r="CA54" i="18" s="1"/>
  <c r="BF11" i="18"/>
  <c r="CC11" i="18" s="1"/>
  <c r="I19" i="18"/>
  <c r="BV19" i="18" s="1"/>
  <c r="BF33" i="18"/>
  <c r="CC33" i="18" s="1"/>
  <c r="BM12" i="18"/>
  <c r="CD12" i="18" s="1"/>
  <c r="AY15" i="18"/>
  <c r="CB15" i="18" s="1"/>
  <c r="AK6" i="18"/>
  <c r="BZ6" i="18" s="1"/>
  <c r="AY22" i="18"/>
  <c r="CB22" i="18" s="1"/>
  <c r="AD6" i="18"/>
  <c r="BY6" i="18" s="1"/>
  <c r="AK25" i="18"/>
  <c r="BZ25" i="18" s="1"/>
  <c r="CH112" i="18"/>
  <c r="AK74" i="18"/>
  <c r="BZ74" i="18" s="1"/>
  <c r="P96" i="18"/>
  <c r="BW96" i="18" s="1"/>
  <c r="AY94" i="18"/>
  <c r="CB94" i="18" s="1"/>
  <c r="AR111" i="18"/>
  <c r="CA111" i="18" s="1"/>
  <c r="CM112" i="18" s="1"/>
  <c r="R112" i="23" s="1"/>
  <c r="BM103" i="18"/>
  <c r="CD103" i="18" s="1"/>
  <c r="BM96" i="18"/>
  <c r="CD96" i="18" s="1"/>
  <c r="W86" i="18"/>
  <c r="BX86" i="18" s="1"/>
  <c r="AK102" i="18"/>
  <c r="BZ102" i="18" s="1"/>
  <c r="BT93" i="18"/>
  <c r="CE93" i="18" s="1"/>
  <c r="W105" i="18"/>
  <c r="BX105" i="18" s="1"/>
  <c r="AD84" i="18"/>
  <c r="BY84" i="18" s="1"/>
  <c r="AD83" i="18"/>
  <c r="BY83" i="18" s="1"/>
  <c r="AY67" i="18"/>
  <c r="CB67" i="18" s="1"/>
  <c r="AY62" i="18"/>
  <c r="CB62" i="18" s="1"/>
  <c r="BT55" i="18"/>
  <c r="CE55" i="18" s="1"/>
  <c r="AK58" i="18"/>
  <c r="BZ58" i="18" s="1"/>
  <c r="AY77" i="18"/>
  <c r="CB77" i="18" s="1"/>
  <c r="AD74" i="18"/>
  <c r="BY74" i="18" s="1"/>
  <c r="P65" i="18"/>
  <c r="BW65" i="18" s="1"/>
  <c r="AD96" i="18"/>
  <c r="BY96" i="18" s="1"/>
  <c r="W68" i="18"/>
  <c r="BX68" i="18" s="1"/>
  <c r="P95" i="18"/>
  <c r="BW95" i="18" s="1"/>
  <c r="W57" i="18"/>
  <c r="BX57" i="18" s="1"/>
  <c r="P66" i="18"/>
  <c r="BW66" i="18" s="1"/>
  <c r="AK63" i="18"/>
  <c r="BZ63" i="18" s="1"/>
  <c r="P81" i="18"/>
  <c r="BW81" i="18" s="1"/>
  <c r="AD53" i="18"/>
  <c r="BY53" i="18" s="1"/>
  <c r="AY56" i="18"/>
  <c r="CB56" i="18" s="1"/>
  <c r="I50" i="18"/>
  <c r="BV50" i="18" s="1"/>
  <c r="AY82" i="18"/>
  <c r="CB82" i="18" s="1"/>
  <c r="P64" i="18"/>
  <c r="BW64" i="18" s="1"/>
  <c r="BF40" i="18"/>
  <c r="CC40" i="18" s="1"/>
  <c r="P89" i="18"/>
  <c r="BW89" i="18" s="1"/>
  <c r="W46" i="18"/>
  <c r="BX46" i="18" s="1"/>
  <c r="P88" i="18"/>
  <c r="BW88" i="18" s="1"/>
  <c r="BM44" i="18"/>
  <c r="CD44" i="18" s="1"/>
  <c r="I53" i="18"/>
  <c r="BV53" i="18" s="1"/>
  <c r="AD57" i="18"/>
  <c r="BY57" i="18" s="1"/>
  <c r="W49" i="18"/>
  <c r="BX49" i="18" s="1"/>
  <c r="W109" i="18"/>
  <c r="BX109" i="18" s="1"/>
  <c r="AD88" i="18"/>
  <c r="BY88" i="18" s="1"/>
  <c r="I81" i="18"/>
  <c r="BV81" i="18" s="1"/>
  <c r="BM61" i="18"/>
  <c r="CD61" i="18" s="1"/>
  <c r="AK80" i="18"/>
  <c r="BZ80" i="18" s="1"/>
  <c r="AD38" i="18"/>
  <c r="BY38" i="18" s="1"/>
  <c r="BT16" i="18"/>
  <c r="CE16" i="18" s="1"/>
  <c r="P91" i="18"/>
  <c r="BW91" i="18" s="1"/>
  <c r="AR85" i="18"/>
  <c r="CA85" i="18" s="1"/>
  <c r="I73" i="18"/>
  <c r="BV73" i="18" s="1"/>
  <c r="AY34" i="18"/>
  <c r="CB34" i="18" s="1"/>
  <c r="AK36" i="18"/>
  <c r="BZ36" i="18" s="1"/>
  <c r="BF6" i="18"/>
  <c r="CC6" i="18" s="1"/>
  <c r="W48" i="18"/>
  <c r="BX48" i="18" s="1"/>
  <c r="AD25" i="18"/>
  <c r="BY25" i="18" s="1"/>
  <c r="P68" i="18"/>
  <c r="BW68" i="18" s="1"/>
  <c r="BF22" i="18"/>
  <c r="CC22" i="18" s="1"/>
  <c r="I38" i="18"/>
  <c r="BV38" i="18" s="1"/>
  <c r="AD49" i="18"/>
  <c r="BY49" i="18" s="1"/>
  <c r="I52" i="18"/>
  <c r="BV52" i="18" s="1"/>
  <c r="BF13" i="18"/>
  <c r="CC13" i="18" s="1"/>
  <c r="BT10" i="18"/>
  <c r="CE10" i="18" s="1"/>
  <c r="AR9" i="18"/>
  <c r="CA9" i="18" s="1"/>
  <c r="BM26" i="18"/>
  <c r="CD26" i="18" s="1"/>
  <c r="AR8" i="18"/>
  <c r="CA8" i="18" s="1"/>
  <c r="BT106" i="18"/>
  <c r="CE106" i="18" s="1"/>
  <c r="AD104" i="18"/>
  <c r="BY104" i="18" s="1"/>
  <c r="I102" i="18"/>
  <c r="BV102" i="18" s="1"/>
  <c r="BM105" i="18"/>
  <c r="CD105" i="18" s="1"/>
  <c r="W104" i="18"/>
  <c r="BX104" i="18" s="1"/>
  <c r="BT92" i="18"/>
  <c r="CE92" i="18" s="1"/>
  <c r="AR89" i="18"/>
  <c r="CA89" i="18" s="1"/>
  <c r="BT88" i="18"/>
  <c r="CE88" i="18" s="1"/>
  <c r="P71" i="18"/>
  <c r="BW71" i="18" s="1"/>
  <c r="AD61" i="18"/>
  <c r="BY61" i="18" s="1"/>
  <c r="AR90" i="18"/>
  <c r="CA90" i="18" s="1"/>
  <c r="AR82" i="18"/>
  <c r="CA82" i="18" s="1"/>
  <c r="BT90" i="18"/>
  <c r="CE90" i="18" s="1"/>
  <c r="AY76" i="18"/>
  <c r="CB76" i="18" s="1"/>
  <c r="AK93" i="18"/>
  <c r="BZ93" i="18" s="1"/>
  <c r="P79" i="18"/>
  <c r="BW79" i="18" s="1"/>
  <c r="AK92" i="18"/>
  <c r="BZ92" i="18" s="1"/>
  <c r="BM88" i="18"/>
  <c r="CD88" i="18" s="1"/>
  <c r="AY85" i="18"/>
  <c r="CB85" i="18" s="1"/>
  <c r="I94" i="18"/>
  <c r="BV94" i="18" s="1"/>
  <c r="AY55" i="18"/>
  <c r="CB55" i="18" s="1"/>
  <c r="BM102" i="18"/>
  <c r="CD102" i="18" s="1"/>
  <c r="AK84" i="18"/>
  <c r="BZ84" i="18" s="1"/>
  <c r="AR62" i="18"/>
  <c r="CA62" i="18" s="1"/>
  <c r="I49" i="18"/>
  <c r="BV49" i="18" s="1"/>
  <c r="BM54" i="18"/>
  <c r="CD54" i="18" s="1"/>
  <c r="P103" i="18"/>
  <c r="BW103" i="18" s="1"/>
  <c r="BF84" i="18"/>
  <c r="CC84" i="18" s="1"/>
  <c r="BM56" i="18"/>
  <c r="CD56" i="18" s="1"/>
  <c r="BM63" i="18"/>
  <c r="CD63" i="18" s="1"/>
  <c r="AR83" i="18"/>
  <c r="CA83" i="18" s="1"/>
  <c r="BF26" i="18"/>
  <c r="CC26" i="18" s="1"/>
  <c r="P74" i="18"/>
  <c r="BW74" i="18" s="1"/>
  <c r="P69" i="18"/>
  <c r="BW69" i="18" s="1"/>
  <c r="BT39" i="18"/>
  <c r="CE39" i="18" s="1"/>
  <c r="W37" i="18"/>
  <c r="BX37" i="18" s="1"/>
  <c r="AY28" i="18"/>
  <c r="CB28" i="18" s="1"/>
  <c r="AY80" i="18"/>
  <c r="CB80" i="18" s="1"/>
  <c r="AR108" i="18"/>
  <c r="CA108" i="18" s="1"/>
  <c r="BM43" i="18"/>
  <c r="CD43" i="18" s="1"/>
  <c r="AK67" i="18"/>
  <c r="BZ67" i="18" s="1"/>
  <c r="AY59" i="18"/>
  <c r="CB59" i="18" s="1"/>
  <c r="P19" i="18"/>
  <c r="BW19" i="18" s="1"/>
  <c r="BT20" i="18"/>
  <c r="CE20" i="18" s="1"/>
  <c r="P106" i="18"/>
  <c r="BW106" i="18" s="1"/>
  <c r="W77" i="18"/>
  <c r="BX77" i="18" s="1"/>
  <c r="AY46" i="18"/>
  <c r="CB46" i="18" s="1"/>
  <c r="AD107" i="18"/>
  <c r="BY107" i="18" s="1"/>
  <c r="I63" i="18"/>
  <c r="BV63" i="18" s="1"/>
  <c r="AR35" i="18"/>
  <c r="CA35" i="18" s="1"/>
  <c r="AK34" i="18"/>
  <c r="BZ34" i="18" s="1"/>
  <c r="W89" i="18"/>
  <c r="BX89" i="18" s="1"/>
  <c r="AR13" i="18"/>
  <c r="CA13" i="18" s="1"/>
  <c r="BF20" i="18"/>
  <c r="CC20" i="18" s="1"/>
  <c r="BF7" i="18"/>
  <c r="CC7" i="18" s="1"/>
  <c r="BF36" i="18"/>
  <c r="CC36" i="18" s="1"/>
  <c r="I31" i="18"/>
  <c r="BV31" i="18" s="1"/>
  <c r="AY73" i="18"/>
  <c r="CB73" i="18" s="1"/>
  <c r="AY11" i="18"/>
  <c r="CB11" i="18" s="1"/>
  <c r="BT30" i="18"/>
  <c r="CE30" i="18" s="1"/>
  <c r="I20" i="18"/>
  <c r="BV20" i="18" s="1"/>
  <c r="BT11" i="18"/>
  <c r="CE11" i="18" s="1"/>
  <c r="AD11" i="18"/>
  <c r="BY11" i="18" s="1"/>
  <c r="W20" i="18"/>
  <c r="BX20" i="18" s="1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I125" i="32"/>
  <c r="E125" i="32"/>
  <c r="G125" i="32"/>
  <c r="H125" i="32"/>
  <c r="F124" i="32"/>
  <c r="D124" i="32"/>
  <c r="J124" i="32"/>
  <c r="G124" i="32"/>
  <c r="I124" i="32"/>
  <c r="E124" i="32"/>
  <c r="H124" i="32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C112" i="37" l="1"/>
  <c r="CV112" i="18"/>
  <c r="AV112" i="23" s="1"/>
  <c r="D111" i="19"/>
  <c r="F111" i="19" s="1"/>
  <c r="AM111" i="19" s="1"/>
  <c r="M112" i="23"/>
  <c r="D112" i="37"/>
  <c r="CL112" i="18"/>
  <c r="Q112" i="23" s="1"/>
  <c r="CX112" i="18"/>
  <c r="AX112" i="23" s="1"/>
  <c r="E111" i="19"/>
  <c r="V112" i="23"/>
  <c r="AM126" i="32"/>
  <c r="AR126" i="32" s="1"/>
  <c r="K113" i="33" s="1"/>
  <c r="B112" i="37"/>
  <c r="BC112" i="23"/>
  <c r="E111" i="20"/>
  <c r="E112" i="37"/>
  <c r="CZ112" i="18"/>
  <c r="AZ112" i="23" s="1"/>
  <c r="CN112" i="18"/>
  <c r="S112" i="23" s="1"/>
  <c r="CT112" i="18"/>
  <c r="Y110" i="35"/>
  <c r="AT110" i="35" s="1"/>
  <c r="AT111" i="35"/>
  <c r="AV111" i="35" s="1"/>
  <c r="V111" i="26"/>
  <c r="X112" i="33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V110" i="26"/>
  <c r="X111" i="33" s="1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X112" i="23" l="1"/>
  <c r="W112" i="23"/>
  <c r="AU110" i="35"/>
  <c r="D111" i="20"/>
  <c r="AT112" i="23"/>
  <c r="AV110" i="35"/>
  <c r="X7" i="37"/>
  <c r="Y6" i="37"/>
  <c r="U110" i="26"/>
  <c r="U111" i="33"/>
  <c r="H16" i="29"/>
  <c r="G16" i="29"/>
  <c r="F16" i="29"/>
  <c r="E16" i="29"/>
  <c r="D16" i="29"/>
  <c r="C16" i="29"/>
  <c r="A16" i="29"/>
  <c r="Y112" i="23" l="1"/>
  <c r="BE112" i="23"/>
  <c r="BD112" i="23"/>
  <c r="BF112" i="23" s="1"/>
  <c r="F111" i="20"/>
  <c r="AM111" i="20" s="1"/>
  <c r="AH126" i="32" s="1"/>
  <c r="G113" i="33" s="1"/>
  <c r="AY111" i="20"/>
  <c r="X8" i="37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X9" i="37" l="1"/>
  <c r="Y8" i="37"/>
  <c r="H31" i="36"/>
  <c r="D14" i="36"/>
  <c r="X10" i="37" l="1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N3" i="13"/>
  <c r="M3" i="13"/>
  <c r="L3" i="13"/>
  <c r="K3" i="13"/>
  <c r="J3" i="13"/>
  <c r="I3" i="13"/>
  <c r="H3" i="13"/>
  <c r="G3" i="13"/>
  <c r="F3" i="13"/>
  <c r="E3" i="13"/>
  <c r="D3" i="13"/>
  <c r="C3" i="13"/>
  <c r="N3" i="12"/>
  <c r="M3" i="12"/>
  <c r="L3" i="12"/>
  <c r="K3" i="12"/>
  <c r="J3" i="12"/>
  <c r="I3" i="12"/>
  <c r="H3" i="12"/>
  <c r="G3" i="12"/>
  <c r="F3" i="12"/>
  <c r="E3" i="12"/>
  <c r="D3" i="12"/>
  <c r="C3" i="12"/>
  <c r="N3" i="11"/>
  <c r="M3" i="11"/>
  <c r="L3" i="11"/>
  <c r="K3" i="11"/>
  <c r="J3" i="11"/>
  <c r="I3" i="11"/>
  <c r="H3" i="11"/>
  <c r="G3" i="11"/>
  <c r="F3" i="11"/>
  <c r="E3" i="11"/>
  <c r="D3" i="11"/>
  <c r="C3" i="11"/>
  <c r="N3" i="10"/>
  <c r="M3" i="10"/>
  <c r="L3" i="10"/>
  <c r="K3" i="10"/>
  <c r="J3" i="10"/>
  <c r="I3" i="10"/>
  <c r="H3" i="10"/>
  <c r="G3" i="10"/>
  <c r="F3" i="10"/>
  <c r="E3" i="10"/>
  <c r="D3" i="10"/>
  <c r="C3" i="10"/>
  <c r="N3" i="8"/>
  <c r="M3" i="8"/>
  <c r="L3" i="8"/>
  <c r="K3" i="8"/>
  <c r="J3" i="8"/>
  <c r="I3" i="8"/>
  <c r="H3" i="8"/>
  <c r="G3" i="8"/>
  <c r="F3" i="8"/>
  <c r="E3" i="8"/>
  <c r="D3" i="8"/>
  <c r="C3" i="8"/>
  <c r="N3" i="6"/>
  <c r="M3" i="6"/>
  <c r="L3" i="6"/>
  <c r="K3" i="6"/>
  <c r="J3" i="6"/>
  <c r="I3" i="6"/>
  <c r="H3" i="6"/>
  <c r="G3" i="6"/>
  <c r="F3" i="6"/>
  <c r="E3" i="6"/>
  <c r="D3" i="6"/>
  <c r="C3" i="6"/>
  <c r="BX111" i="12" l="1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BT112" i="8"/>
  <c r="CA111" i="6"/>
  <c r="CA112" i="6"/>
  <c r="BW111" i="8"/>
  <c r="BW112" i="8"/>
  <c r="BX111" i="8"/>
  <c r="BX112" i="8"/>
  <c r="R112" i="10"/>
  <c r="S112" i="10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W112" i="10"/>
  <c r="U112" i="10"/>
  <c r="T112" i="10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W111" i="10"/>
  <c r="U111" i="10"/>
  <c r="T111" i="10"/>
  <c r="BV111" i="10"/>
  <c r="U111" i="12"/>
  <c r="W111" i="12"/>
  <c r="T111" i="12"/>
  <c r="BV111" i="12"/>
  <c r="R111" i="6"/>
  <c r="S111" i="6"/>
  <c r="BT111" i="6"/>
  <c r="R111" i="13"/>
  <c r="S111" i="13"/>
  <c r="BT111" i="13"/>
  <c r="R111" i="10"/>
  <c r="BT111" i="10"/>
  <c r="S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T110" i="10"/>
  <c r="U110" i="10"/>
  <c r="W110" i="10"/>
  <c r="S110" i="8"/>
  <c r="R110" i="8"/>
  <c r="S110" i="11"/>
  <c r="R110" i="11"/>
  <c r="S110" i="10"/>
  <c r="R110" i="10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CF112" i="12" l="1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I111" i="35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I110" i="35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I109" i="35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Q111" i="35" l="1"/>
  <c r="AH111" i="35"/>
  <c r="BM111" i="35"/>
  <c r="BL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BN111" i="35" l="1"/>
  <c r="BJ111" i="35"/>
  <c r="BI111" i="35"/>
  <c r="BA111" i="35"/>
  <c r="AZ111" i="35"/>
  <c r="BB111" i="35" s="1"/>
  <c r="BF111" i="35"/>
  <c r="BG111" i="35"/>
  <c r="AX111" i="35"/>
  <c r="AW111" i="35"/>
  <c r="BD111" i="35"/>
  <c r="BC111" i="35"/>
  <c r="BE111" i="35" s="1"/>
  <c r="AW110" i="35"/>
  <c r="AX110" i="35"/>
  <c r="BA110" i="35"/>
  <c r="AZ110" i="35"/>
  <c r="BB110" i="35" s="1"/>
  <c r="BL110" i="35"/>
  <c r="BM110" i="35"/>
  <c r="BI110" i="35"/>
  <c r="BJ110" i="35"/>
  <c r="BD110" i="35"/>
  <c r="BC110" i="35"/>
  <c r="BE110" i="35" s="1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AY111" i="35" l="1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W31" i="16"/>
  <c r="AJ31" i="16" s="1"/>
  <c r="L31" i="16"/>
  <c r="E30" i="15" a="1"/>
  <c r="E30" i="15" s="1"/>
  <c r="O138" i="15" s="1" a="1"/>
  <c r="O138" i="15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AT138" i="15"/>
  <c r="Q138" i="15"/>
  <c r="G110" i="22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AA139" i="17" s="1"/>
  <c r="X138" i="15"/>
  <c r="V138" i="14"/>
  <c r="U138" i="16"/>
  <c r="E110" i="22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CP3" i="21" a="1"/>
  <c r="CY3" i="18" a="1"/>
  <c r="CE3" i="21" a="1"/>
  <c r="BY3" i="18" a="1"/>
  <c r="CM3" i="21" a="1"/>
  <c r="CT3" i="18" a="1"/>
  <c r="CI3" i="18" a="1"/>
  <c r="DB3" i="21" a="1"/>
  <c r="CA3" i="18" a="1"/>
  <c r="CB3" i="21" a="1"/>
  <c r="CE3" i="18" a="1"/>
  <c r="CH3" i="21" a="1"/>
  <c r="CL3" i="21" a="1"/>
  <c r="CW3" i="18" a="1"/>
  <c r="DA3" i="21" a="1"/>
  <c r="CU3" i="21" a="1"/>
  <c r="BX3" i="18" a="1"/>
  <c r="CN3" i="21" a="1"/>
  <c r="DC3" i="18" a="1"/>
  <c r="CZ3" i="21" a="1"/>
  <c r="CK3" i="18" a="1"/>
  <c r="CZ3" i="18" a="1"/>
  <c r="BY3" i="21" a="1"/>
  <c r="CN3" i="18" a="1"/>
  <c r="CV3" i="21" a="1"/>
  <c r="DD3" i="21" a="1"/>
  <c r="CC3" i="18" a="1"/>
  <c r="DB3" i="18" a="1"/>
  <c r="CL3" i="18" a="1"/>
  <c r="CO3" i="21" a="1"/>
  <c r="BV3" i="21" a="1"/>
  <c r="CO3" i="18" a="1"/>
  <c r="CI3" i="21" a="1"/>
  <c r="CP3" i="18" a="1"/>
  <c r="BZ3" i="18" a="1"/>
  <c r="CB3" i="18" a="1"/>
  <c r="CU3" i="18" a="1"/>
  <c r="CX3" i="21" a="1"/>
  <c r="BV3" i="18" a="1"/>
  <c r="CH3" i="18" a="1"/>
  <c r="BZ3" i="21" a="1"/>
  <c r="CV3" i="18" a="1"/>
  <c r="BW3" i="18" a="1"/>
  <c r="CC3" i="21" a="1"/>
  <c r="CM3" i="18" a="1"/>
  <c r="DA3" i="18" a="1"/>
  <c r="CK3" i="21" a="1"/>
  <c r="CD3" i="21" a="1"/>
  <c r="CA3" i="21" a="1"/>
  <c r="BW3" i="21" a="1"/>
  <c r="CX3" i="18" a="1"/>
  <c r="CJ3" i="21" a="1"/>
  <c r="CJ3" i="18" a="1"/>
  <c r="CQ3" i="18" a="1"/>
  <c r="DC3" i="21" a="1"/>
  <c r="BX3" i="21" a="1"/>
  <c r="CW3" i="21" a="1"/>
  <c r="CY3" i="21" a="1"/>
  <c r="CQ3" i="21" a="1"/>
  <c r="CD3" i="18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12" i="18" l="1" a="1"/>
  <c r="CF112" i="18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O88" i="4" a="1"/>
  <c r="O88" i="4" s="1"/>
  <c r="O101" i="4" a="1"/>
  <c r="O101" i="4" s="1"/>
  <c r="O50" i="4" a="1"/>
  <c r="O50" i="4" s="1"/>
  <c r="O136" i="4" a="1"/>
  <c r="O136" i="4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O133" i="4" a="1"/>
  <c r="O133" i="4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O135" i="4" a="1"/>
  <c r="O135" i="4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B111" i="26" s="1"/>
  <c r="O120" i="4" a="1"/>
  <c r="O120" i="4" s="1"/>
  <c r="O129" i="4" a="1"/>
  <c r="O129" i="4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O130" i="4" a="1"/>
  <c r="O130" i="4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B110" i="26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G112" i="37" l="1" a="1"/>
  <c r="G112" i="37" s="1"/>
  <c r="DD112" i="18"/>
  <c r="C111" i="20" s="1"/>
  <c r="CR112" i="18"/>
  <c r="C111" i="19" s="1"/>
  <c r="E110" i="19"/>
  <c r="F110" i="19" s="1"/>
  <c r="AM110" i="19" s="1"/>
  <c r="V111" i="23"/>
  <c r="K110" i="22"/>
  <c r="I110" i="22"/>
  <c r="CI111" i="18"/>
  <c r="N111" i="23" s="1"/>
  <c r="M111" i="23"/>
  <c r="B111" i="37"/>
  <c r="AA138" i="4"/>
  <c r="B111" i="23" s="1"/>
  <c r="AQ138" i="4"/>
  <c r="I110" i="19"/>
  <c r="K110" i="19" s="1"/>
  <c r="AN110" i="19" s="1"/>
  <c r="H111" i="26"/>
  <c r="L111" i="37"/>
  <c r="F111" i="37"/>
  <c r="C111" i="37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L126" i="32" l="1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N126" i="32" l="1"/>
  <c r="U126" i="32"/>
  <c r="M126" i="32"/>
  <c r="S126" i="32"/>
  <c r="P126" i="32"/>
  <c r="T126" i="32"/>
  <c r="Z126" i="32"/>
  <c r="O126" i="32"/>
  <c r="R126" i="32"/>
  <c r="Q126" i="32"/>
  <c r="Y111" i="23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W112" i="26" l="1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26" i="32" l="1" a="1"/>
  <c r="V126" i="32" s="1"/>
  <c r="V125" i="32" a="1"/>
  <c r="V125" i="32" s="1"/>
  <c r="Q109" i="1"/>
  <c r="AN110" i="1" s="1"/>
  <c r="P109" i="1"/>
  <c r="AM110" i="1" s="1"/>
  <c r="O109" i="1"/>
  <c r="AL110" i="1" s="1"/>
  <c r="N109" i="1"/>
  <c r="AK110" i="1" s="1"/>
  <c r="M109" i="1"/>
  <c r="AJ110" i="1" s="1"/>
  <c r="L109" i="1"/>
  <c r="AI110" i="1" s="1"/>
  <c r="K109" i="1"/>
  <c r="AH110" i="1" s="1"/>
  <c r="J109" i="1"/>
  <c r="AG110" i="1" s="1"/>
  <c r="I109" i="1"/>
  <c r="AF110" i="1" s="1"/>
  <c r="H109" i="1"/>
  <c r="AE110" i="1" s="1"/>
  <c r="G109" i="1"/>
  <c r="AD110" i="1" s="1"/>
  <c r="F109" i="1"/>
  <c r="AC110" i="1" s="1"/>
  <c r="E109" i="1"/>
  <c r="AB110" i="1" s="1"/>
  <c r="D109" i="1"/>
  <c r="AA110" i="1" s="1"/>
  <c r="C109" i="1"/>
  <c r="Z110" i="1" s="1"/>
  <c r="B109" i="1"/>
  <c r="Y110" i="1" s="1"/>
  <c r="Q109" i="13"/>
  <c r="AN110" i="13" s="1"/>
  <c r="O109" i="13"/>
  <c r="AL110" i="13" s="1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Y110" i="13" s="1"/>
  <c r="AB137" i="17" s="1"/>
  <c r="AG109" i="19" s="1"/>
  <c r="Q109" i="12"/>
  <c r="AN110" i="12" s="1"/>
  <c r="P109" i="12"/>
  <c r="AM110" i="12" s="1"/>
  <c r="O109" i="12"/>
  <c r="AL110" i="12" s="1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Y110" i="12" s="1"/>
  <c r="AB137" i="16" s="1"/>
  <c r="AB109" i="19" s="1"/>
  <c r="A109" i="12"/>
  <c r="Q109" i="11"/>
  <c r="AN110" i="11" s="1"/>
  <c r="O109" i="11"/>
  <c r="AL110" i="11" s="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Y110" i="11" s="1"/>
  <c r="AB137" i="15" s="1"/>
  <c r="W109" i="19" s="1"/>
  <c r="A109" i="11"/>
  <c r="Q109" i="10"/>
  <c r="AN110" i="10" s="1"/>
  <c r="O109" i="10"/>
  <c r="AL110" i="10" s="1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Y110" i="10" s="1"/>
  <c r="AB137" i="14" s="1"/>
  <c r="R109" i="19" s="1"/>
  <c r="A109" i="10"/>
  <c r="Q109" i="8"/>
  <c r="AN110" i="8" s="1"/>
  <c r="O109" i="8"/>
  <c r="AL110" i="8" s="1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Y110" i="8" s="1"/>
  <c r="AB137" i="5" s="1"/>
  <c r="M109" i="19" s="1"/>
  <c r="A109" i="8"/>
  <c r="Q109" i="6"/>
  <c r="AN110" i="6" s="1"/>
  <c r="O109" i="6"/>
  <c r="AL110" i="6" s="1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Y110" i="6" s="1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AB110" i="10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AA110" i="10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Z110" i="10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R109" i="10"/>
  <c r="AO110" i="10" s="1"/>
  <c r="S109" i="10"/>
  <c r="AP110" i="10" s="1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109" i="1"/>
  <c r="A109" i="6"/>
  <c r="U109" i="10"/>
  <c r="AR110" i="10" s="1"/>
  <c r="T109" i="10"/>
  <c r="AQ110" i="10" s="1"/>
  <c r="W109" i="10"/>
  <c r="AT110" i="10" s="1"/>
  <c r="S109" i="12"/>
  <c r="AP110" i="12" s="1"/>
  <c r="R109" i="12"/>
  <c r="AO110" i="12" s="1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AO110" i="13" s="1"/>
  <c r="S109" i="13"/>
  <c r="AP110" i="13" s="1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P109" i="6"/>
  <c r="AM110" i="6" s="1"/>
  <c r="U109" i="11"/>
  <c r="AR110" i="11" s="1"/>
  <c r="T109" i="11"/>
  <c r="AQ110" i="11" s="1"/>
  <c r="W109" i="11"/>
  <c r="AT110" i="11" s="1"/>
  <c r="R109" i="1"/>
  <c r="AO110" i="1" s="1"/>
  <c r="S109" i="1"/>
  <c r="AP110" i="1" s="1"/>
  <c r="P109" i="8"/>
  <c r="AM110" i="8" s="1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P109" i="10"/>
  <c r="AM110" i="10" s="1"/>
  <c r="T109" i="1"/>
  <c r="AQ110" i="1" s="1"/>
  <c r="U109" i="1"/>
  <c r="AR110" i="1" s="1"/>
  <c r="W109" i="1"/>
  <c r="AT110" i="1" s="1"/>
  <c r="R109" i="6"/>
  <c r="AO110" i="6" s="1"/>
  <c r="S109" i="6"/>
  <c r="AP110" i="6" s="1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P109" i="11"/>
  <c r="AM110" i="11" s="1"/>
  <c r="S109" i="8"/>
  <c r="AP110" i="8" s="1"/>
  <c r="R109" i="8"/>
  <c r="AO110" i="8" s="1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P109" i="13"/>
  <c r="AM110" i="13" s="1"/>
  <c r="Q108" i="1"/>
  <c r="AN109" i="1" s="1"/>
  <c r="O108" i="1"/>
  <c r="AL109" i="1" s="1"/>
  <c r="Q108" i="13"/>
  <c r="O108" i="13"/>
  <c r="N108" i="13"/>
  <c r="AK109" i="13" s="1"/>
  <c r="M108" i="13"/>
  <c r="AJ109" i="13" s="1"/>
  <c r="L108" i="13"/>
  <c r="K108" i="13"/>
  <c r="AH109" i="13" s="1"/>
  <c r="J108" i="13"/>
  <c r="AG109" i="13" s="1"/>
  <c r="I108" i="13"/>
  <c r="AF109" i="13" s="1"/>
  <c r="H108" i="13"/>
  <c r="G108" i="13"/>
  <c r="AD109" i="13" s="1"/>
  <c r="F108" i="13"/>
  <c r="E108" i="13"/>
  <c r="D108" i="13"/>
  <c r="C108" i="13"/>
  <c r="B108" i="13"/>
  <c r="Y109" i="13" s="1"/>
  <c r="AB136" i="17" s="1"/>
  <c r="AG108" i="19" s="1"/>
  <c r="A108" i="13"/>
  <c r="Q108" i="12"/>
  <c r="AN109" i="12" s="1"/>
  <c r="P108" i="12"/>
  <c r="AM109" i="12" s="1"/>
  <c r="O108" i="12"/>
  <c r="AL109" i="12" s="1"/>
  <c r="N108" i="12"/>
  <c r="AK109" i="12" s="1"/>
  <c r="M108" i="12"/>
  <c r="L108" i="12"/>
  <c r="K108" i="12"/>
  <c r="AH109" i="12" s="1"/>
  <c r="J108" i="12"/>
  <c r="I108" i="12"/>
  <c r="AF109" i="12" s="1"/>
  <c r="H108" i="12"/>
  <c r="G108" i="12"/>
  <c r="F108" i="12"/>
  <c r="E108" i="12"/>
  <c r="D108" i="12"/>
  <c r="AA109" i="12" s="1"/>
  <c r="C108" i="12"/>
  <c r="B108" i="12"/>
  <c r="Y109" i="12" s="1"/>
  <c r="AB136" i="16" s="1"/>
  <c r="AB108" i="19" s="1"/>
  <c r="A108" i="12"/>
  <c r="Q108" i="11"/>
  <c r="O108" i="11"/>
  <c r="AL109" i="11" s="1"/>
  <c r="N108" i="11"/>
  <c r="M108" i="11"/>
  <c r="AJ109" i="11" s="1"/>
  <c r="L108" i="11"/>
  <c r="AI109" i="11" s="1"/>
  <c r="K108" i="11"/>
  <c r="AH109" i="11" s="1"/>
  <c r="J108" i="11"/>
  <c r="AG109" i="11" s="1"/>
  <c r="I108" i="11"/>
  <c r="H108" i="11"/>
  <c r="AE109" i="11" s="1"/>
  <c r="G108" i="11"/>
  <c r="F108" i="11"/>
  <c r="E108" i="11"/>
  <c r="D108" i="11"/>
  <c r="AA109" i="11" s="1"/>
  <c r="C108" i="11"/>
  <c r="Z109" i="11" s="1"/>
  <c r="B108" i="11"/>
  <c r="Y109" i="11" s="1"/>
  <c r="AB136" i="15" s="1"/>
  <c r="W108" i="19" s="1"/>
  <c r="A108" i="11"/>
  <c r="Q108" i="10"/>
  <c r="O108" i="10"/>
  <c r="N108" i="10"/>
  <c r="AK109" i="10" s="1"/>
  <c r="M108" i="10"/>
  <c r="AJ109" i="10" s="1"/>
  <c r="L108" i="10"/>
  <c r="AI109" i="10" s="1"/>
  <c r="K108" i="10"/>
  <c r="AH109" i="10" s="1"/>
  <c r="J108" i="10"/>
  <c r="AG109" i="10" s="1"/>
  <c r="I108" i="10"/>
  <c r="H108" i="10"/>
  <c r="G108" i="10"/>
  <c r="AD109" i="10" s="1"/>
  <c r="F108" i="10"/>
  <c r="AC109" i="10" s="1"/>
  <c r="E108" i="10"/>
  <c r="AB109" i="10" s="1"/>
  <c r="D108" i="10"/>
  <c r="C108" i="10"/>
  <c r="Z109" i="10" s="1"/>
  <c r="B108" i="10"/>
  <c r="A108" i="10"/>
  <c r="Q108" i="8"/>
  <c r="AN109" i="8" s="1"/>
  <c r="O108" i="8"/>
  <c r="AL109" i="8" s="1"/>
  <c r="N108" i="8"/>
  <c r="AK109" i="8" s="1"/>
  <c r="M108" i="8"/>
  <c r="L108" i="8"/>
  <c r="AI109" i="8" s="1"/>
  <c r="K108" i="8"/>
  <c r="J108" i="8"/>
  <c r="AG109" i="8" s="1"/>
  <c r="I108" i="8"/>
  <c r="H108" i="8"/>
  <c r="G108" i="8"/>
  <c r="F108" i="8"/>
  <c r="E108" i="8"/>
  <c r="AB109" i="8" s="1"/>
  <c r="D108" i="8"/>
  <c r="C108" i="8"/>
  <c r="B108" i="8"/>
  <c r="A108" i="8"/>
  <c r="Q108" i="6"/>
  <c r="AN109" i="6" s="1"/>
  <c r="O108" i="6"/>
  <c r="AL109" i="6" s="1"/>
  <c r="N108" i="6"/>
  <c r="M108" i="6"/>
  <c r="AJ109" i="6" s="1"/>
  <c r="L108" i="6"/>
  <c r="K108" i="6"/>
  <c r="J108" i="6"/>
  <c r="I108" i="6"/>
  <c r="AF109" i="6" s="1"/>
  <c r="H108" i="6"/>
  <c r="AE109" i="6" s="1"/>
  <c r="G108" i="6"/>
  <c r="AD109" i="6" s="1"/>
  <c r="F108" i="6"/>
  <c r="AC109" i="6" s="1"/>
  <c r="E108" i="6"/>
  <c r="D108" i="6"/>
  <c r="AA109" i="6" s="1"/>
  <c r="C108" i="6"/>
  <c r="B108" i="6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Q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Q107" i="12"/>
  <c r="P107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Q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Q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Q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D21" i="29" a="1"/>
  <c r="I123" i="32" a="1"/>
  <c r="H121" i="32" a="1"/>
  <c r="H21" i="29" a="1"/>
  <c r="G123" i="32" a="1"/>
  <c r="D123" i="32" a="1"/>
  <c r="G21" i="29" a="1"/>
  <c r="C21" i="29" a="1"/>
  <c r="F21" i="29" a="1"/>
  <c r="F123" i="32" a="1"/>
  <c r="E21" i="29" a="1"/>
  <c r="H122" i="32" a="1"/>
  <c r="J121" i="32" a="1"/>
  <c r="E123" i="32" a="1"/>
  <c r="AE109" i="19" l="1"/>
  <c r="AR109" i="19" s="1"/>
  <c r="U109" i="19"/>
  <c r="AP109" i="19" s="1"/>
  <c r="P109" i="19"/>
  <c r="AO109" i="19" s="1"/>
  <c r="K109" i="19"/>
  <c r="AN109" i="19" s="1"/>
  <c r="Z109" i="19"/>
  <c r="AQ109" i="19" s="1"/>
  <c r="AJ109" i="19"/>
  <c r="AS109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Y108" i="10"/>
  <c r="AB135" i="14" s="1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R107" i="6"/>
  <c r="BS107" i="10"/>
  <c r="D134" i="14"/>
  <c r="AS134" i="14" s="1"/>
  <c r="P107" i="11"/>
  <c r="U107" i="1"/>
  <c r="T107" i="1"/>
  <c r="W107" i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P108" i="10"/>
  <c r="AM109" i="10" s="1"/>
  <c r="AD108" i="11"/>
  <c r="BX108" i="11"/>
  <c r="AL108" i="11"/>
  <c r="AC108" i="12"/>
  <c r="BW108" i="12"/>
  <c r="AK108" i="12"/>
  <c r="CE108" i="12"/>
  <c r="AB108" i="13"/>
  <c r="W108" i="13"/>
  <c r="AT109" i="13" s="1"/>
  <c r="T108" i="13"/>
  <c r="AQ109" i="13" s="1"/>
  <c r="U108" i="13"/>
  <c r="AR109" i="13" s="1"/>
  <c r="BV108" i="13"/>
  <c r="AJ108" i="13"/>
  <c r="CD108" i="13"/>
  <c r="D108" i="1"/>
  <c r="L108" i="1"/>
  <c r="F108" i="35"/>
  <c r="AB109" i="35" s="1"/>
  <c r="BW109" i="12"/>
  <c r="BY109" i="10"/>
  <c r="AG109" i="6"/>
  <c r="AL109" i="10"/>
  <c r="AT136" i="17"/>
  <c r="O136" i="17" a="1"/>
  <c r="O136" i="17" s="1"/>
  <c r="AA137" i="17" s="1"/>
  <c r="G110" i="23" s="1"/>
  <c r="H108" i="22"/>
  <c r="P109" i="22" s="1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E110" i="23" s="1"/>
  <c r="F108" i="22"/>
  <c r="N109" i="22" s="1"/>
  <c r="AT136" i="15"/>
  <c r="R107" i="8"/>
  <c r="S107" i="8"/>
  <c r="BS107" i="11"/>
  <c r="D134" i="15"/>
  <c r="AS134" i="15" s="1"/>
  <c r="Q106" i="35"/>
  <c r="Z108" i="6"/>
  <c r="S108" i="6"/>
  <c r="AP109" i="6" s="1"/>
  <c r="BT108" i="6"/>
  <c r="R108" i="6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P108" i="11"/>
  <c r="AM109" i="11" s="1"/>
  <c r="AD108" i="12"/>
  <c r="BX108" i="12"/>
  <c r="AL108" i="12"/>
  <c r="AC108" i="13"/>
  <c r="BW108" i="13"/>
  <c r="AK108" i="13"/>
  <c r="CE108" i="13"/>
  <c r="E108" i="1"/>
  <c r="M108" i="1"/>
  <c r="CA109" i="10"/>
  <c r="AT136" i="4"/>
  <c r="AA137" i="4"/>
  <c r="B110" i="23" s="1"/>
  <c r="C108" i="22"/>
  <c r="K109" i="22" s="1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P107" i="8"/>
  <c r="BS107" i="8"/>
  <c r="D134" i="5"/>
  <c r="AS134" i="5" s="1"/>
  <c r="P107" i="10"/>
  <c r="AC109" i="11"/>
  <c r="AC108" i="11"/>
  <c r="BW108" i="11"/>
  <c r="K108" i="1"/>
  <c r="T107" i="6"/>
  <c r="W107" i="6"/>
  <c r="U107" i="6"/>
  <c r="S107" i="10"/>
  <c r="R107" i="10"/>
  <c r="BS107" i="12"/>
  <c r="D134" i="16"/>
  <c r="AS134" i="16" s="1"/>
  <c r="P107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F108" i="1"/>
  <c r="N108" i="1"/>
  <c r="AE109" i="12"/>
  <c r="O136" i="5" a="1"/>
  <c r="O136" i="5" s="1"/>
  <c r="AA137" i="5" s="1"/>
  <c r="C110" i="23" s="1"/>
  <c r="AT136" i="5"/>
  <c r="D108" i="22"/>
  <c r="L109" i="22" s="1"/>
  <c r="I108" i="35"/>
  <c r="AE109" i="35" s="1"/>
  <c r="AN109" i="10"/>
  <c r="Y109" i="8"/>
  <c r="AB136" i="5" s="1"/>
  <c r="M108" i="19" s="1"/>
  <c r="Z109" i="6"/>
  <c r="AI109" i="13"/>
  <c r="G108" i="22"/>
  <c r="O109" i="22" s="1"/>
  <c r="AT136" i="16"/>
  <c r="O136" i="16" a="1"/>
  <c r="O136" i="16" s="1"/>
  <c r="AA137" i="16" s="1"/>
  <c r="F110" i="23" s="1"/>
  <c r="CE109" i="8"/>
  <c r="BV109" i="8"/>
  <c r="BZ109" i="12"/>
  <c r="CB109" i="10"/>
  <c r="O136" i="14" a="1"/>
  <c r="O136" i="14" s="1"/>
  <c r="AA137" i="14" s="1"/>
  <c r="D110" i="23" s="1"/>
  <c r="AT136" i="14"/>
  <c r="E108" i="22"/>
  <c r="M109" i="22" s="1"/>
  <c r="CC109" i="8"/>
  <c r="AF108" i="6"/>
  <c r="BZ108" i="6"/>
  <c r="P108" i="8"/>
  <c r="AM109" i="8" s="1"/>
  <c r="AB108" i="12"/>
  <c r="W108" i="12"/>
  <c r="U108" i="12"/>
  <c r="BV108" i="12"/>
  <c r="T108" i="12"/>
  <c r="AA108" i="6"/>
  <c r="BU108" i="6"/>
  <c r="Z108" i="8"/>
  <c r="BT108" i="8"/>
  <c r="S108" i="8"/>
  <c r="R108" i="8"/>
  <c r="AO109" i="8" s="1"/>
  <c r="U136" i="5"/>
  <c r="T136" i="5"/>
  <c r="Q136" i="5"/>
  <c r="AG108" i="10"/>
  <c r="CA108" i="10"/>
  <c r="R107" i="11"/>
  <c r="S107" i="11"/>
  <c r="AB108" i="6"/>
  <c r="T108" i="6"/>
  <c r="AQ109" i="6" s="1"/>
  <c r="W108" i="6"/>
  <c r="U108" i="6"/>
  <c r="BV108" i="6"/>
  <c r="Z108" i="10"/>
  <c r="BT108" i="10"/>
  <c r="S108" i="10"/>
  <c r="AP109" i="10" s="1"/>
  <c r="R108" i="10"/>
  <c r="Y136" i="14"/>
  <c r="U136" i="14"/>
  <c r="X136" i="14"/>
  <c r="T136" i="14"/>
  <c r="BS108" i="12"/>
  <c r="D135" i="16"/>
  <c r="AS135" i="16" s="1"/>
  <c r="P108" i="13"/>
  <c r="AM109" i="13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S107" i="12"/>
  <c r="A107" i="6"/>
  <c r="A107" i="1"/>
  <c r="AC108" i="6"/>
  <c r="BW108" i="6"/>
  <c r="AK108" i="6"/>
  <c r="CE108" i="6"/>
  <c r="AB108" i="8"/>
  <c r="T108" i="8"/>
  <c r="AQ109" i="8" s="1"/>
  <c r="BV108" i="8"/>
  <c r="U108" i="8"/>
  <c r="W108" i="8"/>
  <c r="CD108" i="8"/>
  <c r="AA108" i="10"/>
  <c r="BU108" i="10"/>
  <c r="AI108" i="10"/>
  <c r="CC108" i="10"/>
  <c r="Z108" i="11"/>
  <c r="BT108" i="11"/>
  <c r="S108" i="11"/>
  <c r="R108" i="11"/>
  <c r="AO109" i="11" s="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H108" i="1"/>
  <c r="P108" i="1"/>
  <c r="T108" i="35"/>
  <c r="AP109" i="35" s="1"/>
  <c r="AN109" i="11"/>
  <c r="Y109" i="10"/>
  <c r="AB136" i="14" s="1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AA109" i="10"/>
  <c r="CE109" i="6"/>
  <c r="BU109" i="8"/>
  <c r="AB109" i="6"/>
  <c r="U107" i="13"/>
  <c r="T107" i="13"/>
  <c r="W107" i="13"/>
  <c r="AD108" i="10"/>
  <c r="BX108" i="10"/>
  <c r="AK108" i="11"/>
  <c r="CE108" i="11"/>
  <c r="C108" i="1"/>
  <c r="AI108" i="6"/>
  <c r="CC108" i="6"/>
  <c r="T107" i="8"/>
  <c r="W107" i="8"/>
  <c r="U107" i="8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G108" i="1"/>
  <c r="T107" i="10"/>
  <c r="U107" i="10"/>
  <c r="W107" i="10"/>
  <c r="P107" i="6"/>
  <c r="U107" i="11"/>
  <c r="W107" i="11"/>
  <c r="T107" i="11"/>
  <c r="S107" i="13"/>
  <c r="R107" i="13"/>
  <c r="AD108" i="6"/>
  <c r="BX108" i="6"/>
  <c r="AL108" i="6"/>
  <c r="AC108" i="8"/>
  <c r="BW108" i="8"/>
  <c r="AK108" i="8"/>
  <c r="CE108" i="8"/>
  <c r="AB108" i="10"/>
  <c r="BV108" i="10"/>
  <c r="T108" i="10"/>
  <c r="U108" i="10"/>
  <c r="W108" i="10"/>
  <c r="AT109" i="10" s="1"/>
  <c r="AJ108" i="10"/>
  <c r="CD108" i="10"/>
  <c r="AA108" i="11"/>
  <c r="BU108" i="11"/>
  <c r="AI108" i="11"/>
  <c r="CC108" i="11"/>
  <c r="Z108" i="12"/>
  <c r="BT108" i="12"/>
  <c r="S108" i="12"/>
  <c r="AP109" i="12" s="1"/>
  <c r="R108" i="12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A108" i="1"/>
  <c r="A108" i="6"/>
  <c r="I108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W107" i="12"/>
  <c r="U107" i="12"/>
  <c r="R107" i="1"/>
  <c r="S107" i="1"/>
  <c r="AE108" i="6"/>
  <c r="BY108" i="6"/>
  <c r="P108" i="6"/>
  <c r="AM109" i="6" s="1"/>
  <c r="AD108" i="8"/>
  <c r="BX108" i="8"/>
  <c r="AL108" i="8"/>
  <c r="AC108" i="10"/>
  <c r="BW108" i="10"/>
  <c r="AK108" i="10"/>
  <c r="CE108" i="10"/>
  <c r="AB109" i="11"/>
  <c r="AB108" i="11"/>
  <c r="U108" i="11"/>
  <c r="AR109" i="11" s="1"/>
  <c r="BV108" i="11"/>
  <c r="T108" i="11"/>
  <c r="W108" i="11"/>
  <c r="AJ108" i="11"/>
  <c r="CD108" i="11"/>
  <c r="AA108" i="12"/>
  <c r="BU108" i="12"/>
  <c r="AI108" i="12"/>
  <c r="CC108" i="12"/>
  <c r="Z108" i="13"/>
  <c r="R108" i="13"/>
  <c r="S108" i="13"/>
  <c r="AP109" i="13" s="1"/>
  <c r="BT108" i="13"/>
  <c r="T136" i="17"/>
  <c r="R136" i="17"/>
  <c r="Z136" i="17"/>
  <c r="AI108" i="19" s="1"/>
  <c r="Y136" i="17"/>
  <c r="AH108" i="13"/>
  <c r="CB108" i="13"/>
  <c r="B108" i="1"/>
  <c r="J108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Q106" i="1"/>
  <c r="O106" i="1"/>
  <c r="Q106" i="13"/>
  <c r="O106" i="13"/>
  <c r="N106" i="13"/>
  <c r="AK107" i="13" s="1"/>
  <c r="M106" i="13"/>
  <c r="L106" i="13"/>
  <c r="K106" i="13"/>
  <c r="J106" i="13"/>
  <c r="AG107" i="13" s="1"/>
  <c r="I106" i="13"/>
  <c r="H106" i="13"/>
  <c r="G106" i="13"/>
  <c r="AD107" i="13" s="1"/>
  <c r="F106" i="13"/>
  <c r="AC107" i="13" s="1"/>
  <c r="E106" i="13"/>
  <c r="AB107" i="13" s="1"/>
  <c r="D106" i="13"/>
  <c r="AA107" i="13" s="1"/>
  <c r="C106" i="13"/>
  <c r="B106" i="13"/>
  <c r="A106" i="13"/>
  <c r="Q106" i="12"/>
  <c r="P106" i="12"/>
  <c r="AM107" i="12" s="1"/>
  <c r="O106" i="12"/>
  <c r="N106" i="12"/>
  <c r="AK107" i="12" s="1"/>
  <c r="M106" i="12"/>
  <c r="AJ107" i="12" s="1"/>
  <c r="L106" i="12"/>
  <c r="K106" i="12"/>
  <c r="J106" i="12"/>
  <c r="I106" i="12"/>
  <c r="H106" i="12"/>
  <c r="AE107" i="12" s="1"/>
  <c r="G106" i="12"/>
  <c r="AD107" i="12" s="1"/>
  <c r="F106" i="12"/>
  <c r="E106" i="12"/>
  <c r="AB107" i="12" s="1"/>
  <c r="D106" i="12"/>
  <c r="C106" i="12"/>
  <c r="B106" i="12"/>
  <c r="A106" i="12"/>
  <c r="Q106" i="11"/>
  <c r="P106" i="11"/>
  <c r="O106" i="11"/>
  <c r="AL107" i="11" s="1"/>
  <c r="N106" i="11"/>
  <c r="AK107" i="11" s="1"/>
  <c r="M106" i="11"/>
  <c r="L106" i="11"/>
  <c r="K106" i="11"/>
  <c r="AH107" i="11" s="1"/>
  <c r="J106" i="11"/>
  <c r="I106" i="11"/>
  <c r="AF107" i="11" s="1"/>
  <c r="H106" i="11"/>
  <c r="AE107" i="11" s="1"/>
  <c r="G106" i="11"/>
  <c r="F106" i="11"/>
  <c r="E106" i="11"/>
  <c r="AB107" i="11" s="1"/>
  <c r="D106" i="11"/>
  <c r="C106" i="11"/>
  <c r="Z107" i="11" s="1"/>
  <c r="B106" i="11"/>
  <c r="A106" i="11"/>
  <c r="Q106" i="10"/>
  <c r="AN107" i="10" s="1"/>
  <c r="O106" i="10"/>
  <c r="N106" i="10"/>
  <c r="AK107" i="10" s="1"/>
  <c r="M106" i="10"/>
  <c r="L106" i="10"/>
  <c r="AI107" i="10" s="1"/>
  <c r="K106" i="10"/>
  <c r="J106" i="10"/>
  <c r="AG107" i="10" s="1"/>
  <c r="I106" i="10"/>
  <c r="AF107" i="10" s="1"/>
  <c r="H106" i="10"/>
  <c r="AE107" i="10" s="1"/>
  <c r="G106" i="10"/>
  <c r="F106" i="10"/>
  <c r="E106" i="10"/>
  <c r="AB107" i="10" s="1"/>
  <c r="D106" i="10"/>
  <c r="AA107" i="10" s="1"/>
  <c r="C106" i="10"/>
  <c r="B106" i="10"/>
  <c r="Y107" i="10" s="1"/>
  <c r="AB134" i="14" s="1"/>
  <c r="R106" i="19" s="1"/>
  <c r="A106" i="10"/>
  <c r="Q106" i="8"/>
  <c r="O106" i="8"/>
  <c r="N106" i="8"/>
  <c r="M106" i="8"/>
  <c r="L106" i="8"/>
  <c r="K106" i="8"/>
  <c r="AH107" i="8" s="1"/>
  <c r="J106" i="8"/>
  <c r="AG107" i="8" s="1"/>
  <c r="I106" i="8"/>
  <c r="AF107" i="8" s="1"/>
  <c r="H106" i="8"/>
  <c r="AE107" i="8" s="1"/>
  <c r="G106" i="8"/>
  <c r="F106" i="8"/>
  <c r="AC107" i="8" s="1"/>
  <c r="E106" i="8"/>
  <c r="AB107" i="8" s="1"/>
  <c r="D106" i="8"/>
  <c r="C106" i="8"/>
  <c r="Z107" i="8" s="1"/>
  <c r="B106" i="8"/>
  <c r="Y107" i="8" s="1"/>
  <c r="AB134" i="5" s="1"/>
  <c r="M106" i="19" s="1"/>
  <c r="A106" i="8"/>
  <c r="Q106" i="6"/>
  <c r="AN107" i="6" s="1"/>
  <c r="O106" i="6"/>
  <c r="N106" i="6"/>
  <c r="M106" i="6"/>
  <c r="L106" i="6"/>
  <c r="AI107" i="6" s="1"/>
  <c r="K106" i="6"/>
  <c r="AH107" i="6" s="1"/>
  <c r="J106" i="6"/>
  <c r="AG107" i="6" s="1"/>
  <c r="I106" i="6"/>
  <c r="AF107" i="6" s="1"/>
  <c r="H106" i="6"/>
  <c r="G106" i="6"/>
  <c r="F106" i="6"/>
  <c r="E106" i="6"/>
  <c r="D106" i="6"/>
  <c r="AA107" i="6" s="1"/>
  <c r="C106" i="6"/>
  <c r="Z107" i="6" s="1"/>
  <c r="B106" i="6"/>
  <c r="Y107" i="6" s="1"/>
  <c r="AB134" i="4" s="1"/>
  <c r="H106" i="19" s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Q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Q105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A104" i="11"/>
  <c r="B104" i="11"/>
  <c r="C104" i="11"/>
  <c r="D104" i="11"/>
  <c r="E104" i="11"/>
  <c r="F104" i="11"/>
  <c r="G104" i="11"/>
  <c r="H104" i="11"/>
  <c r="I104" i="11"/>
  <c r="J104" i="11"/>
  <c r="K104" i="11"/>
  <c r="L104" i="11"/>
  <c r="M104" i="11"/>
  <c r="N104" i="11"/>
  <c r="O104" i="11"/>
  <c r="P104" i="11"/>
  <c r="Q104" i="11"/>
  <c r="A105" i="11"/>
  <c r="B105" i="11"/>
  <c r="C105" i="11"/>
  <c r="D105" i="11"/>
  <c r="E105" i="11"/>
  <c r="F105" i="11"/>
  <c r="G105" i="11"/>
  <c r="H105" i="11"/>
  <c r="I105" i="11"/>
  <c r="J105" i="11"/>
  <c r="K105" i="11"/>
  <c r="L105" i="11"/>
  <c r="M105" i="11"/>
  <c r="N105" i="11"/>
  <c r="O105" i="11"/>
  <c r="Q105" i="11"/>
  <c r="AN105" i="11" s="1"/>
  <c r="A104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A105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Q105" i="10"/>
  <c r="Q105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Q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F118" i="32" a="1"/>
  <c r="F122" i="32" a="1"/>
  <c r="E122" i="32" a="1"/>
  <c r="J122" i="32" a="1"/>
  <c r="D122" i="32" a="1"/>
  <c r="I122" i="32" a="1"/>
  <c r="G122" i="32" a="1"/>
  <c r="G121" i="32" a="1"/>
  <c r="D121" i="32" a="1"/>
  <c r="E121" i="32" a="1"/>
  <c r="J119" i="32" a="1"/>
  <c r="G120" i="32" a="1"/>
  <c r="I121" i="32" a="1"/>
  <c r="G118" i="32" a="1"/>
  <c r="H120" i="32" a="1"/>
  <c r="F121" i="32" a="1"/>
  <c r="AN105" i="10" l="1"/>
  <c r="AO108" i="11"/>
  <c r="BU107" i="8"/>
  <c r="I110" i="23"/>
  <c r="H110" i="23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W105" i="12"/>
  <c r="T105" i="12"/>
  <c r="P106" i="1"/>
  <c r="AB105" i="10"/>
  <c r="W105" i="10"/>
  <c r="BV105" i="10"/>
  <c r="T105" i="10"/>
  <c r="U105" i="10"/>
  <c r="BS105" i="8"/>
  <c r="D132" i="5"/>
  <c r="AS132" i="5" s="1"/>
  <c r="AG105" i="10"/>
  <c r="CA105" i="10"/>
  <c r="Y105" i="10"/>
  <c r="AB132" i="14" s="1"/>
  <c r="R104" i="19" s="1"/>
  <c r="R104" i="10"/>
  <c r="S104" i="10"/>
  <c r="AI105" i="11"/>
  <c r="CC105" i="11"/>
  <c r="AA105" i="11"/>
  <c r="BU105" i="11"/>
  <c r="T104" i="11"/>
  <c r="U104" i="11"/>
  <c r="W104" i="11"/>
  <c r="R105" i="13"/>
  <c r="S105" i="13"/>
  <c r="AB106" i="6"/>
  <c r="W106" i="6"/>
  <c r="AT107" i="6" s="1"/>
  <c r="T106" i="6"/>
  <c r="AQ107" i="6" s="1"/>
  <c r="U106" i="6"/>
  <c r="AR107" i="6" s="1"/>
  <c r="BV106" i="6"/>
  <c r="AJ106" i="6"/>
  <c r="CD106" i="6"/>
  <c r="AA106" i="8"/>
  <c r="BU106" i="8"/>
  <c r="AI106" i="8"/>
  <c r="CC106" i="8"/>
  <c r="Z106" i="10"/>
  <c r="S106" i="10"/>
  <c r="R106" i="10"/>
  <c r="AO107" i="10" s="1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P106" i="13"/>
  <c r="AM107" i="13" s="1"/>
  <c r="G106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AT134" i="15"/>
  <c r="O134" i="15" a="1"/>
  <c r="O134" i="15" s="1"/>
  <c r="V135" i="5"/>
  <c r="AC108" i="1"/>
  <c r="AC109" i="1"/>
  <c r="Z107" i="10"/>
  <c r="AH108" i="1"/>
  <c r="AH109" i="1"/>
  <c r="W108" i="1"/>
  <c r="AB108" i="1"/>
  <c r="U108" i="1"/>
  <c r="T108" i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H106" i="1"/>
  <c r="X135" i="17"/>
  <c r="R108" i="1"/>
  <c r="S108" i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K108" i="22" s="1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S105" i="6"/>
  <c r="Z105" i="11"/>
  <c r="S105" i="11"/>
  <c r="R105" i="11"/>
  <c r="BT105" i="11"/>
  <c r="R105" i="1"/>
  <c r="S105" i="1"/>
  <c r="AI106" i="10"/>
  <c r="CC106" i="10"/>
  <c r="R106" i="35"/>
  <c r="P105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AP107" i="12" s="1"/>
  <c r="R106" i="12"/>
  <c r="BT106" i="12"/>
  <c r="Z134" i="16"/>
  <c r="AD106" i="19" s="1"/>
  <c r="W134" i="16"/>
  <c r="Q134" i="16"/>
  <c r="T134" i="16"/>
  <c r="X134" i="16"/>
  <c r="Y134" i="16"/>
  <c r="S134" i="16"/>
  <c r="A106" i="1"/>
  <c r="A106" i="6"/>
  <c r="I106" i="1"/>
  <c r="AD105" i="10"/>
  <c r="BX105" i="10"/>
  <c r="K103" i="35"/>
  <c r="AF105" i="11"/>
  <c r="BZ105" i="11"/>
  <c r="BS105" i="11"/>
  <c r="D132" i="15"/>
  <c r="AS132" i="15" s="1"/>
  <c r="U105" i="1"/>
  <c r="W105" i="1"/>
  <c r="T105" i="1"/>
  <c r="AE106" i="6"/>
  <c r="BY106" i="6"/>
  <c r="P106" i="6"/>
  <c r="AD106" i="8"/>
  <c r="BX106" i="8"/>
  <c r="AL106" i="8"/>
  <c r="AC106" i="10"/>
  <c r="BW106" i="10"/>
  <c r="AK106" i="10"/>
  <c r="CE106" i="10"/>
  <c r="AB106" i="11"/>
  <c r="BV106" i="11"/>
  <c r="U106" i="11"/>
  <c r="AR107" i="11" s="1"/>
  <c r="T106" i="11"/>
  <c r="AQ107" i="11" s="1"/>
  <c r="W106" i="11"/>
  <c r="AJ106" i="11"/>
  <c r="CD106" i="11"/>
  <c r="AA106" i="12"/>
  <c r="BU106" i="12"/>
  <c r="AI106" i="12"/>
  <c r="CC106" i="12"/>
  <c r="Z106" i="13"/>
  <c r="R106" i="13"/>
  <c r="S106" i="13"/>
  <c r="AP107" i="13" s="1"/>
  <c r="BT106" i="13"/>
  <c r="X134" i="17"/>
  <c r="U134" i="17"/>
  <c r="Z134" i="17"/>
  <c r="AI106" i="19" s="1"/>
  <c r="S134" i="17"/>
  <c r="T134" i="17"/>
  <c r="V134" i="17"/>
  <c r="AH106" i="13"/>
  <c r="CB106" i="13"/>
  <c r="B106" i="1"/>
  <c r="J106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Q135" i="14"/>
  <c r="AT135" i="14"/>
  <c r="O135" i="14" a="1"/>
  <c r="O135" i="14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I106" i="35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U106" i="8"/>
  <c r="W106" i="8"/>
  <c r="AT107" i="8" s="1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S105" i="8"/>
  <c r="AE105" i="10"/>
  <c r="BY105" i="10"/>
  <c r="BS104" i="10"/>
  <c r="D131" i="14"/>
  <c r="AS131" i="14" s="1"/>
  <c r="AG105" i="11"/>
  <c r="CA105" i="11"/>
  <c r="R104" i="11"/>
  <c r="S104" i="11"/>
  <c r="U105" i="13"/>
  <c r="T105" i="13"/>
  <c r="W105" i="13"/>
  <c r="AL106" i="6"/>
  <c r="AB106" i="10"/>
  <c r="BV106" i="10"/>
  <c r="T106" i="10"/>
  <c r="AQ107" i="10" s="1"/>
  <c r="W106" i="10"/>
  <c r="U106" i="10"/>
  <c r="AA106" i="11"/>
  <c r="BU106" i="11"/>
  <c r="AH106" i="12"/>
  <c r="CB106" i="12"/>
  <c r="AG106" i="13"/>
  <c r="CA106" i="13"/>
  <c r="W105" i="6"/>
  <c r="T105" i="6"/>
  <c r="U105" i="6"/>
  <c r="U105" i="8"/>
  <c r="W105" i="8"/>
  <c r="T105" i="8"/>
  <c r="AK105" i="10"/>
  <c r="CE105" i="10"/>
  <c r="AC105" i="10"/>
  <c r="BW105" i="10"/>
  <c r="P105" i="11"/>
  <c r="AM106" i="11" s="1"/>
  <c r="AE105" i="11"/>
  <c r="BY105" i="11"/>
  <c r="BS104" i="11"/>
  <c r="D131" i="15"/>
  <c r="AS131" i="15" s="1"/>
  <c r="P105" i="12"/>
  <c r="AM106" i="12" s="1"/>
  <c r="AF106" i="6"/>
  <c r="BZ106" i="6"/>
  <c r="AN106" i="6"/>
  <c r="AE106" i="8"/>
  <c r="BY106" i="8"/>
  <c r="P106" i="8"/>
  <c r="AM107" i="8" s="1"/>
  <c r="AD106" i="10"/>
  <c r="BX106" i="10"/>
  <c r="AL106" i="10"/>
  <c r="AC106" i="11"/>
  <c r="BW106" i="11"/>
  <c r="AK106" i="11"/>
  <c r="CE106" i="11"/>
  <c r="AB106" i="12"/>
  <c r="T106" i="12"/>
  <c r="AQ106" i="12" s="1"/>
  <c r="U106" i="12"/>
  <c r="W106" i="12"/>
  <c r="AT106" i="12" s="1"/>
  <c r="BV106" i="12"/>
  <c r="AJ106" i="12"/>
  <c r="CD106" i="12"/>
  <c r="AA106" i="13"/>
  <c r="BU106" i="13"/>
  <c r="AI106" i="13"/>
  <c r="CC106" i="13"/>
  <c r="C106" i="1"/>
  <c r="K106" i="1"/>
  <c r="R135" i="17"/>
  <c r="AR108" i="11"/>
  <c r="C106" i="35"/>
  <c r="AC107" i="11"/>
  <c r="BS108" i="6"/>
  <c r="D135" i="4"/>
  <c r="AS135" i="4" s="1"/>
  <c r="O135" i="16" a="1"/>
  <c r="O135" i="16" s="1"/>
  <c r="AA136" i="16" s="1"/>
  <c r="F109" i="23" s="1"/>
  <c r="G107" i="22"/>
  <c r="O108" i="22" s="1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I107" i="35"/>
  <c r="AE107" i="35" s="1"/>
  <c r="AP108" i="8"/>
  <c r="AH107" i="10"/>
  <c r="H107" i="35"/>
  <c r="AM108" i="8"/>
  <c r="AT109" i="6"/>
  <c r="C109" i="26"/>
  <c r="R134" i="14"/>
  <c r="X134" i="14"/>
  <c r="I108" i="22"/>
  <c r="Q109" i="22" s="1"/>
  <c r="AB124" i="32" s="1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S106" i="11"/>
  <c r="BT106" i="11"/>
  <c r="W134" i="15"/>
  <c r="X134" i="15"/>
  <c r="Y108" i="1"/>
  <c r="Y109" i="1"/>
  <c r="P105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P106" i="10"/>
  <c r="AD106" i="11"/>
  <c r="BX106" i="11"/>
  <c r="AL106" i="11"/>
  <c r="AC106" i="12"/>
  <c r="BW106" i="12"/>
  <c r="AK106" i="12"/>
  <c r="CE106" i="12"/>
  <c r="AB106" i="13"/>
  <c r="U106" i="13"/>
  <c r="W106" i="13"/>
  <c r="BV106" i="13"/>
  <c r="T106" i="13"/>
  <c r="AJ106" i="13"/>
  <c r="CD106" i="13"/>
  <c r="D106" i="1"/>
  <c r="L106" i="1"/>
  <c r="X136" i="17"/>
  <c r="S135" i="17"/>
  <c r="Q135" i="17"/>
  <c r="H107" i="22"/>
  <c r="P108" i="22" s="1"/>
  <c r="O135" i="17" a="1"/>
  <c r="O135" i="17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T107" i="11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D107" i="22"/>
  <c r="L108" i="22" s="1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AT134" i="4"/>
  <c r="AF105" i="10"/>
  <c r="BZ105" i="10"/>
  <c r="AC106" i="6"/>
  <c r="BW106" i="6"/>
  <c r="AA106" i="10"/>
  <c r="BU106" i="10"/>
  <c r="AG106" i="12"/>
  <c r="CA106" i="12"/>
  <c r="AJ105" i="10"/>
  <c r="CD105" i="10"/>
  <c r="AD105" i="11"/>
  <c r="BX105" i="11"/>
  <c r="N103" i="35"/>
  <c r="AI105" i="10"/>
  <c r="CC105" i="10"/>
  <c r="U104" i="10"/>
  <c r="T104" i="10"/>
  <c r="W104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M106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T134" i="17"/>
  <c r="H106" i="22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G106" i="22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O134" i="14" a="1"/>
  <c r="O134" i="14" s="1"/>
  <c r="L106" i="35"/>
  <c r="AP107" i="10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P105" i="6"/>
  <c r="AA105" i="10"/>
  <c r="BU105" i="10"/>
  <c r="AK105" i="11"/>
  <c r="CE105" i="11"/>
  <c r="AC105" i="11"/>
  <c r="BW105" i="11"/>
  <c r="B104" i="35"/>
  <c r="Z106" i="6"/>
  <c r="BT106" i="6"/>
  <c r="S106" i="6"/>
  <c r="F105" i="35" s="1"/>
  <c r="R106" i="6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E106" i="1"/>
  <c r="P105" i="8"/>
  <c r="AH105" i="10"/>
  <c r="CB105" i="10"/>
  <c r="Z105" i="10"/>
  <c r="R105" i="10"/>
  <c r="S105" i="10"/>
  <c r="BT105" i="10"/>
  <c r="AJ105" i="11"/>
  <c r="CD105" i="11"/>
  <c r="AB105" i="11"/>
  <c r="T105" i="11"/>
  <c r="W105" i="11"/>
  <c r="AT105" i="11" s="1"/>
  <c r="BV105" i="11"/>
  <c r="U105" i="11"/>
  <c r="R105" i="12"/>
  <c r="S105" i="12"/>
  <c r="A105" i="6"/>
  <c r="A105" i="1"/>
  <c r="AA106" i="6"/>
  <c r="BU106" i="6"/>
  <c r="AI106" i="6"/>
  <c r="CC106" i="6"/>
  <c r="Z106" i="8"/>
  <c r="S106" i="8"/>
  <c r="BT106" i="8"/>
  <c r="R106" i="8"/>
  <c r="T134" i="5"/>
  <c r="S134" i="5"/>
  <c r="W134" i="5"/>
  <c r="Z134" i="5"/>
  <c r="O106" i="19" s="1"/>
  <c r="AH106" i="8"/>
  <c r="CB106" i="8"/>
  <c r="Y106" i="10"/>
  <c r="AB133" i="14" s="1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F106" i="1"/>
  <c r="N106" i="1"/>
  <c r="AG108" i="1"/>
  <c r="AG109" i="1"/>
  <c r="AU135" i="17"/>
  <c r="Z135" i="17"/>
  <c r="AI107" i="19" s="1"/>
  <c r="CF108" i="13"/>
  <c r="AI107" i="13"/>
  <c r="AQ107" i="12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N108" i="22" s="1"/>
  <c r="Q135" i="15"/>
  <c r="AT135" i="15"/>
  <c r="O135" i="15" a="1"/>
  <c r="O135" i="15" s="1"/>
  <c r="E108" i="26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O134" i="5" a="1"/>
  <c r="O134" i="5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I119" i="32" a="1"/>
  <c r="J120" i="32" a="1"/>
  <c r="F119" i="32" a="1"/>
  <c r="D120" i="32" a="1"/>
  <c r="D119" i="32" a="1"/>
  <c r="E119" i="32" a="1"/>
  <c r="E120" i="32" a="1"/>
  <c r="G119" i="32" a="1"/>
  <c r="I120" i="32" a="1"/>
  <c r="H119" i="32" a="1"/>
  <c r="F120" i="32" a="1"/>
  <c r="AO106" i="13" l="1"/>
  <c r="AT107" i="12"/>
  <c r="AK107" i="35"/>
  <c r="AR106" i="10"/>
  <c r="AR106" i="12"/>
  <c r="J110" i="23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Q136" i="16"/>
  <c r="O133" i="5" a="1"/>
  <c r="O133" i="5" s="1"/>
  <c r="AA134" i="5" s="1"/>
  <c r="C107" i="23" s="1"/>
  <c r="AT133" i="5"/>
  <c r="D105" i="22"/>
  <c r="L106" i="22" s="1"/>
  <c r="Q133" i="5"/>
  <c r="AH106" i="1"/>
  <c r="AH107" i="1"/>
  <c r="I105" i="35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R106" i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H104" i="22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AT132" i="14"/>
  <c r="O132" i="14" a="1"/>
  <c r="O132" i="14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AQ136" i="4"/>
  <c r="AA135" i="17"/>
  <c r="G108" i="23" s="1"/>
  <c r="G108" i="26"/>
  <c r="AR106" i="13"/>
  <c r="Q133" i="15"/>
  <c r="F105" i="22"/>
  <c r="AT133" i="15"/>
  <c r="O133" i="15" a="1"/>
  <c r="O133" i="15" s="1"/>
  <c r="AA134" i="15" s="1"/>
  <c r="E107" i="23" s="1"/>
  <c r="O105" i="35"/>
  <c r="AP106" i="11"/>
  <c r="CR110" i="18"/>
  <c r="C109" i="19" s="1"/>
  <c r="B109" i="37"/>
  <c r="I110" i="37" s="1"/>
  <c r="AA136" i="17"/>
  <c r="G109" i="23" s="1"/>
  <c r="O131" i="15" a="1"/>
  <c r="O131" i="15" s="1"/>
  <c r="F103" i="22"/>
  <c r="AT131" i="15"/>
  <c r="AP107" i="8"/>
  <c r="U134" i="15"/>
  <c r="T133" i="17"/>
  <c r="R133" i="17"/>
  <c r="S133" i="16"/>
  <c r="U133" i="16"/>
  <c r="C104" i="35"/>
  <c r="U132" i="15"/>
  <c r="C104" i="22"/>
  <c r="AT132" i="4"/>
  <c r="C109" i="37"/>
  <c r="J110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AQ136" i="14"/>
  <c r="W133" i="5"/>
  <c r="R133" i="5"/>
  <c r="X133" i="16"/>
  <c r="R104" i="35"/>
  <c r="S132" i="14"/>
  <c r="Y133" i="4"/>
  <c r="AO107" i="6"/>
  <c r="M108" i="22"/>
  <c r="B107" i="26"/>
  <c r="AE108" i="19"/>
  <c r="AR108" i="19" s="1"/>
  <c r="AA106" i="1"/>
  <c r="AA107" i="1"/>
  <c r="AM106" i="10"/>
  <c r="K105" i="35"/>
  <c r="AG106" i="35" s="1"/>
  <c r="S133" i="15"/>
  <c r="O107" i="22"/>
  <c r="AU131" i="15"/>
  <c r="AE106" i="3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T132" i="15"/>
  <c r="Q132" i="15"/>
  <c r="F104" i="22"/>
  <c r="E109" i="37"/>
  <c r="L110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O121" i="32"/>
  <c r="S121" i="32"/>
  <c r="Q121" i="32"/>
  <c r="N121" i="32"/>
  <c r="R121" i="32"/>
  <c r="M121" i="32"/>
  <c r="P121" i="32"/>
  <c r="T121" i="32"/>
  <c r="U121" i="32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G104" i="22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W106" i="1"/>
  <c r="U106" i="1"/>
  <c r="AB106" i="1"/>
  <c r="AB107" i="1"/>
  <c r="AU133" i="4"/>
  <c r="Z133" i="4"/>
  <c r="J105" i="19" s="1"/>
  <c r="AA134" i="4"/>
  <c r="B107" i="23" s="1"/>
  <c r="C105" i="22"/>
  <c r="K106" i="22" s="1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AA134" i="17" s="1"/>
  <c r="G107" i="23" s="1"/>
  <c r="Q133" i="17"/>
  <c r="AT133" i="17"/>
  <c r="H105" i="22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O131" i="14" a="1"/>
  <c r="O131" i="14" s="1"/>
  <c r="AT131" i="14"/>
  <c r="CM109" i="18"/>
  <c r="R109" i="23" s="1"/>
  <c r="L122" i="32"/>
  <c r="T122" i="32"/>
  <c r="M122" i="32"/>
  <c r="O122" i="32"/>
  <c r="N122" i="32"/>
  <c r="S122" i="32"/>
  <c r="U122" i="32"/>
  <c r="P122" i="32"/>
  <c r="Q122" i="32"/>
  <c r="R122" i="32"/>
  <c r="CK109" i="18"/>
  <c r="P109" i="23" s="1"/>
  <c r="D107" i="26"/>
  <c r="AE108" i="35"/>
  <c r="I106" i="22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D104" i="22"/>
  <c r="AT132" i="5"/>
  <c r="I104" i="3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R134" i="5"/>
  <c r="T133" i="15"/>
  <c r="D109" i="37"/>
  <c r="K110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AA134" i="14" s="1"/>
  <c r="D107" i="23" s="1"/>
  <c r="Q133" i="14"/>
  <c r="E105" i="22"/>
  <c r="AO106" i="10"/>
  <c r="P108" i="19"/>
  <c r="AO108" i="19" s="1"/>
  <c r="AB107" i="35"/>
  <c r="AQ135" i="14"/>
  <c r="S107" i="19"/>
  <c r="U107" i="19" s="1"/>
  <c r="AP107" i="19" s="1"/>
  <c r="U133" i="17"/>
  <c r="AR106" i="11"/>
  <c r="D133" i="4"/>
  <c r="AS133" i="4" s="1"/>
  <c r="BS106" i="6"/>
  <c r="Q133" i="16"/>
  <c r="G105" i="22"/>
  <c r="O106" i="22" s="1"/>
  <c r="O133" i="16" a="1"/>
  <c r="O133" i="16" s="1"/>
  <c r="AA134" i="16" s="1"/>
  <c r="F107" i="23" s="1"/>
  <c r="AT133" i="16"/>
  <c r="S132" i="15"/>
  <c r="CF105" i="11"/>
  <c r="V134" i="4"/>
  <c r="U134" i="5"/>
  <c r="S134" i="15"/>
  <c r="AN108" i="35"/>
  <c r="K107" i="22"/>
  <c r="I107" i="22"/>
  <c r="CF107" i="11"/>
  <c r="AO108" i="1"/>
  <c r="AO109" i="1"/>
  <c r="CF107" i="6"/>
  <c r="T133" i="14"/>
  <c r="L105" i="35"/>
  <c r="AP106" i="10"/>
  <c r="L103" i="35"/>
  <c r="Z108" i="19"/>
  <c r="AQ108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AN105" i="35" l="1"/>
  <c r="P105" i="22"/>
  <c r="AK105" i="35"/>
  <c r="F109" i="19"/>
  <c r="AM109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AH105" i="19"/>
  <c r="AJ105" i="19" s="1"/>
  <c r="AS105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AQ133" i="14"/>
  <c r="S105" i="19"/>
  <c r="U105" i="19" s="1"/>
  <c r="AP105" i="19" s="1"/>
  <c r="N106" i="19"/>
  <c r="P106" i="19" s="1"/>
  <c r="AO106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Q106" i="22" s="1"/>
  <c r="AB121" i="32" s="1"/>
  <c r="AG105" i="35"/>
  <c r="G109" i="37" a="1"/>
  <c r="G109" i="37" s="1"/>
  <c r="N110" i="37" s="1"/>
  <c r="N105" i="22"/>
  <c r="CQ108" i="18"/>
  <c r="G105" i="26"/>
  <c r="AK104" i="35"/>
  <c r="L119" i="32"/>
  <c r="O119" i="32"/>
  <c r="N119" i="32"/>
  <c r="M119" i="32"/>
  <c r="R119" i="32"/>
  <c r="S119" i="32"/>
  <c r="T119" i="32"/>
  <c r="U119" i="32"/>
  <c r="P119" i="32"/>
  <c r="Q119" i="32"/>
  <c r="CP107" i="18"/>
  <c r="U107" i="23" s="1"/>
  <c r="AT106" i="1"/>
  <c r="AT107" i="1"/>
  <c r="X106" i="19"/>
  <c r="Z106" i="19" s="1"/>
  <c r="AQ106" i="19" s="1"/>
  <c r="AQ134" i="15"/>
  <c r="AK123" i="32"/>
  <c r="W109" i="26"/>
  <c r="Y110" i="33" s="1"/>
  <c r="I108" i="23"/>
  <c r="H108" i="23"/>
  <c r="B108" i="37"/>
  <c r="I109" i="37" s="1"/>
  <c r="CR109" i="18"/>
  <c r="C108" i="19" s="1"/>
  <c r="CH108" i="18"/>
  <c r="D106" i="26"/>
  <c r="AA133" i="14"/>
  <c r="D106" i="23" s="1"/>
  <c r="AD105" i="35"/>
  <c r="CN108" i="18"/>
  <c r="S108" i="23" s="1"/>
  <c r="E108" i="37"/>
  <c r="L109" i="37" s="1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M109" i="37" s="1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O120" i="32"/>
  <c r="P120" i="32"/>
  <c r="N120" i="32"/>
  <c r="U120" i="32"/>
  <c r="R120" i="32"/>
  <c r="M120" i="32"/>
  <c r="T120" i="32"/>
  <c r="S120" i="32"/>
  <c r="Q120" i="32"/>
  <c r="CJ108" i="18"/>
  <c r="O108" i="23" s="1"/>
  <c r="C108" i="37"/>
  <c r="J109" i="37" s="1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F107" i="37"/>
  <c r="I104" i="22"/>
  <c r="AC105" i="19"/>
  <c r="AE105" i="19" s="1"/>
  <c r="AR105" i="19" s="1"/>
  <c r="AQ133" i="16"/>
  <c r="Y107" i="35"/>
  <c r="Y108" i="35"/>
  <c r="Z122" i="32"/>
  <c r="AA123" i="32" s="1"/>
  <c r="V122" i="32" a="1"/>
  <c r="V122" i="32" s="1"/>
  <c r="AQ105" i="35"/>
  <c r="AQ106" i="1"/>
  <c r="AQ107" i="1"/>
  <c r="B107" i="37"/>
  <c r="CJ109" i="18"/>
  <c r="O109" i="23" s="1"/>
  <c r="AQ106" i="35"/>
  <c r="AQ132" i="14"/>
  <c r="S104" i="19"/>
  <c r="U104" i="19" s="1"/>
  <c r="AP104" i="19" s="1"/>
  <c r="D107" i="37"/>
  <c r="C106" i="26"/>
  <c r="AA133" i="5"/>
  <c r="C106" i="23" s="1"/>
  <c r="CM108" i="18"/>
  <c r="R108" i="23" s="1"/>
  <c r="Z121" i="32"/>
  <c r="X104" i="19"/>
  <c r="Z104" i="19" s="1"/>
  <c r="AQ104" i="19" s="1"/>
  <c r="AQ132" i="15"/>
  <c r="AA105" i="35"/>
  <c r="CI107" i="18"/>
  <c r="N107" i="23" s="1"/>
  <c r="D108" i="37"/>
  <c r="K109" i="37" s="1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J109" i="23" l="1"/>
  <c r="Y110" i="23"/>
  <c r="AU106" i="19"/>
  <c r="AV106" i="19"/>
  <c r="J107" i="23"/>
  <c r="M107" i="23"/>
  <c r="D106" i="19"/>
  <c r="E106" i="19"/>
  <c r="V107" i="23"/>
  <c r="U105" i="26"/>
  <c r="U106" i="33"/>
  <c r="B105" i="37"/>
  <c r="V119" i="32" a="1"/>
  <c r="V119" i="32" s="1"/>
  <c r="C105" i="37"/>
  <c r="G107" i="37" a="1"/>
  <c r="G107" i="37" s="1"/>
  <c r="CN106" i="18"/>
  <c r="S106" i="23" s="1"/>
  <c r="E106" i="37"/>
  <c r="L107" i="37" s="1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C106" i="37"/>
  <c r="J107" i="37" s="1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N109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I107" i="37" s="1"/>
  <c r="CH106" i="18"/>
  <c r="CR107" i="18"/>
  <c r="C106" i="19" s="1"/>
  <c r="H106" i="26"/>
  <c r="J108" i="23"/>
  <c r="J108" i="37"/>
  <c r="E105" i="37"/>
  <c r="D108" i="19"/>
  <c r="F108" i="19" s="1"/>
  <c r="AM108" i="19" s="1"/>
  <c r="M109" i="23"/>
  <c r="D105" i="37"/>
  <c r="CN107" i="18"/>
  <c r="S107" i="23" s="1"/>
  <c r="D106" i="37"/>
  <c r="K107" i="37" s="1"/>
  <c r="CL106" i="18"/>
  <c r="Q106" i="23" s="1"/>
  <c r="M108" i="37"/>
  <c r="CP106" i="18"/>
  <c r="U106" i="23" s="1"/>
  <c r="F106" i="37"/>
  <c r="F105" i="37"/>
  <c r="CK106" i="18"/>
  <c r="P106" i="23" s="1"/>
  <c r="AU105" i="19"/>
  <c r="AV105" i="19"/>
  <c r="Z120" i="32"/>
  <c r="S106" i="26"/>
  <c r="V107" i="33" s="1"/>
  <c r="F106" i="19" l="1"/>
  <c r="AM106" i="19" s="1"/>
  <c r="J106" i="23"/>
  <c r="F107" i="19"/>
  <c r="AM107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N107" i="37" s="1"/>
  <c r="AA121" i="32"/>
  <c r="N108" i="37"/>
  <c r="W105" i="26"/>
  <c r="Y106" i="33" s="1"/>
  <c r="AK119" i="32"/>
  <c r="G105" i="37" a="1"/>
  <c r="G105" i="37" s="1"/>
  <c r="W107" i="23"/>
  <c r="X107" i="23"/>
  <c r="J106" i="37"/>
  <c r="W108" i="23"/>
  <c r="X108" i="23"/>
  <c r="Q104" i="1"/>
  <c r="O104" i="1"/>
  <c r="Q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Q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Q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Q103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Q104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Q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Q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Q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Q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Q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Q102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Q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Q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Q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Q102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Q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J117" i="32" a="1"/>
  <c r="J116" i="32" a="1"/>
  <c r="AL103" i="13" l="1"/>
  <c r="AN103" i="6"/>
  <c r="AN103" i="12"/>
  <c r="F105" i="19"/>
  <c r="AM105" i="19" s="1"/>
  <c r="CD103" i="6"/>
  <c r="AC103" i="1"/>
  <c r="J116" i="32"/>
  <c r="J117" i="32"/>
  <c r="R102" i="6"/>
  <c r="S102" i="6"/>
  <c r="P102" i="11"/>
  <c r="P103" i="8"/>
  <c r="U102" i="8"/>
  <c r="W102" i="8"/>
  <c r="T102" i="8"/>
  <c r="R102" i="11"/>
  <c r="S102" i="11"/>
  <c r="BS102" i="13"/>
  <c r="D129" i="17"/>
  <c r="AS129" i="17" s="1"/>
  <c r="B101" i="35"/>
  <c r="AA103" i="6"/>
  <c r="BU103" i="6"/>
  <c r="AI103" i="6"/>
  <c r="CC103" i="6"/>
  <c r="Z103" i="8"/>
  <c r="R103" i="8"/>
  <c r="BT103" i="8"/>
  <c r="S103" i="8"/>
  <c r="AH103" i="8"/>
  <c r="CB103" i="8"/>
  <c r="Y103" i="10"/>
  <c r="AB130" i="14" s="1"/>
  <c r="R102" i="19" s="1"/>
  <c r="Y104" i="10"/>
  <c r="AB131" i="14" s="1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P103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AB103" i="1"/>
  <c r="T103" i="1"/>
  <c r="W103" i="1"/>
  <c r="AJ103" i="1"/>
  <c r="AE104" i="6"/>
  <c r="BY104" i="6"/>
  <c r="BY105" i="6"/>
  <c r="AE105" i="6"/>
  <c r="P104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C104" i="1"/>
  <c r="K104" i="1"/>
  <c r="N106" i="37"/>
  <c r="S102" i="12"/>
  <c r="R102" i="12"/>
  <c r="A102" i="6"/>
  <c r="A102" i="1"/>
  <c r="AB103" i="6"/>
  <c r="T103" i="6"/>
  <c r="BV103" i="6"/>
  <c r="W103" i="6"/>
  <c r="U103" i="6"/>
  <c r="AI103" i="8"/>
  <c r="CC103" i="8"/>
  <c r="AH103" i="10"/>
  <c r="CB103" i="10"/>
  <c r="AH104" i="10"/>
  <c r="CB104" i="10"/>
  <c r="BS103" i="12"/>
  <c r="D130" i="16"/>
  <c r="AS130" i="16" s="1"/>
  <c r="P104" i="12"/>
  <c r="AF104" i="6"/>
  <c r="BZ104" i="6"/>
  <c r="AF105" i="6"/>
  <c r="BZ105" i="6"/>
  <c r="AN104" i="6"/>
  <c r="AN105" i="6"/>
  <c r="AE104" i="8"/>
  <c r="BY104" i="8"/>
  <c r="AE105" i="8"/>
  <c r="BY105" i="8"/>
  <c r="P104" i="8"/>
  <c r="AB104" i="13"/>
  <c r="U104" i="13"/>
  <c r="T104" i="13"/>
  <c r="W104" i="13"/>
  <c r="BV104" i="13"/>
  <c r="AB105" i="13"/>
  <c r="BV105" i="13"/>
  <c r="D104" i="1"/>
  <c r="U102" i="11"/>
  <c r="T102" i="11"/>
  <c r="W102" i="11"/>
  <c r="S102" i="13"/>
  <c r="R102" i="13"/>
  <c r="AC103" i="6"/>
  <c r="BW103" i="6"/>
  <c r="AK103" i="6"/>
  <c r="CE103" i="6"/>
  <c r="AB103" i="8"/>
  <c r="T103" i="8"/>
  <c r="U103" i="8"/>
  <c r="BV103" i="8"/>
  <c r="W103" i="8"/>
  <c r="AT103" i="8" s="1"/>
  <c r="AJ103" i="8"/>
  <c r="CD103" i="8"/>
  <c r="AA103" i="10"/>
  <c r="BU103" i="10"/>
  <c r="AA104" i="10"/>
  <c r="BU104" i="10"/>
  <c r="AI103" i="10"/>
  <c r="CC103" i="10"/>
  <c r="AI104" i="10"/>
  <c r="CC104" i="10"/>
  <c r="Z103" i="11"/>
  <c r="S103" i="11"/>
  <c r="BT103" i="11"/>
  <c r="R103" i="1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P103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E104" i="1"/>
  <c r="M104" i="1"/>
  <c r="Y107" i="23"/>
  <c r="Y109" i="23"/>
  <c r="W106" i="23"/>
  <c r="X106" i="23"/>
  <c r="T102" i="10"/>
  <c r="W102" i="10"/>
  <c r="U102" i="10"/>
  <c r="AI103" i="11"/>
  <c r="AA103" i="8"/>
  <c r="BU103" i="8"/>
  <c r="Z103" i="10"/>
  <c r="R103" i="10"/>
  <c r="S103" i="10"/>
  <c r="BT103" i="10"/>
  <c r="BT104" i="10"/>
  <c r="Z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L104" i="1"/>
  <c r="P102" i="6"/>
  <c r="P102" i="8"/>
  <c r="W102" i="12"/>
  <c r="U102" i="12"/>
  <c r="T102" i="12"/>
  <c r="S102" i="1"/>
  <c r="R102" i="1"/>
  <c r="AD103" i="6"/>
  <c r="BX103" i="6"/>
  <c r="AL103" i="6"/>
  <c r="AC103" i="8"/>
  <c r="BW103" i="8"/>
  <c r="AK103" i="8"/>
  <c r="CE103" i="8"/>
  <c r="AB103" i="10"/>
  <c r="W103" i="10"/>
  <c r="U103" i="10"/>
  <c r="T103" i="10"/>
  <c r="BV103" i="10"/>
  <c r="AB104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R103" i="12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R104" i="6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F104" i="1"/>
  <c r="N104" i="1"/>
  <c r="Y108" i="23"/>
  <c r="Y103" i="11"/>
  <c r="AB130" i="15" s="1"/>
  <c r="W102" i="19" s="1"/>
  <c r="Y104" i="11"/>
  <c r="AB131" i="15" s="1"/>
  <c r="W103" i="19" s="1"/>
  <c r="BS102" i="8"/>
  <c r="D129" i="5"/>
  <c r="AS129" i="5" s="1"/>
  <c r="P102" i="10"/>
  <c r="U102" i="13"/>
  <c r="W102" i="13"/>
  <c r="T102" i="13"/>
  <c r="AE103" i="6"/>
  <c r="BY103" i="6"/>
  <c r="P103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T103" i="11"/>
  <c r="BV103" i="11"/>
  <c r="U103" i="1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R104" i="12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103" i="6"/>
  <c r="A103" i="1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P104" i="13"/>
  <c r="G104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AQ103" i="12" s="1"/>
  <c r="U103" i="12"/>
  <c r="W103" i="12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AO103" i="13" s="1"/>
  <c r="S103" i="13"/>
  <c r="BT103" i="13"/>
  <c r="AH103" i="13"/>
  <c r="CB103" i="13"/>
  <c r="Y103" i="1"/>
  <c r="AG103" i="1"/>
  <c r="AB104" i="6"/>
  <c r="W104" i="6"/>
  <c r="U104" i="6"/>
  <c r="BV104" i="6"/>
  <c r="T104" i="6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H104" i="1"/>
  <c r="P104" i="1"/>
  <c r="BS102" i="10"/>
  <c r="D129" i="14"/>
  <c r="AS129" i="14" s="1"/>
  <c r="BS102" i="11"/>
  <c r="D129" i="15"/>
  <c r="AS129" i="15" s="1"/>
  <c r="P102" i="12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P103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U104" i="12"/>
  <c r="BV104" i="12"/>
  <c r="T104" i="12"/>
  <c r="AB105" i="12"/>
  <c r="BV105" i="12"/>
  <c r="AJ104" i="12"/>
  <c r="CD104" i="12"/>
  <c r="AJ105" i="12"/>
  <c r="CD105" i="12"/>
  <c r="AA103" i="13"/>
  <c r="BU103" i="13"/>
  <c r="AI103" i="13"/>
  <c r="CC103" i="13"/>
  <c r="S103" i="1"/>
  <c r="Z103" i="1"/>
  <c r="R103" i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U104" i="8"/>
  <c r="T104" i="8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A104" i="6"/>
  <c r="A104" i="1"/>
  <c r="I104" i="1"/>
  <c r="AN104" i="1"/>
  <c r="AN105" i="1"/>
  <c r="U102" i="1"/>
  <c r="T102" i="1"/>
  <c r="W102" i="1"/>
  <c r="AF103" i="6"/>
  <c r="BZ103" i="6"/>
  <c r="AE103" i="8"/>
  <c r="BY103" i="8"/>
  <c r="S102" i="8"/>
  <c r="R102" i="8"/>
  <c r="T102" i="6"/>
  <c r="U102" i="6"/>
  <c r="W102" i="6"/>
  <c r="AJ103" i="6"/>
  <c r="S102" i="10"/>
  <c r="R102" i="10"/>
  <c r="BS102" i="12"/>
  <c r="D129" i="16"/>
  <c r="AS129" i="16" s="1"/>
  <c r="P102" i="13"/>
  <c r="Z103" i="6"/>
  <c r="R103" i="6"/>
  <c r="AO103" i="6" s="1"/>
  <c r="S103" i="6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P103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U103" i="13"/>
  <c r="W103" i="13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T104" i="13"/>
  <c r="S104" i="13"/>
  <c r="Z105" i="13"/>
  <c r="BT105" i="13"/>
  <c r="AH104" i="13"/>
  <c r="CB104" i="13"/>
  <c r="AH105" i="13"/>
  <c r="CB105" i="13"/>
  <c r="B104" i="1"/>
  <c r="J104" i="1"/>
  <c r="J118" i="32" a="1"/>
  <c r="D118" i="32" a="1"/>
  <c r="E117" i="32" a="1"/>
  <c r="D117" i="32" a="1"/>
  <c r="H117" i="32" a="1"/>
  <c r="E118" i="32" a="1"/>
  <c r="D116" i="32" a="1"/>
  <c r="I116" i="32" a="1"/>
  <c r="I118" i="32" a="1"/>
  <c r="F117" i="32" a="1"/>
  <c r="F116" i="32" a="1"/>
  <c r="G116" i="32" a="1"/>
  <c r="H116" i="32" a="1"/>
  <c r="E116" i="32" a="1"/>
  <c r="I117" i="32" a="1"/>
  <c r="H118" i="32" a="1"/>
  <c r="G117" i="32" a="1"/>
  <c r="AR103" i="12" l="1"/>
  <c r="AT103" i="12"/>
  <c r="X102" i="35"/>
  <c r="AT103" i="13"/>
  <c r="AQ103" i="13"/>
  <c r="Y106" i="23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O131" i="17" a="1"/>
  <c r="O131" i="17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F102" i="22"/>
  <c r="Q131" i="15"/>
  <c r="U101" i="35"/>
  <c r="AQ103" i="6"/>
  <c r="AM103" i="12"/>
  <c r="Q102" i="35"/>
  <c r="T130" i="5"/>
  <c r="AO103" i="8"/>
  <c r="AU129" i="15"/>
  <c r="F101" i="22"/>
  <c r="AT129" i="15"/>
  <c r="O129" i="15" a="1"/>
  <c r="O129" i="15" s="1"/>
  <c r="H102" i="35"/>
  <c r="AM103" i="8"/>
  <c r="C101" i="22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G103" i="22"/>
  <c r="Q131" i="16"/>
  <c r="Q132" i="16"/>
  <c r="S131" i="17"/>
  <c r="S132" i="17"/>
  <c r="I101" i="35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T129" i="14"/>
  <c r="E101" i="22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G102" i="22"/>
  <c r="AT130" i="16"/>
  <c r="Q130" i="16"/>
  <c r="CF104" i="10"/>
  <c r="U130" i="14"/>
  <c r="U131" i="14"/>
  <c r="T104" i="1"/>
  <c r="AB104" i="1"/>
  <c r="U104" i="1"/>
  <c r="AR105" i="1" s="1"/>
  <c r="W104" i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O129" i="16" a="1"/>
  <c r="O129" i="16" s="1"/>
  <c r="AT129" i="16"/>
  <c r="Z104" i="1"/>
  <c r="R104" i="1"/>
  <c r="S104" i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O130" i="5" a="1"/>
  <c r="O130" i="5" s="1"/>
  <c r="Q130" i="5"/>
  <c r="AT130" i="5"/>
  <c r="Y130" i="5"/>
  <c r="N101" i="35"/>
  <c r="F101" i="35"/>
  <c r="X131" i="17"/>
  <c r="X132" i="17"/>
  <c r="C102" i="22"/>
  <c r="Z130" i="4"/>
  <c r="J102" i="19" s="1"/>
  <c r="AU130" i="4"/>
  <c r="O131" i="5" a="1"/>
  <c r="O131" i="5" s="1"/>
  <c r="D103" i="22"/>
  <c r="AT131" i="5"/>
  <c r="Q131" i="5"/>
  <c r="Q132" i="5"/>
  <c r="I103" i="3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T129" i="5"/>
  <c r="D101" i="22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H102" i="22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Q130" i="14"/>
  <c r="AT130" i="14"/>
  <c r="O130" i="14" a="1"/>
  <c r="O130" i="14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I102" i="3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H101" i="22"/>
  <c r="AM104" i="8"/>
  <c r="H103" i="35"/>
  <c r="AM105" i="8"/>
  <c r="S130" i="5"/>
  <c r="CF103" i="8"/>
  <c r="AU129" i="4"/>
  <c r="AR104" i="1" l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AQ131" i="14"/>
  <c r="N104" i="19"/>
  <c r="P104" i="19" s="1"/>
  <c r="AO104" i="19" s="1"/>
  <c r="AQ132" i="5"/>
  <c r="I102" i="22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AQ131" i="15"/>
  <c r="L117" i="32"/>
  <c r="O117" i="32"/>
  <c r="U117" i="32"/>
  <c r="N117" i="32"/>
  <c r="S117" i="32"/>
  <c r="R117" i="32"/>
  <c r="M117" i="32"/>
  <c r="P117" i="32"/>
  <c r="T117" i="32"/>
  <c r="Q117" i="32"/>
  <c r="L118" i="32"/>
  <c r="N118" i="32"/>
  <c r="Q118" i="32"/>
  <c r="P118" i="32"/>
  <c r="U118" i="32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U116" i="32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K104" i="22"/>
  <c r="AC104" i="19"/>
  <c r="AE104" i="19" s="1"/>
  <c r="AR104" i="19" s="1"/>
  <c r="AQ132" i="16"/>
  <c r="K102" i="22"/>
  <c r="I101" i="22"/>
  <c r="E102" i="26"/>
  <c r="G104" i="26"/>
  <c r="AA131" i="17"/>
  <c r="G104" i="23" s="1"/>
  <c r="AA132" i="17"/>
  <c r="G105" i="23" s="1"/>
  <c r="R104" i="26"/>
  <c r="I104" i="26"/>
  <c r="C103" i="37" l="1"/>
  <c r="CN103" i="18"/>
  <c r="S103" i="23" s="1"/>
  <c r="CJ103" i="18"/>
  <c r="O103" i="23" s="1"/>
  <c r="E103" i="37"/>
  <c r="F104" i="37"/>
  <c r="CP104" i="18"/>
  <c r="U104" i="23" s="1"/>
  <c r="CP105" i="18"/>
  <c r="U105" i="23" s="1"/>
  <c r="CL104" i="18"/>
  <c r="Q104" i="23" s="1"/>
  <c r="D104" i="37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D103" i="37"/>
  <c r="CL103" i="18"/>
  <c r="Q103" i="23" s="1"/>
  <c r="I105" i="23"/>
  <c r="H105" i="23"/>
  <c r="B104" i="37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CN104" i="18"/>
  <c r="S104" i="23" s="1"/>
  <c r="CN105" i="18"/>
  <c r="S105" i="23" s="1"/>
  <c r="I104" i="23"/>
  <c r="H104" i="23"/>
  <c r="V118" i="32" a="1"/>
  <c r="V118" i="32" s="1"/>
  <c r="Z117" i="32"/>
  <c r="B102" i="37"/>
  <c r="F102" i="37"/>
  <c r="U104" i="26"/>
  <c r="U105" i="33"/>
  <c r="CI104" i="18"/>
  <c r="N104" i="23" s="1"/>
  <c r="CI105" i="18"/>
  <c r="N105" i="23" s="1"/>
  <c r="C102" i="37"/>
  <c r="AJ117" i="32"/>
  <c r="T103" i="26"/>
  <c r="W104" i="33" s="1"/>
  <c r="S102" i="26"/>
  <c r="V103" i="33" s="1"/>
  <c r="F103" i="37"/>
  <c r="CQ103" i="18"/>
  <c r="D102" i="37"/>
  <c r="CP103" i="18"/>
  <c r="U103" i="23" s="1"/>
  <c r="AV102" i="19"/>
  <c r="AU102" i="19"/>
  <c r="AV104" i="19"/>
  <c r="AU104" i="19"/>
  <c r="I103" i="23"/>
  <c r="H103" i="23"/>
  <c r="CH103" i="18"/>
  <c r="B103" i="37"/>
  <c r="CK104" i="18"/>
  <c r="P104" i="23" s="1"/>
  <c r="CK105" i="18"/>
  <c r="P105" i="23" s="1"/>
  <c r="Z118" i="32"/>
  <c r="AU103" i="19"/>
  <c r="AV103" i="19"/>
  <c r="E102" i="37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I104" i="37"/>
  <c r="I105" i="37"/>
  <c r="L104" i="37"/>
  <c r="L105" i="37"/>
  <c r="M104" i="23"/>
  <c r="D103" i="19"/>
  <c r="I103" i="37"/>
  <c r="G103" i="37" a="1"/>
  <c r="G103" i="37" s="1"/>
  <c r="J105" i="23"/>
  <c r="G102" i="37" a="1"/>
  <c r="G102" i="37" s="1"/>
  <c r="M103" i="23"/>
  <c r="D102" i="19"/>
  <c r="K104" i="37"/>
  <c r="K105" i="37"/>
  <c r="M104" i="37"/>
  <c r="M105" i="37"/>
  <c r="CR103" i="18"/>
  <c r="C102" i="19" s="1"/>
  <c r="F102" i="19" l="1"/>
  <c r="AM102" i="19" s="1"/>
  <c r="F103" i="19"/>
  <c r="AM103" i="19" s="1"/>
  <c r="N103" i="37"/>
  <c r="F104" i="19"/>
  <c r="AM104" i="19" s="1"/>
  <c r="W103" i="23"/>
  <c r="X103" i="23"/>
  <c r="N104" i="37"/>
  <c r="N105" i="37"/>
  <c r="W105" i="23"/>
  <c r="X105" i="23"/>
  <c r="X104" i="23"/>
  <c r="W104" i="23"/>
  <c r="Y104" i="23" l="1"/>
  <c r="Y103" i="23"/>
  <c r="Y105" i="23"/>
  <c r="Q101" i="1" l="1"/>
  <c r="O101" i="1"/>
  <c r="B101" i="1"/>
  <c r="Q101" i="13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B101" i="13"/>
  <c r="A101" i="13"/>
  <c r="Q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B101" i="12"/>
  <c r="A101" i="12"/>
  <c r="Q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Q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Q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Q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Q100" i="1"/>
  <c r="BK112" i="1" s="1"/>
  <c r="P100" i="1"/>
  <c r="BJ112" i="1" s="1"/>
  <c r="O100" i="1"/>
  <c r="BI112" i="1" s="1"/>
  <c r="N100" i="1"/>
  <c r="BH112" i="1" s="1"/>
  <c r="M100" i="1"/>
  <c r="BG112" i="1" s="1"/>
  <c r="L100" i="1"/>
  <c r="BF112" i="1" s="1"/>
  <c r="K100" i="1"/>
  <c r="BE112" i="1" s="1"/>
  <c r="J100" i="1"/>
  <c r="BD112" i="1" s="1"/>
  <c r="I100" i="1"/>
  <c r="BC112" i="1" s="1"/>
  <c r="H100" i="1"/>
  <c r="BB112" i="1" s="1"/>
  <c r="G100" i="1"/>
  <c r="BA112" i="1" s="1"/>
  <c r="F100" i="1"/>
  <c r="AZ112" i="1" s="1"/>
  <c r="E100" i="1"/>
  <c r="AY112" i="1" s="1"/>
  <c r="D100" i="1"/>
  <c r="AX112" i="1" s="1"/>
  <c r="C100" i="1"/>
  <c r="AW112" i="1" s="1"/>
  <c r="B100" i="1"/>
  <c r="AV112" i="1" s="1"/>
  <c r="Q100" i="13"/>
  <c r="BK112" i="13" s="1"/>
  <c r="O100" i="13"/>
  <c r="BI112" i="13" s="1"/>
  <c r="N100" i="13"/>
  <c r="BH112" i="13" s="1"/>
  <c r="M100" i="13"/>
  <c r="BG112" i="13" s="1"/>
  <c r="L100" i="13"/>
  <c r="BF112" i="13" s="1"/>
  <c r="K100" i="13"/>
  <c r="BE112" i="13" s="1"/>
  <c r="J100" i="13"/>
  <c r="BD112" i="13" s="1"/>
  <c r="I100" i="13"/>
  <c r="BC112" i="13" s="1"/>
  <c r="H100" i="13"/>
  <c r="BB112" i="13" s="1"/>
  <c r="G100" i="13"/>
  <c r="BA112" i="13" s="1"/>
  <c r="F100" i="13"/>
  <c r="AZ112" i="13" s="1"/>
  <c r="E100" i="13"/>
  <c r="AY112" i="13" s="1"/>
  <c r="D100" i="13"/>
  <c r="AX112" i="13" s="1"/>
  <c r="C100" i="13"/>
  <c r="AW112" i="13" s="1"/>
  <c r="B100" i="13"/>
  <c r="AV112" i="13" s="1"/>
  <c r="AO139" i="17" s="1"/>
  <c r="A100" i="13"/>
  <c r="Q100" i="12"/>
  <c r="BK112" i="12" s="1"/>
  <c r="O100" i="12"/>
  <c r="BI112" i="12" s="1"/>
  <c r="N100" i="12"/>
  <c r="BH112" i="12" s="1"/>
  <c r="M100" i="12"/>
  <c r="BG112" i="12" s="1"/>
  <c r="L100" i="12"/>
  <c r="BF112" i="12" s="1"/>
  <c r="K100" i="12"/>
  <c r="BE112" i="12" s="1"/>
  <c r="J100" i="12"/>
  <c r="BD112" i="12" s="1"/>
  <c r="I100" i="12"/>
  <c r="BC112" i="12" s="1"/>
  <c r="H100" i="12"/>
  <c r="BB112" i="12" s="1"/>
  <c r="G100" i="12"/>
  <c r="BA112" i="12" s="1"/>
  <c r="F100" i="12"/>
  <c r="AZ112" i="12" s="1"/>
  <c r="E100" i="12"/>
  <c r="AY112" i="12" s="1"/>
  <c r="D100" i="12"/>
  <c r="AX112" i="12" s="1"/>
  <c r="C100" i="12"/>
  <c r="AW112" i="12" s="1"/>
  <c r="B100" i="12"/>
  <c r="AV112" i="12" s="1"/>
  <c r="AO139" i="16" s="1"/>
  <c r="A100" i="12"/>
  <c r="Q100" i="11"/>
  <c r="BK112" i="11" s="1"/>
  <c r="O100" i="11"/>
  <c r="BI112" i="11" s="1"/>
  <c r="N100" i="11"/>
  <c r="BH112" i="11" s="1"/>
  <c r="M100" i="11"/>
  <c r="BG112" i="11" s="1"/>
  <c r="L100" i="11"/>
  <c r="BF112" i="11" s="1"/>
  <c r="K100" i="11"/>
  <c r="BE112" i="11" s="1"/>
  <c r="J100" i="11"/>
  <c r="BD112" i="11" s="1"/>
  <c r="I100" i="11"/>
  <c r="BC112" i="11" s="1"/>
  <c r="H100" i="11"/>
  <c r="BB112" i="11" s="1"/>
  <c r="G100" i="11"/>
  <c r="BA112" i="11" s="1"/>
  <c r="F100" i="11"/>
  <c r="AZ112" i="11" s="1"/>
  <c r="E100" i="11"/>
  <c r="AY112" i="11" s="1"/>
  <c r="D100" i="11"/>
  <c r="AX112" i="11" s="1"/>
  <c r="C100" i="11"/>
  <c r="AW112" i="11" s="1"/>
  <c r="B100" i="11"/>
  <c r="AV112" i="11" s="1"/>
  <c r="AO139" i="15" s="1"/>
  <c r="A100" i="11"/>
  <c r="Q100" i="10"/>
  <c r="BK112" i="10" s="1"/>
  <c r="O100" i="10"/>
  <c r="BI112" i="10" s="1"/>
  <c r="N100" i="10"/>
  <c r="BH112" i="10" s="1"/>
  <c r="M100" i="10"/>
  <c r="BG112" i="10" s="1"/>
  <c r="L100" i="10"/>
  <c r="BF112" i="10" s="1"/>
  <c r="K100" i="10"/>
  <c r="BE112" i="10" s="1"/>
  <c r="J100" i="10"/>
  <c r="BD112" i="10" s="1"/>
  <c r="I100" i="10"/>
  <c r="BC112" i="10" s="1"/>
  <c r="H100" i="10"/>
  <c r="BB112" i="10" s="1"/>
  <c r="G100" i="10"/>
  <c r="BA112" i="10" s="1"/>
  <c r="F100" i="10"/>
  <c r="AZ112" i="10" s="1"/>
  <c r="E100" i="10"/>
  <c r="AY112" i="10" s="1"/>
  <c r="D100" i="10"/>
  <c r="AX112" i="10" s="1"/>
  <c r="C100" i="10"/>
  <c r="AW112" i="10" s="1"/>
  <c r="B100" i="10"/>
  <c r="AV112" i="10" s="1"/>
  <c r="AO139" i="14" s="1"/>
  <c r="A100" i="10"/>
  <c r="Q100" i="8"/>
  <c r="BK112" i="8" s="1"/>
  <c r="O100" i="8"/>
  <c r="BI112" i="8" s="1"/>
  <c r="N100" i="8"/>
  <c r="BH112" i="8" s="1"/>
  <c r="M100" i="8"/>
  <c r="BG112" i="8" s="1"/>
  <c r="L100" i="8"/>
  <c r="BF112" i="8" s="1"/>
  <c r="K100" i="8"/>
  <c r="BE112" i="8" s="1"/>
  <c r="J100" i="8"/>
  <c r="BD112" i="8" s="1"/>
  <c r="I100" i="8"/>
  <c r="BC112" i="8" s="1"/>
  <c r="H100" i="8"/>
  <c r="BB112" i="8" s="1"/>
  <c r="G100" i="8"/>
  <c r="BA112" i="8" s="1"/>
  <c r="F100" i="8"/>
  <c r="AZ112" i="8" s="1"/>
  <c r="E100" i="8"/>
  <c r="AY112" i="8" s="1"/>
  <c r="D100" i="8"/>
  <c r="AX112" i="8" s="1"/>
  <c r="C100" i="8"/>
  <c r="AW112" i="8" s="1"/>
  <c r="B100" i="8"/>
  <c r="AV112" i="8" s="1"/>
  <c r="AO139" i="5" s="1"/>
  <c r="A100" i="8"/>
  <c r="Q100" i="6"/>
  <c r="BK112" i="6" s="1"/>
  <c r="O100" i="6"/>
  <c r="BI112" i="6" s="1"/>
  <c r="N100" i="6"/>
  <c r="BH112" i="6" s="1"/>
  <c r="M100" i="6"/>
  <c r="BG112" i="6" s="1"/>
  <c r="L100" i="6"/>
  <c r="BF112" i="6" s="1"/>
  <c r="K100" i="6"/>
  <c r="BE112" i="6" s="1"/>
  <c r="J100" i="6"/>
  <c r="BD112" i="6" s="1"/>
  <c r="I100" i="6"/>
  <c r="BC112" i="6" s="1"/>
  <c r="H100" i="6"/>
  <c r="BB112" i="6" s="1"/>
  <c r="G100" i="6"/>
  <c r="BA112" i="6" s="1"/>
  <c r="F100" i="6"/>
  <c r="AZ112" i="6" s="1"/>
  <c r="E100" i="6"/>
  <c r="AY112" i="6" s="1"/>
  <c r="D100" i="6"/>
  <c r="AX112" i="6" s="1"/>
  <c r="C100" i="6"/>
  <c r="AW112" i="6" s="1"/>
  <c r="B100" i="6"/>
  <c r="AV112" i="6" s="1"/>
  <c r="AO139" i="4" s="1"/>
  <c r="Q99" i="1"/>
  <c r="BK111" i="1" s="1"/>
  <c r="P99" i="1"/>
  <c r="BJ111" i="1" s="1"/>
  <c r="O99" i="1"/>
  <c r="BI111" i="1" s="1"/>
  <c r="N99" i="1"/>
  <c r="BH111" i="1" s="1"/>
  <c r="M99" i="1"/>
  <c r="BG111" i="1" s="1"/>
  <c r="L99" i="1"/>
  <c r="BF111" i="1" s="1"/>
  <c r="K99" i="1"/>
  <c r="BE111" i="1" s="1"/>
  <c r="J99" i="1"/>
  <c r="BD111" i="1" s="1"/>
  <c r="I99" i="1"/>
  <c r="BC111" i="1" s="1"/>
  <c r="H99" i="1"/>
  <c r="BB111" i="1" s="1"/>
  <c r="G99" i="1"/>
  <c r="BA111" i="1" s="1"/>
  <c r="F99" i="1"/>
  <c r="AZ111" i="1" s="1"/>
  <c r="E99" i="1"/>
  <c r="AY111" i="1" s="1"/>
  <c r="D99" i="1"/>
  <c r="AX111" i="1" s="1"/>
  <c r="C99" i="1"/>
  <c r="AW111" i="1" s="1"/>
  <c r="B99" i="1"/>
  <c r="AV111" i="1" s="1"/>
  <c r="Q99" i="13"/>
  <c r="BK111" i="13" s="1"/>
  <c r="O99" i="13"/>
  <c r="BI111" i="13" s="1"/>
  <c r="N99" i="13"/>
  <c r="BH111" i="13" s="1"/>
  <c r="M99" i="13"/>
  <c r="BG111" i="13" s="1"/>
  <c r="L99" i="13"/>
  <c r="BF111" i="13" s="1"/>
  <c r="K99" i="13"/>
  <c r="BE111" i="13" s="1"/>
  <c r="J99" i="13"/>
  <c r="BD111" i="13" s="1"/>
  <c r="I99" i="13"/>
  <c r="BC111" i="13" s="1"/>
  <c r="H99" i="13"/>
  <c r="BB111" i="13" s="1"/>
  <c r="G99" i="13"/>
  <c r="BA111" i="13" s="1"/>
  <c r="F99" i="13"/>
  <c r="AZ111" i="13" s="1"/>
  <c r="E99" i="13"/>
  <c r="AY111" i="13" s="1"/>
  <c r="D99" i="13"/>
  <c r="AX111" i="13" s="1"/>
  <c r="C99" i="13"/>
  <c r="AW111" i="13" s="1"/>
  <c r="B99" i="13"/>
  <c r="AV111" i="13" s="1"/>
  <c r="AO138" i="17" s="1"/>
  <c r="A99" i="13"/>
  <c r="Q99" i="12"/>
  <c r="BK111" i="12" s="1"/>
  <c r="O99" i="12"/>
  <c r="BI111" i="12" s="1"/>
  <c r="N99" i="12"/>
  <c r="BH111" i="12" s="1"/>
  <c r="M99" i="12"/>
  <c r="BG111" i="12" s="1"/>
  <c r="L99" i="12"/>
  <c r="BF111" i="12" s="1"/>
  <c r="K99" i="12"/>
  <c r="BE111" i="12" s="1"/>
  <c r="J99" i="12"/>
  <c r="BD111" i="12" s="1"/>
  <c r="I99" i="12"/>
  <c r="BC111" i="12" s="1"/>
  <c r="H99" i="12"/>
  <c r="BB111" i="12" s="1"/>
  <c r="G99" i="12"/>
  <c r="BA111" i="12" s="1"/>
  <c r="F99" i="12"/>
  <c r="AZ111" i="12" s="1"/>
  <c r="E99" i="12"/>
  <c r="AY111" i="12" s="1"/>
  <c r="D99" i="12"/>
  <c r="AX111" i="12" s="1"/>
  <c r="C99" i="12"/>
  <c r="AW111" i="12" s="1"/>
  <c r="B99" i="12"/>
  <c r="AV111" i="12" s="1"/>
  <c r="AO138" i="16" s="1"/>
  <c r="A99" i="12"/>
  <c r="Q99" i="11"/>
  <c r="BK111" i="11" s="1"/>
  <c r="O99" i="11"/>
  <c r="BI111" i="11" s="1"/>
  <c r="N99" i="11"/>
  <c r="BH111" i="11" s="1"/>
  <c r="M99" i="11"/>
  <c r="BG111" i="11" s="1"/>
  <c r="L99" i="11"/>
  <c r="BF111" i="11" s="1"/>
  <c r="K99" i="11"/>
  <c r="BE111" i="11" s="1"/>
  <c r="J99" i="11"/>
  <c r="BD111" i="11" s="1"/>
  <c r="I99" i="11"/>
  <c r="BC111" i="11" s="1"/>
  <c r="H99" i="11"/>
  <c r="BB111" i="11" s="1"/>
  <c r="G99" i="11"/>
  <c r="BA111" i="11" s="1"/>
  <c r="F99" i="11"/>
  <c r="AZ111" i="11" s="1"/>
  <c r="E99" i="11"/>
  <c r="AY111" i="11" s="1"/>
  <c r="D99" i="11"/>
  <c r="AX111" i="11" s="1"/>
  <c r="C99" i="11"/>
  <c r="AW111" i="11" s="1"/>
  <c r="B99" i="11"/>
  <c r="AV111" i="11" s="1"/>
  <c r="AO138" i="15" s="1"/>
  <c r="A99" i="11"/>
  <c r="Q99" i="10"/>
  <c r="BK111" i="10" s="1"/>
  <c r="O99" i="10"/>
  <c r="BI111" i="10" s="1"/>
  <c r="N99" i="10"/>
  <c r="BH111" i="10" s="1"/>
  <c r="M99" i="10"/>
  <c r="BG111" i="10" s="1"/>
  <c r="L99" i="10"/>
  <c r="BF111" i="10" s="1"/>
  <c r="K99" i="10"/>
  <c r="BE111" i="10" s="1"/>
  <c r="J99" i="10"/>
  <c r="BD111" i="10" s="1"/>
  <c r="I99" i="10"/>
  <c r="BC111" i="10" s="1"/>
  <c r="H99" i="10"/>
  <c r="BB111" i="10" s="1"/>
  <c r="G99" i="10"/>
  <c r="BA111" i="10" s="1"/>
  <c r="F99" i="10"/>
  <c r="AZ111" i="10" s="1"/>
  <c r="E99" i="10"/>
  <c r="AY111" i="10" s="1"/>
  <c r="D99" i="10"/>
  <c r="AX111" i="10" s="1"/>
  <c r="C99" i="10"/>
  <c r="AW111" i="10" s="1"/>
  <c r="B99" i="10"/>
  <c r="AV111" i="10" s="1"/>
  <c r="AO138" i="14" s="1"/>
  <c r="A99" i="10"/>
  <c r="Q99" i="8"/>
  <c r="BK111" i="8" s="1"/>
  <c r="O99" i="8"/>
  <c r="BI111" i="8" s="1"/>
  <c r="N99" i="8"/>
  <c r="BH111" i="8" s="1"/>
  <c r="M99" i="8"/>
  <c r="BG111" i="8" s="1"/>
  <c r="L99" i="8"/>
  <c r="BF111" i="8" s="1"/>
  <c r="K99" i="8"/>
  <c r="BE111" i="8" s="1"/>
  <c r="J99" i="8"/>
  <c r="BD111" i="8" s="1"/>
  <c r="I99" i="8"/>
  <c r="BC111" i="8" s="1"/>
  <c r="H99" i="8"/>
  <c r="BB111" i="8" s="1"/>
  <c r="G99" i="8"/>
  <c r="BA111" i="8" s="1"/>
  <c r="F99" i="8"/>
  <c r="AZ111" i="8" s="1"/>
  <c r="E99" i="8"/>
  <c r="AY111" i="8" s="1"/>
  <c r="D99" i="8"/>
  <c r="AX111" i="8" s="1"/>
  <c r="C99" i="8"/>
  <c r="AW111" i="8" s="1"/>
  <c r="B99" i="8"/>
  <c r="AV111" i="8" s="1"/>
  <c r="AO138" i="5" s="1"/>
  <c r="A99" i="8"/>
  <c r="Q99" i="6"/>
  <c r="BK111" i="6" s="1"/>
  <c r="O99" i="6"/>
  <c r="BI111" i="6" s="1"/>
  <c r="N99" i="6"/>
  <c r="BH111" i="6" s="1"/>
  <c r="M99" i="6"/>
  <c r="BG111" i="6" s="1"/>
  <c r="L99" i="6"/>
  <c r="BF111" i="6" s="1"/>
  <c r="K99" i="6"/>
  <c r="BE111" i="6" s="1"/>
  <c r="J99" i="6"/>
  <c r="BD111" i="6" s="1"/>
  <c r="I99" i="6"/>
  <c r="BC111" i="6" s="1"/>
  <c r="H99" i="6"/>
  <c r="BB111" i="6" s="1"/>
  <c r="G99" i="6"/>
  <c r="BA111" i="6" s="1"/>
  <c r="F99" i="6"/>
  <c r="AZ111" i="6" s="1"/>
  <c r="E99" i="6"/>
  <c r="AY111" i="6" s="1"/>
  <c r="D99" i="6"/>
  <c r="AX111" i="6" s="1"/>
  <c r="C99" i="6"/>
  <c r="AW111" i="6" s="1"/>
  <c r="B99" i="6"/>
  <c r="AV111" i="6" s="1"/>
  <c r="AO138" i="4" s="1"/>
  <c r="J114" i="32" a="1"/>
  <c r="J113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W99" i="10"/>
  <c r="BQ111" i="10" s="1"/>
  <c r="T99" i="10"/>
  <c r="BN111" i="10" s="1"/>
  <c r="U99" i="10"/>
  <c r="BO111" i="10" s="1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99" i="1"/>
  <c r="A99" i="6"/>
  <c r="AE100" i="6"/>
  <c r="BY100" i="6"/>
  <c r="P100" i="6"/>
  <c r="BJ112" i="6" s="1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V101" i="6"/>
  <c r="T101" i="6"/>
  <c r="U101" i="6"/>
  <c r="BV102" i="6"/>
  <c r="AJ102" i="6"/>
  <c r="AJ101" i="6"/>
  <c r="CD101" i="6"/>
  <c r="CD102" i="6"/>
  <c r="AB102" i="8"/>
  <c r="AB101" i="8"/>
  <c r="BV101" i="8"/>
  <c r="T101" i="8"/>
  <c r="W101" i="8"/>
  <c r="U101" i="8"/>
  <c r="BV102" i="8"/>
  <c r="AJ101" i="8"/>
  <c r="CD101" i="8"/>
  <c r="CD102" i="8"/>
  <c r="AJ102" i="8"/>
  <c r="AA102" i="10"/>
  <c r="AA101" i="10"/>
  <c r="BU101" i="10"/>
  <c r="BU102" i="10"/>
  <c r="AI102" i="10"/>
  <c r="AI101" i="10"/>
  <c r="CC101" i="10"/>
  <c r="CC102" i="10"/>
  <c r="Z101" i="11"/>
  <c r="R101" i="11"/>
  <c r="S101" i="1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H101" i="1"/>
  <c r="P101" i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P100" i="8"/>
  <c r="BJ112" i="8" s="1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AB102" i="10"/>
  <c r="AB101" i="10"/>
  <c r="T101" i="10"/>
  <c r="W101" i="10"/>
  <c r="U101" i="10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S101" i="12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A101" i="1"/>
  <c r="A101" i="6"/>
  <c r="I101" i="1"/>
  <c r="AN102" i="1"/>
  <c r="AN101" i="1"/>
  <c r="Z100" i="11"/>
  <c r="R100" i="11"/>
  <c r="S100" i="11"/>
  <c r="BM112" i="11" s="1"/>
  <c r="BT100" i="11"/>
  <c r="P99" i="6"/>
  <c r="BJ111" i="6" s="1"/>
  <c r="P99" i="8"/>
  <c r="BJ111" i="8" s="1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P100" i="10"/>
  <c r="BJ112" i="10" s="1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W101" i="11"/>
  <c r="BV101" i="11"/>
  <c r="T101" i="1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T101" i="13"/>
  <c r="S101" i="13"/>
  <c r="BT102" i="13"/>
  <c r="AH101" i="13"/>
  <c r="CB101" i="13"/>
  <c r="AH102" i="13"/>
  <c r="CB102" i="13"/>
  <c r="Y102" i="1"/>
  <c r="Y101" i="1"/>
  <c r="J101" i="1"/>
  <c r="BS99" i="12"/>
  <c r="D126" i="16"/>
  <c r="AS126" i="16" s="1"/>
  <c r="AJ100" i="8"/>
  <c r="CD100" i="8"/>
  <c r="AA100" i="10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P99" i="10"/>
  <c r="BJ111" i="10" s="1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P100" i="11"/>
  <c r="BJ112" i="11" s="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P101" i="6"/>
  <c r="AE102" i="8"/>
  <c r="AE101" i="8"/>
  <c r="BY101" i="8"/>
  <c r="BY102" i="8"/>
  <c r="P101" i="8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W101" i="12"/>
  <c r="BV101" i="12"/>
  <c r="T101" i="12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C101" i="1"/>
  <c r="K101" i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BM112" i="8" s="1"/>
  <c r="R100" i="8"/>
  <c r="BL112" i="8" s="1"/>
  <c r="AH100" i="8"/>
  <c r="CB100" i="8"/>
  <c r="Y100" i="10"/>
  <c r="AB127" i="14" s="1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P100" i="12"/>
  <c r="BJ112" i="12" s="1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P101" i="10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U101" i="13"/>
  <c r="W101" i="13"/>
  <c r="BV101" i="13"/>
  <c r="BV102" i="13"/>
  <c r="AJ101" i="13"/>
  <c r="CD101" i="13"/>
  <c r="AJ102" i="13"/>
  <c r="CD102" i="13"/>
  <c r="D101" i="1"/>
  <c r="L101" i="1"/>
  <c r="P99" i="11"/>
  <c r="BJ111" i="11" s="1"/>
  <c r="R99" i="8"/>
  <c r="BL111" i="8" s="1"/>
  <c r="S99" i="8"/>
  <c r="BM111" i="8" s="1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P99" i="12"/>
  <c r="BJ111" i="12" s="1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Z100" i="10"/>
  <c r="R100" i="10"/>
  <c r="BL112" i="10" s="1"/>
  <c r="S100" i="10"/>
  <c r="BM112" i="10" s="1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P100" i="13"/>
  <c r="BJ112" i="13" s="1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P101" i="1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E101" i="1"/>
  <c r="M101" i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T101" i="6"/>
  <c r="R101" i="6"/>
  <c r="BT102" i="6"/>
  <c r="AH102" i="6"/>
  <c r="AH101" i="6"/>
  <c r="CB101" i="6"/>
  <c r="CB102" i="6"/>
  <c r="Z101" i="8"/>
  <c r="R101" i="8"/>
  <c r="S101" i="8"/>
  <c r="BT101" i="8"/>
  <c r="BT102" i="8"/>
  <c r="Z102" i="8"/>
  <c r="AH102" i="8"/>
  <c r="AH101" i="8"/>
  <c r="CB101" i="8"/>
  <c r="CB102" i="8"/>
  <c r="Y102" i="10"/>
  <c r="AB129" i="14" s="1"/>
  <c r="R101" i="19" s="1"/>
  <c r="Y101" i="10"/>
  <c r="AB128" i="14" s="1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P101" i="12"/>
  <c r="AD101" i="13"/>
  <c r="BX101" i="13"/>
  <c r="AD102" i="13"/>
  <c r="BX102" i="13"/>
  <c r="AL102" i="13"/>
  <c r="AL101" i="13"/>
  <c r="F101" i="1"/>
  <c r="N101" i="1"/>
  <c r="BS99" i="10"/>
  <c r="D126" i="14"/>
  <c r="AS126" i="14" s="1"/>
  <c r="S99" i="10"/>
  <c r="BM111" i="10" s="1"/>
  <c r="R99" i="10"/>
  <c r="BL111" i="10" s="1"/>
  <c r="AG138" i="14"/>
  <c r="AH138" i="14"/>
  <c r="AM138" i="14"/>
  <c r="AL138" i="14"/>
  <c r="AK138" i="14"/>
  <c r="AF138" i="14"/>
  <c r="AI138" i="14"/>
  <c r="AE138" i="14"/>
  <c r="AD138" i="14"/>
  <c r="AJ138" i="14"/>
  <c r="P99" i="13"/>
  <c r="BJ111" i="13" s="1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AB100" i="10"/>
  <c r="W100" i="10"/>
  <c r="BQ112" i="10" s="1"/>
  <c r="BV100" i="10"/>
  <c r="U100" i="10"/>
  <c r="T100" i="10"/>
  <c r="BN112" i="10" s="1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100" i="1"/>
  <c r="A100" i="6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Z102" i="10"/>
  <c r="Z101" i="10"/>
  <c r="S101" i="10"/>
  <c r="R101" i="10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P101" i="13"/>
  <c r="G101" i="1"/>
  <c r="AL102" i="1"/>
  <c r="AL101" i="1"/>
  <c r="F113" i="32" a="1"/>
  <c r="H115" i="32" a="1"/>
  <c r="F114" i="32" a="1"/>
  <c r="E113" i="32" a="1"/>
  <c r="D115" i="32" a="1"/>
  <c r="F115" i="32" a="1"/>
  <c r="G113" i="32" a="1"/>
  <c r="I115" i="32" a="1"/>
  <c r="E115" i="32" a="1"/>
  <c r="H114" i="32" a="1"/>
  <c r="I113" i="32" a="1"/>
  <c r="I114" i="32" a="1"/>
  <c r="H113" i="32" a="1"/>
  <c r="J115" i="32" a="1"/>
  <c r="G114" i="32" a="1"/>
  <c r="E114" i="32" a="1"/>
  <c r="D113" i="32" a="1"/>
  <c r="D114" i="32" a="1"/>
  <c r="G115" i="32" a="1"/>
  <c r="AO100" i="12" l="1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AT127" i="16"/>
  <c r="Q127" i="16"/>
  <c r="O127" i="16" a="1"/>
  <c r="O127" i="16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G100" i="22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T127" i="5"/>
  <c r="D99" i="22"/>
  <c r="Q127" i="5"/>
  <c r="Z102" i="1"/>
  <c r="Z101" i="1"/>
  <c r="R101" i="1"/>
  <c r="S101" i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Q127" i="17"/>
  <c r="AT127" i="17"/>
  <c r="H99" i="22"/>
  <c r="CF100" i="13"/>
  <c r="AD102" i="1"/>
  <c r="AD101" i="1"/>
  <c r="AT128" i="14"/>
  <c r="O128" i="14" a="1"/>
  <c r="O128" i="14" s="1"/>
  <c r="Q128" i="14"/>
  <c r="E100" i="22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AT128" i="17"/>
  <c r="Q128" i="17"/>
  <c r="O128" i="17" a="1"/>
  <c r="O128" i="17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D100" i="22"/>
  <c r="Q129" i="5"/>
  <c r="S128" i="5"/>
  <c r="S129" i="5"/>
  <c r="R128" i="4"/>
  <c r="R129" i="4"/>
  <c r="AB101" i="1"/>
  <c r="T101" i="1"/>
  <c r="W101" i="1"/>
  <c r="U101" i="1"/>
  <c r="AB102" i="1"/>
  <c r="AM102" i="11"/>
  <c r="AM101" i="11"/>
  <c r="N100" i="35"/>
  <c r="T127" i="14"/>
  <c r="AM101" i="10"/>
  <c r="K100" i="35"/>
  <c r="AM102" i="10"/>
  <c r="U127" i="5"/>
  <c r="I99" i="3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T127" i="15"/>
  <c r="F99" i="22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T127" i="14"/>
  <c r="E99" i="22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I100" i="3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F100" i="22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I98" i="35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Q98" i="1"/>
  <c r="BK110" i="1" s="1"/>
  <c r="O98" i="1"/>
  <c r="BI110" i="1" s="1"/>
  <c r="B98" i="1"/>
  <c r="AV110" i="1" s="1"/>
  <c r="Q98" i="13"/>
  <c r="BK110" i="13" s="1"/>
  <c r="O98" i="13"/>
  <c r="BI110" i="13" s="1"/>
  <c r="N98" i="13"/>
  <c r="BH110" i="13" s="1"/>
  <c r="M98" i="13"/>
  <c r="BG110" i="13" s="1"/>
  <c r="L98" i="13"/>
  <c r="BF110" i="13" s="1"/>
  <c r="K98" i="13"/>
  <c r="BE110" i="13" s="1"/>
  <c r="J98" i="13"/>
  <c r="BD110" i="13" s="1"/>
  <c r="I98" i="13"/>
  <c r="BC110" i="13" s="1"/>
  <c r="H98" i="13"/>
  <c r="BB110" i="13" s="1"/>
  <c r="G98" i="13"/>
  <c r="BA110" i="13" s="1"/>
  <c r="F98" i="13"/>
  <c r="AZ110" i="13" s="1"/>
  <c r="E98" i="13"/>
  <c r="AY110" i="13" s="1"/>
  <c r="D98" i="13"/>
  <c r="AX110" i="13" s="1"/>
  <c r="C98" i="13"/>
  <c r="AW110" i="13" s="1"/>
  <c r="B98" i="13"/>
  <c r="AV110" i="13" s="1"/>
  <c r="AO137" i="17" s="1"/>
  <c r="A98" i="13"/>
  <c r="Q98" i="12"/>
  <c r="BK110" i="12" s="1"/>
  <c r="O98" i="12"/>
  <c r="BI110" i="12" s="1"/>
  <c r="N98" i="12"/>
  <c r="BH110" i="12" s="1"/>
  <c r="M98" i="12"/>
  <c r="BG110" i="12" s="1"/>
  <c r="L98" i="12"/>
  <c r="BF110" i="12" s="1"/>
  <c r="K98" i="12"/>
  <c r="BE110" i="12" s="1"/>
  <c r="J98" i="12"/>
  <c r="BD110" i="12" s="1"/>
  <c r="I98" i="12"/>
  <c r="BC110" i="12" s="1"/>
  <c r="H98" i="12"/>
  <c r="BB110" i="12" s="1"/>
  <c r="G98" i="12"/>
  <c r="BA110" i="12" s="1"/>
  <c r="F98" i="12"/>
  <c r="AZ110" i="12" s="1"/>
  <c r="E98" i="12"/>
  <c r="AY110" i="12" s="1"/>
  <c r="D98" i="12"/>
  <c r="AX110" i="12" s="1"/>
  <c r="C98" i="12"/>
  <c r="AW110" i="12" s="1"/>
  <c r="B98" i="12"/>
  <c r="AV110" i="12" s="1"/>
  <c r="AO137" i="16" s="1"/>
  <c r="A98" i="12"/>
  <c r="Q98" i="11"/>
  <c r="BK110" i="11" s="1"/>
  <c r="O98" i="11"/>
  <c r="BI110" i="11" s="1"/>
  <c r="N98" i="11"/>
  <c r="BH110" i="11" s="1"/>
  <c r="M98" i="11"/>
  <c r="BG110" i="11" s="1"/>
  <c r="L98" i="11"/>
  <c r="BF110" i="11" s="1"/>
  <c r="K98" i="11"/>
  <c r="BE110" i="11" s="1"/>
  <c r="J98" i="11"/>
  <c r="BD110" i="11" s="1"/>
  <c r="I98" i="11"/>
  <c r="BC110" i="11" s="1"/>
  <c r="H98" i="11"/>
  <c r="BB110" i="11" s="1"/>
  <c r="G98" i="11"/>
  <c r="BA110" i="11" s="1"/>
  <c r="F98" i="11"/>
  <c r="AZ110" i="11" s="1"/>
  <c r="E98" i="11"/>
  <c r="AY110" i="11" s="1"/>
  <c r="D98" i="11"/>
  <c r="AX110" i="11" s="1"/>
  <c r="C98" i="11"/>
  <c r="AW110" i="11" s="1"/>
  <c r="B98" i="11"/>
  <c r="AV110" i="11" s="1"/>
  <c r="AO137" i="15" s="1"/>
  <c r="A98" i="11"/>
  <c r="Q98" i="10"/>
  <c r="BK110" i="10" s="1"/>
  <c r="O98" i="10"/>
  <c r="BI110" i="10" s="1"/>
  <c r="N98" i="10"/>
  <c r="BH110" i="10" s="1"/>
  <c r="M98" i="10"/>
  <c r="BG110" i="10" s="1"/>
  <c r="L98" i="10"/>
  <c r="BF110" i="10" s="1"/>
  <c r="K98" i="10"/>
  <c r="BE110" i="10" s="1"/>
  <c r="J98" i="10"/>
  <c r="BD110" i="10" s="1"/>
  <c r="I98" i="10"/>
  <c r="BC110" i="10" s="1"/>
  <c r="H98" i="10"/>
  <c r="BB110" i="10" s="1"/>
  <c r="G98" i="10"/>
  <c r="BA110" i="10" s="1"/>
  <c r="F98" i="10"/>
  <c r="AZ110" i="10" s="1"/>
  <c r="E98" i="10"/>
  <c r="AY110" i="10" s="1"/>
  <c r="D98" i="10"/>
  <c r="AX110" i="10" s="1"/>
  <c r="C98" i="10"/>
  <c r="AW110" i="10" s="1"/>
  <c r="B98" i="10"/>
  <c r="AV110" i="10" s="1"/>
  <c r="AO137" i="14" s="1"/>
  <c r="A98" i="10"/>
  <c r="Q98" i="8"/>
  <c r="BK110" i="8" s="1"/>
  <c r="O98" i="8"/>
  <c r="BI110" i="8" s="1"/>
  <c r="N98" i="8"/>
  <c r="BH110" i="8" s="1"/>
  <c r="M98" i="8"/>
  <c r="BG110" i="8" s="1"/>
  <c r="L98" i="8"/>
  <c r="BF110" i="8" s="1"/>
  <c r="K98" i="8"/>
  <c r="BE110" i="8" s="1"/>
  <c r="J98" i="8"/>
  <c r="BD110" i="8" s="1"/>
  <c r="I98" i="8"/>
  <c r="BC110" i="8" s="1"/>
  <c r="H98" i="8"/>
  <c r="BB110" i="8" s="1"/>
  <c r="G98" i="8"/>
  <c r="BA110" i="8" s="1"/>
  <c r="F98" i="8"/>
  <c r="AZ110" i="8" s="1"/>
  <c r="E98" i="8"/>
  <c r="AY110" i="8" s="1"/>
  <c r="D98" i="8"/>
  <c r="AX110" i="8" s="1"/>
  <c r="C98" i="8"/>
  <c r="AW110" i="8" s="1"/>
  <c r="B98" i="8"/>
  <c r="AV110" i="8" s="1"/>
  <c r="AO137" i="5" s="1"/>
  <c r="A98" i="8"/>
  <c r="Q98" i="6"/>
  <c r="BK110" i="6" s="1"/>
  <c r="O98" i="6"/>
  <c r="BI110" i="6" s="1"/>
  <c r="N98" i="6"/>
  <c r="BH110" i="6" s="1"/>
  <c r="M98" i="6"/>
  <c r="BG110" i="6" s="1"/>
  <c r="L98" i="6"/>
  <c r="BF110" i="6" s="1"/>
  <c r="K98" i="6"/>
  <c r="BE110" i="6" s="1"/>
  <c r="J98" i="6"/>
  <c r="BD110" i="6" s="1"/>
  <c r="I98" i="6"/>
  <c r="BC110" i="6" s="1"/>
  <c r="H98" i="6"/>
  <c r="BB110" i="6" s="1"/>
  <c r="G98" i="6"/>
  <c r="BA110" i="6" s="1"/>
  <c r="F98" i="6"/>
  <c r="AZ110" i="6" s="1"/>
  <c r="E98" i="6"/>
  <c r="AY110" i="6" s="1"/>
  <c r="D98" i="6"/>
  <c r="AX110" i="6" s="1"/>
  <c r="C98" i="6"/>
  <c r="AW110" i="6" s="1"/>
  <c r="B98" i="6"/>
  <c r="AV110" i="6" s="1"/>
  <c r="AO137" i="4" s="1"/>
  <c r="Q97" i="1"/>
  <c r="P97" i="1"/>
  <c r="O97" i="1"/>
  <c r="Q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Q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Q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Q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Q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Q96" i="1"/>
  <c r="P96" i="1"/>
  <c r="O96" i="1"/>
  <c r="Q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6" i="8"/>
  <c r="O96" i="8"/>
  <c r="Q96" i="10"/>
  <c r="O96" i="10"/>
  <c r="Q96" i="11"/>
  <c r="O96" i="11"/>
  <c r="Q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A95" i="12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J111" i="32" a="1"/>
  <c r="J110" i="32" a="1"/>
  <c r="AA99" i="35" l="1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T96" i="10"/>
  <c r="W96" i="10"/>
  <c r="U96" i="10"/>
  <c r="BI108" i="8"/>
  <c r="BD109" i="11"/>
  <c r="AG97" i="11"/>
  <c r="CA97" i="11"/>
  <c r="BS98" i="8"/>
  <c r="D125" i="5"/>
  <c r="AS125" i="5" s="1"/>
  <c r="AC99" i="12"/>
  <c r="BW98" i="12"/>
  <c r="AC98" i="12"/>
  <c r="BW99" i="12"/>
  <c r="E98" i="1"/>
  <c r="AY110" i="1" s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S96" i="10"/>
  <c r="R96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D96" i="1"/>
  <c r="L96" i="1"/>
  <c r="AX109" i="6"/>
  <c r="AA97" i="6"/>
  <c r="BU97" i="6"/>
  <c r="BF109" i="6"/>
  <c r="AI97" i="6"/>
  <c r="CC97" i="6"/>
  <c r="AW109" i="8"/>
  <c r="Z97" i="8"/>
  <c r="R97" i="8"/>
  <c r="S97" i="8"/>
  <c r="BT97" i="8"/>
  <c r="BE109" i="8"/>
  <c r="AH97" i="8"/>
  <c r="CB97" i="8"/>
  <c r="Y97" i="10"/>
  <c r="AB124" i="14" s="1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P97" i="12"/>
  <c r="BA109" i="13"/>
  <c r="AD97" i="13"/>
  <c r="BX97" i="13"/>
  <c r="AL97" i="13"/>
  <c r="BI109" i="13"/>
  <c r="F97" i="1"/>
  <c r="N97" i="1"/>
  <c r="BZ98" i="6"/>
  <c r="AF98" i="6"/>
  <c r="AF99" i="6"/>
  <c r="BZ99" i="6"/>
  <c r="AN98" i="6"/>
  <c r="AN99" i="6"/>
  <c r="BY98" i="8"/>
  <c r="AE98" i="8"/>
  <c r="BY99" i="8"/>
  <c r="AE99" i="8"/>
  <c r="P98" i="8"/>
  <c r="BJ110" i="8" s="1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C98" i="1"/>
  <c r="AW110" i="1" s="1"/>
  <c r="L98" i="1"/>
  <c r="BF110" i="1" s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M98" i="1"/>
  <c r="BG110" i="1" s="1"/>
  <c r="N100" i="22"/>
  <c r="N101" i="22"/>
  <c r="BG108" i="10"/>
  <c r="AZ108" i="13"/>
  <c r="M96" i="1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P96" i="8"/>
  <c r="BA108" i="13"/>
  <c r="BI108" i="13"/>
  <c r="F96" i="1"/>
  <c r="N96" i="1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AA97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H97" i="1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P98" i="11"/>
  <c r="BJ110" i="11" s="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F98" i="1"/>
  <c r="AZ110" i="1" s="1"/>
  <c r="N98" i="1"/>
  <c r="BH110" i="1" s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P96" i="13"/>
  <c r="G96" i="1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AB97" i="10"/>
  <c r="W97" i="10"/>
  <c r="U97" i="10"/>
  <c r="T97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97" i="1"/>
  <c r="A97" i="6"/>
  <c r="I97" i="1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BM110" i="8" s="1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Y99" i="10"/>
  <c r="AB126" i="14" s="1"/>
  <c r="R98" i="19" s="1"/>
  <c r="Y98" i="10"/>
  <c r="AB125" i="14" s="1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P98" i="12"/>
  <c r="BJ110" i="12" s="1"/>
  <c r="AD99" i="13"/>
  <c r="BX98" i="13"/>
  <c r="AD98" i="13"/>
  <c r="BX99" i="13"/>
  <c r="AL98" i="13"/>
  <c r="AL99" i="13"/>
  <c r="G98" i="1"/>
  <c r="BA110" i="1" s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AQ127" i="15"/>
  <c r="AG101" i="35"/>
  <c r="AG100" i="35"/>
  <c r="AH101" i="19"/>
  <c r="AJ101" i="19" s="1"/>
  <c r="AS101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G97" i="1"/>
  <c r="AK99" i="12"/>
  <c r="CE98" i="12"/>
  <c r="AK98" i="12"/>
  <c r="CE99" i="12"/>
  <c r="BC108" i="11"/>
  <c r="AZ108" i="8"/>
  <c r="BE108" i="12"/>
  <c r="P96" i="11"/>
  <c r="BC108" i="13"/>
  <c r="H96" i="1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DE109" i="18"/>
  <c r="B97" i="1"/>
  <c r="J97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Z99" i="10"/>
  <c r="BT98" i="10"/>
  <c r="Z98" i="10"/>
  <c r="R98" i="10"/>
  <c r="BL110" i="10" s="1"/>
  <c r="S98" i="10"/>
  <c r="BM110" i="10" s="1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P98" i="13"/>
  <c r="BJ110" i="13" s="1"/>
  <c r="H98" i="1"/>
  <c r="BB110" i="1" s="1"/>
  <c r="P98" i="1"/>
  <c r="BJ110" i="1" s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AH99" i="35"/>
  <c r="CW111" i="18"/>
  <c r="AW111" i="23" s="1"/>
  <c r="AW108" i="8"/>
  <c r="S96" i="8"/>
  <c r="R96" i="8"/>
  <c r="BA108" i="11"/>
  <c r="P96" i="12"/>
  <c r="E96" i="1"/>
  <c r="AW109" i="10"/>
  <c r="Z97" i="10"/>
  <c r="BT97" i="10"/>
  <c r="S97" i="10"/>
  <c r="R97" i="10"/>
  <c r="BC109" i="12"/>
  <c r="AF97" i="12"/>
  <c r="BZ97" i="12"/>
  <c r="AL97" i="1"/>
  <c r="BI109" i="1"/>
  <c r="CA98" i="6"/>
  <c r="AG98" i="6"/>
  <c r="AG99" i="6"/>
  <c r="CA99" i="6"/>
  <c r="P98" i="10"/>
  <c r="BJ110" i="10" s="1"/>
  <c r="D98" i="1"/>
  <c r="AX110" i="1" s="1"/>
  <c r="X101" i="35"/>
  <c r="X100" i="35"/>
  <c r="BA108" i="6"/>
  <c r="BH108" i="8"/>
  <c r="BD108" i="11"/>
  <c r="BK108" i="13"/>
  <c r="B95" i="35"/>
  <c r="BJ108" i="1"/>
  <c r="P97" i="6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P96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A96" i="1"/>
  <c r="A96" i="6"/>
  <c r="I96" i="1"/>
  <c r="BK108" i="1"/>
  <c r="BC109" i="6"/>
  <c r="AF97" i="6"/>
  <c r="BZ97" i="6"/>
  <c r="AN97" i="6"/>
  <c r="BK109" i="6"/>
  <c r="BB109" i="8"/>
  <c r="AE97" i="8"/>
  <c r="BY97" i="8"/>
  <c r="P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C97" i="1"/>
  <c r="K97" i="1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AA99" i="10"/>
  <c r="BU98" i="10"/>
  <c r="AA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I98" i="1"/>
  <c r="BC110" i="1" s="1"/>
  <c r="AN98" i="1"/>
  <c r="AN99" i="1"/>
  <c r="D99" i="26"/>
  <c r="AQ129" i="15"/>
  <c r="X101" i="19"/>
  <c r="Z101" i="19" s="1"/>
  <c r="AQ101" i="19" s="1"/>
  <c r="B99" i="26"/>
  <c r="AT102" i="1"/>
  <c r="AT101" i="1"/>
  <c r="AQ129" i="5"/>
  <c r="N101" i="19"/>
  <c r="P101" i="19" s="1"/>
  <c r="AO101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DE108" i="18"/>
  <c r="B96" i="1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P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D97" i="1"/>
  <c r="L97" i="1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AB99" i="10"/>
  <c r="BV98" i="10"/>
  <c r="U98" i="10"/>
  <c r="BO110" i="10" s="1"/>
  <c r="W98" i="10"/>
  <c r="BQ110" i="10" s="1"/>
  <c r="T98" i="10"/>
  <c r="BN110" i="10" s="1"/>
  <c r="AB98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A98" i="1"/>
  <c r="A98" i="6"/>
  <c r="J98" i="1"/>
  <c r="BD110" i="1" s="1"/>
  <c r="G99" i="26"/>
  <c r="K99" i="22"/>
  <c r="I99" i="22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AQ129" i="14"/>
  <c r="N99" i="19"/>
  <c r="P99" i="19" s="1"/>
  <c r="AO99" i="19" s="1"/>
  <c r="AQ127" i="5"/>
  <c r="AC100" i="19"/>
  <c r="AE100" i="19" s="1"/>
  <c r="AR100" i="19" s="1"/>
  <c r="AQ128" i="16"/>
  <c r="F100" i="26"/>
  <c r="AA127" i="16"/>
  <c r="F100" i="23" s="1"/>
  <c r="I101" i="19"/>
  <c r="K101" i="19" s="1"/>
  <c r="AN101" i="19" s="1"/>
  <c r="AQ129" i="4"/>
  <c r="BE108" i="8"/>
  <c r="P97" i="13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J96" i="1"/>
  <c r="AN97" i="8"/>
  <c r="BK109" i="8"/>
  <c r="BA109" i="11"/>
  <c r="AD97" i="11"/>
  <c r="BX97" i="11"/>
  <c r="AV108" i="6"/>
  <c r="AO135" i="4" s="1"/>
  <c r="BE108" i="10"/>
  <c r="BG108" i="11"/>
  <c r="AZ108" i="12"/>
  <c r="BH108" i="12"/>
  <c r="P96" i="10"/>
  <c r="AX108" i="13"/>
  <c r="BF108" i="13"/>
  <c r="C96" i="1"/>
  <c r="K96" i="1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P97" i="11"/>
  <c r="BA109" i="12"/>
  <c r="AD97" i="12"/>
  <c r="BX97" i="12"/>
  <c r="AL97" i="12"/>
  <c r="BI109" i="12"/>
  <c r="AZ109" i="13"/>
  <c r="AC97" i="13"/>
  <c r="BW97" i="13"/>
  <c r="BH109" i="13"/>
  <c r="AK97" i="13"/>
  <c r="CE97" i="13"/>
  <c r="E97" i="1"/>
  <c r="M97" i="1"/>
  <c r="AE99" i="6"/>
  <c r="AE98" i="6"/>
  <c r="BY98" i="6"/>
  <c r="BY99" i="6"/>
  <c r="P98" i="6"/>
  <c r="BJ110" i="6" s="1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8" i="1"/>
  <c r="Y99" i="1"/>
  <c r="K98" i="1"/>
  <c r="BE110" i="1" s="1"/>
  <c r="Z99" i="19"/>
  <c r="AQ99" i="19" s="1"/>
  <c r="AQ128" i="15"/>
  <c r="X100" i="19"/>
  <c r="Z100" i="19" s="1"/>
  <c r="AQ100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BF110" i="19" s="1"/>
  <c r="AQ127" i="16"/>
  <c r="CZ111" i="18"/>
  <c r="AZ111" i="23" s="1"/>
  <c r="CX111" i="18"/>
  <c r="AX111" i="23" s="1"/>
  <c r="L115" i="32"/>
  <c r="Q115" i="32"/>
  <c r="T115" i="32"/>
  <c r="U115" i="32"/>
  <c r="N115" i="32"/>
  <c r="M115" i="32"/>
  <c r="R115" i="32"/>
  <c r="O115" i="32"/>
  <c r="P115" i="32"/>
  <c r="S115" i="32"/>
  <c r="CU111" i="18"/>
  <c r="AU111" i="23" s="1"/>
  <c r="V101" i="26"/>
  <c r="X102" i="33" s="1"/>
  <c r="Q95" i="1"/>
  <c r="O95" i="1"/>
  <c r="J95" i="1"/>
  <c r="H95" i="1"/>
  <c r="G95" i="1"/>
  <c r="F95" i="1"/>
  <c r="Q95" i="13"/>
  <c r="P95" i="13"/>
  <c r="O95" i="13"/>
  <c r="N95" i="13"/>
  <c r="M95" i="13"/>
  <c r="AJ96" i="13" s="1"/>
  <c r="L95" i="13"/>
  <c r="K95" i="13"/>
  <c r="AH96" i="13" s="1"/>
  <c r="J95" i="13"/>
  <c r="I95" i="13"/>
  <c r="AF96" i="13" s="1"/>
  <c r="H95" i="13"/>
  <c r="G95" i="13"/>
  <c r="F95" i="13"/>
  <c r="E95" i="13"/>
  <c r="D95" i="13"/>
  <c r="C95" i="13"/>
  <c r="Z96" i="13" s="1"/>
  <c r="B95" i="13"/>
  <c r="A95" i="13"/>
  <c r="Q95" i="12"/>
  <c r="P95" i="12"/>
  <c r="O95" i="12"/>
  <c r="N95" i="12"/>
  <c r="M95" i="12"/>
  <c r="AJ96" i="12" s="1"/>
  <c r="L95" i="12"/>
  <c r="AI96" i="12" s="1"/>
  <c r="K95" i="12"/>
  <c r="J95" i="12"/>
  <c r="I95" i="12"/>
  <c r="AF96" i="12" s="1"/>
  <c r="H95" i="12"/>
  <c r="G95" i="12"/>
  <c r="F95" i="12"/>
  <c r="E95" i="12"/>
  <c r="D95" i="12"/>
  <c r="C95" i="12"/>
  <c r="Z96" i="12" s="1"/>
  <c r="B95" i="12"/>
  <c r="Y96" i="12" s="1"/>
  <c r="AB123" i="16" s="1"/>
  <c r="AB95" i="19" s="1"/>
  <c r="Q95" i="11"/>
  <c r="P95" i="11"/>
  <c r="O95" i="11"/>
  <c r="AL96" i="11" s="1"/>
  <c r="N95" i="11"/>
  <c r="AK96" i="11" s="1"/>
  <c r="M95" i="11"/>
  <c r="L95" i="11"/>
  <c r="K95" i="11"/>
  <c r="J95" i="11"/>
  <c r="I95" i="11"/>
  <c r="H95" i="11"/>
  <c r="G95" i="11"/>
  <c r="F95" i="11"/>
  <c r="E95" i="11"/>
  <c r="D95" i="11"/>
  <c r="AA96" i="11" s="1"/>
  <c r="C95" i="11"/>
  <c r="Z96" i="11" s="1"/>
  <c r="B95" i="11"/>
  <c r="A95" i="11"/>
  <c r="Q95" i="10"/>
  <c r="P95" i="10"/>
  <c r="O95" i="10"/>
  <c r="N95" i="10"/>
  <c r="M95" i="10"/>
  <c r="L95" i="10"/>
  <c r="AI96" i="10" s="1"/>
  <c r="K95" i="10"/>
  <c r="AH96" i="10" s="1"/>
  <c r="J95" i="10"/>
  <c r="I95" i="10"/>
  <c r="H95" i="10"/>
  <c r="G95" i="10"/>
  <c r="AD96" i="10" s="1"/>
  <c r="F95" i="10"/>
  <c r="E95" i="10"/>
  <c r="D95" i="10"/>
  <c r="C95" i="10"/>
  <c r="B95" i="10"/>
  <c r="A95" i="10"/>
  <c r="Q95" i="8"/>
  <c r="P95" i="8"/>
  <c r="O95" i="8"/>
  <c r="N95" i="8"/>
  <c r="AK96" i="8" s="1"/>
  <c r="M95" i="8"/>
  <c r="L95" i="8"/>
  <c r="K95" i="8"/>
  <c r="J95" i="8"/>
  <c r="I95" i="8"/>
  <c r="H95" i="8"/>
  <c r="G95" i="8"/>
  <c r="F95" i="8"/>
  <c r="AC96" i="8" s="1"/>
  <c r="E95" i="8"/>
  <c r="AB96" i="8" s="1"/>
  <c r="D95" i="8"/>
  <c r="C95" i="8"/>
  <c r="B95" i="8"/>
  <c r="A95" i="8"/>
  <c r="Q95" i="6"/>
  <c r="AN96" i="6" s="1"/>
  <c r="P95" i="6"/>
  <c r="O95" i="6"/>
  <c r="AL96" i="6" s="1"/>
  <c r="N95" i="6"/>
  <c r="AK96" i="6" s="1"/>
  <c r="M95" i="6"/>
  <c r="L95" i="6"/>
  <c r="K95" i="6"/>
  <c r="AH96" i="6" s="1"/>
  <c r="J95" i="6"/>
  <c r="I95" i="6"/>
  <c r="H95" i="6"/>
  <c r="AE96" i="6" s="1"/>
  <c r="G95" i="6"/>
  <c r="F95" i="6"/>
  <c r="E95" i="6"/>
  <c r="AB96" i="6" s="1"/>
  <c r="D95" i="6"/>
  <c r="C95" i="6"/>
  <c r="B95" i="6"/>
  <c r="G112" i="32" a="1"/>
  <c r="E109" i="32" a="1"/>
  <c r="E111" i="32" a="1"/>
  <c r="D109" i="32" a="1"/>
  <c r="H112" i="32" a="1"/>
  <c r="G109" i="32" a="1"/>
  <c r="F111" i="32" a="1"/>
  <c r="E112" i="32" a="1"/>
  <c r="F109" i="32" a="1"/>
  <c r="E110" i="32" a="1"/>
  <c r="F110" i="32" a="1"/>
  <c r="H109" i="32" a="1"/>
  <c r="F112" i="32" a="1"/>
  <c r="I112" i="32" a="1"/>
  <c r="I111" i="32" a="1"/>
  <c r="G110" i="32" a="1"/>
  <c r="J112" i="32" a="1"/>
  <c r="H111" i="32" a="1"/>
  <c r="G111" i="32" a="1"/>
  <c r="I109" i="32" a="1"/>
  <c r="D112" i="32" a="1"/>
  <c r="I110" i="32" a="1"/>
  <c r="D110" i="32" a="1"/>
  <c r="H110" i="32" a="1"/>
  <c r="D111" i="32" a="1"/>
  <c r="AG126" i="32" l="1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C95" i="1"/>
  <c r="Z96" i="1" s="1"/>
  <c r="BB107" i="8"/>
  <c r="AZ107" i="12"/>
  <c r="AY107" i="13"/>
  <c r="W95" i="13"/>
  <c r="U95" i="13"/>
  <c r="T95" i="13"/>
  <c r="L95" i="1"/>
  <c r="AV107" i="6"/>
  <c r="AO134" i="4" s="1"/>
  <c r="BC107" i="8"/>
  <c r="K94" i="35"/>
  <c r="BJ107" i="10"/>
  <c r="BI107" i="12"/>
  <c r="E95" i="1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N95" i="1"/>
  <c r="AK96" i="1" s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I95" i="3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K95" i="1"/>
  <c r="AH96" i="1" s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AP96" i="8" s="1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R95" i="10"/>
  <c r="AO96" i="10" s="1"/>
  <c r="S95" i="10"/>
  <c r="AP96" i="10" s="1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P95" i="1"/>
  <c r="Z115" i="32"/>
  <c r="U125" i="17"/>
  <c r="U126" i="17"/>
  <c r="X125" i="17"/>
  <c r="X126" i="17"/>
  <c r="BJ109" i="11"/>
  <c r="N96" i="35"/>
  <c r="AM97" i="11"/>
  <c r="X124" i="4"/>
  <c r="AK136" i="4"/>
  <c r="BQ108" i="12"/>
  <c r="AT96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I97" i="35"/>
  <c r="AE98" i="35" s="1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R95" i="12"/>
  <c r="AO96" i="12" s="1"/>
  <c r="Q123" i="16"/>
  <c r="BE107" i="12"/>
  <c r="AV107" i="13"/>
  <c r="AO134" i="17" s="1"/>
  <c r="BD107" i="13"/>
  <c r="A95" i="1"/>
  <c r="A95" i="6"/>
  <c r="I95" i="1"/>
  <c r="AF96" i="1" s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W95" i="10"/>
  <c r="AT96" i="10" s="1"/>
  <c r="U95" i="10"/>
  <c r="AR96" i="10" s="1"/>
  <c r="T95" i="10"/>
  <c r="AQ96" i="10" s="1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DE107" i="18"/>
  <c r="B95" i="1"/>
  <c r="Y96" i="1" s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Y96" i="10"/>
  <c r="AB123" i="14" s="1"/>
  <c r="R95" i="19" s="1"/>
  <c r="AU123" i="16"/>
  <c r="Z123" i="16"/>
  <c r="AD95" i="19" s="1"/>
  <c r="AM135" i="16"/>
  <c r="R95" i="35"/>
  <c r="AP96" i="12"/>
  <c r="BM108" i="12"/>
  <c r="B101" i="37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I96" i="35"/>
  <c r="AP97" i="8"/>
  <c r="BQ108" i="13"/>
  <c r="AT96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CQ101" i="18"/>
  <c r="CQ102" i="18"/>
  <c r="C101" i="37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AA96" i="10"/>
  <c r="Y96" i="8"/>
  <c r="AB123" i="5" s="1"/>
  <c r="M95" i="19" s="1"/>
  <c r="AI135" i="4"/>
  <c r="BV96" i="11"/>
  <c r="X123" i="14"/>
  <c r="AK135" i="14"/>
  <c r="BT96" i="10"/>
  <c r="AG96" i="10"/>
  <c r="BZ96" i="6"/>
  <c r="CA96" i="12"/>
  <c r="AB96" i="10"/>
  <c r="BF107" i="13"/>
  <c r="AZ107" i="11"/>
  <c r="BH107" i="12"/>
  <c r="D95" i="1"/>
  <c r="AA96" i="1" s="1"/>
  <c r="BA107" i="12"/>
  <c r="M95" i="1"/>
  <c r="AJ96" i="1" s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Z96" i="10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AC95" i="21" a="1"/>
  <c r="AH95" i="21" a="1"/>
  <c r="BK95" i="21" a="1"/>
  <c r="AW95" i="21" a="1"/>
  <c r="BS95" i="21" a="1"/>
  <c r="AG95" i="21" a="1"/>
  <c r="AI95" i="21" a="1"/>
  <c r="BE95" i="21" a="1"/>
  <c r="S95" i="21" a="1"/>
  <c r="E95" i="21" a="1"/>
  <c r="Z95" i="21" a="1"/>
  <c r="J95" i="21" a="1"/>
  <c r="AZ95" i="21" a="1"/>
  <c r="BD95" i="21" a="1"/>
  <c r="U95" i="21" a="1"/>
  <c r="BQ95" i="21" a="1"/>
  <c r="AB95" i="21" a="1"/>
  <c r="AU95" i="21" a="1"/>
  <c r="AX95" i="21" a="1"/>
  <c r="Q95" i="21" a="1"/>
  <c r="BB95" i="21" a="1"/>
  <c r="J109" i="32" a="1"/>
  <c r="BN95" i="21" a="1"/>
  <c r="BG95" i="21" a="1"/>
  <c r="AA95" i="21" a="1"/>
  <c r="AN95" i="21" a="1"/>
  <c r="BJ95" i="21" a="1"/>
  <c r="BL95" i="21" a="1"/>
  <c r="N95" i="21" a="1"/>
  <c r="AM95" i="21" a="1"/>
  <c r="X95" i="21" a="1"/>
  <c r="F95" i="21" a="1"/>
  <c r="BO95" i="21" a="1"/>
  <c r="L95" i="21" a="1"/>
  <c r="BI95" i="21" a="1"/>
  <c r="BR95" i="21" a="1"/>
  <c r="AQ95" i="21" a="1"/>
  <c r="G95" i="21" a="1"/>
  <c r="R95" i="21" a="1"/>
  <c r="V95" i="21" a="1"/>
  <c r="AT95" i="21" a="1"/>
  <c r="AP95" i="21" a="1"/>
  <c r="BC95" i="21" a="1"/>
  <c r="AL95" i="21" a="1"/>
  <c r="T95" i="21" a="1"/>
  <c r="AO95" i="21" a="1"/>
  <c r="BP95" i="21" a="1"/>
  <c r="H95" i="21" a="1"/>
  <c r="M95" i="21" a="1"/>
  <c r="Y95" i="21" a="1"/>
  <c r="O95" i="21" a="1"/>
  <c r="D95" i="21" a="1"/>
  <c r="BA95" i="21" a="1"/>
  <c r="C95" i="21" a="1"/>
  <c r="K95" i="21" a="1"/>
  <c r="AV95" i="21" a="1"/>
  <c r="AS95" i="21" a="1"/>
  <c r="AJ95" i="21" a="1"/>
  <c r="BH95" i="21" a="1"/>
  <c r="AF95" i="21" a="1"/>
  <c r="AE95" i="21" a="1"/>
  <c r="F110" i="20" l="1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I94" i="35"/>
  <c r="AE95" i="35" s="1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V123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1" i="23" l="1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Z109" i="23" l="1"/>
  <c r="AD109" i="23" s="1"/>
  <c r="D110" i="33" s="1"/>
  <c r="Z110" i="23"/>
  <c r="AD110" i="23" s="1"/>
  <c r="D111" i="33" s="1"/>
  <c r="Z108" i="23"/>
  <c r="AD108" i="23" s="1"/>
  <c r="D109" i="33" s="1"/>
  <c r="BF107" i="23"/>
  <c r="Z107" i="23"/>
  <c r="AD107" i="23" s="1"/>
  <c r="D108" i="33" s="1"/>
  <c r="Q94" i="1" l="1"/>
  <c r="P94" i="1"/>
  <c r="O94" i="1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Q94" i="11"/>
  <c r="P94" i="11"/>
  <c r="O94" i="11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Q94" i="6"/>
  <c r="P94" i="6"/>
  <c r="O94" i="6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Q93" i="1"/>
  <c r="P93" i="1"/>
  <c r="O93" i="1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Q92" i="13"/>
  <c r="P92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92" i="11"/>
  <c r="Q92" i="1"/>
  <c r="P92" i="1"/>
  <c r="O92" i="1"/>
  <c r="B92" i="1"/>
  <c r="A92" i="10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E107" i="32" a="1"/>
  <c r="G107" i="32" a="1"/>
  <c r="J107" i="32" a="1"/>
  <c r="F107" i="32" a="1"/>
  <c r="D107" i="32" a="1"/>
  <c r="I105" i="32" a="1"/>
  <c r="I106" i="32" a="1"/>
  <c r="E106" i="32" a="1"/>
  <c r="D108" i="32" a="1"/>
  <c r="F108" i="32" a="1"/>
  <c r="H108" i="32" a="1"/>
  <c r="G108" i="32" a="1"/>
  <c r="F105" i="32" a="1"/>
  <c r="E108" i="32" a="1"/>
  <c r="F106" i="32" a="1"/>
  <c r="D106" i="32" a="1"/>
  <c r="F104" i="32" a="1"/>
  <c r="G105" i="32" a="1"/>
  <c r="G106" i="32" a="1"/>
  <c r="H105" i="32" a="1"/>
  <c r="H107" i="32" a="1"/>
  <c r="J108" i="32" a="1"/>
  <c r="I107" i="32" a="1"/>
  <c r="I108" i="32" a="1"/>
  <c r="J106" i="32" a="1"/>
  <c r="H106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AA93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E93" i="1"/>
  <c r="M93" i="1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E94" i="1"/>
  <c r="M94" i="1"/>
  <c r="AX102" i="10"/>
  <c r="BF103" i="10"/>
  <c r="CC91" i="10"/>
  <c r="AI91" i="10"/>
  <c r="AX104" i="10"/>
  <c r="AA92" i="10"/>
  <c r="BU92" i="10"/>
  <c r="BA104" i="8"/>
  <c r="E92" i="1"/>
  <c r="AY105" i="8"/>
  <c r="U93" i="8"/>
  <c r="T93" i="8"/>
  <c r="BV93" i="8"/>
  <c r="AB93" i="8"/>
  <c r="W93" i="8"/>
  <c r="AY102" i="10"/>
  <c r="W90" i="10"/>
  <c r="U90" i="10"/>
  <c r="T90" i="10"/>
  <c r="BG102" i="10"/>
  <c r="BG104" i="10"/>
  <c r="CD92" i="10"/>
  <c r="AJ92" i="10"/>
  <c r="AY105" i="10"/>
  <c r="BV93" i="10"/>
  <c r="AB93" i="10"/>
  <c r="T93" i="10"/>
  <c r="W93" i="10"/>
  <c r="U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Y94" i="10"/>
  <c r="AB121" i="14" s="1"/>
  <c r="R93" i="19" s="1"/>
  <c r="Y95" i="10"/>
  <c r="AB122" i="14" s="1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F94" i="1"/>
  <c r="N94" i="1"/>
  <c r="BA104" i="6"/>
  <c r="BH104" i="8"/>
  <c r="D92" i="1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T92" i="10"/>
  <c r="BV92" i="10"/>
  <c r="W92" i="10"/>
  <c r="U92" i="10"/>
  <c r="AB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F93" i="1"/>
  <c r="N93" i="1"/>
  <c r="AX106" i="6"/>
  <c r="BU94" i="6"/>
  <c r="AA94" i="6"/>
  <c r="BU95" i="6"/>
  <c r="AA95" i="6"/>
  <c r="BC104" i="6"/>
  <c r="BK104" i="6"/>
  <c r="BB104" i="8"/>
  <c r="H91" i="35"/>
  <c r="BJ104" i="8"/>
  <c r="F92" i="1"/>
  <c r="N92" i="1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G93" i="1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Z94" i="10"/>
  <c r="S94" i="10"/>
  <c r="R94" i="10"/>
  <c r="BT95" i="10"/>
  <c r="Z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G94" i="1"/>
  <c r="BI106" i="1"/>
  <c r="AL94" i="1"/>
  <c r="AL95" i="1"/>
  <c r="BI104" i="6"/>
  <c r="AZ104" i="8"/>
  <c r="L92" i="1"/>
  <c r="BG105" i="6"/>
  <c r="CD93" i="6"/>
  <c r="AJ93" i="6"/>
  <c r="BF105" i="8"/>
  <c r="AI93" i="8"/>
  <c r="CC93" i="8"/>
  <c r="AX103" i="10"/>
  <c r="BU91" i="10"/>
  <c r="AA91" i="10"/>
  <c r="BB104" i="6"/>
  <c r="BI104" i="8"/>
  <c r="M92" i="1"/>
  <c r="AZ105" i="6"/>
  <c r="AC93" i="6"/>
  <c r="BW93" i="6"/>
  <c r="BG105" i="8"/>
  <c r="CD93" i="8"/>
  <c r="AJ93" i="8"/>
  <c r="AY103" i="10"/>
  <c r="BV91" i="10"/>
  <c r="W91" i="10"/>
  <c r="T91" i="10"/>
  <c r="U91" i="10"/>
  <c r="AB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G92" i="1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H93" i="1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AA94" i="10"/>
  <c r="BU94" i="10"/>
  <c r="BU95" i="10"/>
  <c r="AA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H94" i="1"/>
  <c r="BJ106" i="1"/>
  <c r="B93" i="35"/>
  <c r="AM94" i="1"/>
  <c r="AM95" i="1"/>
  <c r="BD105" i="13"/>
  <c r="CA93" i="13"/>
  <c r="AG93" i="13"/>
  <c r="A93" i="6"/>
  <c r="A93" i="1"/>
  <c r="I93" i="1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AB94" i="10"/>
  <c r="BV94" i="10"/>
  <c r="U94" i="10"/>
  <c r="T94" i="10"/>
  <c r="W94" i="10"/>
  <c r="BV95" i="10"/>
  <c r="AB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A94" i="6"/>
  <c r="A94" i="1"/>
  <c r="I94" i="1"/>
  <c r="BK106" i="1"/>
  <c r="AN94" i="1"/>
  <c r="AN95" i="1"/>
  <c r="AW104" i="6"/>
  <c r="S92" i="6"/>
  <c r="R92" i="6"/>
  <c r="BD104" i="8"/>
  <c r="H92" i="1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R92" i="8"/>
  <c r="BE104" i="8"/>
  <c r="A92" i="6"/>
  <c r="A92" i="1"/>
  <c r="I92" i="1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DE105" i="18"/>
  <c r="B93" i="1"/>
  <c r="J93" i="1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DE106" i="18"/>
  <c r="B94" i="1"/>
  <c r="J94" i="1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J92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Y91" i="10"/>
  <c r="AB118" i="14" s="1"/>
  <c r="R90" i="19" s="1"/>
  <c r="BD103" i="10"/>
  <c r="CA91" i="10"/>
  <c r="AG91" i="10"/>
  <c r="AV104" i="10"/>
  <c r="AO131" i="14" s="1"/>
  <c r="Y92" i="10"/>
  <c r="AB119" i="14" s="1"/>
  <c r="R91" i="19" s="1"/>
  <c r="BD104" i="10"/>
  <c r="CA92" i="10"/>
  <c r="AG92" i="10"/>
  <c r="AV105" i="10"/>
  <c r="AO132" i="14" s="1"/>
  <c r="Y93" i="10"/>
  <c r="AB120" i="14" s="1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C93" i="1"/>
  <c r="K93" i="1"/>
  <c r="BC106" i="6"/>
  <c r="AF94" i="6"/>
  <c r="BZ94" i="6"/>
  <c r="AF95" i="6"/>
  <c r="BZ95" i="6"/>
  <c r="AW106" i="8"/>
  <c r="R94" i="8"/>
  <c r="S94" i="8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C94" i="1"/>
  <c r="K94" i="1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C92" i="1"/>
  <c r="K92" i="1"/>
  <c r="AX105" i="6"/>
  <c r="BU93" i="6"/>
  <c r="AA93" i="6"/>
  <c r="BF105" i="6"/>
  <c r="CC93" i="6"/>
  <c r="AI93" i="6"/>
  <c r="AW105" i="8"/>
  <c r="Z93" i="8"/>
  <c r="S93" i="8"/>
  <c r="R93" i="8"/>
  <c r="BT93" i="8"/>
  <c r="BE105" i="8"/>
  <c r="AH93" i="8"/>
  <c r="CB93" i="8"/>
  <c r="AW102" i="10"/>
  <c r="R90" i="10"/>
  <c r="S90" i="10"/>
  <c r="BE102" i="10"/>
  <c r="AW103" i="10"/>
  <c r="BT91" i="10"/>
  <c r="S91" i="10"/>
  <c r="R91" i="10"/>
  <c r="Z91" i="10"/>
  <c r="BE103" i="10"/>
  <c r="CB91" i="10"/>
  <c r="AH91" i="10"/>
  <c r="AW104" i="10"/>
  <c r="S92" i="10"/>
  <c r="BT92" i="10"/>
  <c r="R92" i="10"/>
  <c r="Z92" i="10"/>
  <c r="BE104" i="10"/>
  <c r="AH92" i="10"/>
  <c r="CB92" i="10"/>
  <c r="AW105" i="10"/>
  <c r="Z93" i="10"/>
  <c r="S93" i="10"/>
  <c r="R93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D93" i="1"/>
  <c r="L93" i="1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D94" i="1"/>
  <c r="L94" i="1"/>
  <c r="DE104" i="18"/>
  <c r="CS94" i="21"/>
  <c r="CS95" i="21"/>
  <c r="CS93" i="21"/>
  <c r="Q91" i="1"/>
  <c r="AN92" i="1" s="1"/>
  <c r="P91" i="1"/>
  <c r="O91" i="1"/>
  <c r="AL92" i="1" s="1"/>
  <c r="N91" i="1"/>
  <c r="M91" i="1"/>
  <c r="K91" i="1"/>
  <c r="E91" i="1"/>
  <c r="D91" i="1"/>
  <c r="C91" i="1"/>
  <c r="B91" i="1"/>
  <c r="Y92" i="1" s="1"/>
  <c r="AB119" i="36" s="1"/>
  <c r="A91" i="11"/>
  <c r="A91" i="10"/>
  <c r="Q91" i="8"/>
  <c r="AN92" i="8" s="1"/>
  <c r="P91" i="8"/>
  <c r="AM92" i="8" s="1"/>
  <c r="O91" i="8"/>
  <c r="AL92" i="8" s="1"/>
  <c r="N91" i="8"/>
  <c r="M91" i="8"/>
  <c r="AJ92" i="8" s="1"/>
  <c r="L91" i="8"/>
  <c r="K91" i="8"/>
  <c r="AH92" i="8" s="1"/>
  <c r="J91" i="8"/>
  <c r="I91" i="8"/>
  <c r="H91" i="8"/>
  <c r="AE92" i="8" s="1"/>
  <c r="G91" i="8"/>
  <c r="AD92" i="8" s="1"/>
  <c r="F91" i="8"/>
  <c r="AC92" i="8" s="1"/>
  <c r="E91" i="8"/>
  <c r="AB92" i="8" s="1"/>
  <c r="D91" i="8"/>
  <c r="C91" i="8"/>
  <c r="B91" i="8"/>
  <c r="A91" i="8"/>
  <c r="Q91" i="6"/>
  <c r="P91" i="6"/>
  <c r="AM92" i="6" s="1"/>
  <c r="O91" i="6"/>
  <c r="N91" i="6"/>
  <c r="AK92" i="6" s="1"/>
  <c r="M91" i="6"/>
  <c r="L91" i="6"/>
  <c r="K91" i="6"/>
  <c r="J91" i="6"/>
  <c r="I91" i="6"/>
  <c r="H91" i="6"/>
  <c r="G91" i="6"/>
  <c r="AD92" i="6" s="1"/>
  <c r="F91" i="6"/>
  <c r="AC92" i="6" s="1"/>
  <c r="E91" i="6"/>
  <c r="AB92" i="6" s="1"/>
  <c r="D91" i="6"/>
  <c r="AA92" i="6" s="1"/>
  <c r="C91" i="6"/>
  <c r="Z92" i="6" s="1"/>
  <c r="B91" i="6"/>
  <c r="Y92" i="6" s="1"/>
  <c r="AB119" i="4" s="1"/>
  <c r="H91" i="19" s="1"/>
  <c r="B5" i="10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G91" i="1"/>
  <c r="T91" i="1" s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I91" i="35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I91" i="1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AP92" i="8" s="1"/>
  <c r="Z119" i="5"/>
  <c r="O91" i="19" s="1"/>
  <c r="R91" i="8"/>
  <c r="AO92" i="8" s="1"/>
  <c r="U119" i="5"/>
  <c r="R119" i="5"/>
  <c r="X119" i="5"/>
  <c r="W119" i="5"/>
  <c r="Q119" i="5"/>
  <c r="T119" i="5"/>
  <c r="BE103" i="8"/>
  <c r="L91" i="1"/>
  <c r="AI92" i="1" s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I93" i="35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A91" i="6"/>
  <c r="A91" i="1"/>
  <c r="BS91" i="8"/>
  <c r="D118" i="5"/>
  <c r="AS118" i="5" s="1"/>
  <c r="J91" i="1"/>
  <c r="AG92" i="1" s="1"/>
  <c r="AZ103" i="6"/>
  <c r="BH103" i="6"/>
  <c r="AY103" i="8"/>
  <c r="W91" i="8"/>
  <c r="AT92" i="8" s="1"/>
  <c r="U91" i="8"/>
  <c r="T91" i="8"/>
  <c r="AQ92" i="8" s="1"/>
  <c r="BG103" i="8"/>
  <c r="F91" i="1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I92" i="3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H91" i="1"/>
  <c r="AE92" i="1" s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DE103" i="18"/>
  <c r="CS92" i="21"/>
  <c r="AX92" i="21" a="1"/>
  <c r="Z94" i="21" a="1"/>
  <c r="X94" i="21" a="1"/>
  <c r="O92" i="21" a="1"/>
  <c r="Q91" i="21" a="1"/>
  <c r="D105" i="32" a="1"/>
  <c r="BB92" i="21" a="1"/>
  <c r="H94" i="21" a="1"/>
  <c r="BP92" i="21" a="1"/>
  <c r="BG93" i="21" a="1"/>
  <c r="BG91" i="21" a="1"/>
  <c r="BB91" i="21" a="1"/>
  <c r="K91" i="21" a="1"/>
  <c r="M94" i="21" a="1"/>
  <c r="AU93" i="21" a="1"/>
  <c r="R92" i="21" a="1"/>
  <c r="BS94" i="21" a="1"/>
  <c r="AW93" i="21" a="1"/>
  <c r="BL91" i="21" a="1"/>
  <c r="AQ94" i="21" a="1"/>
  <c r="AG94" i="21" a="1"/>
  <c r="BA92" i="21" a="1"/>
  <c r="N91" i="21" a="1"/>
  <c r="O91" i="21" a="1"/>
  <c r="AA92" i="21" a="1"/>
  <c r="BR94" i="21" a="1"/>
  <c r="BC93" i="21" a="1"/>
  <c r="F91" i="21" a="1"/>
  <c r="E93" i="21" a="1"/>
  <c r="BQ94" i="21" a="1"/>
  <c r="E90" i="21" a="1"/>
  <c r="D94" i="21" a="1"/>
  <c r="Z92" i="21" a="1"/>
  <c r="AT94" i="21" a="1"/>
  <c r="AJ94" i="21" a="1"/>
  <c r="N93" i="21" a="1"/>
  <c r="D93" i="21" a="1"/>
  <c r="R93" i="21" a="1"/>
  <c r="AS93" i="21" a="1"/>
  <c r="Z91" i="21" a="1"/>
  <c r="BG92" i="21" a="1"/>
  <c r="U92" i="21" a="1"/>
  <c r="AM94" i="21" a="1"/>
  <c r="BN93" i="21" a="1"/>
  <c r="AT92" i="21" a="1"/>
  <c r="D92" i="21" a="1"/>
  <c r="K93" i="21" a="1"/>
  <c r="BK91" i="21" a="1"/>
  <c r="AC92" i="21" a="1"/>
  <c r="AN93" i="21" a="1"/>
  <c r="J94" i="21" a="1"/>
  <c r="AX91" i="21" a="1"/>
  <c r="N94" i="21" a="1"/>
  <c r="AF92" i="21" a="1"/>
  <c r="BQ91" i="21" a="1"/>
  <c r="BJ91" i="21" a="1"/>
  <c r="BQ92" i="21" a="1"/>
  <c r="BH92" i="21" a="1"/>
  <c r="AB93" i="21" a="1"/>
  <c r="AE92" i="21" a="1"/>
  <c r="S90" i="21" a="1"/>
  <c r="S92" i="21" a="1"/>
  <c r="AZ92" i="21" a="1"/>
  <c r="AZ94" i="21" a="1"/>
  <c r="Y94" i="21" a="1"/>
  <c r="BA91" i="21" a="1"/>
  <c r="BO92" i="21" a="1"/>
  <c r="R91" i="21" a="1"/>
  <c r="AU90" i="21" a="1"/>
  <c r="G94" i="21" a="1"/>
  <c r="BD92" i="21" a="1"/>
  <c r="AV94" i="21" a="1"/>
  <c r="AP93" i="21" a="1"/>
  <c r="BB94" i="21" a="1"/>
  <c r="AQ92" i="21" a="1"/>
  <c r="C91" i="21" a="1"/>
  <c r="T92" i="21" a="1"/>
  <c r="M92" i="21" a="1"/>
  <c r="R94" i="21" a="1"/>
  <c r="J105" i="32" a="1"/>
  <c r="AI92" i="21" a="1"/>
  <c r="AB91" i="21" a="1"/>
  <c r="AO93" i="21" a="1"/>
  <c r="T91" i="21" a="1"/>
  <c r="AH92" i="21" a="1"/>
  <c r="BN91" i="21" a="1"/>
  <c r="T93" i="21" a="1"/>
  <c r="BE91" i="21" a="1"/>
  <c r="L90" i="21" a="1"/>
  <c r="AU91" i="21" a="1"/>
  <c r="AC93" i="21" a="1"/>
  <c r="K92" i="21" a="1"/>
  <c r="AG91" i="21" a="1"/>
  <c r="AB94" i="21" a="1"/>
  <c r="BB90" i="21" a="1"/>
  <c r="AG90" i="21" a="1"/>
  <c r="E92" i="21" a="1"/>
  <c r="BG94" i="21" a="1"/>
  <c r="BP91" i="21" a="1"/>
  <c r="AJ91" i="21" a="1"/>
  <c r="BE93" i="21" a="1"/>
  <c r="AC94" i="21" a="1"/>
  <c r="BK93" i="21" a="1"/>
  <c r="K94" i="21" a="1"/>
  <c r="BN94" i="21" a="1"/>
  <c r="BK94" i="21" a="1"/>
  <c r="BJ93" i="21" a="1"/>
  <c r="Y93" i="21" a="1"/>
  <c r="V91" i="21" a="1"/>
  <c r="V92" i="21" a="1"/>
  <c r="X92" i="21" a="1"/>
  <c r="BK92" i="21" a="1"/>
  <c r="S94" i="21" a="1"/>
  <c r="BI90" i="21" a="1"/>
  <c r="AA94" i="21" a="1"/>
  <c r="BB93" i="21" a="1"/>
  <c r="Q92" i="21" a="1"/>
  <c r="AF93" i="21" a="1"/>
  <c r="Y91" i="21" a="1"/>
  <c r="BL92" i="21" a="1"/>
  <c r="L93" i="21" a="1"/>
  <c r="J91" i="21" a="1"/>
  <c r="AP94" i="21" a="1"/>
  <c r="AC91" i="21" a="1"/>
  <c r="AV92" i="21" a="1"/>
  <c r="F93" i="21" a="1"/>
  <c r="AQ91" i="21" a="1"/>
  <c r="AL94" i="21" a="1"/>
  <c r="BC91" i="21" a="1"/>
  <c r="BH93" i="21" a="1"/>
  <c r="AT93" i="21" a="1"/>
  <c r="AV93" i="21" a="1"/>
  <c r="AL93" i="21" a="1"/>
  <c r="E105" i="32" a="1"/>
  <c r="Y92" i="21" a="1"/>
  <c r="G92" i="21" a="1"/>
  <c r="BJ94" i="21" a="1"/>
  <c r="AE94" i="21" a="1"/>
  <c r="BI94" i="21" a="1"/>
  <c r="BI91" i="21" a="1"/>
  <c r="AF91" i="21" a="1"/>
  <c r="AI94" i="21" a="1"/>
  <c r="AI91" i="21" a="1"/>
  <c r="BR91" i="21" a="1"/>
  <c r="AJ93" i="21" a="1"/>
  <c r="AP92" i="21" a="1"/>
  <c r="AB92" i="21" a="1"/>
  <c r="AO94" i="21" a="1"/>
  <c r="BL93" i="21" a="1"/>
  <c r="BE92" i="21" a="1"/>
  <c r="BE94" i="21" a="1"/>
  <c r="BR92" i="21" a="1"/>
  <c r="O94" i="21" a="1"/>
  <c r="H93" i="21" a="1"/>
  <c r="AN91" i="21" a="1"/>
  <c r="AI93" i="21" a="1"/>
  <c r="BN92" i="21" a="1"/>
  <c r="AM92" i="21" a="1"/>
  <c r="AN94" i="21" a="1"/>
  <c r="AA93" i="21" a="1"/>
  <c r="Q94" i="21" a="1"/>
  <c r="AT91" i="21" a="1"/>
  <c r="Z93" i="21" a="1"/>
  <c r="AH93" i="21" a="1"/>
  <c r="AG92" i="21" a="1"/>
  <c r="AF94" i="21" a="1"/>
  <c r="BD93" i="21" a="1"/>
  <c r="AH94" i="21" a="1"/>
  <c r="BD91" i="21" a="1"/>
  <c r="V93" i="21" a="1"/>
  <c r="U91" i="21" a="1"/>
  <c r="AM93" i="21" a="1"/>
  <c r="AQ93" i="21" a="1"/>
  <c r="BP93" i="21" a="1"/>
  <c r="AV91" i="21" a="1"/>
  <c r="AX93" i="21" a="1"/>
  <c r="L92" i="21" a="1"/>
  <c r="O93" i="21" a="1"/>
  <c r="BS93" i="21" a="1"/>
  <c r="BA93" i="21" a="1"/>
  <c r="BA94" i="21" a="1"/>
  <c r="AA91" i="21" a="1"/>
  <c r="AL91" i="21" a="1"/>
  <c r="BI92" i="21" a="1"/>
  <c r="BD94" i="21" a="1"/>
  <c r="M91" i="21" a="1"/>
  <c r="AL92" i="21" a="1"/>
  <c r="BH91" i="21" a="1"/>
  <c r="X93" i="21" a="1"/>
  <c r="H91" i="21" a="1"/>
  <c r="Q93" i="21" a="1"/>
  <c r="H92" i="21" a="1"/>
  <c r="AU92" i="21" a="1"/>
  <c r="AW92" i="21" a="1"/>
  <c r="BQ93" i="21" a="1"/>
  <c r="AO91" i="21" a="1"/>
  <c r="BI93" i="21" a="1"/>
  <c r="AH91" i="21" a="1"/>
  <c r="BO91" i="21" a="1"/>
  <c r="V94" i="21" a="1"/>
  <c r="AW91" i="21" a="1"/>
  <c r="J93" i="21" a="1"/>
  <c r="AJ92" i="21" a="1"/>
  <c r="BC94" i="21" a="1"/>
  <c r="AS92" i="21" a="1"/>
  <c r="J92" i="21" a="1"/>
  <c r="AN92" i="21" a="1"/>
  <c r="AX94" i="21" a="1"/>
  <c r="BJ92" i="21" a="1"/>
  <c r="AG93" i="21" a="1"/>
  <c r="U94" i="21" a="1"/>
  <c r="X91" i="21" a="1"/>
  <c r="AS91" i="21" a="1"/>
  <c r="C94" i="21" a="1"/>
  <c r="AU94" i="21" a="1"/>
  <c r="BP94" i="21" a="1"/>
  <c r="L94" i="21" a="1"/>
  <c r="S91" i="21" a="1"/>
  <c r="AS94" i="21" a="1"/>
  <c r="BS92" i="21" a="1"/>
  <c r="T94" i="21" a="1"/>
  <c r="U93" i="21" a="1"/>
  <c r="AM91" i="21" a="1"/>
  <c r="S93" i="21" a="1"/>
  <c r="L91" i="21" a="1"/>
  <c r="AP91" i="21" a="1"/>
  <c r="BH94" i="21" a="1"/>
  <c r="BR93" i="21" a="1"/>
  <c r="BP90" i="21" a="1"/>
  <c r="BC92" i="21" a="1"/>
  <c r="AW94" i="21" a="1"/>
  <c r="C92" i="21" a="1"/>
  <c r="AN90" i="21" a="1"/>
  <c r="E91" i="21" a="1"/>
  <c r="BL94" i="21" a="1"/>
  <c r="AE91" i="21" a="1"/>
  <c r="F94" i="21" a="1"/>
  <c r="C93" i="21" a="1"/>
  <c r="E94" i="21" a="1"/>
  <c r="BO94" i="21" a="1"/>
  <c r="BS91" i="21" a="1"/>
  <c r="AZ93" i="21" a="1"/>
  <c r="AO92" i="21" a="1"/>
  <c r="G91" i="21" a="1"/>
  <c r="D91" i="21" a="1"/>
  <c r="F92" i="21" a="1"/>
  <c r="Z90" i="21" a="1"/>
  <c r="G93" i="21" a="1"/>
  <c r="BO93" i="21" a="1"/>
  <c r="AE93" i="21" a="1"/>
  <c r="N92" i="21" a="1"/>
  <c r="AZ91" i="21" a="1"/>
  <c r="M93" i="21" a="1"/>
  <c r="I118" i="36" l="1" a="1"/>
  <c r="I118" i="36" s="1"/>
  <c r="F118" i="36" a="1"/>
  <c r="F118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U119" i="36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C90" i="35"/>
  <c r="BM103" i="1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AQ120" i="36" s="1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R119" i="36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I90" i="35"/>
  <c r="AE91" i="35" s="1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109" i="13"/>
  <c r="BC103" i="20" l="1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Y91" i="35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A93" i="11"/>
  <c r="A101" i="8"/>
  <c r="A93" i="10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Q90" i="1"/>
  <c r="P90" i="1"/>
  <c r="O90" i="1"/>
  <c r="B90" i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A90" i="10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Q89" i="1"/>
  <c r="P89" i="1"/>
  <c r="O89" i="1"/>
  <c r="B89" i="1"/>
  <c r="Q89" i="13"/>
  <c r="P89" i="13"/>
  <c r="O89" i="13"/>
  <c r="Q88" i="13"/>
  <c r="P88" i="13"/>
  <c r="O88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O88" i="11"/>
  <c r="P88" i="11"/>
  <c r="Q88" i="11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Q88" i="1"/>
  <c r="P88" i="1"/>
  <c r="O88" i="1"/>
  <c r="B88" i="1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Q87" i="1"/>
  <c r="P87" i="1"/>
  <c r="O87" i="1"/>
  <c r="B87" i="1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Q87" i="10"/>
  <c r="P87" i="10"/>
  <c r="O87" i="10"/>
  <c r="Q87" i="8"/>
  <c r="P87" i="8"/>
  <c r="O87" i="8"/>
  <c r="Q87" i="6"/>
  <c r="P87" i="6"/>
  <c r="O87" i="6"/>
  <c r="Q86" i="6"/>
  <c r="P86" i="6"/>
  <c r="O86" i="6"/>
  <c r="Q87" i="11"/>
  <c r="P87" i="11"/>
  <c r="O87" i="11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83" i="11"/>
  <c r="B83" i="11"/>
  <c r="A83" i="1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Q81" i="13"/>
  <c r="P81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Q79" i="13"/>
  <c r="P79" i="13"/>
  <c r="O79" i="13"/>
  <c r="Q78" i="13"/>
  <c r="P78" i="13"/>
  <c r="O78" i="13"/>
  <c r="Q77" i="13"/>
  <c r="P77" i="13"/>
  <c r="O77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9" i="11"/>
  <c r="P79" i="11"/>
  <c r="O79" i="11"/>
  <c r="Q78" i="11"/>
  <c r="P78" i="11"/>
  <c r="O78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I98" i="32" a="1"/>
  <c r="I99" i="32" a="1"/>
  <c r="G98" i="32" a="1"/>
  <c r="J96" i="32" a="1"/>
  <c r="E93" i="32" a="1"/>
  <c r="G92" i="32" a="1"/>
  <c r="D93" i="32" a="1"/>
  <c r="J104" i="32" a="1"/>
  <c r="I96" i="32" a="1"/>
  <c r="G102" i="32" a="1"/>
  <c r="J98" i="32" a="1"/>
  <c r="D101" i="32" a="1"/>
  <c r="H94" i="32" a="1"/>
  <c r="J95" i="32" a="1"/>
  <c r="E96" i="32" a="1"/>
  <c r="G99" i="32" a="1"/>
  <c r="I94" i="32" a="1"/>
  <c r="E104" i="32" a="1"/>
  <c r="F97" i="32" a="1"/>
  <c r="F102" i="32" a="1"/>
  <c r="H99" i="32" a="1"/>
  <c r="H96" i="32" a="1"/>
  <c r="H95" i="32" a="1"/>
  <c r="E99" i="32" a="1"/>
  <c r="I101" i="32" a="1"/>
  <c r="D103" i="32" a="1"/>
  <c r="G94" i="32" a="1"/>
  <c r="H102" i="32" a="1"/>
  <c r="F93" i="32" a="1"/>
  <c r="D100" i="32" a="1"/>
  <c r="I95" i="32" a="1"/>
  <c r="I100" i="32" a="1"/>
  <c r="I104" i="32" a="1"/>
  <c r="H98" i="32" a="1"/>
  <c r="I103" i="32" a="1"/>
  <c r="F103" i="32" a="1"/>
  <c r="G103" i="32" a="1"/>
  <c r="F100" i="32" a="1"/>
  <c r="E94" i="32" a="1"/>
  <c r="E95" i="32" a="1"/>
  <c r="J100" i="32" a="1"/>
  <c r="D99" i="32" a="1"/>
  <c r="D98" i="32" a="1"/>
  <c r="I92" i="32" a="1"/>
  <c r="G96" i="32" a="1"/>
  <c r="I102" i="32" a="1"/>
  <c r="G101" i="32" a="1"/>
  <c r="F99" i="32" a="1"/>
  <c r="E98" i="32" a="1"/>
  <c r="J93" i="32" a="1"/>
  <c r="I91" i="32" a="1"/>
  <c r="G97" i="32" a="1"/>
  <c r="E97" i="32" a="1"/>
  <c r="E103" i="32" a="1"/>
  <c r="H97" i="32" a="1"/>
  <c r="F101" i="32" a="1"/>
  <c r="E102" i="32" a="1"/>
  <c r="J103" i="32" a="1"/>
  <c r="D102" i="32" a="1"/>
  <c r="G93" i="32" a="1"/>
  <c r="H104" i="32" a="1"/>
  <c r="F94" i="32" a="1"/>
  <c r="D97" i="32" a="1"/>
  <c r="D96" i="32" a="1"/>
  <c r="H103" i="32" a="1"/>
  <c r="I93" i="32" a="1"/>
  <c r="J101" i="32" a="1"/>
  <c r="F98" i="32" a="1"/>
  <c r="E100" i="32" a="1"/>
  <c r="D95" i="32" a="1"/>
  <c r="G104" i="32" a="1"/>
  <c r="D94" i="32" a="1"/>
  <c r="D104" i="32" a="1"/>
  <c r="F96" i="32" a="1"/>
  <c r="E101" i="32" a="1"/>
  <c r="H93" i="32" a="1"/>
  <c r="J97" i="32" a="1"/>
  <c r="J102" i="32" a="1"/>
  <c r="I97" i="32" a="1"/>
  <c r="J94" i="32" a="1"/>
  <c r="G100" i="32" a="1"/>
  <c r="H101" i="32" a="1"/>
  <c r="H100" i="32" a="1"/>
  <c r="F95" i="32" a="1"/>
  <c r="J99" i="32" a="1"/>
  <c r="G95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A81" i="10"/>
  <c r="AX93" i="10"/>
  <c r="AA81" i="11"/>
  <c r="BU81" i="11"/>
  <c r="AX93" i="11"/>
  <c r="AH81" i="12"/>
  <c r="CB81" i="12"/>
  <c r="BE93" i="12"/>
  <c r="A81" i="6"/>
  <c r="A81" i="1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E88" i="1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E89" i="1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80" i="6"/>
  <c r="A80" i="1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85" i="6"/>
  <c r="A85" i="1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Y86" i="10"/>
  <c r="AB113" i="14" s="1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J87" i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AA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F88" i="1"/>
  <c r="N88" i="1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AA89" i="10"/>
  <c r="BU90" i="10"/>
  <c r="AA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F89" i="1"/>
  <c r="N89" i="1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A90" i="6"/>
  <c r="A90" i="1"/>
  <c r="I90" i="1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I87" i="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M89" i="1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H90" i="1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B80" i="10"/>
  <c r="U80" i="10"/>
  <c r="T80" i="10"/>
  <c r="W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B81" i="10"/>
  <c r="W81" i="10"/>
  <c r="U81" i="10"/>
  <c r="T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A85" i="10"/>
  <c r="AX97" i="10"/>
  <c r="CC85" i="10"/>
  <c r="AI85" i="10"/>
  <c r="BF97" i="10"/>
  <c r="CC85" i="11"/>
  <c r="AI85" i="11"/>
  <c r="BF97" i="11"/>
  <c r="A79" i="6"/>
  <c r="A79" i="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U85" i="10"/>
  <c r="AB85" i="10"/>
  <c r="T85" i="10"/>
  <c r="W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Z86" i="8"/>
  <c r="BE98" i="8"/>
  <c r="CB86" i="8"/>
  <c r="AH86" i="8"/>
  <c r="AW98" i="10"/>
  <c r="BT86" i="10"/>
  <c r="S86" i="10"/>
  <c r="Z86" i="10"/>
  <c r="R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C87" i="1"/>
  <c r="K87" i="1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U88" i="10"/>
  <c r="AB88" i="10"/>
  <c r="T88" i="10"/>
  <c r="W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G88" i="1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Z89" i="8"/>
  <c r="R89" i="8"/>
  <c r="BE101" i="10"/>
  <c r="CB89" i="10"/>
  <c r="AH89" i="10"/>
  <c r="CB90" i="10"/>
  <c r="AH90" i="10"/>
  <c r="AW101" i="10"/>
  <c r="BT89" i="10"/>
  <c r="R89" i="10"/>
  <c r="S89" i="10"/>
  <c r="Z89" i="10"/>
  <c r="BT90" i="10"/>
  <c r="Z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G89" i="1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J90" i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U82" i="10"/>
  <c r="T82" i="10"/>
  <c r="AB82" i="10"/>
  <c r="W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M88" i="1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Y84" i="10"/>
  <c r="AB111" i="14" s="1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AA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A86" i="6"/>
  <c r="A86" i="1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D87" i="1"/>
  <c r="L87" i="1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H88" i="1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Y89" i="10"/>
  <c r="AB116" i="14" s="1"/>
  <c r="R88" i="19" s="1"/>
  <c r="Y90" i="10"/>
  <c r="AB117" i="14" s="1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H89" i="1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C90" i="1"/>
  <c r="K90" i="1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Z88" i="10"/>
  <c r="R88" i="10"/>
  <c r="S88" i="10"/>
  <c r="AY101" i="10"/>
  <c r="BV89" i="10"/>
  <c r="AB89" i="10"/>
  <c r="W89" i="10"/>
  <c r="U89" i="10"/>
  <c r="T89" i="10"/>
  <c r="AB90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Y83" i="10"/>
  <c r="AB110" i="14" s="1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83" i="6"/>
  <c r="A83" i="1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AW96" i="8"/>
  <c r="CB84" i="8"/>
  <c r="AH84" i="8"/>
  <c r="BE96" i="8"/>
  <c r="BT84" i="10"/>
  <c r="S84" i="10"/>
  <c r="R84" i="10"/>
  <c r="Z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X83" i="35" s="1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AB86" i="10"/>
  <c r="T86" i="10"/>
  <c r="U86" i="10"/>
  <c r="W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E87" i="1"/>
  <c r="M87" i="1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A88" i="6"/>
  <c r="A88" i="1"/>
  <c r="I88" i="1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A89" i="6"/>
  <c r="A89" i="1"/>
  <c r="I89" i="1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D90" i="1"/>
  <c r="L90" i="1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A87" i="6"/>
  <c r="A87" i="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AW91" i="8"/>
  <c r="BE91" i="8"/>
  <c r="R79" i="10"/>
  <c r="S79" i="10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AW94" i="8"/>
  <c r="CB82" i="8"/>
  <c r="AH82" i="8"/>
  <c r="BE94" i="8"/>
  <c r="Y82" i="10"/>
  <c r="AB109" i="14" s="1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R83" i="8"/>
  <c r="AW95" i="8"/>
  <c r="CB83" i="8"/>
  <c r="AH83" i="8"/>
  <c r="BE95" i="8"/>
  <c r="BT83" i="10"/>
  <c r="S83" i="10"/>
  <c r="Z83" i="10"/>
  <c r="R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A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84" i="6"/>
  <c r="A84" i="1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D84" i="35" s="1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Y87" i="10"/>
  <c r="AB114" i="14" s="1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F87" i="1"/>
  <c r="N87" i="1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J88" i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J89" i="1"/>
  <c r="AW102" i="8"/>
  <c r="BT90" i="8"/>
  <c r="Z90" i="8"/>
  <c r="R90" i="8"/>
  <c r="S90" i="8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E90" i="1"/>
  <c r="M90" i="1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A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A82" i="6"/>
  <c r="A82" i="1"/>
  <c r="BX83" i="12"/>
  <c r="AD83" i="12"/>
  <c r="BA95" i="12"/>
  <c r="AJ83" i="1"/>
  <c r="BG95" i="1"/>
  <c r="AL84" i="11"/>
  <c r="BI96" i="11"/>
  <c r="BT85" i="10"/>
  <c r="R85" i="10"/>
  <c r="Z85" i="10"/>
  <c r="S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W79" i="10"/>
  <c r="U79" i="10"/>
  <c r="T79" i="10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AW92" i="8"/>
  <c r="CB80" i="8"/>
  <c r="AH80" i="8"/>
  <c r="BE92" i="8"/>
  <c r="Y80" i="10"/>
  <c r="AB107" i="14" s="1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Y81" i="10"/>
  <c r="AB108" i="14" s="1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Z82" i="10"/>
  <c r="S82" i="10"/>
  <c r="R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A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U84" i="10"/>
  <c r="AB84" i="10"/>
  <c r="W84" i="10"/>
  <c r="T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4" i="35" s="1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R87" i="10"/>
  <c r="Z87" i="10"/>
  <c r="S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G87" i="1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C88" i="1"/>
  <c r="K88" i="1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C89" i="1"/>
  <c r="K89" i="1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F90" i="1"/>
  <c r="N90" i="1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AB87" i="10"/>
  <c r="W87" i="10"/>
  <c r="U87" i="10"/>
  <c r="T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S80" i="10"/>
  <c r="R80" i="10"/>
  <c r="Z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R81" i="8"/>
  <c r="AW93" i="8"/>
  <c r="CB81" i="8"/>
  <c r="AH81" i="8"/>
  <c r="BE93" i="8"/>
  <c r="BT81" i="10"/>
  <c r="Z81" i="10"/>
  <c r="R81" i="10"/>
  <c r="S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X80" i="35" s="1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A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U83" i="10"/>
  <c r="AB83" i="10"/>
  <c r="T83" i="10"/>
  <c r="W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Y85" i="10"/>
  <c r="AB112" i="14" s="1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J85" i="35" s="1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AA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H87" i="1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Y88" i="10"/>
  <c r="AB115" i="14" s="1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D88" i="1"/>
  <c r="L88" i="1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D89" i="1"/>
  <c r="L89" i="1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G90" i="1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D91" i="37"/>
  <c r="CX103" i="18"/>
  <c r="AX103" i="23" s="1"/>
  <c r="DE102" i="18"/>
  <c r="DE100" i="18"/>
  <c r="DE101" i="18"/>
  <c r="DE99" i="18"/>
  <c r="DE96" i="18"/>
  <c r="DE97" i="18"/>
  <c r="DE98" i="18"/>
  <c r="CS88" i="21"/>
  <c r="CS80" i="21"/>
  <c r="CS81" i="21"/>
  <c r="CS83" i="21"/>
  <c r="CS89" i="21"/>
  <c r="CS86" i="21"/>
  <c r="CS87" i="21"/>
  <c r="CS82" i="21"/>
  <c r="CS90" i="21"/>
  <c r="CS91" i="21"/>
  <c r="CS84" i="21"/>
  <c r="CS85" i="21"/>
  <c r="N78" i="13"/>
  <c r="AK79" i="13" s="1"/>
  <c r="M78" i="13"/>
  <c r="L78" i="13"/>
  <c r="K78" i="13"/>
  <c r="J78" i="13"/>
  <c r="AG79" i="13" s="1"/>
  <c r="I78" i="13"/>
  <c r="AF79" i="13" s="1"/>
  <c r="H78" i="13"/>
  <c r="G78" i="13"/>
  <c r="BA90" i="13" s="1"/>
  <c r="F78" i="13"/>
  <c r="E78" i="13"/>
  <c r="D78" i="13"/>
  <c r="C78" i="13"/>
  <c r="B78" i="13"/>
  <c r="A78" i="13"/>
  <c r="Q78" i="12"/>
  <c r="BK90" i="12" s="1"/>
  <c r="P78" i="12"/>
  <c r="AM79" i="12" s="1"/>
  <c r="O78" i="12"/>
  <c r="N78" i="12"/>
  <c r="AK79" i="12" s="1"/>
  <c r="M78" i="12"/>
  <c r="L78" i="12"/>
  <c r="K78" i="12"/>
  <c r="BE90" i="12" s="1"/>
  <c r="J78" i="12"/>
  <c r="BD90" i="12" s="1"/>
  <c r="I78" i="12"/>
  <c r="AF79" i="12" s="1"/>
  <c r="H78" i="12"/>
  <c r="BB90" i="12" s="1"/>
  <c r="G78" i="12"/>
  <c r="F78" i="12"/>
  <c r="E78" i="12"/>
  <c r="D78" i="12"/>
  <c r="C78" i="12"/>
  <c r="AW90" i="12" s="1"/>
  <c r="B78" i="12"/>
  <c r="AV90" i="12" s="1"/>
  <c r="AO117" i="16" s="1"/>
  <c r="A78" i="12"/>
  <c r="N78" i="11"/>
  <c r="BH90" i="11" s="1"/>
  <c r="M78" i="11"/>
  <c r="BG90" i="11" s="1"/>
  <c r="L78" i="11"/>
  <c r="K78" i="11"/>
  <c r="J78" i="11"/>
  <c r="I78" i="11"/>
  <c r="H78" i="11"/>
  <c r="AE79" i="11" s="1"/>
  <c r="G78" i="11"/>
  <c r="AD79" i="11" s="1"/>
  <c r="F78" i="11"/>
  <c r="AZ90" i="11" s="1"/>
  <c r="E78" i="11"/>
  <c r="AB79" i="11" s="1"/>
  <c r="D78" i="11"/>
  <c r="C78" i="11"/>
  <c r="B78" i="11"/>
  <c r="AV90" i="11" s="1"/>
  <c r="AO117" i="15" s="1"/>
  <c r="A78" i="11"/>
  <c r="Q78" i="10"/>
  <c r="AN79" i="10" s="1"/>
  <c r="P78" i="10"/>
  <c r="AM79" i="10" s="1"/>
  <c r="O78" i="10"/>
  <c r="AL79" i="10" s="1"/>
  <c r="N78" i="10"/>
  <c r="M78" i="10"/>
  <c r="AJ79" i="10" s="1"/>
  <c r="L78" i="10"/>
  <c r="K78" i="10"/>
  <c r="J78" i="10"/>
  <c r="AG79" i="10" s="1"/>
  <c r="I78" i="10"/>
  <c r="H78" i="10"/>
  <c r="G78" i="10"/>
  <c r="AD79" i="10" s="1"/>
  <c r="F78" i="10"/>
  <c r="E78" i="10"/>
  <c r="AB79" i="10" s="1"/>
  <c r="D78" i="10"/>
  <c r="C78" i="10"/>
  <c r="B78" i="10"/>
  <c r="A78" i="10"/>
  <c r="Q78" i="1"/>
  <c r="P78" i="1"/>
  <c r="AM79" i="1" s="1"/>
  <c r="O78" i="1"/>
  <c r="AL79" i="1" s="1"/>
  <c r="Q77" i="1"/>
  <c r="P77" i="1"/>
  <c r="O77" i="1"/>
  <c r="BI89" i="1" s="1"/>
  <c r="Q76" i="1"/>
  <c r="BK88" i="1" s="1"/>
  <c r="P76" i="1"/>
  <c r="O76" i="1"/>
  <c r="BI88" i="1" s="1"/>
  <c r="Q75" i="1"/>
  <c r="BK87" i="1" s="1"/>
  <c r="P75" i="1"/>
  <c r="O75" i="1"/>
  <c r="Q74" i="1"/>
  <c r="P74" i="1"/>
  <c r="O74" i="1"/>
  <c r="Q73" i="1"/>
  <c r="P73" i="1"/>
  <c r="O73" i="1"/>
  <c r="BI85" i="1" s="1"/>
  <c r="Q72" i="1"/>
  <c r="P72" i="1"/>
  <c r="O72" i="1"/>
  <c r="Q71" i="1"/>
  <c r="P71" i="1"/>
  <c r="BJ83" i="1" s="1"/>
  <c r="O71" i="1"/>
  <c r="BI83" i="1" s="1"/>
  <c r="Q70" i="1"/>
  <c r="BK82" i="1" s="1"/>
  <c r="P70" i="1"/>
  <c r="BJ82" i="1" s="1"/>
  <c r="O70" i="1"/>
  <c r="Q69" i="1"/>
  <c r="P69" i="1"/>
  <c r="O69" i="1"/>
  <c r="Q68" i="1"/>
  <c r="BK80" i="1" s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Q78" i="8"/>
  <c r="P78" i="8"/>
  <c r="BJ90" i="8" s="1"/>
  <c r="O78" i="8"/>
  <c r="AL79" i="8" s="1"/>
  <c r="N78" i="8"/>
  <c r="M78" i="8"/>
  <c r="BG90" i="8" s="1"/>
  <c r="L78" i="8"/>
  <c r="K78" i="8"/>
  <c r="J78" i="8"/>
  <c r="I78" i="8"/>
  <c r="BC90" i="8" s="1"/>
  <c r="H78" i="8"/>
  <c r="BB90" i="8" s="1"/>
  <c r="G78" i="8"/>
  <c r="F78" i="8"/>
  <c r="E78" i="8"/>
  <c r="D78" i="8"/>
  <c r="AA79" i="8" s="1"/>
  <c r="C78" i="8"/>
  <c r="Z79" i="8" s="1"/>
  <c r="B78" i="8"/>
  <c r="A78" i="8"/>
  <c r="Q78" i="6"/>
  <c r="AN79" i="6" s="1"/>
  <c r="P78" i="6"/>
  <c r="O78" i="6"/>
  <c r="N78" i="6"/>
  <c r="AK79" i="6" s="1"/>
  <c r="M78" i="6"/>
  <c r="L78" i="6"/>
  <c r="K78" i="6"/>
  <c r="J78" i="6"/>
  <c r="I78" i="6"/>
  <c r="BC90" i="6" s="1"/>
  <c r="H78" i="6"/>
  <c r="G78" i="6"/>
  <c r="F78" i="6"/>
  <c r="AZ90" i="6" s="1"/>
  <c r="E78" i="6"/>
  <c r="D78" i="6"/>
  <c r="AA79" i="6" s="1"/>
  <c r="C78" i="6"/>
  <c r="B78" i="6"/>
  <c r="N78" i="1"/>
  <c r="AK79" i="1" s="1"/>
  <c r="L78" i="1"/>
  <c r="K78" i="1"/>
  <c r="AH79" i="1" s="1"/>
  <c r="D78" i="1"/>
  <c r="AA79" i="1" s="1"/>
  <c r="B78" i="1"/>
  <c r="AV90" i="1" s="1"/>
  <c r="AO117" i="36" s="1"/>
  <c r="AP86" i="35" l="1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A78" i="6"/>
  <c r="A78" i="1"/>
  <c r="I78" i="1"/>
  <c r="S78" i="6"/>
  <c r="R78" i="6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DE91" i="18"/>
  <c r="DF91" i="21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I80" i="35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I79" i="35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AY104" i="20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I87" i="35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Y84" i="35" s="1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AA79" i="10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S78" i="10"/>
  <c r="AP79" i="10" s="1"/>
  <c r="W106" i="14"/>
  <c r="Q106" i="14"/>
  <c r="X106" i="14"/>
  <c r="R78" i="10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DE92" i="18"/>
  <c r="DF92" i="21"/>
  <c r="Y112" i="4"/>
  <c r="AL124" i="4"/>
  <c r="V110" i="15"/>
  <c r="AI122" i="15"/>
  <c r="J78" i="1"/>
  <c r="BD90" i="1" s="1"/>
  <c r="W106" i="5"/>
  <c r="U106" i="5"/>
  <c r="X106" i="5"/>
  <c r="V106" i="5"/>
  <c r="Z106" i="5"/>
  <c r="O78" i="19" s="1"/>
  <c r="Q106" i="5"/>
  <c r="R78" i="8"/>
  <c r="BL90" i="8" s="1"/>
  <c r="S78" i="8"/>
  <c r="AP79" i="8" s="1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U78" i="10"/>
  <c r="AR79" i="10" s="1"/>
  <c r="W78" i="10"/>
  <c r="T78" i="10"/>
  <c r="AQ79" i="10" s="1"/>
  <c r="AY90" i="10"/>
  <c r="BG90" i="10"/>
  <c r="U78" i="13"/>
  <c r="AR79" i="13" s="1"/>
  <c r="T78" i="13"/>
  <c r="AQ79" i="13" s="1"/>
  <c r="W78" i="13"/>
  <c r="AT79" i="13" s="1"/>
  <c r="CS79" i="21"/>
  <c r="C78" i="1"/>
  <c r="AW90" i="1" s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I83" i="35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Q81" i="35" s="1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AQ86" i="35" s="1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BL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H78" i="1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X53" i="35" s="1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F94" i="21"/>
  <c r="DE94" i="18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I84" i="35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I82" i="35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I88" i="35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I86" i="35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I81" i="35"/>
  <c r="AE81" i="35" s="1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BQ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I85" i="35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K81" i="35" s="1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X19" i="35" s="1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Z79" i="10"/>
  <c r="AE118" i="14"/>
  <c r="AH79" i="8"/>
  <c r="Y106" i="5"/>
  <c r="AL118" i="5"/>
  <c r="AG118" i="5"/>
  <c r="X106" i="4"/>
  <c r="AK118" i="4"/>
  <c r="AO79" i="6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AY105" i="20"/>
  <c r="F105" i="20"/>
  <c r="AM105" i="20" s="1"/>
  <c r="AH120" i="32" s="1"/>
  <c r="G107" i="33" s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E78" i="1"/>
  <c r="AY90" i="1" s="1"/>
  <c r="M78" i="1"/>
  <c r="BG90" i="1" s="1"/>
  <c r="B24" i="35"/>
  <c r="AM25" i="1"/>
  <c r="BJ25" i="1"/>
  <c r="B48" i="35"/>
  <c r="X48" i="35" s="1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F78" i="1"/>
  <c r="AZ90" i="1" s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G78" i="1"/>
  <c r="H77" i="35"/>
  <c r="B6" i="35"/>
  <c r="X6" i="35" s="1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DF95" i="21"/>
  <c r="DE95" i="18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I89" i="35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X57" i="35" s="1"/>
  <c r="BJ58" i="1"/>
  <c r="AM58" i="1"/>
  <c r="DE93" i="18"/>
  <c r="DF93" i="2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I78" i="35"/>
  <c r="BM91" i="8"/>
  <c r="AG118" i="4"/>
  <c r="BS87" i="6"/>
  <c r="D114" i="4"/>
  <c r="AS114" i="4" s="1"/>
  <c r="T108" i="16"/>
  <c r="AG120" i="16"/>
  <c r="Y108" i="16"/>
  <c r="AL120" i="16"/>
  <c r="BD105" i="23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N82" i="35" s="1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Y79" i="10"/>
  <c r="AB106" i="14" s="1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Y80" i="35" s="1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BO88" i="21" a="1"/>
  <c r="R85" i="21" a="1"/>
  <c r="BP81" i="21" a="1"/>
  <c r="M83" i="21" a="1"/>
  <c r="AW78" i="21" a="1"/>
  <c r="AZ88" i="21" a="1"/>
  <c r="H88" i="21" a="1"/>
  <c r="V87" i="21" a="1"/>
  <c r="AB86" i="21" a="1"/>
  <c r="M85" i="21" a="1"/>
  <c r="J91" i="32" a="1"/>
  <c r="AN80" i="21" a="1"/>
  <c r="AI88" i="21" a="1"/>
  <c r="BH82" i="21" a="1"/>
  <c r="J20" i="32" a="1"/>
  <c r="BN88" i="21" a="1"/>
  <c r="BL90" i="21" a="1"/>
  <c r="M88" i="21" a="1"/>
  <c r="J81" i="32" a="1"/>
  <c r="AU86" i="21" a="1"/>
  <c r="Q84" i="21" a="1"/>
  <c r="AP83" i="21" a="1"/>
  <c r="AI87" i="21" a="1"/>
  <c r="BH85" i="21" a="1"/>
  <c r="M79" i="21" a="1"/>
  <c r="R79" i="21" a="1"/>
  <c r="S83" i="21" a="1"/>
  <c r="AL80" i="21" a="1"/>
  <c r="M81" i="21" a="1"/>
  <c r="AB82" i="21" a="1"/>
  <c r="X88" i="21" a="1"/>
  <c r="AB90" i="21" a="1"/>
  <c r="AT81" i="21" a="1"/>
  <c r="BS78" i="21" a="1"/>
  <c r="BP85" i="21" a="1"/>
  <c r="AL79" i="21" a="1"/>
  <c r="AL87" i="21" a="1"/>
  <c r="J24" i="32" a="1"/>
  <c r="AE84" i="21" a="1"/>
  <c r="C88" i="21" a="1"/>
  <c r="AZ80" i="21" a="1"/>
  <c r="G82" i="21" a="1"/>
  <c r="M90" i="21" a="1"/>
  <c r="BA84" i="21" a="1"/>
  <c r="O82" i="21" a="1"/>
  <c r="AZ87" i="21" a="1"/>
  <c r="BR78" i="21" a="1"/>
  <c r="BN87" i="21" a="1"/>
  <c r="AT86" i="21" a="1"/>
  <c r="AV80" i="21" a="1"/>
  <c r="AG88" i="21" a="1"/>
  <c r="AO84" i="21" a="1"/>
  <c r="G84" i="21" a="1"/>
  <c r="E89" i="21" a="1"/>
  <c r="H82" i="21" a="1"/>
  <c r="AZ78" i="21" a="1"/>
  <c r="AP82" i="21" a="1"/>
  <c r="V83" i="21" a="1"/>
  <c r="AS83" i="21" a="1"/>
  <c r="AG79" i="21" a="1"/>
  <c r="AO78" i="21" a="1"/>
  <c r="V86" i="21" a="1"/>
  <c r="AT89" i="21" a="1"/>
  <c r="BD84" i="21" a="1"/>
  <c r="AA86" i="21" a="1"/>
  <c r="U78" i="21" a="1"/>
  <c r="K79" i="21" a="1"/>
  <c r="BI85" i="21" a="1"/>
  <c r="AU79" i="21" a="1"/>
  <c r="BH79" i="21" a="1"/>
  <c r="J49" i="32" a="1"/>
  <c r="AS82" i="21" a="1"/>
  <c r="F92" i="32" a="1"/>
  <c r="BB80" i="21" a="1"/>
  <c r="AH86" i="21" a="1"/>
  <c r="J35" i="32" a="1"/>
  <c r="G89" i="21" a="1"/>
  <c r="AI82" i="21" a="1"/>
  <c r="AF82" i="21" a="1"/>
  <c r="T88" i="21" a="1"/>
  <c r="AG78" i="21" a="1"/>
  <c r="AX86" i="21" a="1"/>
  <c r="V82" i="21" a="1"/>
  <c r="E78" i="21" a="1"/>
  <c r="M89" i="21" a="1"/>
  <c r="J39" i="32" a="1"/>
  <c r="Q88" i="21" a="1"/>
  <c r="J73" i="32" a="1"/>
  <c r="BC81" i="21" a="1"/>
  <c r="AL85" i="21" a="1"/>
  <c r="BD89" i="21" a="1"/>
  <c r="T85" i="21" a="1"/>
  <c r="AS90" i="21" a="1"/>
  <c r="K88" i="21" a="1"/>
  <c r="U82" i="21" a="1"/>
  <c r="R84" i="21" a="1"/>
  <c r="J79" i="32" a="1"/>
  <c r="AQ88" i="21" a="1"/>
  <c r="AH88" i="21" a="1"/>
  <c r="J68" i="32" a="1"/>
  <c r="AX81" i="21" a="1"/>
  <c r="AT88" i="21" a="1"/>
  <c r="BS87" i="21" a="1"/>
  <c r="BR82" i="21" a="1"/>
  <c r="H86" i="21" a="1"/>
  <c r="Z78" i="21" a="1"/>
  <c r="D89" i="21" a="1"/>
  <c r="T90" i="21" a="1"/>
  <c r="AE79" i="21" a="1"/>
  <c r="AX80" i="21" a="1"/>
  <c r="K85" i="21" a="1"/>
  <c r="X80" i="21" a="1"/>
  <c r="K87" i="21" a="1"/>
  <c r="J78" i="32" a="1"/>
  <c r="AT82" i="21" a="1"/>
  <c r="AC86" i="21" a="1"/>
  <c r="BS90" i="21" a="1"/>
  <c r="F78" i="21" a="1"/>
  <c r="R78" i="21" a="1"/>
  <c r="AH89" i="21" a="1"/>
  <c r="J69" i="32" a="1"/>
  <c r="AI89" i="21" a="1"/>
  <c r="J67" i="32" a="1"/>
  <c r="AB85" i="21" a="1"/>
  <c r="BC87" i="21" a="1"/>
  <c r="AG85" i="21" a="1"/>
  <c r="AS81" i="21" a="1"/>
  <c r="BA82" i="21" a="1"/>
  <c r="O83" i="21" a="1"/>
  <c r="H78" i="21" a="1"/>
  <c r="AZ89" i="21" a="1"/>
  <c r="N90" i="21" a="1"/>
  <c r="AT83" i="21" a="1"/>
  <c r="AA83" i="21" a="1"/>
  <c r="F82" i="21" a="1"/>
  <c r="BN81" i="21" a="1"/>
  <c r="BN84" i="21" a="1"/>
  <c r="J80" i="32" a="1"/>
  <c r="AS79" i="21" a="1"/>
  <c r="BE78" i="21" a="1"/>
  <c r="X85" i="21" a="1"/>
  <c r="BB85" i="21" a="1"/>
  <c r="J38" i="32" a="1"/>
  <c r="AF80" i="21" a="1"/>
  <c r="U89" i="21" a="1"/>
  <c r="Y85" i="21" a="1"/>
  <c r="D84" i="21" a="1"/>
  <c r="O85" i="21" a="1"/>
  <c r="BD85" i="21" a="1"/>
  <c r="AF83" i="21" a="1"/>
  <c r="AI90" i="21" a="1"/>
  <c r="L82" i="21" a="1"/>
  <c r="D92" i="32" a="1"/>
  <c r="AA78" i="21" a="1"/>
  <c r="BA80" i="21" a="1"/>
  <c r="AB89" i="21" a="1"/>
  <c r="N79" i="21" a="1"/>
  <c r="H87" i="21" a="1"/>
  <c r="S82" i="21" a="1"/>
  <c r="J86" i="32" a="1"/>
  <c r="J87" i="21" a="1"/>
  <c r="BL88" i="21" a="1"/>
  <c r="Q86" i="21" a="1"/>
  <c r="G86" i="21" a="1"/>
  <c r="BA88" i="21" a="1"/>
  <c r="V90" i="21" a="1"/>
  <c r="F81" i="21" a="1"/>
  <c r="AZ79" i="21" a="1"/>
  <c r="BL78" i="21" a="1"/>
  <c r="BE86" i="21" a="1"/>
  <c r="E85" i="21" a="1"/>
  <c r="AP84" i="21" a="1"/>
  <c r="AJ86" i="21" a="1"/>
  <c r="BJ90" i="21" a="1"/>
  <c r="AN85" i="21" a="1"/>
  <c r="BN89" i="21" a="1"/>
  <c r="AX82" i="21" a="1"/>
  <c r="AS89" i="21" a="1"/>
  <c r="J84" i="21" a="1"/>
  <c r="AM78" i="21" a="1"/>
  <c r="AO80" i="21" a="1"/>
  <c r="S81" i="21" a="1"/>
  <c r="BO81" i="21" a="1"/>
  <c r="AQ81" i="21" a="1"/>
  <c r="E81" i="21" a="1"/>
  <c r="AF78" i="21" a="1"/>
  <c r="U79" i="21" a="1"/>
  <c r="F84" i="21" a="1"/>
  <c r="AO79" i="21" a="1"/>
  <c r="AF85" i="21" a="1"/>
  <c r="J51" i="32" a="1"/>
  <c r="AS80" i="21" a="1"/>
  <c r="G88" i="21" a="1"/>
  <c r="M80" i="21" a="1"/>
  <c r="J88" i="32" a="1"/>
  <c r="AU81" i="21" a="1"/>
  <c r="U90" i="21" a="1"/>
  <c r="J82" i="32" a="1"/>
  <c r="E79" i="21" a="1"/>
  <c r="BI84" i="21" a="1"/>
  <c r="AX83" i="21" a="1"/>
  <c r="Q90" i="21" a="1"/>
  <c r="D82" i="21" a="1"/>
  <c r="BL80" i="21" a="1"/>
  <c r="L79" i="21" a="1"/>
  <c r="BO78" i="21" a="1"/>
  <c r="AJ87" i="21" a="1"/>
  <c r="X89" i="21" a="1"/>
  <c r="AP88" i="21" a="1"/>
  <c r="BP86" i="21" a="1"/>
  <c r="J70" i="32" a="1"/>
  <c r="AC78" i="21" a="1"/>
  <c r="Q80" i="21" a="1"/>
  <c r="R80" i="21" a="1"/>
  <c r="V79" i="21" a="1"/>
  <c r="X84" i="21" a="1"/>
  <c r="AM85" i="21" a="1"/>
  <c r="J55" i="32" a="1"/>
  <c r="AA90" i="21" a="1"/>
  <c r="AH84" i="21" a="1"/>
  <c r="BP87" i="21" a="1"/>
  <c r="BC82" i="21" a="1"/>
  <c r="R86" i="21" a="1"/>
  <c r="AL90" i="21" a="1"/>
  <c r="AG81" i="21" a="1"/>
  <c r="AW88" i="21" a="1"/>
  <c r="BJ89" i="21" a="1"/>
  <c r="BS81" i="21" a="1"/>
  <c r="AM82" i="21" a="1"/>
  <c r="AJ88" i="21" a="1"/>
  <c r="J33" i="32" a="1"/>
  <c r="BO80" i="21" a="1"/>
  <c r="AI85" i="21" a="1"/>
  <c r="L85" i="21" a="1"/>
  <c r="D87" i="21" a="1"/>
  <c r="BI81" i="21" a="1"/>
  <c r="AO87" i="21" a="1"/>
  <c r="T89" i="21" a="1"/>
  <c r="AM87" i="21" a="1"/>
  <c r="BJ84" i="21" a="1"/>
  <c r="AW85" i="21" a="1"/>
  <c r="J44" i="32" a="1"/>
  <c r="T86" i="21" a="1"/>
  <c r="BH89" i="21" a="1"/>
  <c r="BB84" i="21" a="1"/>
  <c r="J30" i="32" a="1"/>
  <c r="BL84" i="21" a="1"/>
  <c r="BG80" i="21" a="1"/>
  <c r="J61" i="32" a="1"/>
  <c r="J29" i="32" a="1"/>
  <c r="Z84" i="21" a="1"/>
  <c r="U86" i="21" a="1"/>
  <c r="F83" i="21" a="1"/>
  <c r="J82" i="21" a="1"/>
  <c r="AW82" i="21" a="1"/>
  <c r="AQ86" i="21" a="1"/>
  <c r="BH83" i="21" a="1"/>
  <c r="BE87" i="21" a="1"/>
  <c r="U87" i="21" a="1"/>
  <c r="J34" i="32" a="1"/>
  <c r="BP78" i="21" a="1"/>
  <c r="L84" i="21" a="1"/>
  <c r="E88" i="21" a="1"/>
  <c r="BD81" i="21" a="1"/>
  <c r="BH90" i="21" a="1"/>
  <c r="J26" i="32" a="1"/>
  <c r="S87" i="21" a="1"/>
  <c r="U80" i="21" a="1"/>
  <c r="K78" i="21" a="1"/>
  <c r="BR81" i="21" a="1"/>
  <c r="J50" i="32" a="1"/>
  <c r="J85" i="32" a="1"/>
  <c r="BP84" i="21" a="1"/>
  <c r="C78" i="21" a="1"/>
  <c r="Q87" i="21" a="1"/>
  <c r="J78" i="21" a="1"/>
  <c r="S86" i="21" a="1"/>
  <c r="X87" i="21" a="1"/>
  <c r="AL89" i="21" a="1"/>
  <c r="BQ78" i="21" a="1"/>
  <c r="BO89" i="21" a="1"/>
  <c r="BP82" i="21" a="1"/>
  <c r="G79" i="21" a="1"/>
  <c r="O81" i="21" a="1"/>
  <c r="J81" i="21" a="1"/>
  <c r="AH80" i="21" a="1"/>
  <c r="Z80" i="21" a="1"/>
  <c r="R88" i="21" a="1"/>
  <c r="BL81" i="21" a="1"/>
  <c r="AB78" i="21" a="1"/>
  <c r="AJ84" i="21" a="1"/>
  <c r="L89" i="21" a="1"/>
  <c r="U84" i="21" a="1"/>
  <c r="AJ90" i="21" a="1"/>
  <c r="BC83" i="21" a="1"/>
  <c r="J53" i="32" a="1"/>
  <c r="BC90" i="21" a="1"/>
  <c r="J92" i="32" a="1"/>
  <c r="AI80" i="21" a="1"/>
  <c r="AT90" i="21" a="1"/>
  <c r="V88" i="21" a="1"/>
  <c r="BO85" i="21" a="1"/>
  <c r="AP86" i="21" a="1"/>
  <c r="Y83" i="21" a="1"/>
  <c r="BA90" i="21" a="1"/>
  <c r="AL84" i="21" a="1"/>
  <c r="Z82" i="21" a="1"/>
  <c r="K80" i="21" a="1"/>
  <c r="M82" i="21" a="1"/>
  <c r="AM80" i="21" a="1"/>
  <c r="AO81" i="21" a="1"/>
  <c r="D85" i="21" a="1"/>
  <c r="V81" i="21" a="1"/>
  <c r="V80" i="21" a="1"/>
  <c r="AG87" i="21" a="1"/>
  <c r="AN83" i="21" a="1"/>
  <c r="Z83" i="21" a="1"/>
  <c r="AQ90" i="21" a="1"/>
  <c r="AU89" i="21" a="1"/>
  <c r="BN83" i="21" a="1"/>
  <c r="BD80" i="21" a="1"/>
  <c r="AC80" i="21" a="1"/>
  <c r="AA84" i="21" a="1"/>
  <c r="BH80" i="21" a="1"/>
  <c r="AM83" i="21" a="1"/>
  <c r="AN79" i="21" a="1"/>
  <c r="BS89" i="21" a="1"/>
  <c r="AB83" i="21" a="1"/>
  <c r="AE78" i="21" a="1"/>
  <c r="BG81" i="21" a="1"/>
  <c r="BL83" i="21" a="1"/>
  <c r="AE83" i="21" a="1"/>
  <c r="C86" i="21" a="1"/>
  <c r="BC79" i="21" a="1"/>
  <c r="BB87" i="21" a="1"/>
  <c r="AI78" i="21" a="1"/>
  <c r="BK81" i="21" a="1"/>
  <c r="J52" i="32" a="1"/>
  <c r="AL88" i="21" a="1"/>
  <c r="BH78" i="21" a="1"/>
  <c r="J32" i="32" a="1"/>
  <c r="AW84" i="21" a="1"/>
  <c r="M87" i="21" a="1"/>
  <c r="J22" i="32" a="1"/>
  <c r="BJ81" i="21" a="1"/>
  <c r="AU82" i="21" a="1"/>
  <c r="AZ90" i="21" a="1"/>
  <c r="BR83" i="21" a="1"/>
  <c r="BI88" i="21" a="1"/>
  <c r="J89" i="21" a="1"/>
  <c r="AW83" i="21" a="1"/>
  <c r="AS88" i="21" a="1"/>
  <c r="D78" i="21" a="1"/>
  <c r="N83" i="21" a="1"/>
  <c r="BS82" i="21" a="1"/>
  <c r="AC79" i="21" a="1"/>
  <c r="T79" i="21" a="1"/>
  <c r="BK85" i="21" a="1"/>
  <c r="AG82" i="21" a="1"/>
  <c r="AG84" i="21" a="1"/>
  <c r="AA89" i="21" a="1"/>
  <c r="BR85" i="21" a="1"/>
  <c r="J89" i="32" a="1"/>
  <c r="Y88" i="21" a="1"/>
  <c r="J28" i="32" a="1"/>
  <c r="Z79" i="21" a="1"/>
  <c r="C80" i="21" a="1"/>
  <c r="BJ82" i="21" a="1"/>
  <c r="AA82" i="21" a="1"/>
  <c r="AJ79" i="21" a="1"/>
  <c r="V84" i="21" a="1"/>
  <c r="J60" i="32" a="1"/>
  <c r="BD79" i="21" a="1"/>
  <c r="BK79" i="21" a="1"/>
  <c r="N89" i="21" a="1"/>
  <c r="L88" i="21" a="1"/>
  <c r="R83" i="21" a="1"/>
  <c r="L80" i="21" a="1"/>
  <c r="AP85" i="21" a="1"/>
  <c r="BR84" i="21" a="1"/>
  <c r="AX90" i="21" a="1"/>
  <c r="AI84" i="21" a="1"/>
  <c r="BB86" i="21" a="1"/>
  <c r="AW87" i="21" a="1"/>
  <c r="BE79" i="21" a="1"/>
  <c r="AZ84" i="21" a="1"/>
  <c r="O89" i="21" a="1"/>
  <c r="T83" i="21" a="1"/>
  <c r="BR88" i="21" a="1"/>
  <c r="E86" i="21" a="1"/>
  <c r="BO83" i="21" a="1"/>
  <c r="BN90" i="21" a="1"/>
  <c r="T80" i="21" a="1"/>
  <c r="BS86" i="21" a="1"/>
  <c r="D88" i="21" a="1"/>
  <c r="J54" i="32" a="1"/>
  <c r="K89" i="21" a="1"/>
  <c r="BD82" i="21" a="1"/>
  <c r="AS87" i="21" a="1"/>
  <c r="BD88" i="21" a="1"/>
  <c r="C84" i="21" a="1"/>
  <c r="AX89" i="21" a="1"/>
  <c r="AE82" i="21" a="1"/>
  <c r="BG90" i="21" a="1"/>
  <c r="BB81" i="21" a="1"/>
  <c r="H81" i="21" a="1"/>
  <c r="AP81" i="21" a="1"/>
  <c r="BR80" i="21" a="1"/>
  <c r="Y90" i="21" a="1"/>
  <c r="AJ83" i="21" a="1"/>
  <c r="AH78" i="21" a="1"/>
  <c r="BG89" i="21" a="1"/>
  <c r="C87" i="21" a="1"/>
  <c r="AH87" i="21" a="1"/>
  <c r="AO90" i="21" a="1"/>
  <c r="AE88" i="21" a="1"/>
  <c r="AC89" i="21" a="1"/>
  <c r="Z88" i="21" a="1"/>
  <c r="BK84" i="21" a="1"/>
  <c r="AN87" i="21" a="1"/>
  <c r="AE87" i="21" a="1"/>
  <c r="AN89" i="21" a="1"/>
  <c r="Q82" i="21" a="1"/>
  <c r="BE90" i="21" a="1"/>
  <c r="BD90" i="21" a="1"/>
  <c r="AW80" i="21" a="1"/>
  <c r="X82" i="21" a="1"/>
  <c r="BG88" i="21" a="1"/>
  <c r="L87" i="21" a="1"/>
  <c r="BE80" i="21" a="1"/>
  <c r="AE81" i="21" a="1"/>
  <c r="AL86" i="21" a="1"/>
  <c r="U83" i="21" a="1"/>
  <c r="BI89" i="21" a="1"/>
  <c r="BC84" i="21" a="1"/>
  <c r="Z87" i="21" a="1"/>
  <c r="J40" i="32" a="1"/>
  <c r="BI78" i="21" a="1"/>
  <c r="Y80" i="21" a="1"/>
  <c r="BQ84" i="21" a="1"/>
  <c r="BK90" i="21" a="1"/>
  <c r="AZ83" i="21" a="1"/>
  <c r="AO88" i="21" a="1"/>
  <c r="BE89" i="21" a="1"/>
  <c r="AM90" i="21" a="1"/>
  <c r="AP79" i="21" a="1"/>
  <c r="N81" i="21" a="1"/>
  <c r="D86" i="21" a="1"/>
  <c r="Q79" i="21" a="1"/>
  <c r="Q89" i="21" a="1"/>
  <c r="BK86" i="21" a="1"/>
  <c r="AF84" i="21" a="1"/>
  <c r="AN78" i="21" a="1"/>
  <c r="AC90" i="21" a="1"/>
  <c r="AF79" i="21" a="1"/>
  <c r="BJ87" i="21" a="1"/>
  <c r="BK82" i="21" a="1"/>
  <c r="J57" i="32" a="1"/>
  <c r="AT85" i="21" a="1"/>
  <c r="J56" i="32" a="1"/>
  <c r="AT87" i="21" a="1"/>
  <c r="AN82" i="21" a="1"/>
  <c r="AV78" i="21" a="1"/>
  <c r="BL79" i="21" a="1"/>
  <c r="J76" i="32" a="1"/>
  <c r="AF86" i="21" a="1"/>
  <c r="E83" i="21" a="1"/>
  <c r="BK83" i="21" a="1"/>
  <c r="J37" i="32" a="1"/>
  <c r="BD83" i="21" a="1"/>
  <c r="AS84" i="21" a="1"/>
  <c r="AJ80" i="21" a="1"/>
  <c r="BG85" i="21" a="1"/>
  <c r="AL81" i="21" a="1"/>
  <c r="J43" i="32" a="1"/>
  <c r="J31" i="32" a="1"/>
  <c r="AQ85" i="21" a="1"/>
  <c r="J77" i="32" a="1"/>
  <c r="BH84" i="21" a="1"/>
  <c r="BG83" i="21" a="1"/>
  <c r="BJ88" i="21" a="1"/>
  <c r="AO85" i="21" a="1"/>
  <c r="BL82" i="21" a="1"/>
  <c r="AS78" i="21" a="1"/>
  <c r="AM86" i="21" a="1"/>
  <c r="AA81" i="21" a="1"/>
  <c r="J62" i="32" a="1"/>
  <c r="BG78" i="21" a="1"/>
  <c r="AW79" i="21" a="1"/>
  <c r="AC84" i="21" a="1"/>
  <c r="J90" i="21" a="1"/>
  <c r="BK89" i="21" a="1"/>
  <c r="AH85" i="21" a="1"/>
  <c r="BK78" i="21" a="1"/>
  <c r="F79" i="21" a="1"/>
  <c r="S89" i="21" a="1"/>
  <c r="H90" i="21" a="1"/>
  <c r="H89" i="21" a="1"/>
  <c r="BB88" i="21" a="1"/>
  <c r="N86" i="21" a="1"/>
  <c r="BA83" i="21" a="1"/>
  <c r="BO90" i="21" a="1"/>
  <c r="J74" i="32" a="1"/>
  <c r="Z85" i="21" a="1"/>
  <c r="X81" i="21" a="1"/>
  <c r="AC83" i="21" a="1"/>
  <c r="V89" i="21" a="1"/>
  <c r="C85" i="21" a="1"/>
  <c r="E82" i="21" a="1"/>
  <c r="D80" i="21" a="1"/>
  <c r="J75" i="32" a="1"/>
  <c r="BC85" i="21" a="1"/>
  <c r="F80" i="21" a="1"/>
  <c r="BB83" i="21" a="1"/>
  <c r="E92" i="32" a="1"/>
  <c r="AF81" i="21" a="1"/>
  <c r="T87" i="21" a="1"/>
  <c r="L83" i="21" a="1"/>
  <c r="J48" i="32" a="1"/>
  <c r="J23" i="32" a="1"/>
  <c r="BD86" i="21" a="1"/>
  <c r="J45" i="32" a="1"/>
  <c r="BA79" i="21" a="1"/>
  <c r="Q85" i="21" a="1"/>
  <c r="BH88" i="21" a="1"/>
  <c r="AP89" i="21" a="1"/>
  <c r="U88" i="21" a="1"/>
  <c r="BQ79" i="21" a="1"/>
  <c r="BJ80" i="21" a="1"/>
  <c r="AZ86" i="21" a="1"/>
  <c r="AE80" i="21" a="1"/>
  <c r="N80" i="21" a="1"/>
  <c r="AC88" i="21" a="1"/>
  <c r="BR89" i="21" a="1"/>
  <c r="C83" i="21" a="1"/>
  <c r="D90" i="21" a="1"/>
  <c r="C82" i="21" a="1"/>
  <c r="AC82" i="21" a="1"/>
  <c r="AE86" i="21" a="1"/>
  <c r="AV89" i="21" a="1"/>
  <c r="BP80" i="21" a="1"/>
  <c r="J36" i="32" a="1"/>
  <c r="S88" i="21" a="1"/>
  <c r="C89" i="21" a="1"/>
  <c r="BC88" i="21" a="1"/>
  <c r="R89" i="21" a="1"/>
  <c r="J25" i="32" a="1"/>
  <c r="AG80" i="21" a="1"/>
  <c r="H80" i="21" a="1"/>
  <c r="BN78" i="21" a="1"/>
  <c r="J86" i="21" a="1"/>
  <c r="G85" i="21" a="1"/>
  <c r="AX87" i="21" a="1"/>
  <c r="BS84" i="21" a="1"/>
  <c r="BQ82" i="21" a="1"/>
  <c r="AU84" i="21" a="1"/>
  <c r="BI86" i="21" a="1"/>
  <c r="BA89" i="21" a="1"/>
  <c r="AB79" i="21" a="1"/>
  <c r="AS85" i="21" a="1"/>
  <c r="BQ86" i="21" a="1"/>
  <c r="G83" i="21" a="1"/>
  <c r="BP89" i="21" a="1"/>
  <c r="AQ89" i="21" a="1"/>
  <c r="BJ86" i="21" a="1"/>
  <c r="BC78" i="21" a="1"/>
  <c r="AT80" i="21" a="1"/>
  <c r="BQ80" i="21" a="1"/>
  <c r="BQ81" i="21" a="1"/>
  <c r="J64" i="32" a="1"/>
  <c r="BO86" i="21" a="1"/>
  <c r="AT78" i="21" a="1"/>
  <c r="H83" i="21" a="1"/>
  <c r="BA85" i="21" a="1"/>
  <c r="BN85" i="21" a="1"/>
  <c r="J42" i="32" a="1"/>
  <c r="BL87" i="21" a="1"/>
  <c r="BH81" i="21" a="1"/>
  <c r="Y79" i="21" a="1"/>
  <c r="Z89" i="21" a="1"/>
  <c r="BN86" i="21" a="1"/>
  <c r="K83" i="21" a="1"/>
  <c r="BQ90" i="21" a="1"/>
  <c r="BA81" i="21" a="1"/>
  <c r="AH83" i="21" a="1"/>
  <c r="AL78" i="21" a="1"/>
  <c r="H79" i="21" a="1"/>
  <c r="AN88" i="21" a="1"/>
  <c r="AV84" i="21" a="1"/>
  <c r="AI81" i="21" a="1"/>
  <c r="AZ81" i="21" a="1"/>
  <c r="AP87" i="21" a="1"/>
  <c r="O87" i="21" a="1"/>
  <c r="AB80" i="21" a="1"/>
  <c r="AN86" i="21" a="1"/>
  <c r="AB88" i="21" a="1"/>
  <c r="AV88" i="21" a="1"/>
  <c r="S78" i="21" a="1"/>
  <c r="AM88" i="21" a="1"/>
  <c r="J27" i="32" a="1"/>
  <c r="O80" i="21" a="1"/>
  <c r="N82" i="21" a="1"/>
  <c r="AQ82" i="21" a="1"/>
  <c r="AX84" i="21" a="1"/>
  <c r="AB87" i="21" a="1"/>
  <c r="BA86" i="21" a="1"/>
  <c r="K81" i="21" a="1"/>
  <c r="V78" i="21" a="1"/>
  <c r="F87" i="21" a="1"/>
  <c r="R81" i="21" a="1"/>
  <c r="AH81" i="21" a="1"/>
  <c r="BJ79" i="21" a="1"/>
  <c r="O88" i="21" a="1"/>
  <c r="J72" i="32" a="1"/>
  <c r="AJ82" i="21" a="1"/>
  <c r="AQ83" i="21" a="1"/>
  <c r="AA79" i="21" a="1"/>
  <c r="BG84" i="21" a="1"/>
  <c r="AM79" i="21" a="1"/>
  <c r="AT84" i="21" a="1"/>
  <c r="V85" i="21" a="1"/>
  <c r="AN81" i="21" a="1"/>
  <c r="AU80" i="21" a="1"/>
  <c r="K82" i="21" a="1"/>
  <c r="BQ89" i="21" a="1"/>
  <c r="Q78" i="21" a="1"/>
  <c r="BE83" i="21" a="1"/>
  <c r="AE89" i="21" a="1"/>
  <c r="AL83" i="21" a="1"/>
  <c r="C81" i="21" a="1"/>
  <c r="X79" i="21" a="1"/>
  <c r="BG87" i="21" a="1"/>
  <c r="BP88" i="21" a="1"/>
  <c r="AQ87" i="21" a="1"/>
  <c r="BC89" i="21" a="1"/>
  <c r="BN79" i="21" a="1"/>
  <c r="J90" i="32" a="1"/>
  <c r="F90" i="21" a="1"/>
  <c r="BQ88" i="21" a="1"/>
  <c r="O79" i="21" a="1"/>
  <c r="AX78" i="21" a="1"/>
  <c r="AI83" i="21" a="1"/>
  <c r="AZ82" i="21" a="1"/>
  <c r="O78" i="21" a="1"/>
  <c r="U85" i="21" a="1"/>
  <c r="AQ84" i="21" a="1"/>
  <c r="L78" i="21" a="1"/>
  <c r="J63" i="32" a="1"/>
  <c r="AW86" i="21" a="1"/>
  <c r="H92" i="32" a="1"/>
  <c r="BS85" i="21" a="1"/>
  <c r="BB78" i="21" a="1"/>
  <c r="R82" i="21" a="1"/>
  <c r="AX88" i="21" a="1"/>
  <c r="G90" i="21" a="1"/>
  <c r="BG79" i="21" a="1"/>
  <c r="C79" i="21" a="1"/>
  <c r="BG86" i="21" a="1"/>
  <c r="S80" i="21" a="1"/>
  <c r="J71" i="32" a="1"/>
  <c r="BO84" i="21" a="1"/>
  <c r="J65" i="32" a="1"/>
  <c r="AG89" i="21" a="1"/>
  <c r="AF89" i="21" a="1"/>
  <c r="K90" i="21" a="1"/>
  <c r="BA78" i="21" a="1"/>
  <c r="AG83" i="21" a="1"/>
  <c r="BO87" i="21" a="1"/>
  <c r="J66" i="32" a="1"/>
  <c r="S84" i="21" a="1"/>
  <c r="Y86" i="21" a="1"/>
  <c r="AA87" i="21" a="1"/>
  <c r="T82" i="21" a="1"/>
  <c r="AE90" i="21" a="1"/>
  <c r="Q81" i="21" a="1"/>
  <c r="BS88" i="21" a="1"/>
  <c r="AQ78" i="21" a="1"/>
  <c r="BR79" i="21" a="1"/>
  <c r="H85" i="21" a="1"/>
  <c r="N88" i="21" a="1"/>
  <c r="AV90" i="21" a="1"/>
  <c r="J80" i="21" a="1"/>
  <c r="E84" i="21" a="1"/>
  <c r="BS80" i="21" a="1"/>
  <c r="K84" i="21" a="1"/>
  <c r="AE85" i="21" a="1"/>
  <c r="AL82" i="21" a="1"/>
  <c r="BJ83" i="21" a="1"/>
  <c r="J58" i="32" a="1"/>
  <c r="H84" i="21" a="1"/>
  <c r="BD87" i="21" a="1"/>
  <c r="J19" i="32" a="1"/>
  <c r="AW89" i="21" a="1"/>
  <c r="BL89" i="21" a="1"/>
  <c r="BQ87" i="21" a="1"/>
  <c r="AX85" i="21" a="1"/>
  <c r="G81" i="21" a="1"/>
  <c r="Y84" i="21" a="1"/>
  <c r="R90" i="21" a="1"/>
  <c r="J84" i="32" a="1"/>
  <c r="M84" i="21" a="1"/>
  <c r="BN82" i="21" a="1"/>
  <c r="C90" i="21" a="1"/>
  <c r="AF87" i="21" a="1"/>
  <c r="AP80" i="21" a="1"/>
  <c r="Y78" i="21" a="1"/>
  <c r="Z81" i="21" a="1"/>
  <c r="Y81" i="21" a="1"/>
  <c r="L86" i="21" a="1"/>
  <c r="AV86" i="21" a="1"/>
  <c r="BP83" i="21" a="1"/>
  <c r="BK88" i="21" a="1"/>
  <c r="O90" i="21" a="1"/>
  <c r="BA87" i="21" a="1"/>
  <c r="AF90" i="21" a="1"/>
  <c r="R87" i="21" a="1"/>
  <c r="BC80" i="21" a="1"/>
  <c r="K86" i="21" a="1"/>
  <c r="BK87" i="21" a="1"/>
  <c r="AT79" i="21" a="1"/>
  <c r="AC81" i="21" a="1"/>
  <c r="X90" i="21" a="1"/>
  <c r="BQ83" i="21" a="1"/>
  <c r="AB81" i="21" a="1"/>
  <c r="J85" i="21" a="1"/>
  <c r="AU85" i="21" a="1"/>
  <c r="BQ85" i="21" a="1"/>
  <c r="AW90" i="21" a="1"/>
  <c r="Z86" i="21" a="1"/>
  <c r="AV83" i="21" a="1"/>
  <c r="S85" i="21" a="1"/>
  <c r="Y87" i="21" a="1"/>
  <c r="E87" i="21" a="1"/>
  <c r="J59" i="32" a="1"/>
  <c r="BE82" i="21" a="1"/>
  <c r="BR87" i="21" a="1"/>
  <c r="J83" i="32" a="1"/>
  <c r="AJ78" i="21" a="1"/>
  <c r="M78" i="21" a="1"/>
  <c r="BE84" i="21" a="1"/>
  <c r="Y89" i="21" a="1"/>
  <c r="J41" i="32" a="1"/>
  <c r="BK80" i="21" a="1"/>
  <c r="BO79" i="21" a="1"/>
  <c r="AH79" i="21" a="1"/>
  <c r="AG86" i="21" a="1"/>
  <c r="BJ78" i="21" a="1"/>
  <c r="AJ89" i="21" a="1"/>
  <c r="AU87" i="21" a="1"/>
  <c r="AP78" i="21" a="1"/>
  <c r="BR86" i="21" a="1"/>
  <c r="AH90" i="21" a="1"/>
  <c r="AQ79" i="21" a="1"/>
  <c r="BS79" i="21" a="1"/>
  <c r="BH87" i="21" a="1"/>
  <c r="AV81" i="21" a="1"/>
  <c r="L81" i="21" a="1"/>
  <c r="J79" i="21" a="1"/>
  <c r="T84" i="21" a="1"/>
  <c r="BD78" i="21" a="1"/>
  <c r="AX79" i="21" a="1"/>
  <c r="AF88" i="21" a="1"/>
  <c r="S79" i="21" a="1"/>
  <c r="AH82" i="21" a="1"/>
  <c r="U81" i="21" a="1"/>
  <c r="BN80" i="21" a="1"/>
  <c r="AU88" i="21" a="1"/>
  <c r="Q83" i="21" a="1"/>
  <c r="N84" i="21" a="1"/>
  <c r="O84" i="21" a="1"/>
  <c r="BG82" i="21" a="1"/>
  <c r="N78" i="21" a="1"/>
  <c r="AV85" i="21" a="1"/>
  <c r="X86" i="21" a="1"/>
  <c r="F89" i="21" a="1"/>
  <c r="BE81" i="21" a="1"/>
  <c r="D79" i="21" a="1"/>
  <c r="AM89" i="21" a="1"/>
  <c r="BB79" i="21" a="1"/>
  <c r="BI79" i="21" a="1"/>
  <c r="AQ80" i="21" a="1"/>
  <c r="AO82" i="21" a="1"/>
  <c r="J47" i="32" a="1"/>
  <c r="X78" i="21" a="1"/>
  <c r="BL86" i="21" a="1"/>
  <c r="AO86" i="21" a="1"/>
  <c r="AU83" i="21" a="1"/>
  <c r="BP79" i="21" a="1"/>
  <c r="BC86" i="21" a="1"/>
  <c r="AV82" i="21" a="1"/>
  <c r="AZ85" i="21" a="1"/>
  <c r="M86" i="21" a="1"/>
  <c r="AJ81" i="21" a="1"/>
  <c r="AB84" i="21" a="1"/>
  <c r="AA88" i="21" a="1"/>
  <c r="AI79" i="21" a="1"/>
  <c r="BB82" i="21" a="1"/>
  <c r="J87" i="32" a="1"/>
  <c r="BJ85" i="21" a="1"/>
  <c r="F88" i="21" a="1"/>
  <c r="AW81" i="21" a="1"/>
  <c r="BH86" i="21" a="1"/>
  <c r="X83" i="21" a="1"/>
  <c r="O86" i="21" a="1"/>
  <c r="N87" i="21" a="1"/>
  <c r="T78" i="21" a="1"/>
  <c r="N85" i="21" a="1"/>
  <c r="G87" i="21" a="1"/>
  <c r="AM81" i="21" a="1"/>
  <c r="F85" i="21" a="1"/>
  <c r="BB89" i="21" a="1"/>
  <c r="G80" i="21" a="1"/>
  <c r="AV87" i="21" a="1"/>
  <c r="J46" i="32" a="1"/>
  <c r="BS83" i="21" a="1"/>
  <c r="AC87" i="21" a="1"/>
  <c r="BI80" i="21" a="1"/>
  <c r="J83" i="21" a="1"/>
  <c r="G78" i="21" a="1"/>
  <c r="BR90" i="21" a="1"/>
  <c r="T81" i="21" a="1"/>
  <c r="AN84" i="21" a="1"/>
  <c r="AJ85" i="21" a="1"/>
  <c r="AS86" i="21" a="1"/>
  <c r="AI86" i="21" a="1"/>
  <c r="AC85" i="21" a="1"/>
  <c r="BL85" i="21" a="1"/>
  <c r="BO82" i="21" a="1"/>
  <c r="AA80" i="21" a="1"/>
  <c r="BE85" i="21" a="1"/>
  <c r="D83" i="21" a="1"/>
  <c r="AM84" i="21" a="1"/>
  <c r="D81" i="21" a="1"/>
  <c r="AP90" i="21" a="1"/>
  <c r="BI82" i="21" a="1"/>
  <c r="AO89" i="21" a="1"/>
  <c r="AV79" i="21" a="1"/>
  <c r="J21" i="32" a="1"/>
  <c r="F86" i="21" a="1"/>
  <c r="AU78" i="21" a="1"/>
  <c r="BE88" i="21" a="1"/>
  <c r="BI83" i="21" a="1"/>
  <c r="AO83" i="21" a="1"/>
  <c r="J88" i="21" a="1"/>
  <c r="AA85" i="21" a="1"/>
  <c r="Y82" i="21" a="1"/>
  <c r="E80" i="21" a="1"/>
  <c r="BI87" i="21" a="1"/>
  <c r="AN80" i="35" l="1"/>
  <c r="X61" i="35"/>
  <c r="X13" i="35"/>
  <c r="W95" i="23"/>
  <c r="X45" i="35"/>
  <c r="BO90" i="13"/>
  <c r="AH84" i="35"/>
  <c r="X59" i="35"/>
  <c r="U106" i="37"/>
  <c r="AE85" i="35"/>
  <c r="BB88" i="21"/>
  <c r="AN82" i="21"/>
  <c r="BL90" i="21"/>
  <c r="V90" i="21"/>
  <c r="BP86" i="21"/>
  <c r="J69" i="32"/>
  <c r="AI90" i="21"/>
  <c r="U89" i="21"/>
  <c r="BG86" i="21"/>
  <c r="AW88" i="21"/>
  <c r="AZ84" i="21"/>
  <c r="N86" i="21"/>
  <c r="C89" i="21"/>
  <c r="BA82" i="21"/>
  <c r="BQ89" i="21"/>
  <c r="O83" i="21"/>
  <c r="BJ80" i="21"/>
  <c r="BA84" i="21"/>
  <c r="T82" i="21"/>
  <c r="AM88" i="21"/>
  <c r="BI82" i="21"/>
  <c r="BG88" i="21"/>
  <c r="K85" i="21"/>
  <c r="BQ82" i="21"/>
  <c r="BC86" i="21"/>
  <c r="N90" i="21"/>
  <c r="Q88" i="21"/>
  <c r="M88" i="21"/>
  <c r="D90" i="21"/>
  <c r="BO90" i="21"/>
  <c r="U80" i="21"/>
  <c r="M85" i="21"/>
  <c r="X86" i="21"/>
  <c r="AS84" i="21"/>
  <c r="AW86" i="21"/>
  <c r="BD85" i="21"/>
  <c r="J79" i="21"/>
  <c r="J64" i="32"/>
  <c r="S88" i="21"/>
  <c r="Q81" i="21"/>
  <c r="BP87" i="21"/>
  <c r="O90" i="21"/>
  <c r="N84" i="21"/>
  <c r="O82" i="21"/>
  <c r="AW85" i="21"/>
  <c r="C84" i="21"/>
  <c r="BD83" i="21"/>
  <c r="J51" i="32"/>
  <c r="BE84" i="21"/>
  <c r="AO83" i="21"/>
  <c r="BD90" i="21"/>
  <c r="AQ84" i="21"/>
  <c r="AX90" i="21"/>
  <c r="F85" i="21"/>
  <c r="Y86" i="21"/>
  <c r="J77" i="32"/>
  <c r="AP83" i="21"/>
  <c r="AL82" i="21"/>
  <c r="AS85" i="21"/>
  <c r="D89" i="21"/>
  <c r="AA87" i="21"/>
  <c r="X88" i="21"/>
  <c r="U81" i="21"/>
  <c r="E89" i="21"/>
  <c r="BO83" i="21"/>
  <c r="AU89" i="21"/>
  <c r="J85" i="21"/>
  <c r="O89" i="21"/>
  <c r="F82" i="21"/>
  <c r="J75" i="32"/>
  <c r="AM80" i="21"/>
  <c r="AT86" i="21"/>
  <c r="Q80" i="21"/>
  <c r="N81" i="21"/>
  <c r="T86" i="21"/>
  <c r="AG87" i="21"/>
  <c r="T87" i="21"/>
  <c r="AP85" i="21"/>
  <c r="AT80" i="21"/>
  <c r="BJ79" i="21"/>
  <c r="J33" i="32"/>
  <c r="AH90" i="21"/>
  <c r="BI87" i="21"/>
  <c r="G83" i="21"/>
  <c r="L80" i="21"/>
  <c r="H83" i="21"/>
  <c r="J41" i="32"/>
  <c r="V79" i="21"/>
  <c r="AX88" i="21"/>
  <c r="AX84" i="21"/>
  <c r="BR83" i="21"/>
  <c r="Z81" i="21"/>
  <c r="J48" i="32"/>
  <c r="U84" i="21"/>
  <c r="J67" i="32"/>
  <c r="K86" i="21"/>
  <c r="BQ88" i="21"/>
  <c r="AE82" i="21"/>
  <c r="AS90" i="21"/>
  <c r="AB79" i="21"/>
  <c r="U85" i="21"/>
  <c r="R87" i="21"/>
  <c r="Z85" i="21"/>
  <c r="J46" i="32"/>
  <c r="BE80" i="21"/>
  <c r="BH81" i="21"/>
  <c r="AQ87" i="21"/>
  <c r="BG87" i="21"/>
  <c r="Y90" i="21"/>
  <c r="J42" i="32"/>
  <c r="AS83" i="21"/>
  <c r="G89" i="21"/>
  <c r="J89" i="32"/>
  <c r="BR79" i="21"/>
  <c r="BP82" i="21"/>
  <c r="E82" i="21"/>
  <c r="R88" i="21"/>
  <c r="AW90" i="21"/>
  <c r="BJ84" i="21"/>
  <c r="BG79" i="21"/>
  <c r="AV83" i="21"/>
  <c r="J87" i="32"/>
  <c r="BK79" i="21"/>
  <c r="BH82" i="21"/>
  <c r="AF89" i="21"/>
  <c r="BE86" i="21"/>
  <c r="AF79" i="21"/>
  <c r="T85" i="21"/>
  <c r="BG80" i="21"/>
  <c r="BJ90" i="21"/>
  <c r="AI81" i="21"/>
  <c r="J32" i="32"/>
  <c r="AM89" i="21"/>
  <c r="L82" i="21"/>
  <c r="H82" i="21"/>
  <c r="L81" i="21"/>
  <c r="U90" i="21"/>
  <c r="Y83" i="21"/>
  <c r="AQ88" i="21"/>
  <c r="AV82" i="21"/>
  <c r="J80" i="32"/>
  <c r="AW84" i="21"/>
  <c r="R86" i="21"/>
  <c r="AT81" i="21"/>
  <c r="J89" i="21"/>
  <c r="AA79" i="21"/>
  <c r="AZ86" i="21"/>
  <c r="BK81" i="21"/>
  <c r="BA81" i="21"/>
  <c r="G80" i="21"/>
  <c r="AQ89" i="21"/>
  <c r="BR80" i="21"/>
  <c r="AC84" i="21"/>
  <c r="AL79" i="21"/>
  <c r="AB83" i="21"/>
  <c r="BA87" i="21"/>
  <c r="BP84" i="21"/>
  <c r="O80" i="21"/>
  <c r="S83" i="21"/>
  <c r="BQ90" i="21"/>
  <c r="AJ90" i="21"/>
  <c r="J34" i="32"/>
  <c r="L83" i="21"/>
  <c r="AO85" i="21"/>
  <c r="AB82" i="21"/>
  <c r="AE79" i="21"/>
  <c r="J54" i="32"/>
  <c r="AM84" i="21"/>
  <c r="Z80" i="21"/>
  <c r="C83" i="21"/>
  <c r="D87" i="21"/>
  <c r="BQ84" i="21"/>
  <c r="J62" i="32"/>
  <c r="BI85" i="21"/>
  <c r="Y82" i="21"/>
  <c r="X83" i="21"/>
  <c r="AB87" i="21"/>
  <c r="J49" i="32"/>
  <c r="BN84" i="21"/>
  <c r="J31" i="32"/>
  <c r="J83" i="21"/>
  <c r="BJ83" i="21"/>
  <c r="BJ88" i="21"/>
  <c r="AH82" i="21"/>
  <c r="AN86" i="21"/>
  <c r="AG89" i="21"/>
  <c r="AM85" i="21"/>
  <c r="AV79" i="21"/>
  <c r="AA80" i="21"/>
  <c r="AI79" i="21"/>
  <c r="G81" i="21"/>
  <c r="AF88" i="21"/>
  <c r="BS87" i="21"/>
  <c r="J80" i="21"/>
  <c r="J25" i="32"/>
  <c r="AF84" i="21"/>
  <c r="AB88" i="21"/>
  <c r="J30" i="32"/>
  <c r="BA88" i="21"/>
  <c r="AN81" i="21"/>
  <c r="BQ87" i="21"/>
  <c r="S82" i="21"/>
  <c r="R85" i="21"/>
  <c r="T88" i="21"/>
  <c r="N88" i="21"/>
  <c r="BA80" i="21"/>
  <c r="BC84" i="21"/>
  <c r="BP89" i="21"/>
  <c r="C86" i="21"/>
  <c r="BE88" i="21"/>
  <c r="BD79" i="21"/>
  <c r="Y85" i="21"/>
  <c r="AG80" i="21"/>
  <c r="BC82" i="21"/>
  <c r="J20" i="32"/>
  <c r="BH90" i="21"/>
  <c r="AM82" i="21"/>
  <c r="AM86" i="21"/>
  <c r="BO81" i="21"/>
  <c r="J88" i="32"/>
  <c r="O86" i="21"/>
  <c r="AC80" i="21"/>
  <c r="BE82" i="21"/>
  <c r="AV89" i="21"/>
  <c r="AF87" i="21"/>
  <c r="AT82" i="21"/>
  <c r="AT85" i="21"/>
  <c r="AC83" i="21"/>
  <c r="AB85" i="21"/>
  <c r="AL88" i="21"/>
  <c r="F83" i="21"/>
  <c r="AO80" i="21"/>
  <c r="BB85" i="21"/>
  <c r="S89" i="21"/>
  <c r="AG81" i="21"/>
  <c r="H92" i="32"/>
  <c r="V78" i="26" s="1"/>
  <c r="X79" i="33" s="1"/>
  <c r="BR82" i="21"/>
  <c r="AP84" i="21"/>
  <c r="M87" i="21"/>
  <c r="BO87" i="21"/>
  <c r="AE87" i="21"/>
  <c r="J84" i="32"/>
  <c r="AZ80" i="21"/>
  <c r="BK90" i="21"/>
  <c r="BP81" i="21"/>
  <c r="AV87" i="21"/>
  <c r="AS88" i="21"/>
  <c r="AC90" i="21"/>
  <c r="G85" i="21"/>
  <c r="AI84" i="21"/>
  <c r="BR85" i="21"/>
  <c r="J35" i="32"/>
  <c r="J86" i="32"/>
  <c r="AE84" i="21"/>
  <c r="D85" i="21"/>
  <c r="C80" i="21"/>
  <c r="H88" i="21"/>
  <c r="AO86" i="21"/>
  <c r="R80" i="21"/>
  <c r="J43" i="32"/>
  <c r="X81" i="21"/>
  <c r="C79" i="21"/>
  <c r="AU79" i="21"/>
  <c r="L88" i="21"/>
  <c r="V83" i="21"/>
  <c r="AT89" i="21"/>
  <c r="AV86" i="21"/>
  <c r="Q85" i="21"/>
  <c r="BC90" i="21"/>
  <c r="Z82" i="21"/>
  <c r="L89" i="21"/>
  <c r="Y89" i="21"/>
  <c r="F84" i="21"/>
  <c r="BE85" i="21"/>
  <c r="BO80" i="21"/>
  <c r="AU84" i="21"/>
  <c r="BD87" i="21"/>
  <c r="BO85" i="21"/>
  <c r="K81" i="21"/>
  <c r="AH89" i="21"/>
  <c r="L79" i="21"/>
  <c r="BO79" i="21"/>
  <c r="AH86" i="21"/>
  <c r="O84" i="21"/>
  <c r="AJ81" i="21"/>
  <c r="BI88" i="21"/>
  <c r="J27" i="32"/>
  <c r="BA83" i="21"/>
  <c r="BL89" i="21"/>
  <c r="J81" i="32"/>
  <c r="AN83" i="21"/>
  <c r="BN83" i="21"/>
  <c r="AA81" i="21"/>
  <c r="BJ89" i="21"/>
  <c r="T90" i="21"/>
  <c r="AV90" i="21"/>
  <c r="AZ87" i="21"/>
  <c r="T83" i="21"/>
  <c r="BE89" i="21"/>
  <c r="AE88" i="21"/>
  <c r="AB84" i="21"/>
  <c r="M79" i="21"/>
  <c r="AP80" i="21"/>
  <c r="E80" i="21"/>
  <c r="X87" i="21"/>
  <c r="AW87" i="21"/>
  <c r="AU87" i="21"/>
  <c r="G84" i="21"/>
  <c r="G86" i="21"/>
  <c r="BH87" i="21"/>
  <c r="J52" i="32"/>
  <c r="T89" i="21"/>
  <c r="D80" i="21"/>
  <c r="Y84" i="21"/>
  <c r="C87" i="21"/>
  <c r="AW80" i="21"/>
  <c r="BK89" i="21"/>
  <c r="AJ82" i="21"/>
  <c r="C81" i="21"/>
  <c r="BK86" i="21"/>
  <c r="AF90" i="21"/>
  <c r="BS85" i="21"/>
  <c r="BD88" i="21"/>
  <c r="AS87" i="21"/>
  <c r="BC79" i="21"/>
  <c r="O85" i="21"/>
  <c r="S79" i="21"/>
  <c r="J28" i="32"/>
  <c r="BL80" i="21"/>
  <c r="BG82" i="21"/>
  <c r="BN85" i="21"/>
  <c r="AI87" i="21"/>
  <c r="AQ81" i="21"/>
  <c r="U88" i="21"/>
  <c r="D84" i="21"/>
  <c r="AX80" i="21"/>
  <c r="AJ85" i="21"/>
  <c r="X82" i="21"/>
  <c r="BS82" i="21"/>
  <c r="D86" i="21"/>
  <c r="AS81" i="21"/>
  <c r="BS86" i="21"/>
  <c r="BQ83" i="21"/>
  <c r="BH85" i="21"/>
  <c r="BD80" i="21"/>
  <c r="AJ80" i="21"/>
  <c r="AA88" i="21"/>
  <c r="J91" i="32"/>
  <c r="M86" i="21"/>
  <c r="AH81" i="21"/>
  <c r="BI86" i="21"/>
  <c r="T80" i="21"/>
  <c r="Q79" i="21"/>
  <c r="BQ85" i="21"/>
  <c r="E85" i="21"/>
  <c r="AG84" i="21"/>
  <c r="AU80" i="21"/>
  <c r="AQ86" i="21"/>
  <c r="AN80" i="21"/>
  <c r="BA85" i="21"/>
  <c r="BS79" i="21"/>
  <c r="BB84" i="21"/>
  <c r="V88" i="21"/>
  <c r="AG85" i="21"/>
  <c r="AC86" i="21"/>
  <c r="BK80" i="21"/>
  <c r="BJ81" i="21"/>
  <c r="J21" i="32"/>
  <c r="AT83" i="21"/>
  <c r="BL82" i="21"/>
  <c r="J72" i="32"/>
  <c r="BN90" i="21"/>
  <c r="BH84" i="21"/>
  <c r="BA89" i="21"/>
  <c r="G88" i="21"/>
  <c r="AO89" i="21"/>
  <c r="BB81" i="21"/>
  <c r="X89" i="21"/>
  <c r="Z88" i="21"/>
  <c r="X90" i="21"/>
  <c r="AZ82" i="21"/>
  <c r="H81" i="21"/>
  <c r="F81" i="21"/>
  <c r="BE83" i="21"/>
  <c r="Z89" i="21"/>
  <c r="AO87" i="21"/>
  <c r="BH83" i="21"/>
  <c r="AF82" i="21"/>
  <c r="H90" i="21"/>
  <c r="BQ80" i="21"/>
  <c r="D79" i="21"/>
  <c r="AL86" i="21"/>
  <c r="K88" i="21"/>
  <c r="BN79" i="21"/>
  <c r="N80" i="21"/>
  <c r="AQ79" i="21"/>
  <c r="AX86" i="21"/>
  <c r="AI88" i="21"/>
  <c r="AG88" i="21"/>
  <c r="BB83" i="21"/>
  <c r="F88" i="21"/>
  <c r="O81" i="21"/>
  <c r="J22" i="32"/>
  <c r="AT90" i="21"/>
  <c r="BD82" i="21"/>
  <c r="BE87" i="21"/>
  <c r="J19" i="32"/>
  <c r="Y87" i="21"/>
  <c r="BN89" i="21"/>
  <c r="F87" i="21"/>
  <c r="J71" i="32"/>
  <c r="AU85" i="21"/>
  <c r="AO88" i="21"/>
  <c r="J90" i="32"/>
  <c r="X84" i="21"/>
  <c r="J29" i="32"/>
  <c r="AL84" i="21"/>
  <c r="AP87" i="21"/>
  <c r="AC87" i="21"/>
  <c r="AS80" i="21"/>
  <c r="AE90" i="21"/>
  <c r="S80" i="21"/>
  <c r="AT79" i="21"/>
  <c r="H85" i="21"/>
  <c r="AM79" i="21"/>
  <c r="J68" i="32"/>
  <c r="AB89" i="21"/>
  <c r="AI80" i="21"/>
  <c r="Q89" i="21"/>
  <c r="BN86" i="21"/>
  <c r="AU88" i="21"/>
  <c r="AW83" i="21"/>
  <c r="J45" i="32"/>
  <c r="N83" i="21"/>
  <c r="AI85" i="21"/>
  <c r="AI82" i="21"/>
  <c r="J56" i="32"/>
  <c r="R90" i="21"/>
  <c r="AI86" i="21"/>
  <c r="AU82" i="21"/>
  <c r="L84" i="21"/>
  <c r="BG81" i="21"/>
  <c r="BR81" i="21"/>
  <c r="J85" i="32"/>
  <c r="AL80" i="21"/>
  <c r="M80" i="21"/>
  <c r="C90" i="21"/>
  <c r="K80" i="21"/>
  <c r="C82" i="21"/>
  <c r="AX85" i="21"/>
  <c r="X80" i="21"/>
  <c r="BH89" i="21"/>
  <c r="J26" i="32"/>
  <c r="AC88" i="21"/>
  <c r="AI83" i="21"/>
  <c r="BL81" i="21"/>
  <c r="BL85" i="21"/>
  <c r="BH88" i="21"/>
  <c r="AH85" i="21"/>
  <c r="J84" i="21"/>
  <c r="AM87" i="21"/>
  <c r="J81" i="21"/>
  <c r="T84" i="21"/>
  <c r="BA86" i="21"/>
  <c r="K90" i="21"/>
  <c r="AS79" i="21"/>
  <c r="BK83" i="21"/>
  <c r="BR90" i="21"/>
  <c r="AQ85" i="21"/>
  <c r="AW79" i="21"/>
  <c r="M84" i="21"/>
  <c r="AV88" i="21"/>
  <c r="E84" i="21"/>
  <c r="BC81" i="21"/>
  <c r="BQ79" i="21"/>
  <c r="BG90" i="21"/>
  <c r="K89" i="21"/>
  <c r="AP89" i="21"/>
  <c r="AJ83" i="21"/>
  <c r="H86" i="21"/>
  <c r="J87" i="21"/>
  <c r="H80" i="21"/>
  <c r="J47" i="32"/>
  <c r="BS83" i="21"/>
  <c r="J38" i="32"/>
  <c r="AP82" i="21"/>
  <c r="AH83" i="21"/>
  <c r="AZ83" i="21"/>
  <c r="BA79" i="21"/>
  <c r="M83" i="21"/>
  <c r="AG79" i="21"/>
  <c r="J23" i="32"/>
  <c r="BP80" i="21"/>
  <c r="AW81" i="21"/>
  <c r="AJ79" i="21"/>
  <c r="BB87" i="21"/>
  <c r="AL87" i="21"/>
  <c r="AC79" i="21"/>
  <c r="AL81" i="21"/>
  <c r="BI84" i="21"/>
  <c r="AU83" i="21"/>
  <c r="G87" i="21"/>
  <c r="N87" i="21"/>
  <c r="AL83" i="21"/>
  <c r="BS90" i="21"/>
  <c r="E81" i="21"/>
  <c r="BC87" i="21"/>
  <c r="M82" i="21"/>
  <c r="G82" i="21"/>
  <c r="AF83" i="21"/>
  <c r="J76" i="32"/>
  <c r="Q86" i="21"/>
  <c r="H89" i="21"/>
  <c r="AT87" i="21"/>
  <c r="BN88" i="21"/>
  <c r="AX79" i="21"/>
  <c r="AO82" i="21"/>
  <c r="S86" i="21"/>
  <c r="AE89" i="21"/>
  <c r="AF80" i="21"/>
  <c r="BJ87" i="21"/>
  <c r="D81" i="21"/>
  <c r="BE79" i="21"/>
  <c r="Y79" i="21"/>
  <c r="AG86" i="21"/>
  <c r="J53" i="32"/>
  <c r="K82" i="21"/>
  <c r="AN89" i="21"/>
  <c r="U82" i="21"/>
  <c r="M90" i="21"/>
  <c r="E79" i="21"/>
  <c r="G90" i="21"/>
  <c r="BD84" i="21"/>
  <c r="AX82" i="21"/>
  <c r="AN88" i="21"/>
  <c r="BS84" i="21"/>
  <c r="BP79" i="21"/>
  <c r="AH87" i="21"/>
  <c r="AJ88" i="21"/>
  <c r="AF86" i="21"/>
  <c r="BP85" i="21"/>
  <c r="U83" i="21"/>
  <c r="S87" i="21"/>
  <c r="AB86" i="21"/>
  <c r="AA86" i="21"/>
  <c r="C85" i="21"/>
  <c r="J63" i="32"/>
  <c r="AV80" i="21"/>
  <c r="V80" i="21"/>
  <c r="BO84" i="21"/>
  <c r="J36" i="32"/>
  <c r="AQ80" i="21"/>
  <c r="E92" i="32"/>
  <c r="BK88" i="21"/>
  <c r="Q83" i="21"/>
  <c r="AJ89" i="21"/>
  <c r="J73" i="32"/>
  <c r="O87" i="21"/>
  <c r="BJ82" i="21"/>
  <c r="AF85" i="21"/>
  <c r="AA89" i="21"/>
  <c r="AF81" i="21"/>
  <c r="BE90" i="21"/>
  <c r="X79" i="21"/>
  <c r="AX87" i="21"/>
  <c r="AO84" i="21"/>
  <c r="S84" i="21"/>
  <c r="AO81" i="21"/>
  <c r="Q84" i="21"/>
  <c r="AN84" i="21"/>
  <c r="M81" i="21"/>
  <c r="J88" i="21"/>
  <c r="Y88" i="21"/>
  <c r="BL88" i="21"/>
  <c r="BH79" i="21"/>
  <c r="K79" i="21"/>
  <c r="E86" i="21"/>
  <c r="AQ90" i="21"/>
  <c r="AB81" i="21"/>
  <c r="BR84" i="21"/>
  <c r="V89" i="21"/>
  <c r="AW82" i="21"/>
  <c r="BI81" i="21"/>
  <c r="BN87" i="21"/>
  <c r="AX83" i="21"/>
  <c r="AP79" i="21"/>
  <c r="J44" i="32"/>
  <c r="BG89" i="21"/>
  <c r="V87" i="21"/>
  <c r="BI80" i="21"/>
  <c r="AL85" i="21"/>
  <c r="BQ86" i="21"/>
  <c r="V84" i="21"/>
  <c r="BR86" i="21"/>
  <c r="BO82" i="21"/>
  <c r="AC89" i="21"/>
  <c r="D92" i="32"/>
  <c r="O88" i="21"/>
  <c r="Q82" i="21"/>
  <c r="BK85" i="21"/>
  <c r="R82" i="21"/>
  <c r="BG85" i="21"/>
  <c r="AJ87" i="21"/>
  <c r="BJ85" i="21"/>
  <c r="AN87" i="21"/>
  <c r="AX81" i="21"/>
  <c r="AI89" i="21"/>
  <c r="BC80" i="21"/>
  <c r="AV85" i="21"/>
  <c r="AX89" i="21"/>
  <c r="AA85" i="21"/>
  <c r="H79" i="21"/>
  <c r="J66" i="32"/>
  <c r="AT84" i="21"/>
  <c r="J74" i="32"/>
  <c r="K84" i="21"/>
  <c r="L87" i="21"/>
  <c r="BL87" i="21"/>
  <c r="BP88" i="21"/>
  <c r="BC89" i="21"/>
  <c r="BP83" i="21"/>
  <c r="E87" i="21"/>
  <c r="J82" i="32"/>
  <c r="AS86" i="21"/>
  <c r="AH79" i="21"/>
  <c r="D82" i="21"/>
  <c r="BO89" i="21"/>
  <c r="AG82" i="21"/>
  <c r="F86" i="21"/>
  <c r="BC85" i="21"/>
  <c r="BB86" i="21"/>
  <c r="AA84" i="21"/>
  <c r="Z86" i="21"/>
  <c r="BB82" i="21"/>
  <c r="J83" i="32"/>
  <c r="AE81" i="21"/>
  <c r="Y80" i="21"/>
  <c r="N79" i="21"/>
  <c r="AL90" i="21"/>
  <c r="F89" i="21"/>
  <c r="BL84" i="21"/>
  <c r="AJ86" i="21"/>
  <c r="AV84" i="21"/>
  <c r="AN85" i="21"/>
  <c r="AU86" i="21"/>
  <c r="R84" i="21"/>
  <c r="R83" i="21"/>
  <c r="AV81" i="21"/>
  <c r="BN80" i="21"/>
  <c r="AP86" i="21"/>
  <c r="J79" i="32"/>
  <c r="AS82" i="21"/>
  <c r="BB80" i="21"/>
  <c r="AB90" i="21"/>
  <c r="D83" i="21"/>
  <c r="AL89" i="21"/>
  <c r="AP88" i="21"/>
  <c r="AQ83" i="21"/>
  <c r="BB89" i="21"/>
  <c r="G79" i="21"/>
  <c r="H84" i="21"/>
  <c r="Z84" i="21"/>
  <c r="BC88" i="21"/>
  <c r="AP81" i="21"/>
  <c r="BO86" i="21"/>
  <c r="BK84" i="21"/>
  <c r="BS89" i="21"/>
  <c r="BK87" i="21"/>
  <c r="Z87" i="21"/>
  <c r="AC81" i="21"/>
  <c r="R79" i="21"/>
  <c r="K83" i="21"/>
  <c r="F90" i="21"/>
  <c r="U87" i="21"/>
  <c r="BS81" i="21"/>
  <c r="BA90" i="21"/>
  <c r="AO79" i="21"/>
  <c r="BJ86" i="21"/>
  <c r="D88" i="21"/>
  <c r="BD86" i="21"/>
  <c r="AH80" i="21"/>
  <c r="BR89" i="21"/>
  <c r="BD89" i="21"/>
  <c r="N85" i="21"/>
  <c r="BR88" i="21"/>
  <c r="E88" i="21"/>
  <c r="Q90" i="21"/>
  <c r="BH86" i="21"/>
  <c r="AO90" i="21"/>
  <c r="AM83" i="21"/>
  <c r="BN81" i="21"/>
  <c r="AZ89" i="21"/>
  <c r="T81" i="21"/>
  <c r="AN79" i="21"/>
  <c r="J60" i="32"/>
  <c r="AS89" i="21"/>
  <c r="AB80" i="21"/>
  <c r="J65" i="32"/>
  <c r="Q87" i="21"/>
  <c r="J24" i="32"/>
  <c r="BC83" i="21"/>
  <c r="AQ82" i="21"/>
  <c r="BH80" i="21"/>
  <c r="L85" i="21"/>
  <c r="AT88" i="21"/>
  <c r="F92" i="32"/>
  <c r="R89" i="21"/>
  <c r="BG84" i="21"/>
  <c r="AE85" i="21"/>
  <c r="J37" i="32"/>
  <c r="AP90" i="21"/>
  <c r="V85" i="21"/>
  <c r="AM81" i="21"/>
  <c r="H87" i="21"/>
  <c r="BO88" i="21"/>
  <c r="AZ90" i="21"/>
  <c r="BR87" i="21"/>
  <c r="BL83" i="21"/>
  <c r="BI89" i="21"/>
  <c r="AA83" i="21"/>
  <c r="AE83" i="21"/>
  <c r="N89" i="21"/>
  <c r="BS88" i="21"/>
  <c r="AZ81" i="21"/>
  <c r="BL79" i="21"/>
  <c r="E83" i="21"/>
  <c r="F80" i="21"/>
  <c r="BD81" i="21"/>
  <c r="AA82" i="21"/>
  <c r="J50" i="32"/>
  <c r="S81" i="21"/>
  <c r="J92" i="32"/>
  <c r="AZ79" i="21"/>
  <c r="AC85" i="21"/>
  <c r="J59" i="32"/>
  <c r="AE86" i="21"/>
  <c r="BQ81" i="21"/>
  <c r="J78" i="32"/>
  <c r="J57" i="32"/>
  <c r="AH88" i="21"/>
  <c r="Z83" i="21"/>
  <c r="AC82" i="21"/>
  <c r="U86" i="21"/>
  <c r="AE80" i="21"/>
  <c r="X85" i="21"/>
  <c r="F79" i="21"/>
  <c r="V82" i="21"/>
  <c r="Z79" i="21"/>
  <c r="J82" i="21"/>
  <c r="AZ85" i="21"/>
  <c r="BK82" i="21"/>
  <c r="AG83" i="21"/>
  <c r="R81" i="21"/>
  <c r="BI79" i="21"/>
  <c r="C88" i="21"/>
  <c r="S85" i="21"/>
  <c r="J40" i="32"/>
  <c r="M89" i="21"/>
  <c r="J70" i="32"/>
  <c r="BS80" i="21"/>
  <c r="J86" i="21"/>
  <c r="J90" i="21"/>
  <c r="N82" i="21"/>
  <c r="AA90" i="21"/>
  <c r="BG83" i="21"/>
  <c r="K87" i="21"/>
  <c r="BB79" i="21"/>
  <c r="O79" i="21"/>
  <c r="AZ88" i="21"/>
  <c r="BL86" i="21"/>
  <c r="T79" i="21"/>
  <c r="J58" i="32"/>
  <c r="BI83" i="21"/>
  <c r="J39" i="32"/>
  <c r="AW89" i="21"/>
  <c r="BN82" i="21"/>
  <c r="V81" i="21"/>
  <c r="V86" i="21"/>
  <c r="L86" i="21"/>
  <c r="AU81" i="21"/>
  <c r="AM90" i="21"/>
  <c r="BE81" i="21"/>
  <c r="AJ84" i="21"/>
  <c r="J55" i="32"/>
  <c r="U79" i="21"/>
  <c r="AH84" i="21"/>
  <c r="Y81" i="21"/>
  <c r="J61" i="32"/>
  <c r="AK117" i="17"/>
  <c r="F91" i="19"/>
  <c r="AM91" i="19" s="1"/>
  <c r="AD117" i="15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R117" i="15" s="1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5" i="23"/>
  <c r="BF106" i="23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I78" i="21"/>
  <c r="N78" i="21"/>
  <c r="Y78" i="21"/>
  <c r="H78" i="21"/>
  <c r="AN78" i="21"/>
  <c r="BC78" i="21"/>
  <c r="BQ78" i="21"/>
  <c r="J78" i="21"/>
  <c r="AP78" i="21"/>
  <c r="D78" i="21"/>
  <c r="AQ78" i="21"/>
  <c r="E78" i="21"/>
  <c r="AO78" i="21"/>
  <c r="AZ78" i="21"/>
  <c r="BO78" i="21"/>
  <c r="AX78" i="21"/>
  <c r="BL78" i="21"/>
  <c r="AU78" i="21"/>
  <c r="F78" i="21"/>
  <c r="C78" i="21"/>
  <c r="BK78" i="21"/>
  <c r="AB78" i="21"/>
  <c r="AM78" i="21"/>
  <c r="AC78" i="21"/>
  <c r="BE78" i="21"/>
  <c r="S78" i="21"/>
  <c r="AA78" i="21"/>
  <c r="BN78" i="21"/>
  <c r="U78" i="21"/>
  <c r="R78" i="21"/>
  <c r="BA78" i="21"/>
  <c r="O78" i="21"/>
  <c r="Z78" i="21"/>
  <c r="BI78" i="21"/>
  <c r="AH78" i="21"/>
  <c r="AE78" i="21"/>
  <c r="G78" i="21"/>
  <c r="AW78" i="21"/>
  <c r="BH78" i="21"/>
  <c r="K78" i="21"/>
  <c r="BS78" i="21"/>
  <c r="L78" i="21"/>
  <c r="AV78" i="21"/>
  <c r="X78" i="21"/>
  <c r="AF78" i="21"/>
  <c r="V78" i="21"/>
  <c r="AG78" i="21"/>
  <c r="BP78" i="21"/>
  <c r="M78" i="21"/>
  <c r="AS78" i="21"/>
  <c r="AL78" i="21"/>
  <c r="BD78" i="21"/>
  <c r="BR78" i="21"/>
  <c r="AT78" i="21"/>
  <c r="AJ78" i="21"/>
  <c r="BB78" i="21"/>
  <c r="T78" i="21"/>
  <c r="BJ78" i="21"/>
  <c r="BG78" i="21"/>
  <c r="Q78" i="21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AN78" i="35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DF90" i="21"/>
  <c r="DE90" i="18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X89" i="20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U94" i="20" s="1"/>
  <c r="AP94" i="20" s="1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BA90" i="20" s="1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I77" i="3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U93" i="20" s="1"/>
  <c r="AP93" i="20" s="1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BE100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Y95" i="23" l="1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AD90" i="21"/>
  <c r="BY90" i="21" s="1"/>
  <c r="CK91" i="21" s="1"/>
  <c r="AD83" i="21"/>
  <c r="BY83" i="21" s="1"/>
  <c r="AK79" i="21"/>
  <c r="BZ79" i="21" s="1"/>
  <c r="CY91" i="21" s="1"/>
  <c r="W79" i="21"/>
  <c r="BX79" i="21" s="1"/>
  <c r="CW91" i="21" s="1"/>
  <c r="CU95" i="18"/>
  <c r="AU95" i="23" s="1"/>
  <c r="AK88" i="21"/>
  <c r="BZ88" i="21" s="1"/>
  <c r="W85" i="21"/>
  <c r="BX85" i="21" s="1"/>
  <c r="BM87" i="21"/>
  <c r="CD87" i="21" s="1"/>
  <c r="AR89" i="21"/>
  <c r="CA89" i="21" s="1"/>
  <c r="AY84" i="21"/>
  <c r="CB84" i="21" s="1"/>
  <c r="W80" i="21"/>
  <c r="BX80" i="21" s="1"/>
  <c r="P80" i="21"/>
  <c r="BW80" i="21" s="1"/>
  <c r="CV92" i="21" s="1"/>
  <c r="I90" i="21"/>
  <c r="BV90" i="21" s="1"/>
  <c r="AD82" i="21"/>
  <c r="BY82" i="21" s="1"/>
  <c r="CX94" i="21" s="1"/>
  <c r="AD86" i="21"/>
  <c r="BY86" i="21" s="1"/>
  <c r="BF85" i="21"/>
  <c r="CC85" i="21" s="1"/>
  <c r="BF87" i="21"/>
  <c r="CC87" i="21" s="1"/>
  <c r="BM85" i="21"/>
  <c r="CD85" i="21" s="1"/>
  <c r="AY86" i="21"/>
  <c r="CB86" i="21" s="1"/>
  <c r="AY80" i="21"/>
  <c r="CB80" i="21" s="1"/>
  <c r="DA92" i="21" s="1"/>
  <c r="AK84" i="21"/>
  <c r="BZ84" i="21" s="1"/>
  <c r="P85" i="21"/>
  <c r="BW85" i="21" s="1"/>
  <c r="I89" i="21"/>
  <c r="BV89" i="21" s="1"/>
  <c r="W82" i="21"/>
  <c r="BX82" i="21" s="1"/>
  <c r="P88" i="21"/>
  <c r="BW88" i="21" s="1"/>
  <c r="AD81" i="21"/>
  <c r="BY81" i="21" s="1"/>
  <c r="CX93" i="21" s="1"/>
  <c r="W90" i="21"/>
  <c r="BX90" i="21" s="1"/>
  <c r="CJ91" i="21" s="1"/>
  <c r="W81" i="21"/>
  <c r="BX81" i="21" s="1"/>
  <c r="L92" i="32"/>
  <c r="W104" i="32" s="1"/>
  <c r="W83" i="21"/>
  <c r="BX83" i="21" s="1"/>
  <c r="CW95" i="21" s="1"/>
  <c r="AR90" i="21"/>
  <c r="CA90" i="21" s="1"/>
  <c r="CM91" i="21" s="1"/>
  <c r="BT83" i="21"/>
  <c r="CE83" i="21" s="1"/>
  <c r="AK85" i="21"/>
  <c r="BZ85" i="21" s="1"/>
  <c r="BT82" i="21"/>
  <c r="CE82" i="21" s="1"/>
  <c r="DD94" i="21" s="1"/>
  <c r="P82" i="21"/>
  <c r="BW82" i="21" s="1"/>
  <c r="CV94" i="21" s="1"/>
  <c r="BF90" i="21"/>
  <c r="CC90" i="21" s="1"/>
  <c r="CO91" i="21" s="1"/>
  <c r="AR81" i="21"/>
  <c r="CA81" i="21" s="1"/>
  <c r="CZ93" i="21" s="1"/>
  <c r="AK81" i="21"/>
  <c r="BZ81" i="21" s="1"/>
  <c r="CY93" i="21" s="1"/>
  <c r="P84" i="21"/>
  <c r="BW84" i="21" s="1"/>
  <c r="AR87" i="21"/>
  <c r="CA87" i="21" s="1"/>
  <c r="BT84" i="21"/>
  <c r="CE84" i="21" s="1"/>
  <c r="P79" i="21"/>
  <c r="BW79" i="21" s="1"/>
  <c r="CV91" i="21" s="1"/>
  <c r="AR84" i="21"/>
  <c r="CA84" i="21" s="1"/>
  <c r="AK86" i="21"/>
  <c r="BZ86" i="21" s="1"/>
  <c r="P87" i="21"/>
  <c r="BW87" i="21" s="1"/>
  <c r="P83" i="21"/>
  <c r="BW83" i="21" s="1"/>
  <c r="CV95" i="21" s="1"/>
  <c r="AD84" i="21"/>
  <c r="BY84" i="21" s="1"/>
  <c r="I87" i="21"/>
  <c r="BV87" i="21" s="1"/>
  <c r="BF82" i="21"/>
  <c r="CC82" i="21" s="1"/>
  <c r="DB94" i="21" s="1"/>
  <c r="AR85" i="21"/>
  <c r="CA85" i="21" s="1"/>
  <c r="BT86" i="21"/>
  <c r="CE86" i="21" s="1"/>
  <c r="W87" i="21"/>
  <c r="BX87" i="21" s="1"/>
  <c r="I86" i="21"/>
  <c r="BV86" i="21" s="1"/>
  <c r="BM88" i="21"/>
  <c r="CD88" i="21" s="1"/>
  <c r="CW97" i="18"/>
  <c r="AW97" i="23" s="1"/>
  <c r="P89" i="21"/>
  <c r="BW89" i="21" s="1"/>
  <c r="BF84" i="21"/>
  <c r="CC84" i="21" s="1"/>
  <c r="M92" i="32"/>
  <c r="CY96" i="18"/>
  <c r="AY96" i="23" s="1"/>
  <c r="BM81" i="21"/>
  <c r="CD81" i="21" s="1"/>
  <c r="AY88" i="21"/>
  <c r="CB88" i="21" s="1"/>
  <c r="U92" i="32"/>
  <c r="BT79" i="21"/>
  <c r="CE79" i="21" s="1"/>
  <c r="DD91" i="21" s="1"/>
  <c r="P92" i="32"/>
  <c r="CZ93" i="18"/>
  <c r="AZ93" i="23" s="1"/>
  <c r="N92" i="32"/>
  <c r="R92" i="32"/>
  <c r="BM79" i="21"/>
  <c r="CD79" i="21" s="1"/>
  <c r="DC91" i="21" s="1"/>
  <c r="P81" i="21"/>
  <c r="BW81" i="21" s="1"/>
  <c r="CV93" i="21" s="1"/>
  <c r="BM86" i="21"/>
  <c r="CD86" i="21" s="1"/>
  <c r="BM80" i="21"/>
  <c r="CD80" i="21" s="1"/>
  <c r="DC92" i="21" s="1"/>
  <c r="BF79" i="21"/>
  <c r="CC79" i="21" s="1"/>
  <c r="DB91" i="21" s="1"/>
  <c r="AK83" i="21"/>
  <c r="BZ83" i="21" s="1"/>
  <c r="CY95" i="21" s="1"/>
  <c r="BF86" i="21"/>
  <c r="CC86" i="21" s="1"/>
  <c r="AR80" i="21"/>
  <c r="CA80" i="21" s="1"/>
  <c r="CZ92" i="21" s="1"/>
  <c r="CU91" i="18"/>
  <c r="AU91" i="23" s="1"/>
  <c r="CX100" i="18"/>
  <c r="AX100" i="23" s="1"/>
  <c r="CW91" i="18"/>
  <c r="AW91" i="23" s="1"/>
  <c r="AD87" i="21"/>
  <c r="BY87" i="21" s="1"/>
  <c r="BM89" i="21"/>
  <c r="CD89" i="21" s="1"/>
  <c r="AR86" i="21"/>
  <c r="CA86" i="21" s="1"/>
  <c r="BT87" i="21"/>
  <c r="CE87" i="21" s="1"/>
  <c r="I83" i="21"/>
  <c r="BV83" i="21" s="1"/>
  <c r="BF80" i="21"/>
  <c r="CC80" i="21" s="1"/>
  <c r="AD80" i="21"/>
  <c r="BY80" i="21" s="1"/>
  <c r="CX92" i="21" s="1"/>
  <c r="AR79" i="21"/>
  <c r="CA79" i="21" s="1"/>
  <c r="AY83" i="21"/>
  <c r="CB83" i="21" s="1"/>
  <c r="DA95" i="21" s="1"/>
  <c r="AY90" i="21"/>
  <c r="CB90" i="21" s="1"/>
  <c r="CN91" i="21" s="1"/>
  <c r="AD85" i="21"/>
  <c r="BY85" i="21" s="1"/>
  <c r="AK82" i="21"/>
  <c r="BZ82" i="21" s="1"/>
  <c r="CY94" i="21" s="1"/>
  <c r="W84" i="21"/>
  <c r="BX84" i="21" s="1"/>
  <c r="AR82" i="21"/>
  <c r="CA82" i="21" s="1"/>
  <c r="I85" i="21"/>
  <c r="BV85" i="21" s="1"/>
  <c r="BF83" i="21"/>
  <c r="CC83" i="21" s="1"/>
  <c r="DB95" i="21" s="1"/>
  <c r="W88" i="21"/>
  <c r="BX88" i="21" s="1"/>
  <c r="BM82" i="21"/>
  <c r="CD82" i="21" s="1"/>
  <c r="P86" i="21"/>
  <c r="BW86" i="21" s="1"/>
  <c r="BT89" i="21"/>
  <c r="CE89" i="21" s="1"/>
  <c r="BF81" i="21"/>
  <c r="CC81" i="21" s="1"/>
  <c r="DB93" i="21" s="1"/>
  <c r="BF89" i="21"/>
  <c r="CC89" i="21" s="1"/>
  <c r="I88" i="21"/>
  <c r="BV88" i="21" s="1"/>
  <c r="BT81" i="21"/>
  <c r="CE81" i="21" s="1"/>
  <c r="DD93" i="21" s="1"/>
  <c r="BF88" i="21"/>
  <c r="CC88" i="21" s="1"/>
  <c r="BM83" i="21"/>
  <c r="CD83" i="21" s="1"/>
  <c r="CV101" i="18"/>
  <c r="AV101" i="23" s="1"/>
  <c r="AY82" i="21"/>
  <c r="CB82" i="21" s="1"/>
  <c r="DA94" i="21" s="1"/>
  <c r="AK89" i="21"/>
  <c r="BZ89" i="21" s="1"/>
  <c r="I81" i="21"/>
  <c r="BV81" i="21" s="1"/>
  <c r="BT90" i="21"/>
  <c r="CE90" i="21" s="1"/>
  <c r="CQ91" i="21" s="1"/>
  <c r="I82" i="21"/>
  <c r="BV82" i="21" s="1"/>
  <c r="CU94" i="21" s="1"/>
  <c r="AK90" i="21"/>
  <c r="BZ90" i="21" s="1"/>
  <c r="CL91" i="21" s="1"/>
  <c r="CU93" i="18"/>
  <c r="AU93" i="23" s="1"/>
  <c r="CY95" i="18"/>
  <c r="AY95" i="23" s="1"/>
  <c r="CT91" i="18"/>
  <c r="AT91" i="23" s="1"/>
  <c r="W86" i="21"/>
  <c r="BX86" i="21" s="1"/>
  <c r="AY79" i="21"/>
  <c r="CB79" i="21" s="1"/>
  <c r="CZ101" i="18"/>
  <c r="AZ101" i="23" s="1"/>
  <c r="I84" i="21"/>
  <c r="BV84" i="21" s="1"/>
  <c r="CW101" i="18"/>
  <c r="AW101" i="23" s="1"/>
  <c r="I80" i="21"/>
  <c r="BV80" i="21" s="1"/>
  <c r="CU92" i="21" s="1"/>
  <c r="AY81" i="21"/>
  <c r="CB81" i="21" s="1"/>
  <c r="DA93" i="21" s="1"/>
  <c r="BM84" i="21"/>
  <c r="CD84" i="21" s="1"/>
  <c r="AY89" i="21"/>
  <c r="CB89" i="21" s="1"/>
  <c r="W89" i="21"/>
  <c r="BX89" i="21" s="1"/>
  <c r="AD88" i="21"/>
  <c r="BY88" i="21" s="1"/>
  <c r="AD79" i="21"/>
  <c r="BY79" i="21" s="1"/>
  <c r="CX91" i="21" s="1"/>
  <c r="T92" i="32"/>
  <c r="AR88" i="21"/>
  <c r="CA88" i="21" s="1"/>
  <c r="P90" i="21"/>
  <c r="BW90" i="21" s="1"/>
  <c r="AK80" i="21"/>
  <c r="BZ80" i="21" s="1"/>
  <c r="CY92" i="21" s="1"/>
  <c r="BT88" i="21"/>
  <c r="CE88" i="21" s="1"/>
  <c r="AR83" i="21"/>
  <c r="CA83" i="21" s="1"/>
  <c r="CZ95" i="21" s="1"/>
  <c r="AY85" i="21"/>
  <c r="CB85" i="21" s="1"/>
  <c r="CT98" i="18"/>
  <c r="AT98" i="23" s="1"/>
  <c r="AD89" i="21"/>
  <c r="BY89" i="21" s="1"/>
  <c r="AK87" i="21"/>
  <c r="BZ87" i="21" s="1"/>
  <c r="BT85" i="21"/>
  <c r="CE85" i="21" s="1"/>
  <c r="AY87" i="21"/>
  <c r="CB87" i="21" s="1"/>
  <c r="BT80" i="21"/>
  <c r="CE80" i="21" s="1"/>
  <c r="DD92" i="21" s="1"/>
  <c r="I79" i="21"/>
  <c r="BV79" i="21" s="1"/>
  <c r="CU91" i="21" s="1"/>
  <c r="DB93" i="18"/>
  <c r="BB93" i="23" s="1"/>
  <c r="BM90" i="21"/>
  <c r="CD90" i="21" s="1"/>
  <c r="CP91" i="21" s="1"/>
  <c r="S92" i="32"/>
  <c r="Q92" i="32"/>
  <c r="O92" i="32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Z104" i="23"/>
  <c r="AD104" i="23" s="1"/>
  <c r="D105" i="33" s="1"/>
  <c r="D88" i="37"/>
  <c r="R100" i="37" s="1"/>
  <c r="Z105" i="23"/>
  <c r="AD105" i="23" s="1"/>
  <c r="D106" i="33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W78" i="21"/>
  <c r="BX78" i="21" s="1"/>
  <c r="AD78" i="21"/>
  <c r="BY78" i="21" s="1"/>
  <c r="CL79" i="18"/>
  <c r="Q79" i="23" s="1"/>
  <c r="CQ79" i="18"/>
  <c r="CH79" i="18"/>
  <c r="AE90" i="20"/>
  <c r="AR90" i="20" s="1"/>
  <c r="BD99" i="19"/>
  <c r="AK78" i="21"/>
  <c r="BZ78" i="21" s="1"/>
  <c r="CO91" i="18"/>
  <c r="T91" i="23" s="1"/>
  <c r="BD94" i="20"/>
  <c r="BF103" i="23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Y78" i="21"/>
  <c r="CB78" i="21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T78" i="21"/>
  <c r="CE78" i="21" s="1"/>
  <c r="I78" i="21"/>
  <c r="BV78" i="21" s="1"/>
  <c r="P78" i="21"/>
  <c r="BW78" i="21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Z103" i="23" s="1"/>
  <c r="AD103" i="23" s="1"/>
  <c r="D104" i="33" s="1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AR78" i="21"/>
  <c r="CA78" i="21" s="1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AQ106" i="36" s="1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BM78" i="21"/>
  <c r="CD78" i="21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BF78" i="21"/>
  <c r="CC78" i="21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V93" i="20" s="1"/>
  <c r="AG116" i="32"/>
  <c r="H103" i="33" s="1"/>
  <c r="BD92" i="20"/>
  <c r="BD89" i="20"/>
  <c r="BA95" i="20"/>
  <c r="AZ92" i="20"/>
  <c r="D97" i="20" l="1"/>
  <c r="D90" i="20"/>
  <c r="H79" i="23"/>
  <c r="J79" i="23" s="1"/>
  <c r="CP82" i="21"/>
  <c r="CK86" i="21"/>
  <c r="CW90" i="21"/>
  <c r="CJ90" i="21"/>
  <c r="CP85" i="21"/>
  <c r="CL88" i="21"/>
  <c r="CL89" i="21"/>
  <c r="CP89" i="21"/>
  <c r="CO86" i="21"/>
  <c r="CL85" i="21"/>
  <c r="CJ81" i="21"/>
  <c r="CK87" i="21"/>
  <c r="CP80" i="21"/>
  <c r="CX90" i="21"/>
  <c r="CO80" i="21"/>
  <c r="CI85" i="21"/>
  <c r="CK83" i="21"/>
  <c r="CN80" i="21"/>
  <c r="CL79" i="21"/>
  <c r="CO90" i="21"/>
  <c r="CI81" i="21"/>
  <c r="CH87" i="21"/>
  <c r="CX95" i="21"/>
  <c r="CP88" i="21"/>
  <c r="CH81" i="21"/>
  <c r="CH83" i="21"/>
  <c r="CJ80" i="21"/>
  <c r="CK82" i="21"/>
  <c r="DC94" i="21"/>
  <c r="CO89" i="21"/>
  <c r="CW92" i="21"/>
  <c r="CL87" i="21"/>
  <c r="CQ79" i="21"/>
  <c r="CU93" i="21"/>
  <c r="DG93" i="21" s="1"/>
  <c r="CW93" i="21"/>
  <c r="CJ83" i="21"/>
  <c r="CP81" i="21"/>
  <c r="CH89" i="21"/>
  <c r="CH90" i="21"/>
  <c r="CP87" i="21"/>
  <c r="CL86" i="21"/>
  <c r="CQ84" i="21"/>
  <c r="CI80" i="21"/>
  <c r="CJ85" i="21"/>
  <c r="DC93" i="21"/>
  <c r="CU95" i="21"/>
  <c r="DB92" i="21"/>
  <c r="CL84" i="21"/>
  <c r="CH91" i="21"/>
  <c r="DD95" i="21"/>
  <c r="CU90" i="21"/>
  <c r="CN86" i="21"/>
  <c r="CP83" i="21"/>
  <c r="CI87" i="21"/>
  <c r="CM86" i="21"/>
  <c r="CK85" i="21"/>
  <c r="CI88" i="21"/>
  <c r="CN84" i="21"/>
  <c r="CN90" i="21"/>
  <c r="CJ86" i="21"/>
  <c r="CO88" i="21"/>
  <c r="CI89" i="21"/>
  <c r="CQ81" i="21"/>
  <c r="CP86" i="21"/>
  <c r="CF83" i="21" a="1"/>
  <c r="CF83" i="21" s="1"/>
  <c r="DE95" i="21" s="1"/>
  <c r="CP84" i="21"/>
  <c r="CN85" i="21"/>
  <c r="CW94" i="21"/>
  <c r="CJ87" i="21"/>
  <c r="CO87" i="21"/>
  <c r="CL82" i="21"/>
  <c r="CJ82" i="21"/>
  <c r="CN81" i="21"/>
  <c r="CF85" i="21" a="1"/>
  <c r="CF85" i="21" s="1"/>
  <c r="Z92" i="32"/>
  <c r="AA93" i="32" s="1"/>
  <c r="CO84" i="21"/>
  <c r="CM85" i="21"/>
  <c r="DA91" i="21"/>
  <c r="CM81" i="21"/>
  <c r="CI86" i="21"/>
  <c r="CI84" i="21"/>
  <c r="CI90" i="21"/>
  <c r="CM80" i="21"/>
  <c r="CQ87" i="21"/>
  <c r="CN89" i="21"/>
  <c r="CQ89" i="21"/>
  <c r="CJ88" i="21"/>
  <c r="CH88" i="21"/>
  <c r="CF81" i="21" a="1"/>
  <c r="CF81" i="21" s="1"/>
  <c r="CM84" i="21"/>
  <c r="CH85" i="21"/>
  <c r="CO83" i="21"/>
  <c r="CM90" i="21"/>
  <c r="CI82" i="21"/>
  <c r="CM87" i="21"/>
  <c r="CF86" i="21" a="1"/>
  <c r="CF86" i="21" s="1"/>
  <c r="CJ84" i="21"/>
  <c r="CH86" i="21"/>
  <c r="DC95" i="21"/>
  <c r="CO82" i="21"/>
  <c r="CK84" i="21"/>
  <c r="CF84" i="21" a="1"/>
  <c r="CF84" i="21" s="1"/>
  <c r="CZ90" i="21"/>
  <c r="CK81" i="21"/>
  <c r="CI83" i="21"/>
  <c r="DG91" i="21"/>
  <c r="CO85" i="21"/>
  <c r="CF79" i="21" a="1"/>
  <c r="CF79" i="21" s="1"/>
  <c r="DE91" i="21" s="1"/>
  <c r="CQ80" i="21"/>
  <c r="CQ82" i="21"/>
  <c r="CN88" i="21"/>
  <c r="DG94" i="21"/>
  <c r="X104" i="32"/>
  <c r="AG104" i="32" s="1"/>
  <c r="H91" i="33" s="1"/>
  <c r="CL90" i="21"/>
  <c r="CL83" i="21"/>
  <c r="CQ85" i="21"/>
  <c r="CL80" i="21"/>
  <c r="CQ83" i="21"/>
  <c r="CN79" i="21"/>
  <c r="CQ86" i="21"/>
  <c r="V92" i="32" a="1"/>
  <c r="V92" i="32" s="1"/>
  <c r="CJ89" i="21"/>
  <c r="CK89" i="21"/>
  <c r="CM83" i="21"/>
  <c r="CF88" i="21" a="1"/>
  <c r="CF88" i="21" s="1"/>
  <c r="CK88" i="21"/>
  <c r="CF90" i="21" a="1"/>
  <c r="CF90" i="21" s="1"/>
  <c r="CR91" i="21" s="1"/>
  <c r="CZ91" i="21"/>
  <c r="CZ94" i="21"/>
  <c r="CM89" i="21"/>
  <c r="CF87" i="21" a="1"/>
  <c r="CF87" i="21" s="1"/>
  <c r="CP90" i="21"/>
  <c r="CV90" i="21"/>
  <c r="CH80" i="21"/>
  <c r="CI91" i="21"/>
  <c r="CN87" i="21"/>
  <c r="CM82" i="21"/>
  <c r="CN82" i="21"/>
  <c r="CF80" i="21" a="1"/>
  <c r="CF80" i="21" s="1"/>
  <c r="DE92" i="21" s="1"/>
  <c r="DG92" i="21"/>
  <c r="CQ88" i="21"/>
  <c r="CM88" i="21"/>
  <c r="CH84" i="21"/>
  <c r="CN83" i="21"/>
  <c r="CK90" i="21"/>
  <c r="CQ90" i="21"/>
  <c r="CK80" i="21"/>
  <c r="CF89" i="21" a="1"/>
  <c r="CF89" i="21" s="1"/>
  <c r="CF82" i="21" a="1"/>
  <c r="CF82" i="21" s="1"/>
  <c r="CO81" i="21"/>
  <c r="CH82" i="21"/>
  <c r="CL81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Y90" i="21"/>
  <c r="CX90" i="18"/>
  <c r="AX90" i="23" s="1"/>
  <c r="L89" i="37"/>
  <c r="CK79" i="21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DA90" i="21"/>
  <c r="G79" i="37" a="1"/>
  <c r="G79" i="37" s="1"/>
  <c r="U91" i="37" s="1"/>
  <c r="CJ79" i="2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CI79" i="21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DC90" i="21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P79" i="21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F78" i="21" a="1"/>
  <c r="CF78" i="21" s="1"/>
  <c r="CH79" i="21"/>
  <c r="S91" i="37"/>
  <c r="CM79" i="21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DB90" i="21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DD90" i="21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AY97" i="20" l="1"/>
  <c r="F90" i="20"/>
  <c r="AM90" i="20" s="1"/>
  <c r="AH105" i="32" s="1"/>
  <c r="G92" i="33" s="1"/>
  <c r="X87" i="23"/>
  <c r="I86" i="37"/>
  <c r="AD104" i="32"/>
  <c r="CR83" i="21"/>
  <c r="CR90" i="21"/>
  <c r="DG95" i="21"/>
  <c r="CR89" i="21"/>
  <c r="CR86" i="21"/>
  <c r="W78" i="26"/>
  <c r="Y79" i="33" s="1"/>
  <c r="CR84" i="21"/>
  <c r="AK92" i="32"/>
  <c r="DG90" i="21"/>
  <c r="CR81" i="21"/>
  <c r="CR82" i="21"/>
  <c r="DE93" i="21"/>
  <c r="CR87" i="21"/>
  <c r="CR85" i="21"/>
  <c r="CR80" i="21"/>
  <c r="CR88" i="21"/>
  <c r="DE94" i="21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CR79" i="21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DE90" i="21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O5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M9" i="1"/>
  <c r="L9" i="1"/>
  <c r="K9" i="1"/>
  <c r="J9" i="1"/>
  <c r="I9" i="1"/>
  <c r="H9" i="1"/>
  <c r="G9" i="1"/>
  <c r="F9" i="1"/>
  <c r="E9" i="1"/>
  <c r="D9" i="1"/>
  <c r="C9" i="1"/>
  <c r="B9" i="1"/>
  <c r="N8" i="1"/>
  <c r="M8" i="1"/>
  <c r="L8" i="1"/>
  <c r="K8" i="1"/>
  <c r="J8" i="1"/>
  <c r="I8" i="1"/>
  <c r="H8" i="1"/>
  <c r="G8" i="1"/>
  <c r="F8" i="1"/>
  <c r="E8" i="1"/>
  <c r="D8" i="1"/>
  <c r="C8" i="1"/>
  <c r="B8" i="1"/>
  <c r="N7" i="1"/>
  <c r="M7" i="1"/>
  <c r="L7" i="1"/>
  <c r="K7" i="1"/>
  <c r="J7" i="1"/>
  <c r="I7" i="1"/>
  <c r="H7" i="1"/>
  <c r="G7" i="1"/>
  <c r="F7" i="1"/>
  <c r="E7" i="1"/>
  <c r="D7" i="1"/>
  <c r="C7" i="1"/>
  <c r="B7" i="1"/>
  <c r="N6" i="1"/>
  <c r="M6" i="1"/>
  <c r="L6" i="1"/>
  <c r="K6" i="1"/>
  <c r="J6" i="1"/>
  <c r="I6" i="1"/>
  <c r="H6" i="1"/>
  <c r="AE6" i="1" s="1"/>
  <c r="G6" i="1"/>
  <c r="F6" i="1"/>
  <c r="E6" i="1"/>
  <c r="D6" i="1"/>
  <c r="C6" i="1"/>
  <c r="B6" i="1"/>
  <c r="N5" i="1"/>
  <c r="M5" i="1"/>
  <c r="L5" i="1"/>
  <c r="K5" i="1"/>
  <c r="J5" i="1"/>
  <c r="I5" i="1"/>
  <c r="H5" i="1"/>
  <c r="G5" i="1"/>
  <c r="F5" i="1"/>
  <c r="E5" i="1"/>
  <c r="D5" i="1"/>
  <c r="C5" i="1"/>
  <c r="B5" i="1"/>
  <c r="Y87" i="23" l="1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66" i="6"/>
  <c r="A66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A70" i="6"/>
  <c r="A70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A74" i="6"/>
  <c r="A74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27" i="6"/>
  <c r="A27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A50" i="6"/>
  <c r="A50" i="1"/>
  <c r="BC50" i="1"/>
  <c r="AF50" i="1"/>
  <c r="T52" i="1"/>
  <c r="AB52" i="1"/>
  <c r="U52" i="1"/>
  <c r="W52" i="1"/>
  <c r="AY52" i="1"/>
  <c r="BG52" i="1"/>
  <c r="AJ52" i="1"/>
  <c r="AD53" i="1"/>
  <c r="BA53" i="1"/>
  <c r="A54" i="6"/>
  <c r="A54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A58" i="6"/>
  <c r="A58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62" i="6"/>
  <c r="A62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R9" i="1" s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A23" i="6"/>
  <c r="A23" i="1"/>
  <c r="BG25" i="1"/>
  <c r="AJ25" i="1"/>
  <c r="AV19" i="1"/>
  <c r="AO46" i="36" s="1"/>
  <c r="Y19" i="1"/>
  <c r="AB46" i="36" s="1"/>
  <c r="A10" i="6"/>
  <c r="A10" i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A42" i="6"/>
  <c r="A42" i="1"/>
  <c r="BC42" i="1"/>
  <c r="AF42" i="1"/>
  <c r="BE43" i="1"/>
  <c r="AH43" i="1"/>
  <c r="A46" i="6"/>
  <c r="A46" i="1"/>
  <c r="BG48" i="1"/>
  <c r="AJ48" i="1"/>
  <c r="BE51" i="1"/>
  <c r="AH51" i="1"/>
  <c r="A5" i="6"/>
  <c r="A5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21" i="6"/>
  <c r="A21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29" i="6"/>
  <c r="A29" i="1"/>
  <c r="AH30" i="1"/>
  <c r="BE30" i="1"/>
  <c r="AD32" i="1"/>
  <c r="BA32" i="1"/>
  <c r="A33" i="6"/>
  <c r="A33" i="1"/>
  <c r="BC33" i="1"/>
  <c r="AF33" i="1"/>
  <c r="AY35" i="1"/>
  <c r="T35" i="1"/>
  <c r="U35" i="1"/>
  <c r="AB35" i="1"/>
  <c r="W35" i="1"/>
  <c r="AJ63" i="1"/>
  <c r="BG63" i="1"/>
  <c r="AD64" i="1"/>
  <c r="BA64" i="1"/>
  <c r="A65" i="6"/>
  <c r="A65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69" i="6"/>
  <c r="A69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A73" i="6"/>
  <c r="A73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A77" i="6"/>
  <c r="A77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V38" i="36" s="1"/>
  <c r="N38" i="36" a="1"/>
  <c r="N38" i="36" s="1"/>
  <c r="M38" i="36" a="1"/>
  <c r="M38" i="36" s="1"/>
  <c r="Z11" i="1"/>
  <c r="S11" i="1"/>
  <c r="R11" i="1"/>
  <c r="A14" i="6"/>
  <c r="A14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26" i="6"/>
  <c r="A26" i="1"/>
  <c r="AF26" i="1"/>
  <c r="BC26" i="1"/>
  <c r="AH27" i="1"/>
  <c r="BE27" i="1"/>
  <c r="AJ28" i="1"/>
  <c r="BG28" i="1"/>
  <c r="AD29" i="1"/>
  <c r="BA29" i="1"/>
  <c r="A30" i="6"/>
  <c r="A30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34" i="6"/>
  <c r="A34" i="1"/>
  <c r="AH35" i="1"/>
  <c r="BE35" i="1"/>
  <c r="W36" i="1"/>
  <c r="T36" i="1"/>
  <c r="U36" i="1"/>
  <c r="AB36" i="1"/>
  <c r="AY36" i="1"/>
  <c r="BA37" i="1"/>
  <c r="AD37" i="1"/>
  <c r="A38" i="6"/>
  <c r="A38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9" i="6"/>
  <c r="A9" i="1"/>
  <c r="AH10" i="1"/>
  <c r="AJ11" i="1"/>
  <c r="AD12" i="1"/>
  <c r="A13" i="6"/>
  <c r="A13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A17" i="6"/>
  <c r="A17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A25" i="6"/>
  <c r="A25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A37" i="6"/>
  <c r="A37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A41" i="6"/>
  <c r="A41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A45" i="6"/>
  <c r="A45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A49" i="6"/>
  <c r="A49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53" i="6"/>
  <c r="A53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A57" i="6"/>
  <c r="A57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61" i="6"/>
  <c r="A61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V34" i="36" s="1"/>
  <c r="E34" i="36" a="1"/>
  <c r="E34" i="36" s="1"/>
  <c r="I34" i="36" a="1"/>
  <c r="I34" i="36" s="1"/>
  <c r="U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AR12" i="1" s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V42" i="36" s="1"/>
  <c r="L42" i="36" a="1"/>
  <c r="L42" i="36" s="1"/>
  <c r="K42" i="36" a="1"/>
  <c r="K42" i="36" s="1"/>
  <c r="W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AR16" i="1" s="1"/>
  <c r="T16" i="1"/>
  <c r="A18" i="6"/>
  <c r="A18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8" i="6"/>
  <c r="A8" i="1"/>
  <c r="AH9" i="1"/>
  <c r="W10" i="1"/>
  <c r="AT10" i="1" s="1"/>
  <c r="T10" i="1"/>
  <c r="AB10" i="1"/>
  <c r="U10" i="1"/>
  <c r="AJ10" i="1"/>
  <c r="A12" i="6"/>
  <c r="A12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24" i="6"/>
  <c r="A24" i="1"/>
  <c r="AH25" i="1"/>
  <c r="BE25" i="1"/>
  <c r="AJ26" i="1"/>
  <c r="BG26" i="1"/>
  <c r="A28" i="6"/>
  <c r="A28" i="1"/>
  <c r="AH29" i="1"/>
  <c r="BE29" i="1"/>
  <c r="AY30" i="1"/>
  <c r="T30" i="1"/>
  <c r="AB30" i="1"/>
  <c r="U30" i="1"/>
  <c r="W30" i="1"/>
  <c r="BA31" i="1"/>
  <c r="AD31" i="1"/>
  <c r="A32" i="6"/>
  <c r="A32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A36" i="6"/>
  <c r="A36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44" i="6"/>
  <c r="A44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A48" i="6"/>
  <c r="A48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52" i="6"/>
  <c r="A52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A56" i="6"/>
  <c r="A56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60" i="6"/>
  <c r="A60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A64" i="6"/>
  <c r="A64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A68" i="6"/>
  <c r="A68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72" i="6"/>
  <c r="A72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76" i="6"/>
  <c r="A76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A7" i="6"/>
  <c r="A7" i="1"/>
  <c r="H35" i="36" a="1"/>
  <c r="H35" i="36" s="1"/>
  <c r="E35" i="36" a="1"/>
  <c r="E35" i="36" s="1"/>
  <c r="F35" i="36" a="1"/>
  <c r="F35" i="36" s="1"/>
  <c r="K35" i="36" a="1"/>
  <c r="K35" i="36" s="1"/>
  <c r="W35" i="36" s="1"/>
  <c r="N35" i="36" a="1"/>
  <c r="N35" i="36" s="1"/>
  <c r="Z35" i="36" s="1"/>
  <c r="L35" i="36" a="1"/>
  <c r="L35" i="36" s="1"/>
  <c r="I35" i="36" a="1"/>
  <c r="I35" i="36" s="1"/>
  <c r="M35" i="36" a="1"/>
  <c r="M35" i="36" s="1"/>
  <c r="Y35" i="36" s="1"/>
  <c r="J35" i="36" a="1"/>
  <c r="J35" i="36" s="1"/>
  <c r="G35" i="36" a="1"/>
  <c r="G35" i="36" s="1"/>
  <c r="R8" i="1"/>
  <c r="S8" i="1"/>
  <c r="Z8" i="1"/>
  <c r="A11" i="6"/>
  <c r="A11" i="1"/>
  <c r="I39" i="36" a="1"/>
  <c r="I39" i="36" s="1"/>
  <c r="M39" i="36" a="1"/>
  <c r="M39" i="36" s="1"/>
  <c r="Y39" i="36" s="1"/>
  <c r="H39" i="36" a="1"/>
  <c r="H39" i="36" s="1"/>
  <c r="T39" i="36" s="1"/>
  <c r="F39" i="36" a="1"/>
  <c r="F39" i="36" s="1"/>
  <c r="R39" i="36" s="1"/>
  <c r="J39" i="36" a="1"/>
  <c r="J39" i="36" s="1"/>
  <c r="G39" i="36" a="1"/>
  <c r="G39" i="36" s="1"/>
  <c r="N39" i="36" a="1"/>
  <c r="N39" i="36" s="1"/>
  <c r="Z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A19" i="6"/>
  <c r="A19" i="1"/>
  <c r="BG21" i="1"/>
  <c r="AJ21" i="1"/>
  <c r="BE24" i="1"/>
  <c r="AH24" i="1"/>
  <c r="AF27" i="1"/>
  <c r="BC27" i="1"/>
  <c r="AG19" i="1"/>
  <c r="BD19" i="1"/>
  <c r="AI20" i="1"/>
  <c r="BF20" i="1"/>
  <c r="A6" i="6"/>
  <c r="A6" i="1"/>
  <c r="U20" i="1"/>
  <c r="AY20" i="1"/>
  <c r="AB20" i="1"/>
  <c r="W20" i="1"/>
  <c r="T20" i="1"/>
  <c r="A22" i="6"/>
  <c r="A22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W40" i="36" s="1"/>
  <c r="M40" i="36" a="1"/>
  <c r="M40" i="36" s="1"/>
  <c r="Y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16" i="6"/>
  <c r="A16" i="1"/>
  <c r="AF16" i="1"/>
  <c r="AH17" i="1"/>
  <c r="BE17" i="1"/>
  <c r="AB18" i="1"/>
  <c r="AY18" i="1"/>
  <c r="T18" i="1"/>
  <c r="U18" i="1"/>
  <c r="W18" i="1"/>
  <c r="AD19" i="1"/>
  <c r="BA19" i="1"/>
  <c r="A20" i="6"/>
  <c r="A20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40" i="6"/>
  <c r="A40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15" i="6"/>
  <c r="A15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A31" i="6"/>
  <c r="A31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A35" i="6"/>
  <c r="A35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A39" i="6"/>
  <c r="A39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43" i="6"/>
  <c r="A43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A47" i="6"/>
  <c r="A47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A51" i="6"/>
  <c r="A51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A55" i="6"/>
  <c r="A55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A59" i="6"/>
  <c r="A59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A63" i="6"/>
  <c r="A63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A67" i="6"/>
  <c r="A67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71" i="6"/>
  <c r="A71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75" i="6"/>
  <c r="A75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CS13" i="21"/>
  <c r="CS21" i="21"/>
  <c r="CS29" i="21"/>
  <c r="CS37" i="21"/>
  <c r="CS45" i="21"/>
  <c r="CS53" i="21"/>
  <c r="CS61" i="21"/>
  <c r="CS69" i="21"/>
  <c r="CS18" i="21"/>
  <c r="CS26" i="21"/>
  <c r="CS34" i="21"/>
  <c r="CS42" i="21"/>
  <c r="CS50" i="21"/>
  <c r="CS58" i="21"/>
  <c r="CS66" i="21"/>
  <c r="CS74" i="21"/>
  <c r="CS10" i="21"/>
  <c r="CS11" i="21"/>
  <c r="CS19" i="21"/>
  <c r="CS27" i="21"/>
  <c r="CS35" i="21"/>
  <c r="CS43" i="21"/>
  <c r="CS51" i="21"/>
  <c r="CS59" i="21"/>
  <c r="CS67" i="21"/>
  <c r="CS75" i="21"/>
  <c r="CS9" i="21"/>
  <c r="CS17" i="21"/>
  <c r="CS25" i="21"/>
  <c r="CS33" i="21"/>
  <c r="CS41" i="21"/>
  <c r="CS49" i="21"/>
  <c r="CS57" i="21"/>
  <c r="CS65" i="21"/>
  <c r="CS73" i="21"/>
  <c r="CS77" i="21"/>
  <c r="CS78" i="21"/>
  <c r="CS12" i="21"/>
  <c r="CS20" i="21"/>
  <c r="CS28" i="21"/>
  <c r="CS36" i="21"/>
  <c r="CS44" i="21"/>
  <c r="CS52" i="21"/>
  <c r="CS60" i="21"/>
  <c r="CS68" i="21"/>
  <c r="CS76" i="21"/>
  <c r="CS8" i="21"/>
  <c r="CS16" i="21"/>
  <c r="CS24" i="21"/>
  <c r="CS32" i="21"/>
  <c r="CS40" i="21"/>
  <c r="CS48" i="21"/>
  <c r="CS56" i="21"/>
  <c r="CS64" i="21"/>
  <c r="CS72" i="21"/>
  <c r="CS7" i="21"/>
  <c r="CS15" i="21"/>
  <c r="CS23" i="21"/>
  <c r="CS31" i="21"/>
  <c r="CS39" i="21"/>
  <c r="CS47" i="21"/>
  <c r="CS55" i="21"/>
  <c r="CS63" i="21"/>
  <c r="CS71" i="21"/>
  <c r="CS14" i="21"/>
  <c r="CS22" i="21"/>
  <c r="CS30" i="21"/>
  <c r="CS38" i="21"/>
  <c r="CS46" i="21"/>
  <c r="CS54" i="21"/>
  <c r="CS62" i="21"/>
  <c r="CS70" i="21"/>
  <c r="CS6" i="21"/>
  <c r="BG112" i="23" l="1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DE75" i="18"/>
  <c r="DF75" i="21"/>
  <c r="DE20" i="18"/>
  <c r="DF20" i="21"/>
  <c r="DF49" i="21"/>
  <c r="DE49" i="18"/>
  <c r="DF46" i="21"/>
  <c r="DE46" i="18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AQ39" i="36" s="1"/>
  <c r="O39" i="36" a="1"/>
  <c r="O39" i="36" s="1"/>
  <c r="Q35" i="36"/>
  <c r="AQ35" i="36" s="1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DE37" i="18"/>
  <c r="DF37" i="21"/>
  <c r="DE36" i="18"/>
  <c r="DF36" i="21"/>
  <c r="DE45" i="18"/>
  <c r="DF45" i="21"/>
  <c r="DF54" i="21"/>
  <c r="DE54" i="18"/>
  <c r="DF47" i="21"/>
  <c r="DE47" i="18"/>
  <c r="DE59" i="18"/>
  <c r="DF59" i="21"/>
  <c r="DF18" i="21"/>
  <c r="DE18" i="18"/>
  <c r="DF65" i="21"/>
  <c r="DE65" i="18"/>
  <c r="DF50" i="21"/>
  <c r="DE50" i="18"/>
  <c r="DE44" i="18"/>
  <c r="DF44" i="21"/>
  <c r="DE53" i="18"/>
  <c r="DF53" i="21"/>
  <c r="DF62" i="21"/>
  <c r="DE62" i="18"/>
  <c r="DF55" i="21"/>
  <c r="DE55" i="18"/>
  <c r="DF40" i="21"/>
  <c r="DE40" i="18"/>
  <c r="DE85" i="18"/>
  <c r="DF85" i="2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Q34" i="36" s="1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AR102" i="36" s="1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DF64" i="21"/>
  <c r="DE64" i="18"/>
  <c r="DF31" i="21"/>
  <c r="DE31" i="18"/>
  <c r="DE43" i="18"/>
  <c r="DF43" i="21"/>
  <c r="DE28" i="18"/>
  <c r="DF28" i="21"/>
  <c r="DF39" i="21"/>
  <c r="DE39" i="18"/>
  <c r="DE35" i="18"/>
  <c r="DF35" i="21"/>
  <c r="DF57" i="21"/>
  <c r="DE57" i="18"/>
  <c r="DE27" i="18"/>
  <c r="DF27" i="21"/>
  <c r="DF32" i="21"/>
  <c r="DE32" i="18"/>
  <c r="DF73" i="21"/>
  <c r="DE73" i="18"/>
  <c r="DF58" i="21"/>
  <c r="DE58" i="18"/>
  <c r="DE52" i="18"/>
  <c r="DF52" i="21"/>
  <c r="DE61" i="18"/>
  <c r="DF61" i="21"/>
  <c r="DF70" i="21"/>
  <c r="DE70" i="18"/>
  <c r="DF63" i="21"/>
  <c r="DE63" i="18"/>
  <c r="DF48" i="21"/>
  <c r="DE48" i="18"/>
  <c r="DF78" i="21"/>
  <c r="DE78" i="18"/>
  <c r="DF80" i="21"/>
  <c r="DE80" i="18"/>
  <c r="DF81" i="21"/>
  <c r="DE81" i="18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DF41" i="21"/>
  <c r="DE41" i="18"/>
  <c r="DF66" i="21"/>
  <c r="DE66" i="18"/>
  <c r="DE67" i="18"/>
  <c r="DF67" i="21"/>
  <c r="DE60" i="18"/>
  <c r="DF60" i="21"/>
  <c r="DE69" i="18"/>
  <c r="DF69" i="21"/>
  <c r="DF71" i="21"/>
  <c r="DE71" i="18"/>
  <c r="DF26" i="21"/>
  <c r="DE26" i="18"/>
  <c r="DF56" i="21"/>
  <c r="DE56" i="18"/>
  <c r="DF82" i="21"/>
  <c r="DE82" i="18"/>
  <c r="DF86" i="21"/>
  <c r="DE86" i="18"/>
  <c r="DF79" i="21"/>
  <c r="DE79" i="18"/>
  <c r="DF88" i="21"/>
  <c r="DE88" i="18"/>
  <c r="DF89" i="21"/>
  <c r="DE89" i="18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AR70" i="36" s="1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DF25" i="21"/>
  <c r="DE25" i="18"/>
  <c r="DE77" i="18"/>
  <c r="DF77" i="21"/>
  <c r="DF87" i="21"/>
  <c r="DE87" i="18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Q74" i="36" s="1"/>
  <c r="AD74" i="36"/>
  <c r="AR74" i="36" s="1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Q53" i="36" s="1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DF74" i="21"/>
  <c r="DE74" i="18"/>
  <c r="DF22" i="21"/>
  <c r="DE22" i="18"/>
  <c r="DF34" i="21"/>
  <c r="DE34" i="18"/>
  <c r="DF17" i="21"/>
  <c r="DE17" i="18"/>
  <c r="DF33" i="21"/>
  <c r="DE33" i="18"/>
  <c r="DE76" i="18"/>
  <c r="DF76" i="21"/>
  <c r="DE21" i="18"/>
  <c r="DF21" i="21"/>
  <c r="DF30" i="21"/>
  <c r="DE30" i="18"/>
  <c r="DF23" i="21"/>
  <c r="DE23" i="18"/>
  <c r="DF42" i="21"/>
  <c r="DE42" i="18"/>
  <c r="DF72" i="21"/>
  <c r="DE72" i="18"/>
  <c r="DE83" i="18"/>
  <c r="DF83" i="2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Y32" i="35" s="1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DF38" i="21"/>
  <c r="DE38" i="18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AR52" i="36" s="1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Y56" i="35" s="1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DE68" i="18"/>
  <c r="DF68" i="21"/>
  <c r="DE29" i="18"/>
  <c r="DF29" i="21"/>
  <c r="DE51" i="18"/>
  <c r="DF51" i="21"/>
  <c r="DE19" i="18"/>
  <c r="DF19" i="21"/>
  <c r="DF24" i="21"/>
  <c r="DE24" i="18"/>
  <c r="DE84" i="18"/>
  <c r="DF84" i="2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Y57" i="35" s="1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Q70" i="36" l="1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Q77" i="8"/>
  <c r="P77" i="8"/>
  <c r="O77" i="8"/>
  <c r="Q76" i="8"/>
  <c r="P76" i="8"/>
  <c r="O76" i="8"/>
  <c r="Q75" i="8"/>
  <c r="P75" i="8"/>
  <c r="O75" i="8"/>
  <c r="Q74" i="8"/>
  <c r="P74" i="8"/>
  <c r="O74" i="8"/>
  <c r="Q73" i="8"/>
  <c r="P73" i="8"/>
  <c r="O73" i="8"/>
  <c r="Q72" i="8"/>
  <c r="P72" i="8"/>
  <c r="O72" i="8"/>
  <c r="Q71" i="8"/>
  <c r="P71" i="8"/>
  <c r="O71" i="8"/>
  <c r="Q70" i="8"/>
  <c r="P70" i="8"/>
  <c r="O70" i="8"/>
  <c r="Q69" i="8"/>
  <c r="P69" i="8"/>
  <c r="O69" i="8"/>
  <c r="Q68" i="8"/>
  <c r="P68" i="8"/>
  <c r="O68" i="8"/>
  <c r="Q67" i="8"/>
  <c r="P67" i="8"/>
  <c r="O67" i="8"/>
  <c r="Q66" i="8"/>
  <c r="P66" i="8"/>
  <c r="O66" i="8"/>
  <c r="Q65" i="8"/>
  <c r="P65" i="8"/>
  <c r="O65" i="8"/>
  <c r="Q64" i="8"/>
  <c r="P64" i="8"/>
  <c r="O64" i="8"/>
  <c r="Q63" i="8"/>
  <c r="P63" i="8"/>
  <c r="O63" i="8"/>
  <c r="Q62" i="8"/>
  <c r="P62" i="8"/>
  <c r="O62" i="8"/>
  <c r="Q61" i="8"/>
  <c r="P61" i="8"/>
  <c r="O61" i="8"/>
  <c r="Q60" i="8"/>
  <c r="P60" i="8"/>
  <c r="O60" i="8"/>
  <c r="Q59" i="8"/>
  <c r="P59" i="8"/>
  <c r="O59" i="8"/>
  <c r="Q58" i="8"/>
  <c r="P58" i="8"/>
  <c r="O58" i="8"/>
  <c r="Q57" i="8"/>
  <c r="P57" i="8"/>
  <c r="O57" i="8"/>
  <c r="Q56" i="8"/>
  <c r="P56" i="8"/>
  <c r="O56" i="8"/>
  <c r="Q55" i="8"/>
  <c r="P55" i="8"/>
  <c r="O55" i="8"/>
  <c r="Q54" i="8"/>
  <c r="P54" i="8"/>
  <c r="O54" i="8"/>
  <c r="Q53" i="8"/>
  <c r="P53" i="8"/>
  <c r="O53" i="8"/>
  <c r="Q52" i="8"/>
  <c r="P52" i="8"/>
  <c r="O52" i="8"/>
  <c r="Q51" i="8"/>
  <c r="P51" i="8"/>
  <c r="O51" i="8"/>
  <c r="Q50" i="8"/>
  <c r="P50" i="8"/>
  <c r="O50" i="8"/>
  <c r="Q49" i="8"/>
  <c r="P49" i="8"/>
  <c r="O49" i="8"/>
  <c r="Q48" i="8"/>
  <c r="P48" i="8"/>
  <c r="O48" i="8"/>
  <c r="Q47" i="8"/>
  <c r="P47" i="8"/>
  <c r="O47" i="8"/>
  <c r="Q46" i="8"/>
  <c r="P46" i="8"/>
  <c r="O46" i="8"/>
  <c r="Q45" i="8"/>
  <c r="P45" i="8"/>
  <c r="O45" i="8"/>
  <c r="Q44" i="8"/>
  <c r="P44" i="8"/>
  <c r="O44" i="8"/>
  <c r="Q43" i="8"/>
  <c r="P43" i="8"/>
  <c r="O43" i="8"/>
  <c r="Q42" i="8"/>
  <c r="P42" i="8"/>
  <c r="O42" i="8"/>
  <c r="Q41" i="8"/>
  <c r="P41" i="8"/>
  <c r="O41" i="8"/>
  <c r="Q40" i="8"/>
  <c r="P40" i="8"/>
  <c r="O40" i="8"/>
  <c r="Q39" i="8"/>
  <c r="P39" i="8"/>
  <c r="O39" i="8"/>
  <c r="Q38" i="8"/>
  <c r="P38" i="8"/>
  <c r="O38" i="8"/>
  <c r="Q37" i="8"/>
  <c r="P37" i="8"/>
  <c r="O37" i="8"/>
  <c r="Q36" i="8"/>
  <c r="P36" i="8"/>
  <c r="O36" i="8"/>
  <c r="Q35" i="8"/>
  <c r="P35" i="8"/>
  <c r="O35" i="8"/>
  <c r="Q34" i="8"/>
  <c r="P34" i="8"/>
  <c r="O34" i="8"/>
  <c r="Q33" i="8"/>
  <c r="P33" i="8"/>
  <c r="O33" i="8"/>
  <c r="Q32" i="8"/>
  <c r="P32" i="8"/>
  <c r="O32" i="8"/>
  <c r="Q31" i="8"/>
  <c r="P31" i="8"/>
  <c r="O31" i="8"/>
  <c r="Q30" i="8"/>
  <c r="P30" i="8"/>
  <c r="O30" i="8"/>
  <c r="Q29" i="8"/>
  <c r="P29" i="8"/>
  <c r="O29" i="8"/>
  <c r="Q28" i="8"/>
  <c r="P28" i="8"/>
  <c r="O28" i="8"/>
  <c r="Q27" i="8"/>
  <c r="P27" i="8"/>
  <c r="O27" i="8"/>
  <c r="Q26" i="8"/>
  <c r="P26" i="8"/>
  <c r="O26" i="8"/>
  <c r="Q25" i="8"/>
  <c r="P25" i="8"/>
  <c r="O25" i="8"/>
  <c r="Q24" i="8"/>
  <c r="P24" i="8"/>
  <c r="O24" i="8"/>
  <c r="Q23" i="8"/>
  <c r="P23" i="8"/>
  <c r="O23" i="8"/>
  <c r="Q22" i="8"/>
  <c r="P22" i="8"/>
  <c r="O22" i="8"/>
  <c r="Q21" i="8"/>
  <c r="P21" i="8"/>
  <c r="O21" i="8"/>
  <c r="Q20" i="8"/>
  <c r="P20" i="8"/>
  <c r="O20" i="8"/>
  <c r="Q19" i="8"/>
  <c r="P19" i="8"/>
  <c r="O19" i="8"/>
  <c r="Q18" i="8"/>
  <c r="P18" i="8"/>
  <c r="O18" i="8"/>
  <c r="Q17" i="8"/>
  <c r="P17" i="8"/>
  <c r="O17" i="8"/>
  <c r="Q16" i="8"/>
  <c r="P16" i="8"/>
  <c r="O16" i="8"/>
  <c r="Q15" i="8"/>
  <c r="P15" i="8"/>
  <c r="O15" i="8"/>
  <c r="Q14" i="8"/>
  <c r="P14" i="8"/>
  <c r="O14" i="8"/>
  <c r="Q13" i="8"/>
  <c r="P13" i="8"/>
  <c r="O13" i="8"/>
  <c r="Q12" i="8"/>
  <c r="P12" i="8"/>
  <c r="O12" i="8"/>
  <c r="Q11" i="8"/>
  <c r="P11" i="8"/>
  <c r="O11" i="8"/>
  <c r="Q10" i="8"/>
  <c r="P10" i="8"/>
  <c r="O10" i="8"/>
  <c r="Q9" i="8"/>
  <c r="P9" i="8"/>
  <c r="O9" i="8"/>
  <c r="Q8" i="8"/>
  <c r="P8" i="8"/>
  <c r="O8" i="8"/>
  <c r="Q7" i="8"/>
  <c r="P7" i="8"/>
  <c r="O7" i="8"/>
  <c r="Q6" i="8"/>
  <c r="P6" i="8"/>
  <c r="O6" i="8"/>
  <c r="Q5" i="8"/>
  <c r="P5" i="8"/>
  <c r="O5" i="8"/>
  <c r="Q77" i="10"/>
  <c r="P77" i="10"/>
  <c r="O77" i="10"/>
  <c r="Q76" i="10"/>
  <c r="P76" i="10"/>
  <c r="O76" i="10"/>
  <c r="Q75" i="10"/>
  <c r="P75" i="10"/>
  <c r="O75" i="10"/>
  <c r="Q74" i="10"/>
  <c r="P74" i="10"/>
  <c r="O74" i="10"/>
  <c r="Q73" i="10"/>
  <c r="P73" i="10"/>
  <c r="O73" i="10"/>
  <c r="Q72" i="10"/>
  <c r="P72" i="10"/>
  <c r="O72" i="10"/>
  <c r="Q71" i="10"/>
  <c r="P71" i="10"/>
  <c r="O71" i="10"/>
  <c r="Q70" i="10"/>
  <c r="P70" i="10"/>
  <c r="O70" i="10"/>
  <c r="Q69" i="10"/>
  <c r="P69" i="10"/>
  <c r="O69" i="10"/>
  <c r="Q68" i="10"/>
  <c r="P68" i="10"/>
  <c r="O68" i="10"/>
  <c r="Q67" i="10"/>
  <c r="P67" i="10"/>
  <c r="O67" i="10"/>
  <c r="Q66" i="10"/>
  <c r="P66" i="10"/>
  <c r="O66" i="10"/>
  <c r="Q65" i="10"/>
  <c r="P65" i="10"/>
  <c r="O65" i="10"/>
  <c r="Q64" i="10"/>
  <c r="P64" i="10"/>
  <c r="O64" i="10"/>
  <c r="Q63" i="10"/>
  <c r="P63" i="10"/>
  <c r="O63" i="10"/>
  <c r="Q62" i="10"/>
  <c r="P62" i="10"/>
  <c r="O62" i="10"/>
  <c r="Q61" i="10"/>
  <c r="P61" i="10"/>
  <c r="O61" i="10"/>
  <c r="Q60" i="10"/>
  <c r="P60" i="10"/>
  <c r="O60" i="10"/>
  <c r="Q59" i="10"/>
  <c r="P59" i="10"/>
  <c r="O59" i="10"/>
  <c r="Q58" i="10"/>
  <c r="P58" i="10"/>
  <c r="O58" i="10"/>
  <c r="Q57" i="10"/>
  <c r="P57" i="10"/>
  <c r="O57" i="10"/>
  <c r="Q56" i="10"/>
  <c r="P56" i="10"/>
  <c r="O56" i="10"/>
  <c r="Q55" i="10"/>
  <c r="P55" i="10"/>
  <c r="O55" i="10"/>
  <c r="Q54" i="10"/>
  <c r="P54" i="10"/>
  <c r="O54" i="10"/>
  <c r="Q53" i="10"/>
  <c r="P53" i="10"/>
  <c r="O53" i="10"/>
  <c r="Q52" i="10"/>
  <c r="P52" i="10"/>
  <c r="O52" i="10"/>
  <c r="Q51" i="10"/>
  <c r="P51" i="10"/>
  <c r="O51" i="10"/>
  <c r="Q50" i="10"/>
  <c r="P50" i="10"/>
  <c r="O50" i="10"/>
  <c r="Q49" i="10"/>
  <c r="P49" i="10"/>
  <c r="O49" i="10"/>
  <c r="Q48" i="10"/>
  <c r="P48" i="10"/>
  <c r="O48" i="10"/>
  <c r="Q47" i="10"/>
  <c r="P47" i="10"/>
  <c r="O47" i="10"/>
  <c r="Q46" i="10"/>
  <c r="P46" i="10"/>
  <c r="O46" i="10"/>
  <c r="Q45" i="10"/>
  <c r="P45" i="10"/>
  <c r="O45" i="10"/>
  <c r="Q44" i="10"/>
  <c r="P44" i="10"/>
  <c r="O44" i="10"/>
  <c r="Q43" i="10"/>
  <c r="P43" i="10"/>
  <c r="O43" i="10"/>
  <c r="Q42" i="10"/>
  <c r="P42" i="10"/>
  <c r="O42" i="10"/>
  <c r="Q41" i="10"/>
  <c r="P41" i="10"/>
  <c r="O41" i="10"/>
  <c r="Q40" i="10"/>
  <c r="P40" i="10"/>
  <c r="O40" i="10"/>
  <c r="Q39" i="10"/>
  <c r="P39" i="10"/>
  <c r="O39" i="10"/>
  <c r="Q38" i="10"/>
  <c r="P38" i="10"/>
  <c r="O38" i="10"/>
  <c r="Q37" i="10"/>
  <c r="P37" i="10"/>
  <c r="O37" i="10"/>
  <c r="Q36" i="10"/>
  <c r="P36" i="10"/>
  <c r="O36" i="10"/>
  <c r="Q35" i="10"/>
  <c r="P35" i="10"/>
  <c r="O35" i="10"/>
  <c r="Q34" i="10"/>
  <c r="P34" i="10"/>
  <c r="O34" i="10"/>
  <c r="Q33" i="10"/>
  <c r="P33" i="10"/>
  <c r="O33" i="10"/>
  <c r="Q32" i="10"/>
  <c r="P32" i="10"/>
  <c r="O32" i="10"/>
  <c r="Q31" i="10"/>
  <c r="P31" i="10"/>
  <c r="O31" i="10"/>
  <c r="Q30" i="10"/>
  <c r="P30" i="10"/>
  <c r="O30" i="10"/>
  <c r="Q29" i="10"/>
  <c r="P29" i="10"/>
  <c r="O29" i="10"/>
  <c r="Q28" i="10"/>
  <c r="P28" i="10"/>
  <c r="O28" i="10"/>
  <c r="Q27" i="10"/>
  <c r="P27" i="10"/>
  <c r="O27" i="10"/>
  <c r="Q26" i="10"/>
  <c r="P26" i="10"/>
  <c r="O26" i="10"/>
  <c r="Q25" i="10"/>
  <c r="P25" i="10"/>
  <c r="O25" i="10"/>
  <c r="Q24" i="10"/>
  <c r="P24" i="10"/>
  <c r="O24" i="10"/>
  <c r="Q23" i="10"/>
  <c r="P23" i="10"/>
  <c r="O23" i="10"/>
  <c r="Q22" i="10"/>
  <c r="P22" i="10"/>
  <c r="O22" i="10"/>
  <c r="Q21" i="10"/>
  <c r="P21" i="10"/>
  <c r="O21" i="10"/>
  <c r="Q20" i="10"/>
  <c r="P20" i="10"/>
  <c r="O20" i="10"/>
  <c r="Q19" i="10"/>
  <c r="P19" i="10"/>
  <c r="O19" i="10"/>
  <c r="Q18" i="10"/>
  <c r="P18" i="10"/>
  <c r="O18" i="10"/>
  <c r="Q17" i="10"/>
  <c r="P17" i="10"/>
  <c r="O17" i="10"/>
  <c r="Q16" i="10"/>
  <c r="P16" i="10"/>
  <c r="O16" i="10"/>
  <c r="Q15" i="10"/>
  <c r="P15" i="10"/>
  <c r="O15" i="10"/>
  <c r="Q14" i="10"/>
  <c r="P14" i="10"/>
  <c r="O14" i="10"/>
  <c r="Q13" i="10"/>
  <c r="P13" i="10"/>
  <c r="O13" i="10"/>
  <c r="Q12" i="10"/>
  <c r="P12" i="10"/>
  <c r="O12" i="10"/>
  <c r="Q11" i="10"/>
  <c r="P11" i="10"/>
  <c r="O11" i="10"/>
  <c r="Q10" i="10"/>
  <c r="P10" i="10"/>
  <c r="O10" i="10"/>
  <c r="Q9" i="10"/>
  <c r="P9" i="10"/>
  <c r="O9" i="10"/>
  <c r="Q8" i="10"/>
  <c r="P8" i="10"/>
  <c r="O8" i="10"/>
  <c r="Q7" i="10"/>
  <c r="P7" i="10"/>
  <c r="O7" i="10"/>
  <c r="Q6" i="10"/>
  <c r="P6" i="10"/>
  <c r="O6" i="10"/>
  <c r="Q5" i="10"/>
  <c r="P5" i="10"/>
  <c r="O5" i="10"/>
  <c r="Q77" i="11"/>
  <c r="P77" i="11"/>
  <c r="O77" i="11"/>
  <c r="Q76" i="11"/>
  <c r="P76" i="11"/>
  <c r="O76" i="11"/>
  <c r="Q75" i="11"/>
  <c r="P75" i="11"/>
  <c r="O75" i="11"/>
  <c r="Q74" i="11"/>
  <c r="P74" i="11"/>
  <c r="O74" i="11"/>
  <c r="Q73" i="11"/>
  <c r="P73" i="11"/>
  <c r="O73" i="11"/>
  <c r="Q72" i="11"/>
  <c r="P72" i="11"/>
  <c r="O72" i="11"/>
  <c r="Q71" i="11"/>
  <c r="P71" i="11"/>
  <c r="O71" i="11"/>
  <c r="Q70" i="11"/>
  <c r="P70" i="11"/>
  <c r="O70" i="11"/>
  <c r="Q69" i="11"/>
  <c r="P69" i="11"/>
  <c r="O69" i="11"/>
  <c r="Q68" i="11"/>
  <c r="P68" i="11"/>
  <c r="O68" i="11"/>
  <c r="Q67" i="11"/>
  <c r="P67" i="11"/>
  <c r="O67" i="11"/>
  <c r="Q66" i="11"/>
  <c r="P66" i="11"/>
  <c r="O66" i="11"/>
  <c r="Q65" i="11"/>
  <c r="P65" i="11"/>
  <c r="O65" i="11"/>
  <c r="Q64" i="11"/>
  <c r="P64" i="11"/>
  <c r="O64" i="11"/>
  <c r="Q63" i="11"/>
  <c r="P63" i="11"/>
  <c r="O63" i="11"/>
  <c r="Q62" i="11"/>
  <c r="P62" i="11"/>
  <c r="O62" i="11"/>
  <c r="Q61" i="11"/>
  <c r="P61" i="11"/>
  <c r="O61" i="11"/>
  <c r="Q60" i="11"/>
  <c r="P60" i="11"/>
  <c r="O60" i="11"/>
  <c r="Q59" i="11"/>
  <c r="P59" i="11"/>
  <c r="O59" i="11"/>
  <c r="Q58" i="11"/>
  <c r="P58" i="11"/>
  <c r="O58" i="11"/>
  <c r="Q57" i="11"/>
  <c r="P57" i="11"/>
  <c r="O57" i="11"/>
  <c r="Q56" i="11"/>
  <c r="P56" i="11"/>
  <c r="O56" i="11"/>
  <c r="Q55" i="11"/>
  <c r="P55" i="11"/>
  <c r="O55" i="11"/>
  <c r="Q54" i="11"/>
  <c r="P54" i="11"/>
  <c r="O54" i="11"/>
  <c r="Q53" i="11"/>
  <c r="P53" i="11"/>
  <c r="O53" i="11"/>
  <c r="Q52" i="11"/>
  <c r="P52" i="11"/>
  <c r="O52" i="11"/>
  <c r="Q51" i="11"/>
  <c r="P51" i="11"/>
  <c r="O51" i="11"/>
  <c r="Q50" i="11"/>
  <c r="P50" i="11"/>
  <c r="O50" i="11"/>
  <c r="Q49" i="11"/>
  <c r="P49" i="11"/>
  <c r="O49" i="11"/>
  <c r="Q48" i="11"/>
  <c r="P48" i="11"/>
  <c r="O48" i="11"/>
  <c r="Q47" i="11"/>
  <c r="P47" i="11"/>
  <c r="O47" i="11"/>
  <c r="Q46" i="11"/>
  <c r="P46" i="11"/>
  <c r="O46" i="11"/>
  <c r="Q45" i="11"/>
  <c r="P45" i="11"/>
  <c r="O45" i="11"/>
  <c r="Q44" i="11"/>
  <c r="P44" i="11"/>
  <c r="O44" i="11"/>
  <c r="Q43" i="11"/>
  <c r="P43" i="11"/>
  <c r="O43" i="11"/>
  <c r="Q42" i="11"/>
  <c r="P42" i="11"/>
  <c r="O42" i="11"/>
  <c r="Q41" i="11"/>
  <c r="P41" i="11"/>
  <c r="O41" i="11"/>
  <c r="Q40" i="11"/>
  <c r="P40" i="11"/>
  <c r="O40" i="11"/>
  <c r="Q39" i="11"/>
  <c r="P39" i="11"/>
  <c r="O39" i="11"/>
  <c r="Q38" i="11"/>
  <c r="P38" i="11"/>
  <c r="O38" i="11"/>
  <c r="Q37" i="11"/>
  <c r="P37" i="11"/>
  <c r="O37" i="11"/>
  <c r="Q36" i="11"/>
  <c r="P36" i="11"/>
  <c r="O36" i="11"/>
  <c r="Q35" i="11"/>
  <c r="P35" i="11"/>
  <c r="O35" i="11"/>
  <c r="Q34" i="11"/>
  <c r="P34" i="11"/>
  <c r="O34" i="11"/>
  <c r="Q33" i="11"/>
  <c r="P33" i="11"/>
  <c r="O33" i="11"/>
  <c r="Q32" i="11"/>
  <c r="P32" i="11"/>
  <c r="O32" i="11"/>
  <c r="Q31" i="11"/>
  <c r="P31" i="11"/>
  <c r="O31" i="11"/>
  <c r="Q30" i="11"/>
  <c r="P30" i="11"/>
  <c r="O30" i="11"/>
  <c r="Q29" i="11"/>
  <c r="P29" i="11"/>
  <c r="O29" i="11"/>
  <c r="Q28" i="11"/>
  <c r="P28" i="11"/>
  <c r="O28" i="11"/>
  <c r="Q27" i="11"/>
  <c r="P27" i="11"/>
  <c r="O27" i="11"/>
  <c r="Q26" i="11"/>
  <c r="P26" i="11"/>
  <c r="O26" i="11"/>
  <c r="Q25" i="11"/>
  <c r="P25" i="11"/>
  <c r="O25" i="11"/>
  <c r="Q24" i="11"/>
  <c r="P24" i="11"/>
  <c r="O24" i="11"/>
  <c r="Q23" i="11"/>
  <c r="P23" i="11"/>
  <c r="O23" i="11"/>
  <c r="Q22" i="11"/>
  <c r="P22" i="11"/>
  <c r="O22" i="11"/>
  <c r="Q21" i="11"/>
  <c r="P21" i="11"/>
  <c r="O21" i="11"/>
  <c r="Q20" i="11"/>
  <c r="P20" i="11"/>
  <c r="O20" i="11"/>
  <c r="Q19" i="11"/>
  <c r="P19" i="11"/>
  <c r="O19" i="11"/>
  <c r="Q18" i="11"/>
  <c r="P18" i="11"/>
  <c r="O18" i="11"/>
  <c r="Q17" i="11"/>
  <c r="P17" i="11"/>
  <c r="O17" i="11"/>
  <c r="Q16" i="11"/>
  <c r="P16" i="11"/>
  <c r="O16" i="11"/>
  <c r="Q15" i="11"/>
  <c r="P15" i="11"/>
  <c r="O15" i="11"/>
  <c r="Q14" i="11"/>
  <c r="P14" i="11"/>
  <c r="O14" i="11"/>
  <c r="Q13" i="11"/>
  <c r="P13" i="11"/>
  <c r="O13" i="11"/>
  <c r="Q12" i="11"/>
  <c r="P12" i="11"/>
  <c r="O12" i="11"/>
  <c r="Q11" i="11"/>
  <c r="P11" i="11"/>
  <c r="O11" i="11"/>
  <c r="Q10" i="11"/>
  <c r="P10" i="11"/>
  <c r="O10" i="11"/>
  <c r="Q9" i="11"/>
  <c r="P9" i="11"/>
  <c r="O9" i="11"/>
  <c r="Q8" i="11"/>
  <c r="P8" i="11"/>
  <c r="O8" i="11"/>
  <c r="Q7" i="11"/>
  <c r="P7" i="11"/>
  <c r="O7" i="11"/>
  <c r="Q6" i="11"/>
  <c r="P6" i="11"/>
  <c r="O6" i="11"/>
  <c r="Q5" i="11"/>
  <c r="P5" i="11"/>
  <c r="O5" i="11"/>
  <c r="Q77" i="12"/>
  <c r="P77" i="12"/>
  <c r="O77" i="12"/>
  <c r="Q76" i="12"/>
  <c r="P76" i="12"/>
  <c r="O76" i="12"/>
  <c r="Q75" i="12"/>
  <c r="P75" i="12"/>
  <c r="O75" i="12"/>
  <c r="Q74" i="12"/>
  <c r="P74" i="12"/>
  <c r="O74" i="12"/>
  <c r="Q73" i="12"/>
  <c r="P73" i="12"/>
  <c r="O73" i="12"/>
  <c r="Q72" i="12"/>
  <c r="P72" i="12"/>
  <c r="O72" i="12"/>
  <c r="Q71" i="12"/>
  <c r="P71" i="12"/>
  <c r="O71" i="12"/>
  <c r="Q70" i="12"/>
  <c r="P70" i="12"/>
  <c r="O70" i="12"/>
  <c r="Q69" i="12"/>
  <c r="P69" i="12"/>
  <c r="O69" i="12"/>
  <c r="Q68" i="12"/>
  <c r="P68" i="12"/>
  <c r="O68" i="12"/>
  <c r="Q67" i="12"/>
  <c r="P67" i="12"/>
  <c r="O67" i="12"/>
  <c r="Q66" i="12"/>
  <c r="P66" i="12"/>
  <c r="O66" i="12"/>
  <c r="Q65" i="12"/>
  <c r="P65" i="12"/>
  <c r="O65" i="12"/>
  <c r="Q64" i="12"/>
  <c r="P64" i="12"/>
  <c r="O64" i="12"/>
  <c r="Q63" i="12"/>
  <c r="P63" i="12"/>
  <c r="O63" i="12"/>
  <c r="Q62" i="12"/>
  <c r="P62" i="12"/>
  <c r="O62" i="12"/>
  <c r="Q61" i="12"/>
  <c r="P61" i="12"/>
  <c r="O61" i="12"/>
  <c r="Q60" i="12"/>
  <c r="P60" i="12"/>
  <c r="O60" i="12"/>
  <c r="Q59" i="12"/>
  <c r="P59" i="12"/>
  <c r="O59" i="12"/>
  <c r="Q58" i="12"/>
  <c r="P58" i="12"/>
  <c r="O58" i="12"/>
  <c r="Q57" i="12"/>
  <c r="P57" i="12"/>
  <c r="O57" i="12"/>
  <c r="Q56" i="12"/>
  <c r="P56" i="12"/>
  <c r="O56" i="12"/>
  <c r="Q55" i="12"/>
  <c r="P55" i="12"/>
  <c r="O55" i="12"/>
  <c r="Q54" i="12"/>
  <c r="P54" i="12"/>
  <c r="O54" i="12"/>
  <c r="Q53" i="12"/>
  <c r="P53" i="12"/>
  <c r="O53" i="12"/>
  <c r="Q52" i="12"/>
  <c r="P52" i="12"/>
  <c r="O52" i="12"/>
  <c r="Q51" i="12"/>
  <c r="P51" i="12"/>
  <c r="O51" i="12"/>
  <c r="Q50" i="12"/>
  <c r="P50" i="12"/>
  <c r="O50" i="12"/>
  <c r="Q49" i="12"/>
  <c r="P49" i="12"/>
  <c r="O49" i="12"/>
  <c r="Q48" i="12"/>
  <c r="P48" i="12"/>
  <c r="O48" i="12"/>
  <c r="Q47" i="12"/>
  <c r="P47" i="12"/>
  <c r="O47" i="12"/>
  <c r="Q46" i="12"/>
  <c r="P46" i="12"/>
  <c r="O46" i="12"/>
  <c r="Q45" i="12"/>
  <c r="P45" i="12"/>
  <c r="O45" i="12"/>
  <c r="Q44" i="12"/>
  <c r="P44" i="12"/>
  <c r="O44" i="12"/>
  <c r="Q43" i="12"/>
  <c r="P43" i="12"/>
  <c r="O43" i="12"/>
  <c r="Q42" i="12"/>
  <c r="P42" i="12"/>
  <c r="O42" i="12"/>
  <c r="Q41" i="12"/>
  <c r="P41" i="12"/>
  <c r="O41" i="12"/>
  <c r="Q40" i="12"/>
  <c r="P40" i="12"/>
  <c r="O40" i="12"/>
  <c r="Q39" i="12"/>
  <c r="P39" i="12"/>
  <c r="O39" i="12"/>
  <c r="Q38" i="12"/>
  <c r="P38" i="12"/>
  <c r="O38" i="12"/>
  <c r="Q37" i="12"/>
  <c r="P37" i="12"/>
  <c r="O37" i="12"/>
  <c r="Q36" i="12"/>
  <c r="P36" i="12"/>
  <c r="O36" i="12"/>
  <c r="Q35" i="12"/>
  <c r="P35" i="12"/>
  <c r="O35" i="12"/>
  <c r="Q34" i="12"/>
  <c r="P34" i="12"/>
  <c r="O34" i="12"/>
  <c r="Q33" i="12"/>
  <c r="P33" i="12"/>
  <c r="O33" i="12"/>
  <c r="Q32" i="12"/>
  <c r="P32" i="12"/>
  <c r="O32" i="12"/>
  <c r="Q31" i="12"/>
  <c r="P31" i="12"/>
  <c r="O31" i="12"/>
  <c r="Q30" i="12"/>
  <c r="P30" i="12"/>
  <c r="O30" i="12"/>
  <c r="Q29" i="12"/>
  <c r="P29" i="12"/>
  <c r="O29" i="12"/>
  <c r="Q28" i="12"/>
  <c r="P28" i="12"/>
  <c r="O28" i="12"/>
  <c r="Q27" i="12"/>
  <c r="P27" i="12"/>
  <c r="O27" i="12"/>
  <c r="Q26" i="12"/>
  <c r="P26" i="12"/>
  <c r="O26" i="12"/>
  <c r="Q25" i="12"/>
  <c r="P25" i="12"/>
  <c r="O25" i="12"/>
  <c r="Q24" i="12"/>
  <c r="P24" i="12"/>
  <c r="O24" i="12"/>
  <c r="Q23" i="12"/>
  <c r="P23" i="12"/>
  <c r="O23" i="12"/>
  <c r="Q22" i="12"/>
  <c r="P22" i="12"/>
  <c r="O22" i="12"/>
  <c r="Q21" i="12"/>
  <c r="P21" i="12"/>
  <c r="O21" i="12"/>
  <c r="Q20" i="12"/>
  <c r="P20" i="12"/>
  <c r="O20" i="12"/>
  <c r="Q19" i="12"/>
  <c r="P19" i="12"/>
  <c r="O19" i="12"/>
  <c r="Q18" i="12"/>
  <c r="P18" i="12"/>
  <c r="O18" i="12"/>
  <c r="Q17" i="12"/>
  <c r="P17" i="12"/>
  <c r="O17" i="12"/>
  <c r="Q16" i="12"/>
  <c r="P16" i="12"/>
  <c r="O16" i="12"/>
  <c r="Q15" i="12"/>
  <c r="AN15" i="12" s="1"/>
  <c r="P15" i="12"/>
  <c r="O15" i="12"/>
  <c r="Q14" i="12"/>
  <c r="P14" i="12"/>
  <c r="O14" i="12"/>
  <c r="Q13" i="12"/>
  <c r="P13" i="12"/>
  <c r="O13" i="12"/>
  <c r="AL13" i="12" s="1"/>
  <c r="Q12" i="12"/>
  <c r="P12" i="12"/>
  <c r="O12" i="12"/>
  <c r="Q11" i="12"/>
  <c r="P11" i="12"/>
  <c r="O11" i="12"/>
  <c r="Q10" i="12"/>
  <c r="P10" i="12"/>
  <c r="O10" i="12"/>
  <c r="Q9" i="12"/>
  <c r="P9" i="12"/>
  <c r="O9" i="12"/>
  <c r="Q8" i="12"/>
  <c r="P8" i="12"/>
  <c r="O8" i="12"/>
  <c r="Q7" i="12"/>
  <c r="AN7" i="12" s="1"/>
  <c r="P7" i="12"/>
  <c r="O7" i="12"/>
  <c r="Q6" i="12"/>
  <c r="P6" i="12"/>
  <c r="O6" i="12"/>
  <c r="Q5" i="12"/>
  <c r="P5" i="12"/>
  <c r="O5" i="12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O65" i="13"/>
  <c r="Q64" i="13"/>
  <c r="P64" i="13"/>
  <c r="O64" i="13"/>
  <c r="Q63" i="13"/>
  <c r="P63" i="13"/>
  <c r="O63" i="13"/>
  <c r="Q62" i="13"/>
  <c r="P62" i="13"/>
  <c r="O62" i="13"/>
  <c r="Q61" i="13"/>
  <c r="P61" i="13"/>
  <c r="O61" i="13"/>
  <c r="Q60" i="13"/>
  <c r="P60" i="13"/>
  <c r="O60" i="13"/>
  <c r="Q59" i="13"/>
  <c r="P59" i="13"/>
  <c r="O59" i="13"/>
  <c r="Q58" i="13"/>
  <c r="P58" i="13"/>
  <c r="O58" i="13"/>
  <c r="Q57" i="13"/>
  <c r="P57" i="13"/>
  <c r="O57" i="13"/>
  <c r="Q56" i="13"/>
  <c r="P56" i="13"/>
  <c r="O56" i="13"/>
  <c r="Q55" i="13"/>
  <c r="P55" i="13"/>
  <c r="O55" i="13"/>
  <c r="Q54" i="13"/>
  <c r="P54" i="13"/>
  <c r="O54" i="13"/>
  <c r="Q53" i="13"/>
  <c r="P53" i="13"/>
  <c r="O53" i="13"/>
  <c r="Q52" i="13"/>
  <c r="P52" i="13"/>
  <c r="O52" i="13"/>
  <c r="Q51" i="13"/>
  <c r="P51" i="13"/>
  <c r="O51" i="13"/>
  <c r="Q50" i="13"/>
  <c r="P50" i="13"/>
  <c r="O50" i="13"/>
  <c r="Q49" i="13"/>
  <c r="P49" i="13"/>
  <c r="O49" i="13"/>
  <c r="Q48" i="13"/>
  <c r="P48" i="13"/>
  <c r="O48" i="13"/>
  <c r="Q47" i="13"/>
  <c r="P47" i="13"/>
  <c r="O47" i="13"/>
  <c r="Q46" i="13"/>
  <c r="P46" i="13"/>
  <c r="O46" i="13"/>
  <c r="Q45" i="13"/>
  <c r="P45" i="13"/>
  <c r="O45" i="13"/>
  <c r="Q44" i="13"/>
  <c r="P44" i="13"/>
  <c r="O44" i="13"/>
  <c r="Q43" i="13"/>
  <c r="P43" i="13"/>
  <c r="O43" i="13"/>
  <c r="Q42" i="13"/>
  <c r="P42" i="13"/>
  <c r="O42" i="13"/>
  <c r="Q41" i="13"/>
  <c r="P41" i="13"/>
  <c r="O41" i="13"/>
  <c r="Q40" i="13"/>
  <c r="P40" i="13"/>
  <c r="O40" i="13"/>
  <c r="Q39" i="13"/>
  <c r="P39" i="13"/>
  <c r="O39" i="13"/>
  <c r="Q38" i="13"/>
  <c r="P38" i="13"/>
  <c r="O38" i="13"/>
  <c r="Q37" i="13"/>
  <c r="P37" i="13"/>
  <c r="O37" i="13"/>
  <c r="Q36" i="13"/>
  <c r="P36" i="13"/>
  <c r="O36" i="13"/>
  <c r="Q35" i="13"/>
  <c r="P35" i="13"/>
  <c r="O35" i="13"/>
  <c r="Q34" i="13"/>
  <c r="P34" i="13"/>
  <c r="O34" i="13"/>
  <c r="Q33" i="13"/>
  <c r="P33" i="13"/>
  <c r="O33" i="13"/>
  <c r="Q32" i="13"/>
  <c r="P32" i="13"/>
  <c r="O32" i="13"/>
  <c r="Q31" i="13"/>
  <c r="P31" i="13"/>
  <c r="O31" i="13"/>
  <c r="Q30" i="13"/>
  <c r="P30" i="13"/>
  <c r="O30" i="13"/>
  <c r="Q29" i="13"/>
  <c r="P29" i="13"/>
  <c r="O29" i="13"/>
  <c r="Q28" i="13"/>
  <c r="P28" i="13"/>
  <c r="O28" i="13"/>
  <c r="Q27" i="13"/>
  <c r="P27" i="13"/>
  <c r="O27" i="13"/>
  <c r="Q26" i="13"/>
  <c r="P26" i="13"/>
  <c r="O26" i="13"/>
  <c r="Q25" i="13"/>
  <c r="P25" i="13"/>
  <c r="O25" i="13"/>
  <c r="Q24" i="13"/>
  <c r="P24" i="13"/>
  <c r="O24" i="13"/>
  <c r="Q23" i="13"/>
  <c r="P23" i="13"/>
  <c r="O23" i="13"/>
  <c r="Q22" i="13"/>
  <c r="P22" i="13"/>
  <c r="O22" i="13"/>
  <c r="Q21" i="13"/>
  <c r="P21" i="13"/>
  <c r="O21" i="13"/>
  <c r="Q20" i="13"/>
  <c r="P20" i="13"/>
  <c r="O20" i="13"/>
  <c r="Q19" i="13"/>
  <c r="P19" i="13"/>
  <c r="O19" i="13"/>
  <c r="Q18" i="13"/>
  <c r="P18" i="13"/>
  <c r="O18" i="13"/>
  <c r="Q17" i="13"/>
  <c r="P17" i="13"/>
  <c r="O17" i="13"/>
  <c r="Q16" i="13"/>
  <c r="P16" i="13"/>
  <c r="O16" i="13"/>
  <c r="Q15" i="13"/>
  <c r="P15" i="13"/>
  <c r="O15" i="13"/>
  <c r="Q14" i="13"/>
  <c r="P14" i="13"/>
  <c r="O14" i="13"/>
  <c r="Q13" i="13"/>
  <c r="P13" i="13"/>
  <c r="O13" i="13"/>
  <c r="Q12" i="13"/>
  <c r="P12" i="13"/>
  <c r="O12" i="13"/>
  <c r="Q11" i="13"/>
  <c r="P11" i="13"/>
  <c r="O11" i="13"/>
  <c r="Q10" i="13"/>
  <c r="P10" i="13"/>
  <c r="O10" i="13"/>
  <c r="Q9" i="13"/>
  <c r="P9" i="13"/>
  <c r="O9" i="13"/>
  <c r="Q8" i="13"/>
  <c r="P8" i="13"/>
  <c r="O8" i="13"/>
  <c r="Q7" i="13"/>
  <c r="P7" i="13"/>
  <c r="O7" i="13"/>
  <c r="Q6" i="13"/>
  <c r="P6" i="13"/>
  <c r="O6" i="13"/>
  <c r="Q5" i="13"/>
  <c r="P5" i="13"/>
  <c r="O5" i="13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P14" i="6"/>
  <c r="O14" i="6"/>
  <c r="Q13" i="6"/>
  <c r="P13" i="6"/>
  <c r="O13" i="6"/>
  <c r="Q12" i="6"/>
  <c r="P12" i="6"/>
  <c r="O12" i="6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P6" i="6"/>
  <c r="O6" i="6"/>
  <c r="Q5" i="6"/>
  <c r="P5" i="6"/>
  <c r="O5" i="6"/>
  <c r="G32" i="32" a="1"/>
  <c r="E75" i="32" a="1"/>
  <c r="E42" i="32" a="1"/>
  <c r="F79" i="32" a="1"/>
  <c r="G80" i="32" a="1"/>
  <c r="I87" i="32" a="1"/>
  <c r="E70" i="32" a="1"/>
  <c r="D29" i="32" a="1"/>
  <c r="D41" i="32" a="1"/>
  <c r="G89" i="32" a="1"/>
  <c r="G62" i="32" a="1"/>
  <c r="H90" i="32" a="1"/>
  <c r="D22" i="32" a="1"/>
  <c r="I23" i="32" a="1"/>
  <c r="E56" i="32" a="1"/>
  <c r="F61" i="32" a="1"/>
  <c r="F86" i="32" a="1"/>
  <c r="D46" i="32" a="1"/>
  <c r="E52" i="32" a="1"/>
  <c r="D23" i="32" a="1"/>
  <c r="E90" i="32" a="1"/>
  <c r="D91" i="32" a="1"/>
  <c r="F42" i="32" a="1"/>
  <c r="D53" i="32" a="1"/>
  <c r="G20" i="32" a="1"/>
  <c r="H36" i="32" a="1"/>
  <c r="D74" i="32" a="1"/>
  <c r="H24" i="32" a="1"/>
  <c r="F77" i="32" a="1"/>
  <c r="G25" i="32" a="1"/>
  <c r="I40" i="32" a="1"/>
  <c r="E33" i="32" a="1"/>
  <c r="G58" i="32" a="1"/>
  <c r="G27" i="32" a="1"/>
  <c r="H85" i="32" a="1"/>
  <c r="D66" i="32" a="1"/>
  <c r="E20" i="32" a="1"/>
  <c r="G79" i="32" a="1"/>
  <c r="D60" i="32" a="1"/>
  <c r="D55" i="32" a="1"/>
  <c r="F45" i="32" a="1"/>
  <c r="H63" i="32" a="1"/>
  <c r="I28" i="32" a="1"/>
  <c r="F72" i="32" a="1"/>
  <c r="F67" i="32" a="1"/>
  <c r="F90" i="32" a="1"/>
  <c r="G50" i="32" a="1"/>
  <c r="D47" i="32" a="1"/>
  <c r="H67" i="32" a="1"/>
  <c r="I69" i="32" a="1"/>
  <c r="G26" i="32" a="1"/>
  <c r="D81" i="32" a="1"/>
  <c r="G21" i="32" a="1"/>
  <c r="E65" i="32" a="1"/>
  <c r="I60" i="32" a="1"/>
  <c r="I78" i="32" a="1"/>
  <c r="F26" i="32" a="1"/>
  <c r="E84" i="32" a="1"/>
  <c r="E28" i="32" a="1"/>
  <c r="H27" i="32" a="1"/>
  <c r="I51" i="32" a="1"/>
  <c r="H53" i="32" a="1"/>
  <c r="G47" i="32" a="1"/>
  <c r="H61" i="32" a="1"/>
  <c r="G63" i="32" a="1"/>
  <c r="D70" i="32" a="1"/>
  <c r="E53" i="32" a="1"/>
  <c r="G42" i="32" a="1"/>
  <c r="H59" i="32" a="1"/>
  <c r="I81" i="32" a="1"/>
  <c r="G19" i="32" a="1"/>
  <c r="H68" i="32" a="1"/>
  <c r="I75" i="32" a="1"/>
  <c r="H29" i="32" a="1"/>
  <c r="D40" i="32" a="1"/>
  <c r="E37" i="32" a="1"/>
  <c r="D79" i="32" a="1"/>
  <c r="D44" i="32" a="1"/>
  <c r="H57" i="32" a="1"/>
  <c r="I49" i="32" a="1"/>
  <c r="G54" i="32" a="1"/>
  <c r="E71" i="32" a="1"/>
  <c r="H76" i="32" a="1"/>
  <c r="D68" i="32" a="1"/>
  <c r="D57" i="32" a="1"/>
  <c r="D87" i="32" a="1"/>
  <c r="I25" i="32" a="1"/>
  <c r="F62" i="32" a="1"/>
  <c r="D58" i="32" a="1"/>
  <c r="D61" i="32" a="1"/>
  <c r="E51" i="32" a="1"/>
  <c r="H44" i="32" a="1"/>
  <c r="H33" i="32" a="1"/>
  <c r="H30" i="32" a="1"/>
  <c r="H82" i="32" a="1"/>
  <c r="H34" i="32" a="1"/>
  <c r="I43" i="32" a="1"/>
  <c r="E23" i="32" a="1"/>
  <c r="F88" i="32" a="1"/>
  <c r="D59" i="32" a="1"/>
  <c r="D37" i="32" a="1"/>
  <c r="G69" i="32" a="1"/>
  <c r="H52" i="32" a="1"/>
  <c r="G59" i="32" a="1"/>
  <c r="H58" i="32" a="1"/>
  <c r="D35" i="32" a="1"/>
  <c r="D76" i="32" a="1"/>
  <c r="D64" i="32" a="1"/>
  <c r="G78" i="32" a="1"/>
  <c r="E66" i="32" a="1"/>
  <c r="D31" i="32" a="1"/>
  <c r="F50" i="32" a="1"/>
  <c r="E91" i="32" a="1"/>
  <c r="I42" i="32" a="1"/>
  <c r="D51" i="32" a="1"/>
  <c r="F60" i="32" a="1"/>
  <c r="I57" i="32" a="1"/>
  <c r="F33" i="32" a="1"/>
  <c r="E59" i="32" a="1"/>
  <c r="F57" i="32" a="1"/>
  <c r="G86" i="32" a="1"/>
  <c r="F84" i="32" a="1"/>
  <c r="F39" i="32" a="1"/>
  <c r="I76" i="32" a="1"/>
  <c r="E64" i="32" a="1"/>
  <c r="H50" i="32" a="1"/>
  <c r="D25" i="32" a="1"/>
  <c r="I84" i="32" a="1"/>
  <c r="I38" i="32" a="1"/>
  <c r="G41" i="32" a="1"/>
  <c r="G45" i="32" a="1"/>
  <c r="D80" i="32" a="1"/>
  <c r="D52" i="32" a="1"/>
  <c r="D56" i="32" a="1"/>
  <c r="H74" i="32" a="1"/>
  <c r="F52" i="32" a="1"/>
  <c r="E77" i="32" a="1"/>
  <c r="I63" i="32" a="1"/>
  <c r="D62" i="32" a="1"/>
  <c r="D90" i="32" a="1"/>
  <c r="E29" i="32" a="1"/>
  <c r="G37" i="32" a="1"/>
  <c r="F24" i="32" a="1"/>
  <c r="E41" i="32" a="1"/>
  <c r="I65" i="32" a="1"/>
  <c r="G64" i="32" a="1"/>
  <c r="I82" i="32" a="1"/>
  <c r="I22" i="32" a="1"/>
  <c r="I33" i="32" a="1"/>
  <c r="G53" i="32" a="1"/>
  <c r="G74" i="32" a="1"/>
  <c r="G44" i="32" a="1"/>
  <c r="D20" i="32" a="1"/>
  <c r="I88" i="32" a="1"/>
  <c r="E43" i="32" a="1"/>
  <c r="G46" i="32" a="1"/>
  <c r="F35" i="32" a="1"/>
  <c r="F25" i="32" a="1"/>
  <c r="I31" i="32" a="1"/>
  <c r="D27" i="32" a="1"/>
  <c r="D83" i="32" a="1"/>
  <c r="G81" i="32" a="1"/>
  <c r="H43" i="32" a="1"/>
  <c r="F22" i="32" a="1"/>
  <c r="D24" i="32" a="1"/>
  <c r="E57" i="32" a="1"/>
  <c r="I74" i="32" a="1"/>
  <c r="E85" i="32" a="1"/>
  <c r="F66" i="32" a="1"/>
  <c r="D36" i="32" a="1"/>
  <c r="F19" i="32" a="1"/>
  <c r="H56" i="32" a="1"/>
  <c r="D73" i="32" a="1"/>
  <c r="I53" i="32" a="1"/>
  <c r="G39" i="32" a="1"/>
  <c r="D19" i="32" a="1"/>
  <c r="H69" i="32" a="1"/>
  <c r="G29" i="32" a="1"/>
  <c r="F55" i="32" a="1"/>
  <c r="G72" i="32" a="1"/>
  <c r="E49" i="32" a="1"/>
  <c r="E47" i="32" a="1"/>
  <c r="D39" i="32" a="1"/>
  <c r="I54" i="32" a="1"/>
  <c r="H73" i="32" a="1"/>
  <c r="G57" i="32" a="1"/>
  <c r="E63" i="32" a="1"/>
  <c r="E73" i="32" a="1"/>
  <c r="G91" i="32" a="1"/>
  <c r="E78" i="32" a="1"/>
  <c r="I41" i="32" a="1"/>
  <c r="F27" i="32" a="1"/>
  <c r="G48" i="32" a="1"/>
  <c r="D78" i="32" a="1"/>
  <c r="H31" i="32" a="1"/>
  <c r="E60" i="32" a="1"/>
  <c r="I67" i="32" a="1"/>
  <c r="I56" i="32" a="1"/>
  <c r="F54" i="32" a="1"/>
  <c r="F43" i="32" a="1"/>
  <c r="I35" i="32" a="1"/>
  <c r="D85" i="32" a="1"/>
  <c r="E46" i="32" a="1"/>
  <c r="I24" i="32" a="1"/>
  <c r="I90" i="32" a="1"/>
  <c r="G71" i="32" a="1"/>
  <c r="D38" i="32" a="1"/>
  <c r="G85" i="32" a="1"/>
  <c r="E39" i="32" a="1"/>
  <c r="D63" i="32" a="1"/>
  <c r="F28" i="32" a="1"/>
  <c r="I58" i="32" a="1"/>
  <c r="F82" i="32" a="1"/>
  <c r="G52" i="32" a="1"/>
  <c r="I59" i="32" a="1"/>
  <c r="E50" i="32" a="1"/>
  <c r="F83" i="32" a="1"/>
  <c r="H79" i="32" a="1"/>
  <c r="E81" i="32" a="1"/>
  <c r="F63" i="32" a="1"/>
  <c r="G55" i="32" a="1"/>
  <c r="D50" i="32" a="1"/>
  <c r="H32" i="32" a="1"/>
  <c r="I77" i="32" a="1"/>
  <c r="G61" i="32" a="1"/>
  <c r="D82" i="32" a="1"/>
  <c r="G73" i="32" a="1"/>
  <c r="I27" i="32" a="1"/>
  <c r="E44" i="32" a="1"/>
  <c r="G66" i="32" a="1"/>
  <c r="D42" i="32" a="1"/>
  <c r="D45" i="32" a="1"/>
  <c r="E62" i="32" a="1"/>
  <c r="F73" i="32" a="1"/>
  <c r="F41" i="32" a="1"/>
  <c r="G77" i="32" a="1"/>
  <c r="F89" i="32" a="1"/>
  <c r="D26" i="32" a="1"/>
  <c r="G88" i="32" a="1"/>
  <c r="I50" i="32" a="1"/>
  <c r="G84" i="32" a="1"/>
  <c r="I19" i="32" a="1"/>
  <c r="I70" i="32" a="1"/>
  <c r="F30" i="32" a="1"/>
  <c r="D71" i="32" a="1"/>
  <c r="F34" i="32" a="1"/>
  <c r="G51" i="32" a="1"/>
  <c r="D33" i="32" a="1"/>
  <c r="H51" i="32" a="1"/>
  <c r="F20" i="32" a="1"/>
  <c r="H37" i="32" a="1"/>
  <c r="G40" i="32" a="1"/>
  <c r="G70" i="32" a="1"/>
  <c r="F74" i="32" a="1"/>
  <c r="H46" i="32" a="1"/>
  <c r="F80" i="32" a="1"/>
  <c r="I55" i="32" a="1"/>
  <c r="E89" i="32" a="1"/>
  <c r="G36" i="32" a="1"/>
  <c r="I20" i="32" a="1"/>
  <c r="G38" i="32" a="1"/>
  <c r="G90" i="32" a="1"/>
  <c r="D54" i="32" a="1"/>
  <c r="E55" i="32" a="1"/>
  <c r="H42" i="32" a="1"/>
  <c r="I68" i="32" a="1"/>
  <c r="D67" i="32" a="1"/>
  <c r="E58" i="32" a="1"/>
  <c r="F37" i="32" a="1"/>
  <c r="F44" i="32" a="1"/>
  <c r="H55" i="32" a="1"/>
  <c r="E25" i="32" a="1"/>
  <c r="G43" i="32" a="1"/>
  <c r="I44" i="32" a="1"/>
  <c r="I48" i="32" a="1"/>
  <c r="E32" i="32" a="1"/>
  <c r="I36" i="32" a="1"/>
  <c r="G68" i="32" a="1"/>
  <c r="H19" i="32" a="1"/>
  <c r="D84" i="32" a="1"/>
  <c r="I71" i="32" a="1"/>
  <c r="H47" i="32" a="1"/>
  <c r="E86" i="32" a="1"/>
  <c r="I21" i="32" a="1"/>
  <c r="G75" i="32" a="1"/>
  <c r="D43" i="32" a="1"/>
  <c r="H71" i="32" a="1"/>
  <c r="F21" i="32" a="1"/>
  <c r="E22" i="32" a="1"/>
  <c r="D88" i="32" a="1"/>
  <c r="E36" i="32" a="1"/>
  <c r="H39" i="32" a="1"/>
  <c r="D75" i="32" a="1"/>
  <c r="F53" i="32" a="1"/>
  <c r="D49" i="32" a="1"/>
  <c r="H20" i="32" a="1"/>
  <c r="H83" i="32" a="1"/>
  <c r="F59" i="32" a="1"/>
  <c r="I79" i="32" a="1"/>
  <c r="E61" i="32" a="1"/>
  <c r="F58" i="32" a="1"/>
  <c r="H80" i="32" a="1"/>
  <c r="H26" i="32" a="1"/>
  <c r="F23" i="32" a="1"/>
  <c r="I73" i="32" a="1"/>
  <c r="H21" i="32" a="1"/>
  <c r="F65" i="32" a="1"/>
  <c r="G33" i="32" a="1"/>
  <c r="F38" i="32" a="1"/>
  <c r="H22" i="32" a="1"/>
  <c r="I29" i="32" a="1"/>
  <c r="I32" i="32" a="1"/>
  <c r="F81" i="32" a="1"/>
  <c r="G35" i="32" a="1"/>
  <c r="E69" i="32" a="1"/>
  <c r="G56" i="32" a="1"/>
  <c r="E67" i="32" a="1"/>
  <c r="H78" i="32" a="1"/>
  <c r="H28" i="32" a="1"/>
  <c r="I72" i="32" a="1"/>
  <c r="I66" i="32" a="1"/>
  <c r="H66" i="32" a="1"/>
  <c r="F36" i="32" a="1"/>
  <c r="H48" i="32" a="1"/>
  <c r="F49" i="32" a="1"/>
  <c r="F71" i="32" a="1"/>
  <c r="I52" i="32" a="1"/>
  <c r="H72" i="32" a="1"/>
  <c r="F87" i="32" a="1"/>
  <c r="D21" i="32" a="1"/>
  <c r="I62" i="32" a="1"/>
  <c r="I80" i="32" a="1"/>
  <c r="F76" i="32" a="1"/>
  <c r="H81" i="32" a="1"/>
  <c r="E34" i="32" a="1"/>
  <c r="E68" i="32" a="1"/>
  <c r="I83" i="32" a="1"/>
  <c r="H86" i="32" a="1"/>
  <c r="H25" i="32" a="1"/>
  <c r="I26" i="32" a="1"/>
  <c r="G87" i="32" a="1"/>
  <c r="D65" i="32" a="1"/>
  <c r="I47" i="32" a="1"/>
  <c r="I89" i="32" a="1"/>
  <c r="E54" i="32" a="1"/>
  <c r="E72" i="32" a="1"/>
  <c r="H45" i="32" a="1"/>
  <c r="D77" i="32" a="1"/>
  <c r="I85" i="32" a="1"/>
  <c r="F48" i="32" a="1"/>
  <c r="I46" i="32" a="1"/>
  <c r="H60" i="32" a="1"/>
  <c r="F56" i="32" a="1"/>
  <c r="D72" i="32" a="1"/>
  <c r="H35" i="32" a="1"/>
  <c r="E21" i="32" a="1"/>
  <c r="D86" i="32" a="1"/>
  <c r="I37" i="32" a="1"/>
  <c r="H84" i="32" a="1"/>
  <c r="G34" i="32" a="1"/>
  <c r="E27" i="32" a="1"/>
  <c r="F68" i="32" a="1"/>
  <c r="E88" i="32" a="1"/>
  <c r="H88" i="32" a="1"/>
  <c r="I64" i="32" a="1"/>
  <c r="G23" i="32" a="1"/>
  <c r="F46" i="32" a="1"/>
  <c r="E19" i="32" a="1"/>
  <c r="H41" i="32" a="1"/>
  <c r="E79" i="32" a="1"/>
  <c r="D28" i="32" a="1"/>
  <c r="F40" i="32" a="1"/>
  <c r="G67" i="32" a="1"/>
  <c r="G83" i="32" a="1"/>
  <c r="H70" i="32" a="1"/>
  <c r="H77" i="32" a="1"/>
  <c r="G30" i="32" a="1"/>
  <c r="D69" i="32" a="1"/>
  <c r="E31" i="32" a="1"/>
  <c r="F78" i="32" a="1"/>
  <c r="H65" i="32" a="1"/>
  <c r="F31" i="32" a="1"/>
  <c r="F69" i="32" a="1"/>
  <c r="G24" i="32" a="1"/>
  <c r="H23" i="32" a="1"/>
  <c r="F91" i="32" a="1"/>
  <c r="H54" i="32" a="1"/>
  <c r="F64" i="32" a="1"/>
  <c r="G31" i="32" a="1"/>
  <c r="E45" i="32" a="1"/>
  <c r="E83" i="32" a="1"/>
  <c r="H49" i="32" a="1"/>
  <c r="H64" i="32" a="1"/>
  <c r="H87" i="32" a="1"/>
  <c r="E74" i="32" a="1"/>
  <c r="E82" i="32" a="1"/>
  <c r="F75" i="32" a="1"/>
  <c r="H91" i="32" a="1"/>
  <c r="I30" i="32" a="1"/>
  <c r="D30" i="32" a="1"/>
  <c r="E48" i="32" a="1"/>
  <c r="E30" i="32" a="1"/>
  <c r="H89" i="32" a="1"/>
  <c r="H75" i="32" a="1"/>
  <c r="I39" i="32" a="1"/>
  <c r="E38" i="32" a="1"/>
  <c r="D32" i="32" a="1"/>
  <c r="E40" i="32" a="1"/>
  <c r="F51" i="32" a="1"/>
  <c r="G28" i="32" a="1"/>
  <c r="I61" i="32" a="1"/>
  <c r="E35" i="32" a="1"/>
  <c r="F85" i="32" a="1"/>
  <c r="E87" i="32" a="1"/>
  <c r="E24" i="32" a="1"/>
  <c r="H38" i="32" a="1"/>
  <c r="F29" i="32" a="1"/>
  <c r="D34" i="32" a="1"/>
  <c r="G76" i="32" a="1"/>
  <c r="H40" i="32" a="1"/>
  <c r="G65" i="32" a="1"/>
  <c r="F70" i="32" a="1"/>
  <c r="F32" i="32" a="1"/>
  <c r="G22" i="32" a="1"/>
  <c r="E26" i="32" a="1"/>
  <c r="H62" i="32" a="1"/>
  <c r="D89" i="32" a="1"/>
  <c r="I34" i="32" a="1"/>
  <c r="E80" i="32" a="1"/>
  <c r="I86" i="32" a="1"/>
  <c r="I45" i="32" a="1"/>
  <c r="G49" i="32" a="1"/>
  <c r="D48" i="32" a="1"/>
  <c r="F47" i="32" a="1"/>
  <c r="G82" i="32" a="1"/>
  <c r="E76" i="32" a="1"/>
  <c r="G60" i="32" a="1"/>
  <c r="AN6" i="11" l="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V25" i="26" s="1"/>
  <c r="X26" i="33" s="1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V20" i="26" s="1"/>
  <c r="X21" i="33" s="1"/>
  <c r="H42" i="32"/>
  <c r="V28" i="26" s="1"/>
  <c r="X29" i="33" s="1"/>
  <c r="H50" i="32"/>
  <c r="H58" i="32"/>
  <c r="V44" i="26" s="1"/>
  <c r="X45" i="33" s="1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A5" i="35" s="1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A7" i="35" s="1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AP17" i="35" s="1"/>
  <c r="BJ18" i="13"/>
  <c r="AM18" i="13"/>
  <c r="BI21" i="13"/>
  <c r="AL21" i="13"/>
  <c r="AN23" i="13"/>
  <c r="BK23" i="13"/>
  <c r="T25" i="35"/>
  <c r="AP25" i="35" s="1"/>
  <c r="AM26" i="13"/>
  <c r="BJ26" i="13"/>
  <c r="AL29" i="13"/>
  <c r="BI29" i="13"/>
  <c r="BK31" i="13"/>
  <c r="AN31" i="13"/>
  <c r="T33" i="35"/>
  <c r="AP33" i="35" s="1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AG28" i="35" s="1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AG52" i="35" s="1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AP60" i="35" s="1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G23" i="35" s="1"/>
  <c r="AM24" i="10"/>
  <c r="BJ24" i="10"/>
  <c r="BI27" i="10"/>
  <c r="AL27" i="10"/>
  <c r="BK29" i="10"/>
  <c r="AN29" i="10"/>
  <c r="K31" i="35"/>
  <c r="AG31" i="35" s="1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D14" i="35" s="1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9" i="35" s="1"/>
  <c r="AM10" i="12"/>
  <c r="Q17" i="35"/>
  <c r="AM17" i="35" s="1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AA56" i="35" s="1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AA72" i="35" s="1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AP55" i="35" s="1"/>
  <c r="BJ56" i="13"/>
  <c r="AM56" i="13"/>
  <c r="BI59" i="13"/>
  <c r="AL59" i="13"/>
  <c r="AN61" i="13"/>
  <c r="BK61" i="13"/>
  <c r="T63" i="35"/>
  <c r="AP63" i="35" s="1"/>
  <c r="BJ64" i="13"/>
  <c r="AM64" i="13"/>
  <c r="BI67" i="13"/>
  <c r="AL67" i="13"/>
  <c r="BI79" i="13"/>
  <c r="AN69" i="13"/>
  <c r="BK69" i="13"/>
  <c r="BK81" i="13"/>
  <c r="T71" i="35"/>
  <c r="AP71" i="35" s="1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AD65" i="35" s="1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1" i="35" s="1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J30" i="35" s="1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J62" i="35" s="1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AP37" i="35" s="1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89" i="11"/>
  <c r="A87" i="11"/>
  <c r="A86" i="11"/>
  <c r="A85" i="11"/>
  <c r="A84" i="11"/>
  <c r="A81" i="11"/>
  <c r="A79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V52" i="26" l="1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T16" i="11" s="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Q14" i="11" s="1"/>
  <c r="AB14" i="11"/>
  <c r="W14" i="11"/>
  <c r="AT14" i="11" s="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AQ14" i="12" s="1"/>
  <c r="W14" i="12"/>
  <c r="CB13" i="12"/>
  <c r="AH13" i="12"/>
  <c r="BT13" i="12"/>
  <c r="Z13" i="12"/>
  <c r="R13" i="12"/>
  <c r="AO13" i="12" s="1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Q6" i="12" s="1"/>
  <c r="AB6" i="12"/>
  <c r="U6" i="12"/>
  <c r="AR6" i="12" s="1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AO10" i="11" s="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AR11" i="11" s="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AQ11" i="12" s="1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T7" i="12" s="1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T6" i="13" s="1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AO126" i="32" s="1"/>
  <c r="P19" i="32"/>
  <c r="U19" i="32"/>
  <c r="AP126" i="32" s="1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AO13" i="13" s="1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AR12" i="12" s="1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AR8" i="12" s="1"/>
  <c r="W8" i="12"/>
  <c r="CB7" i="12"/>
  <c r="AH7" i="12"/>
  <c r="BT7" i="12"/>
  <c r="Z7" i="12"/>
  <c r="S7" i="12"/>
  <c r="R7" i="12"/>
  <c r="AO7" i="12" s="1"/>
  <c r="BZ6" i="12"/>
  <c r="AF6" i="12"/>
  <c r="BS6" i="12"/>
  <c r="D33" i="16"/>
  <c r="BX6" i="13"/>
  <c r="AD6" i="13"/>
  <c r="CA7" i="13"/>
  <c r="AG7" i="13"/>
  <c r="BV8" i="13"/>
  <c r="U8" i="13"/>
  <c r="AB8" i="13"/>
  <c r="T8" i="13"/>
  <c r="AQ8" i="13" s="1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89" i="10"/>
  <c r="A87" i="10"/>
  <c r="A86" i="10"/>
  <c r="A85" i="10"/>
  <c r="A84" i="10"/>
  <c r="A83" i="10"/>
  <c r="A81" i="10"/>
  <c r="A79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B33" i="14" s="1"/>
  <c r="R5" i="19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A5" i="10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A89" i="8"/>
  <c r="A87" i="8"/>
  <c r="A86" i="8"/>
  <c r="A84" i="8"/>
  <c r="A83" i="8"/>
  <c r="A81" i="8"/>
  <c r="A79" i="8"/>
  <c r="AS126" i="32" l="1"/>
  <c r="L113" i="33" s="1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Y9" i="10"/>
  <c r="AB36" i="14" s="1"/>
  <c r="R8" i="19" s="1"/>
  <c r="Y13" i="10"/>
  <c r="AB40" i="14" s="1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Y10" i="10"/>
  <c r="AB37" i="14" s="1"/>
  <c r="R9" i="19" s="1"/>
  <c r="Y14" i="10"/>
  <c r="AB41" i="14" s="1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Y7" i="10"/>
  <c r="AB34" i="14" s="1"/>
  <c r="R6" i="19" s="1"/>
  <c r="Y11" i="10"/>
  <c r="AB38" i="14" s="1"/>
  <c r="R10" i="19" s="1"/>
  <c r="Y15" i="10"/>
  <c r="AB42" i="14" s="1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Z11" i="10"/>
  <c r="S11" i="10"/>
  <c r="R11" i="10"/>
  <c r="BS14" i="10"/>
  <c r="D41" i="14"/>
  <c r="BZ18" i="10"/>
  <c r="AF18" i="10"/>
  <c r="BC18" i="10"/>
  <c r="AF26" i="10"/>
  <c r="BZ26" i="10"/>
  <c r="BC26" i="10"/>
  <c r="BT39" i="10"/>
  <c r="Z39" i="10"/>
  <c r="S39" i="10"/>
  <c r="R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U52" i="10"/>
  <c r="W52" i="10"/>
  <c r="AB52" i="10"/>
  <c r="T52" i="10"/>
  <c r="BT55" i="10"/>
  <c r="Z55" i="10"/>
  <c r="AW55" i="10"/>
  <c r="S55" i="10"/>
  <c r="R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Z71" i="10"/>
  <c r="S71" i="10"/>
  <c r="R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S6" i="10"/>
  <c r="R6" i="10"/>
  <c r="Z6" i="10"/>
  <c r="CB6" i="10"/>
  <c r="AH6" i="10"/>
  <c r="BV7" i="10"/>
  <c r="AB7" i="10"/>
  <c r="T7" i="10"/>
  <c r="U7" i="10"/>
  <c r="W7" i="10"/>
  <c r="CD7" i="10"/>
  <c r="AJ7" i="10"/>
  <c r="BX8" i="10"/>
  <c r="AD8" i="10"/>
  <c r="BS9" i="10"/>
  <c r="D36" i="14"/>
  <c r="BZ9" i="10"/>
  <c r="AF9" i="10"/>
  <c r="BT10" i="10"/>
  <c r="R10" i="10"/>
  <c r="S10" i="10"/>
  <c r="Z10" i="10"/>
  <c r="CB10" i="10"/>
  <c r="AH10" i="10"/>
  <c r="BV11" i="10"/>
  <c r="W11" i="10"/>
  <c r="T11" i="10"/>
  <c r="U11" i="10"/>
  <c r="AB11" i="10"/>
  <c r="CD11" i="10"/>
  <c r="AJ11" i="10"/>
  <c r="BX12" i="10"/>
  <c r="AD12" i="10"/>
  <c r="BS13" i="10"/>
  <c r="D40" i="14"/>
  <c r="BZ13" i="10"/>
  <c r="AF13" i="10"/>
  <c r="BT14" i="10"/>
  <c r="S14" i="10"/>
  <c r="R14" i="10"/>
  <c r="Z14" i="10"/>
  <c r="CB14" i="10"/>
  <c r="AH14" i="10"/>
  <c r="BV15" i="10"/>
  <c r="AB15" i="10"/>
  <c r="T15" i="10"/>
  <c r="U15" i="10"/>
  <c r="W15" i="10"/>
  <c r="CD15" i="10"/>
  <c r="AJ15" i="10"/>
  <c r="BX16" i="10"/>
  <c r="AD16" i="10"/>
  <c r="BS17" i="10"/>
  <c r="D44" i="14"/>
  <c r="BZ17" i="10"/>
  <c r="AF17" i="10"/>
  <c r="BC17" i="10"/>
  <c r="BT18" i="10"/>
  <c r="R18" i="10"/>
  <c r="AW18" i="10"/>
  <c r="Z18" i="10"/>
  <c r="S18" i="10"/>
  <c r="CB18" i="10"/>
  <c r="AH18" i="10"/>
  <c r="BE18" i="10"/>
  <c r="BV19" i="10"/>
  <c r="W19" i="10"/>
  <c r="U19" i="10"/>
  <c r="AB19" i="10"/>
  <c r="AY19" i="10"/>
  <c r="T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Z22" i="10"/>
  <c r="S22" i="10"/>
  <c r="R22" i="10"/>
  <c r="AW22" i="10"/>
  <c r="CB22" i="10"/>
  <c r="BE22" i="10"/>
  <c r="AH22" i="10"/>
  <c r="BV23" i="10"/>
  <c r="U23" i="10"/>
  <c r="T23" i="10"/>
  <c r="W23" i="10"/>
  <c r="AY23" i="10"/>
  <c r="AB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Z26" i="10"/>
  <c r="S26" i="10"/>
  <c r="R26" i="10"/>
  <c r="CB26" i="10"/>
  <c r="AH26" i="10"/>
  <c r="BE26" i="10"/>
  <c r="BV27" i="10"/>
  <c r="T27" i="10"/>
  <c r="AB27" i="10"/>
  <c r="AY27" i="10"/>
  <c r="W27" i="10"/>
  <c r="U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Z30" i="10"/>
  <c r="R30" i="10"/>
  <c r="S30" i="10"/>
  <c r="CB30" i="10"/>
  <c r="AH30" i="10"/>
  <c r="BE30" i="10"/>
  <c r="BV31" i="10"/>
  <c r="AB31" i="10"/>
  <c r="AY31" i="10"/>
  <c r="U31" i="10"/>
  <c r="W31" i="10"/>
  <c r="T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Z34" i="10"/>
  <c r="AW34" i="10"/>
  <c r="S34" i="10"/>
  <c r="R34" i="10"/>
  <c r="CB34" i="10"/>
  <c r="BE34" i="10"/>
  <c r="AH34" i="10"/>
  <c r="BV35" i="10"/>
  <c r="W35" i="10"/>
  <c r="U35" i="10"/>
  <c r="T35" i="10"/>
  <c r="AY35" i="10"/>
  <c r="AB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R38" i="10"/>
  <c r="S38" i="10"/>
  <c r="Z38" i="10"/>
  <c r="AW38" i="10"/>
  <c r="CB38" i="10"/>
  <c r="BE38" i="10"/>
  <c r="AH38" i="10"/>
  <c r="BV39" i="10"/>
  <c r="T39" i="10"/>
  <c r="AB39" i="10"/>
  <c r="AY39" i="10"/>
  <c r="U39" i="10"/>
  <c r="W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R42" i="10"/>
  <c r="Z42" i="10"/>
  <c r="AW42" i="10"/>
  <c r="S42" i="10"/>
  <c r="CB42" i="10"/>
  <c r="BE42" i="10"/>
  <c r="AH42" i="10"/>
  <c r="BV43" i="10"/>
  <c r="AY43" i="10"/>
  <c r="AB43" i="10"/>
  <c r="U43" i="10"/>
  <c r="W43" i="10"/>
  <c r="T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Z46" i="10"/>
  <c r="S46" i="10"/>
  <c r="R46" i="10"/>
  <c r="AW46" i="10"/>
  <c r="CB46" i="10"/>
  <c r="BE46" i="10"/>
  <c r="AH46" i="10"/>
  <c r="BV47" i="10"/>
  <c r="T47" i="10"/>
  <c r="AB47" i="10"/>
  <c r="AY47" i="10"/>
  <c r="W47" i="10"/>
  <c r="U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Z50" i="10"/>
  <c r="AW50" i="10"/>
  <c r="R50" i="10"/>
  <c r="S50" i="10"/>
  <c r="CB50" i="10"/>
  <c r="BE50" i="10"/>
  <c r="AH50" i="10"/>
  <c r="BV51" i="10"/>
  <c r="T51" i="10"/>
  <c r="W51" i="10"/>
  <c r="AY51" i="10"/>
  <c r="AB51" i="10"/>
  <c r="U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S54" i="10"/>
  <c r="AW54" i="10"/>
  <c r="Z54" i="10"/>
  <c r="R54" i="10"/>
  <c r="CB54" i="10"/>
  <c r="BE54" i="10"/>
  <c r="AH54" i="10"/>
  <c r="BV55" i="10"/>
  <c r="W55" i="10"/>
  <c r="U55" i="10"/>
  <c r="T55" i="10"/>
  <c r="AB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R58" i="10"/>
  <c r="S58" i="10"/>
  <c r="Z58" i="10"/>
  <c r="CB58" i="10"/>
  <c r="BE58" i="10"/>
  <c r="AH58" i="10"/>
  <c r="BV59" i="10"/>
  <c r="AB59" i="10"/>
  <c r="AY59" i="10"/>
  <c r="W59" i="10"/>
  <c r="U59" i="10"/>
  <c r="T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Z62" i="10"/>
  <c r="S62" i="10"/>
  <c r="R62" i="10"/>
  <c r="AW62" i="10"/>
  <c r="CB62" i="10"/>
  <c r="AH62" i="10"/>
  <c r="BE62" i="10"/>
  <c r="BV63" i="10"/>
  <c r="U63" i="10"/>
  <c r="AY63" i="10"/>
  <c r="W63" i="10"/>
  <c r="AB63" i="10"/>
  <c r="T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R66" i="10"/>
  <c r="S66" i="10"/>
  <c r="AW66" i="10"/>
  <c r="Z66" i="10"/>
  <c r="AW78" i="10"/>
  <c r="CB66" i="10"/>
  <c r="BE66" i="10"/>
  <c r="AH66" i="10"/>
  <c r="BE78" i="10"/>
  <c r="BV67" i="10"/>
  <c r="AY67" i="10"/>
  <c r="U67" i="10"/>
  <c r="T67" i="10"/>
  <c r="W67" i="10"/>
  <c r="AB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S70" i="10"/>
  <c r="AW70" i="10"/>
  <c r="Z70" i="10"/>
  <c r="R70" i="10"/>
  <c r="AW82" i="10"/>
  <c r="CB70" i="10"/>
  <c r="BE70" i="10"/>
  <c r="AH70" i="10"/>
  <c r="BE82" i="10"/>
  <c r="BV71" i="10"/>
  <c r="AB71" i="10"/>
  <c r="AY71" i="10"/>
  <c r="T71" i="10"/>
  <c r="U71" i="10"/>
  <c r="W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S74" i="10"/>
  <c r="Z74" i="10"/>
  <c r="R74" i="10"/>
  <c r="AW86" i="10"/>
  <c r="CB74" i="10"/>
  <c r="BE74" i="10"/>
  <c r="AH74" i="10"/>
  <c r="BE86" i="10"/>
  <c r="BV75" i="10"/>
  <c r="AY75" i="10"/>
  <c r="AB75" i="10"/>
  <c r="U75" i="10"/>
  <c r="T75" i="10"/>
  <c r="W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AQ40" i="35" s="1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U12" i="10"/>
  <c r="AB12" i="10"/>
  <c r="T12" i="10"/>
  <c r="AQ12" i="10" s="1"/>
  <c r="W12" i="10"/>
  <c r="AT12" i="10" s="1"/>
  <c r="BT15" i="10"/>
  <c r="S15" i="10"/>
  <c r="R15" i="10"/>
  <c r="Z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T44" i="10"/>
  <c r="AB44" i="10"/>
  <c r="U44" i="10"/>
  <c r="AY44" i="10"/>
  <c r="W44" i="10"/>
  <c r="BV48" i="10"/>
  <c r="U48" i="10"/>
  <c r="AB48" i="10"/>
  <c r="AY48" i="10"/>
  <c r="T48" i="10"/>
  <c r="W48" i="10"/>
  <c r="BT51" i="10"/>
  <c r="Z51" i="10"/>
  <c r="AW51" i="10"/>
  <c r="S51" i="10"/>
  <c r="R51" i="10"/>
  <c r="BV56" i="10"/>
  <c r="W56" i="10"/>
  <c r="U56" i="10"/>
  <c r="T56" i="10"/>
  <c r="AY56" i="10"/>
  <c r="AB56" i="10"/>
  <c r="BS58" i="10"/>
  <c r="D85" i="14"/>
  <c r="AS85" i="14" s="1"/>
  <c r="BV60" i="10"/>
  <c r="W60" i="10"/>
  <c r="U60" i="10"/>
  <c r="T60" i="10"/>
  <c r="AB60" i="10"/>
  <c r="AY60" i="10"/>
  <c r="CB63" i="10"/>
  <c r="BE63" i="10"/>
  <c r="AH63" i="10"/>
  <c r="BV64" i="10"/>
  <c r="AY64" i="10"/>
  <c r="AB64" i="10"/>
  <c r="U64" i="10"/>
  <c r="W64" i="10"/>
  <c r="T64" i="10"/>
  <c r="BZ66" i="10"/>
  <c r="BC66" i="10"/>
  <c r="AF66" i="10"/>
  <c r="BC78" i="10"/>
  <c r="BV68" i="10"/>
  <c r="U68" i="10"/>
  <c r="T68" i="10"/>
  <c r="AB68" i="10"/>
  <c r="AY68" i="10"/>
  <c r="W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Z12" i="8"/>
  <c r="R12" i="8"/>
  <c r="BT16" i="8"/>
  <c r="S16" i="8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AA6" i="10"/>
  <c r="CC6" i="10"/>
  <c r="AI6" i="10"/>
  <c r="BW7" i="10"/>
  <c r="AC7" i="10"/>
  <c r="CE7" i="10"/>
  <c r="AK7" i="10"/>
  <c r="BY8" i="10"/>
  <c r="AE8" i="10"/>
  <c r="CA9" i="10"/>
  <c r="AG9" i="10"/>
  <c r="BU10" i="10"/>
  <c r="AA10" i="10"/>
  <c r="CC10" i="10"/>
  <c r="AI10" i="10"/>
  <c r="BW11" i="10"/>
  <c r="AC11" i="10"/>
  <c r="CE11" i="10"/>
  <c r="AK11" i="10"/>
  <c r="BY12" i="10"/>
  <c r="AE12" i="10"/>
  <c r="CA13" i="10"/>
  <c r="AG13" i="10"/>
  <c r="BU14" i="10"/>
  <c r="AA14" i="10"/>
  <c r="CC14" i="10"/>
  <c r="AI14" i="10"/>
  <c r="BW15" i="10"/>
  <c r="AC15" i="10"/>
  <c r="CE15" i="10"/>
  <c r="AK15" i="10"/>
  <c r="BY16" i="10"/>
  <c r="AE16" i="10"/>
  <c r="AV17" i="10"/>
  <c r="AO44" i="14" s="1"/>
  <c r="Y17" i="10"/>
  <c r="AB44" i="14" s="1"/>
  <c r="R16" i="19" s="1"/>
  <c r="CA17" i="10"/>
  <c r="AG17" i="10"/>
  <c r="BD17" i="10"/>
  <c r="BU18" i="10"/>
  <c r="AA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Y21" i="10"/>
  <c r="AB48" i="14" s="1"/>
  <c r="R20" i="19" s="1"/>
  <c r="AV21" i="10"/>
  <c r="AO48" i="14" s="1"/>
  <c r="CA21" i="10"/>
  <c r="BD21" i="10"/>
  <c r="AG21" i="10"/>
  <c r="BU22" i="10"/>
  <c r="AA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Y25" i="10"/>
  <c r="AB52" i="14" s="1"/>
  <c r="R24" i="19" s="1"/>
  <c r="AV25" i="10"/>
  <c r="AO52" i="14" s="1"/>
  <c r="CA25" i="10"/>
  <c r="AG25" i="10"/>
  <c r="BD25" i="10"/>
  <c r="BU26" i="10"/>
  <c r="AX26" i="10"/>
  <c r="AA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Y29" i="10"/>
  <c r="AB56" i="14" s="1"/>
  <c r="R28" i="19" s="1"/>
  <c r="AV29" i="10"/>
  <c r="AO56" i="14" s="1"/>
  <c r="CA29" i="10"/>
  <c r="BD29" i="10"/>
  <c r="AG29" i="10"/>
  <c r="BU30" i="10"/>
  <c r="AA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Y33" i="10"/>
  <c r="AB60" i="14" s="1"/>
  <c r="R32" i="19" s="1"/>
  <c r="AV33" i="10"/>
  <c r="AO60" i="14" s="1"/>
  <c r="CA33" i="10"/>
  <c r="BD33" i="10"/>
  <c r="AG33" i="10"/>
  <c r="BU34" i="10"/>
  <c r="AA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Y37" i="10"/>
  <c r="AB64" i="14" s="1"/>
  <c r="R36" i="19" s="1"/>
  <c r="CA37" i="10"/>
  <c r="AG37" i="10"/>
  <c r="BD37" i="10"/>
  <c r="BU38" i="10"/>
  <c r="AX38" i="10"/>
  <c r="AA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Y41" i="10"/>
  <c r="AB68" i="14" s="1"/>
  <c r="R40" i="19" s="1"/>
  <c r="CA41" i="10"/>
  <c r="AG41" i="10"/>
  <c r="BD41" i="10"/>
  <c r="BU42" i="10"/>
  <c r="AX42" i="10"/>
  <c r="AA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Y45" i="10"/>
  <c r="AB72" i="14" s="1"/>
  <c r="R44" i="19" s="1"/>
  <c r="CA45" i="10"/>
  <c r="AG45" i="10"/>
  <c r="BD45" i="10"/>
  <c r="BU46" i="10"/>
  <c r="AX46" i="10"/>
  <c r="AA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Y49" i="10"/>
  <c r="AB76" i="14" s="1"/>
  <c r="R48" i="19" s="1"/>
  <c r="AV49" i="10"/>
  <c r="AO76" i="14" s="1"/>
  <c r="CA49" i="10"/>
  <c r="BD49" i="10"/>
  <c r="AG49" i="10"/>
  <c r="BU50" i="10"/>
  <c r="AX50" i="10"/>
  <c r="AA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Y53" i="10"/>
  <c r="AB80" i="14" s="1"/>
  <c r="R52" i="19" s="1"/>
  <c r="CA53" i="10"/>
  <c r="AG53" i="10"/>
  <c r="BD53" i="10"/>
  <c r="BU54" i="10"/>
  <c r="AX54" i="10"/>
  <c r="AA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Y57" i="10"/>
  <c r="AB84" i="14" s="1"/>
  <c r="R56" i="19" s="1"/>
  <c r="AV57" i="10"/>
  <c r="AO84" i="14" s="1"/>
  <c r="CA57" i="10"/>
  <c r="AG57" i="10"/>
  <c r="BD57" i="10"/>
  <c r="BU58" i="10"/>
  <c r="AA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Y61" i="10"/>
  <c r="AB88" i="14" s="1"/>
  <c r="R60" i="19" s="1"/>
  <c r="AV61" i="10"/>
  <c r="AO88" i="14" s="1"/>
  <c r="CA61" i="10"/>
  <c r="AG61" i="10"/>
  <c r="BD61" i="10"/>
  <c r="BU62" i="10"/>
  <c r="AX62" i="10"/>
  <c r="AA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Y65" i="10"/>
  <c r="AB92" i="14" s="1"/>
  <c r="R64" i="19" s="1"/>
  <c r="CA65" i="10"/>
  <c r="AG65" i="10"/>
  <c r="BD65" i="10"/>
  <c r="BU66" i="10"/>
  <c r="AX66" i="10"/>
  <c r="AA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Y69" i="10"/>
  <c r="AB96" i="14" s="1"/>
  <c r="R68" i="19" s="1"/>
  <c r="AV81" i="10"/>
  <c r="AO108" i="14" s="1"/>
  <c r="CA69" i="10"/>
  <c r="BD69" i="10"/>
  <c r="AG69" i="10"/>
  <c r="BD81" i="10"/>
  <c r="BU70" i="10"/>
  <c r="AX70" i="10"/>
  <c r="AA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Y73" i="10"/>
  <c r="AB100" i="14" s="1"/>
  <c r="R72" i="19" s="1"/>
  <c r="AV85" i="10"/>
  <c r="AO112" i="14" s="1"/>
  <c r="CA73" i="10"/>
  <c r="BD73" i="10"/>
  <c r="AG73" i="10"/>
  <c r="BD85" i="10"/>
  <c r="BU74" i="10"/>
  <c r="AA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Y77" i="10"/>
  <c r="AB104" i="14" s="1"/>
  <c r="R76" i="19" s="1"/>
  <c r="AV77" i="10"/>
  <c r="AO104" i="14" s="1"/>
  <c r="AV89" i="10"/>
  <c r="AO116" i="14" s="1"/>
  <c r="Y78" i="10"/>
  <c r="AB105" i="14" s="1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AQ17" i="35" s="1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BZ56" i="8"/>
  <c r="BC56" i="8"/>
  <c r="AF56" i="8"/>
  <c r="BT61" i="8"/>
  <c r="Z61" i="8"/>
  <c r="AW61" i="8"/>
  <c r="R61" i="8"/>
  <c r="S61" i="8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T20" i="10"/>
  <c r="AY20" i="10"/>
  <c r="W20" i="10"/>
  <c r="AB20" i="10"/>
  <c r="U20" i="10"/>
  <c r="BY7" i="8"/>
  <c r="AE7" i="8"/>
  <c r="BS81" i="8"/>
  <c r="D108" i="5"/>
  <c r="AS108" i="5" s="1"/>
  <c r="BT8" i="8"/>
  <c r="S8" i="8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CB43" i="8"/>
  <c r="AH43" i="8"/>
  <c r="BE43" i="8"/>
  <c r="CD44" i="8"/>
  <c r="AJ44" i="8"/>
  <c r="BG44" i="8"/>
  <c r="BS46" i="8"/>
  <c r="D73" i="5"/>
  <c r="BT47" i="8"/>
  <c r="S47" i="8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S5" i="10"/>
  <c r="L4" i="35" s="1"/>
  <c r="R5" i="10"/>
  <c r="BV6" i="10"/>
  <c r="AB6" i="10"/>
  <c r="W6" i="10"/>
  <c r="T6" i="10"/>
  <c r="U6" i="10"/>
  <c r="CD6" i="10"/>
  <c r="AJ6" i="10"/>
  <c r="BX7" i="10"/>
  <c r="AD7" i="10"/>
  <c r="BS8" i="10"/>
  <c r="D35" i="14"/>
  <c r="BZ8" i="10"/>
  <c r="AF8" i="10"/>
  <c r="BT9" i="10"/>
  <c r="Z9" i="10"/>
  <c r="R9" i="10"/>
  <c r="S9" i="10"/>
  <c r="CB9" i="10"/>
  <c r="AH9" i="10"/>
  <c r="BV10" i="10"/>
  <c r="U10" i="10"/>
  <c r="W10" i="10"/>
  <c r="AB10" i="10"/>
  <c r="T10" i="10"/>
  <c r="CD10" i="10"/>
  <c r="AJ10" i="10"/>
  <c r="BX11" i="10"/>
  <c r="AD11" i="10"/>
  <c r="BS12" i="10"/>
  <c r="D39" i="14"/>
  <c r="BZ12" i="10"/>
  <c r="AF12" i="10"/>
  <c r="BT13" i="10"/>
  <c r="Z13" i="10"/>
  <c r="S13" i="10"/>
  <c r="R13" i="10"/>
  <c r="CB13" i="10"/>
  <c r="AH13" i="10"/>
  <c r="BV14" i="10"/>
  <c r="U14" i="10"/>
  <c r="AB14" i="10"/>
  <c r="T14" i="10"/>
  <c r="W14" i="10"/>
  <c r="CD14" i="10"/>
  <c r="AJ14" i="10"/>
  <c r="BX15" i="10"/>
  <c r="AD15" i="10"/>
  <c r="BS16" i="10"/>
  <c r="D43" i="14"/>
  <c r="BZ16" i="10"/>
  <c r="AF16" i="10"/>
  <c r="BT17" i="10"/>
  <c r="S17" i="10"/>
  <c r="AW17" i="10"/>
  <c r="Z17" i="10"/>
  <c r="R17" i="10"/>
  <c r="CB17" i="10"/>
  <c r="AH17" i="10"/>
  <c r="BE17" i="10"/>
  <c r="BV18" i="10"/>
  <c r="AB18" i="10"/>
  <c r="AY18" i="10"/>
  <c r="W18" i="10"/>
  <c r="U18" i="10"/>
  <c r="T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Z21" i="10"/>
  <c r="AW21" i="10"/>
  <c r="S21" i="10"/>
  <c r="R21" i="10"/>
  <c r="CB21" i="10"/>
  <c r="BE21" i="10"/>
  <c r="AH21" i="10"/>
  <c r="BV22" i="10"/>
  <c r="AY22" i="10"/>
  <c r="AB22" i="10"/>
  <c r="T22" i="10"/>
  <c r="W22" i="10"/>
  <c r="U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Z25" i="10"/>
  <c r="S25" i="10"/>
  <c r="R25" i="10"/>
  <c r="CB25" i="10"/>
  <c r="AH25" i="10"/>
  <c r="BE25" i="10"/>
  <c r="BV26" i="10"/>
  <c r="T26" i="10"/>
  <c r="U26" i="10"/>
  <c r="AY26" i="10"/>
  <c r="AB26" i="10"/>
  <c r="W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R29" i="10"/>
  <c r="S29" i="10"/>
  <c r="Z29" i="10"/>
  <c r="CB29" i="10"/>
  <c r="BE29" i="10"/>
  <c r="AH29" i="10"/>
  <c r="BV30" i="10"/>
  <c r="W30" i="10"/>
  <c r="AB30" i="10"/>
  <c r="U30" i="10"/>
  <c r="AY30" i="10"/>
  <c r="T30" i="10"/>
  <c r="CD30" i="10"/>
  <c r="BG30" i="10"/>
  <c r="AJ30" i="10"/>
  <c r="BX31" i="10"/>
  <c r="AD31" i="10"/>
  <c r="BA31" i="10"/>
  <c r="BS32" i="10"/>
  <c r="D59" i="14"/>
  <c r="BZ32" i="10"/>
  <c r="BC32" i="10"/>
  <c r="AF32" i="10"/>
  <c r="Z33" i="10"/>
  <c r="AW33" i="10"/>
  <c r="BT33" i="10"/>
  <c r="S33" i="10"/>
  <c r="R33" i="10"/>
  <c r="CB33" i="10"/>
  <c r="BE33" i="10"/>
  <c r="AH33" i="10"/>
  <c r="BV34" i="10"/>
  <c r="AB34" i="10"/>
  <c r="AY34" i="10"/>
  <c r="U34" i="10"/>
  <c r="T34" i="10"/>
  <c r="W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Z37" i="10"/>
  <c r="R37" i="10"/>
  <c r="S37" i="10"/>
  <c r="AH37" i="10"/>
  <c r="BE37" i="10"/>
  <c r="CB37" i="10"/>
  <c r="BV38" i="10"/>
  <c r="U38" i="10"/>
  <c r="W38" i="10"/>
  <c r="T38" i="10"/>
  <c r="AY38" i="10"/>
  <c r="AB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S41" i="10"/>
  <c r="AW41" i="10"/>
  <c r="Z41" i="10"/>
  <c r="R41" i="10"/>
  <c r="CB41" i="10"/>
  <c r="BE41" i="10"/>
  <c r="AH41" i="10"/>
  <c r="BV42" i="10"/>
  <c r="AB42" i="10"/>
  <c r="U42" i="10"/>
  <c r="W42" i="10"/>
  <c r="T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Z45" i="10"/>
  <c r="R45" i="10"/>
  <c r="AW45" i="10"/>
  <c r="S45" i="10"/>
  <c r="CB45" i="10"/>
  <c r="BE45" i="10"/>
  <c r="AH45" i="10"/>
  <c r="BV46" i="10"/>
  <c r="AY46" i="10"/>
  <c r="T46" i="10"/>
  <c r="U46" i="10"/>
  <c r="AB46" i="10"/>
  <c r="W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R49" i="10"/>
  <c r="S49" i="10"/>
  <c r="Z49" i="10"/>
  <c r="CB49" i="10"/>
  <c r="BE49" i="10"/>
  <c r="AH49" i="10"/>
  <c r="BV50" i="10"/>
  <c r="AY50" i="10"/>
  <c r="AB50" i="10"/>
  <c r="W50" i="10"/>
  <c r="U50" i="10"/>
  <c r="T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Z53" i="10"/>
  <c r="S53" i="10"/>
  <c r="R53" i="10"/>
  <c r="AW53" i="10"/>
  <c r="CB53" i="10"/>
  <c r="BE53" i="10"/>
  <c r="AH53" i="10"/>
  <c r="AB54" i="10"/>
  <c r="U54" i="10"/>
  <c r="T54" i="10"/>
  <c r="W54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Z57" i="10"/>
  <c r="S57" i="10"/>
  <c r="R57" i="10"/>
  <c r="CB57" i="10"/>
  <c r="AH57" i="10"/>
  <c r="BE57" i="10"/>
  <c r="BV58" i="10"/>
  <c r="AB58" i="10"/>
  <c r="AY58" i="10"/>
  <c r="W58" i="10"/>
  <c r="U58" i="10"/>
  <c r="T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S61" i="10"/>
  <c r="R61" i="10"/>
  <c r="AW61" i="10"/>
  <c r="Z61" i="10"/>
  <c r="CB61" i="10"/>
  <c r="BE61" i="10"/>
  <c r="AH61" i="10"/>
  <c r="BV62" i="10"/>
  <c r="AY62" i="10"/>
  <c r="W62" i="10"/>
  <c r="AB62" i="10"/>
  <c r="U62" i="10"/>
  <c r="T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Z65" i="10"/>
  <c r="R65" i="10"/>
  <c r="S65" i="10"/>
  <c r="CB65" i="10"/>
  <c r="AH65" i="10"/>
  <c r="BE65" i="10"/>
  <c r="BV66" i="10"/>
  <c r="AY66" i="10"/>
  <c r="T66" i="10"/>
  <c r="W66" i="10"/>
  <c r="AB66" i="10"/>
  <c r="U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R69" i="10"/>
  <c r="Z69" i="10"/>
  <c r="AW69" i="10"/>
  <c r="S69" i="10"/>
  <c r="AW81" i="10"/>
  <c r="CB69" i="10"/>
  <c r="BE69" i="10"/>
  <c r="AH69" i="10"/>
  <c r="BE81" i="10"/>
  <c r="AY70" i="10"/>
  <c r="AB70" i="10"/>
  <c r="BV70" i="10"/>
  <c r="W70" i="10"/>
  <c r="T70" i="10"/>
  <c r="U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S73" i="10"/>
  <c r="R73" i="10"/>
  <c r="AW73" i="10"/>
  <c r="Z73" i="10"/>
  <c r="AW85" i="10"/>
  <c r="CB73" i="10"/>
  <c r="BE73" i="10"/>
  <c r="AH73" i="10"/>
  <c r="BE85" i="10"/>
  <c r="BV74" i="10"/>
  <c r="U74" i="10"/>
  <c r="AB74" i="10"/>
  <c r="T74" i="10"/>
  <c r="AY74" i="10"/>
  <c r="W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S77" i="10"/>
  <c r="AW77" i="10"/>
  <c r="Z77" i="10"/>
  <c r="R77" i="10"/>
  <c r="AW89" i="10"/>
  <c r="BT78" i="10"/>
  <c r="Z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AN19" i="35" s="1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Z75" i="10"/>
  <c r="S75" i="10"/>
  <c r="R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R11" i="8"/>
  <c r="BV12" i="8"/>
  <c r="AB12" i="8"/>
  <c r="U12" i="8"/>
  <c r="W12" i="8"/>
  <c r="T12" i="8"/>
  <c r="BT15" i="8"/>
  <c r="Z15" i="8"/>
  <c r="R15" i="8"/>
  <c r="S15" i="8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Y8" i="10"/>
  <c r="AB35" i="14" s="1"/>
  <c r="R7" i="19" s="1"/>
  <c r="CA8" i="10"/>
  <c r="AG8" i="10"/>
  <c r="BU9" i="10"/>
  <c r="AA9" i="10"/>
  <c r="CC9" i="10"/>
  <c r="AI9" i="10"/>
  <c r="BW10" i="10"/>
  <c r="AC10" i="10"/>
  <c r="CE10" i="10"/>
  <c r="AK10" i="10"/>
  <c r="BY11" i="10"/>
  <c r="AE11" i="10"/>
  <c r="Y12" i="10"/>
  <c r="AB39" i="14" s="1"/>
  <c r="R11" i="19" s="1"/>
  <c r="CA12" i="10"/>
  <c r="AG12" i="10"/>
  <c r="BU13" i="10"/>
  <c r="AA13" i="10"/>
  <c r="CC13" i="10"/>
  <c r="AI13" i="10"/>
  <c r="BW14" i="10"/>
  <c r="AC14" i="10"/>
  <c r="CE14" i="10"/>
  <c r="AK14" i="10"/>
  <c r="BY15" i="10"/>
  <c r="AE15" i="10"/>
  <c r="Y16" i="10"/>
  <c r="AB43" i="14" s="1"/>
  <c r="R15" i="19" s="1"/>
  <c r="CA16" i="10"/>
  <c r="AG16" i="10"/>
  <c r="BU17" i="10"/>
  <c r="AA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Y20" i="10"/>
  <c r="AB47" i="14" s="1"/>
  <c r="R19" i="19" s="1"/>
  <c r="AV20" i="10"/>
  <c r="AO47" i="14" s="1"/>
  <c r="CA20" i="10"/>
  <c r="BD20" i="10"/>
  <c r="AG20" i="10"/>
  <c r="AX21" i="10"/>
  <c r="BU21" i="10"/>
  <c r="AA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Y24" i="10"/>
  <c r="AB51" i="14" s="1"/>
  <c r="R23" i="19" s="1"/>
  <c r="CA24" i="10"/>
  <c r="BD24" i="10"/>
  <c r="AG24" i="10"/>
  <c r="BU25" i="10"/>
  <c r="AA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Y28" i="10"/>
  <c r="AB55" i="14" s="1"/>
  <c r="R27" i="19" s="1"/>
  <c r="AV28" i="10"/>
  <c r="AO55" i="14" s="1"/>
  <c r="CA28" i="10"/>
  <c r="AG28" i="10"/>
  <c r="BD28" i="10"/>
  <c r="BU29" i="10"/>
  <c r="AA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Y32" i="10"/>
  <c r="AB59" i="14" s="1"/>
  <c r="R31" i="19" s="1"/>
  <c r="CA32" i="10"/>
  <c r="BD32" i="10"/>
  <c r="AG32" i="10"/>
  <c r="BU33" i="10"/>
  <c r="AA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Y36" i="10"/>
  <c r="AB63" i="14" s="1"/>
  <c r="R35" i="19" s="1"/>
  <c r="CA36" i="10"/>
  <c r="BD36" i="10"/>
  <c r="AG36" i="10"/>
  <c r="BU37" i="10"/>
  <c r="AX37" i="10"/>
  <c r="AA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Y40" i="10"/>
  <c r="AB67" i="14" s="1"/>
  <c r="R39" i="19" s="1"/>
  <c r="CA40" i="10"/>
  <c r="BD40" i="10"/>
  <c r="AG40" i="10"/>
  <c r="BU41" i="10"/>
  <c r="AX41" i="10"/>
  <c r="AA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Y44" i="10"/>
  <c r="AB71" i="14" s="1"/>
  <c r="R43" i="19" s="1"/>
  <c r="AV44" i="10"/>
  <c r="AO71" i="14" s="1"/>
  <c r="CA44" i="10"/>
  <c r="BD44" i="10"/>
  <c r="AG44" i="10"/>
  <c r="BU45" i="10"/>
  <c r="AX45" i="10"/>
  <c r="AA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Y48" i="10"/>
  <c r="AB75" i="14" s="1"/>
  <c r="R47" i="19" s="1"/>
  <c r="CA48" i="10"/>
  <c r="BD48" i="10"/>
  <c r="AG48" i="10"/>
  <c r="BU49" i="10"/>
  <c r="AA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Y52" i="10"/>
  <c r="AB79" i="14" s="1"/>
  <c r="R51" i="19" s="1"/>
  <c r="AV52" i="10"/>
  <c r="AO79" i="14" s="1"/>
  <c r="CA52" i="10"/>
  <c r="AG52" i="10"/>
  <c r="BD52" i="10"/>
  <c r="BU53" i="10"/>
  <c r="AX53" i="10"/>
  <c r="AA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Y56" i="10"/>
  <c r="AB83" i="14" s="1"/>
  <c r="R55" i="19" s="1"/>
  <c r="CA56" i="10"/>
  <c r="AG56" i="10"/>
  <c r="BD56" i="10"/>
  <c r="BU57" i="10"/>
  <c r="AX57" i="10"/>
  <c r="AA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Y60" i="10"/>
  <c r="AB87" i="14" s="1"/>
  <c r="R59" i="19" s="1"/>
  <c r="AV60" i="10"/>
  <c r="AO87" i="14" s="1"/>
  <c r="CA60" i="10"/>
  <c r="BD60" i="10"/>
  <c r="AG60" i="10"/>
  <c r="BU61" i="10"/>
  <c r="AX61" i="10"/>
  <c r="AA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Y64" i="10"/>
  <c r="AB91" i="14" s="1"/>
  <c r="R63" i="19" s="1"/>
  <c r="AV64" i="10"/>
  <c r="AO91" i="14" s="1"/>
  <c r="CA64" i="10"/>
  <c r="BD64" i="10"/>
  <c r="AG64" i="10"/>
  <c r="BU65" i="10"/>
  <c r="AA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Y68" i="10"/>
  <c r="AB95" i="14" s="1"/>
  <c r="R67" i="19" s="1"/>
  <c r="AV80" i="10"/>
  <c r="AO107" i="14" s="1"/>
  <c r="CA68" i="10"/>
  <c r="AG68" i="10"/>
  <c r="BD68" i="10"/>
  <c r="BD80" i="10"/>
  <c r="BU69" i="10"/>
  <c r="AX69" i="10"/>
  <c r="AA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Y72" i="10"/>
  <c r="AB99" i="14" s="1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A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Y76" i="10"/>
  <c r="AB103" i="14" s="1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A77" i="10"/>
  <c r="AX89" i="10"/>
  <c r="AA78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AK48" i="35" s="1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R13" i="8"/>
  <c r="BT17" i="8"/>
  <c r="AW17" i="8"/>
  <c r="Z17" i="8"/>
  <c r="S17" i="8"/>
  <c r="R17" i="8"/>
  <c r="BT21" i="8"/>
  <c r="Z21" i="8"/>
  <c r="AW21" i="8"/>
  <c r="S21" i="8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R41" i="8"/>
  <c r="BX43" i="8"/>
  <c r="BA43" i="8"/>
  <c r="AD43" i="8"/>
  <c r="BX47" i="8"/>
  <c r="BA47" i="8"/>
  <c r="AD47" i="8"/>
  <c r="BT49" i="8"/>
  <c r="Z49" i="8"/>
  <c r="R49" i="8"/>
  <c r="AW49" i="8"/>
  <c r="S49" i="8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U24" i="10"/>
  <c r="T24" i="10"/>
  <c r="AB24" i="10"/>
  <c r="W24" i="10"/>
  <c r="CB27" i="10"/>
  <c r="AH27" i="10"/>
  <c r="BE27" i="10"/>
  <c r="BT31" i="10"/>
  <c r="AW31" i="10"/>
  <c r="Z31" i="10"/>
  <c r="S31" i="10"/>
  <c r="R31" i="10"/>
  <c r="BX33" i="10"/>
  <c r="BA33" i="10"/>
  <c r="AD33" i="10"/>
  <c r="BT35" i="10"/>
  <c r="AW35" i="10"/>
  <c r="Z35" i="10"/>
  <c r="S35" i="10"/>
  <c r="R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Z59" i="10"/>
  <c r="S59" i="10"/>
  <c r="R59" i="10"/>
  <c r="CB59" i="10"/>
  <c r="BE59" i="10"/>
  <c r="AH59" i="10"/>
  <c r="BX61" i="10"/>
  <c r="BA61" i="10"/>
  <c r="AD61" i="10"/>
  <c r="BT63" i="10"/>
  <c r="Z63" i="10"/>
  <c r="S63" i="10"/>
  <c r="AW63" i="10"/>
  <c r="R63" i="10"/>
  <c r="BX65" i="10"/>
  <c r="BA65" i="10"/>
  <c r="AD65" i="10"/>
  <c r="BT67" i="10"/>
  <c r="S67" i="10"/>
  <c r="R67" i="10"/>
  <c r="AW67" i="10"/>
  <c r="Z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B76" i="10"/>
  <c r="T76" i="10"/>
  <c r="W76" i="10"/>
  <c r="U76" i="10"/>
  <c r="AY88" i="10"/>
  <c r="BS87" i="8"/>
  <c r="D114" i="5"/>
  <c r="AS114" i="5" s="1"/>
  <c r="BS5" i="8"/>
  <c r="D32" i="5"/>
  <c r="BT6" i="8"/>
  <c r="Z6" i="8"/>
  <c r="R6" i="8"/>
  <c r="S6" i="8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W5" i="10"/>
  <c r="T5" i="10"/>
  <c r="U5" i="10"/>
  <c r="BX6" i="10"/>
  <c r="AD6" i="10"/>
  <c r="BS7" i="10"/>
  <c r="D34" i="14"/>
  <c r="BZ7" i="10"/>
  <c r="AF7" i="10"/>
  <c r="BT8" i="10"/>
  <c r="Z8" i="10"/>
  <c r="R8" i="10"/>
  <c r="S8" i="10"/>
  <c r="CB8" i="10"/>
  <c r="AH8" i="10"/>
  <c r="BV9" i="10"/>
  <c r="AB9" i="10"/>
  <c r="U9" i="10"/>
  <c r="W9" i="10"/>
  <c r="T9" i="10"/>
  <c r="CD9" i="10"/>
  <c r="AJ9" i="10"/>
  <c r="BX10" i="10"/>
  <c r="AD10" i="10"/>
  <c r="BS11" i="10"/>
  <c r="D38" i="14"/>
  <c r="BZ11" i="10"/>
  <c r="AF11" i="10"/>
  <c r="BT12" i="10"/>
  <c r="Z12" i="10"/>
  <c r="S12" i="10"/>
  <c r="R12" i="10"/>
  <c r="CB12" i="10"/>
  <c r="AH12" i="10"/>
  <c r="BV13" i="10"/>
  <c r="W13" i="10"/>
  <c r="AB13" i="10"/>
  <c r="T13" i="10"/>
  <c r="AQ13" i="10" s="1"/>
  <c r="U13" i="10"/>
  <c r="CD13" i="10"/>
  <c r="AJ13" i="10"/>
  <c r="BX14" i="10"/>
  <c r="AD14" i="10"/>
  <c r="BS15" i="10"/>
  <c r="D42" i="14"/>
  <c r="BZ15" i="10"/>
  <c r="AF15" i="10"/>
  <c r="BT16" i="10"/>
  <c r="R16" i="10"/>
  <c r="S16" i="10"/>
  <c r="Z16" i="10"/>
  <c r="CB16" i="10"/>
  <c r="AH16" i="10"/>
  <c r="BV17" i="10"/>
  <c r="AY17" i="10"/>
  <c r="AB17" i="10"/>
  <c r="W17" i="10"/>
  <c r="U17" i="10"/>
  <c r="T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Z20" i="10"/>
  <c r="AW20" i="10"/>
  <c r="S20" i="10"/>
  <c r="R20" i="10"/>
  <c r="CB20" i="10"/>
  <c r="BE20" i="10"/>
  <c r="AH20" i="10"/>
  <c r="BV21" i="10"/>
  <c r="AB21" i="10"/>
  <c r="U21" i="10"/>
  <c r="T21" i="10"/>
  <c r="AY21" i="10"/>
  <c r="W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R24" i="10"/>
  <c r="Z24" i="10"/>
  <c r="S24" i="10"/>
  <c r="CB24" i="10"/>
  <c r="AH24" i="10"/>
  <c r="BE24" i="10"/>
  <c r="BV25" i="10"/>
  <c r="U25" i="10"/>
  <c r="AY25" i="10"/>
  <c r="AB25" i="10"/>
  <c r="W25" i="10"/>
  <c r="T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Z28" i="10"/>
  <c r="S28" i="10"/>
  <c r="R28" i="10"/>
  <c r="CB28" i="10"/>
  <c r="AH28" i="10"/>
  <c r="BE28" i="10"/>
  <c r="BV29" i="10"/>
  <c r="AY29" i="10"/>
  <c r="U29" i="10"/>
  <c r="T29" i="10"/>
  <c r="W29" i="10"/>
  <c r="AB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R32" i="10"/>
  <c r="S32" i="10"/>
  <c r="Z32" i="10"/>
  <c r="AW32" i="10"/>
  <c r="BE32" i="10"/>
  <c r="CB32" i="10"/>
  <c r="AH32" i="10"/>
  <c r="BV33" i="10"/>
  <c r="AB33" i="10"/>
  <c r="AY33" i="10"/>
  <c r="U33" i="10"/>
  <c r="T33" i="10"/>
  <c r="W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R36" i="10"/>
  <c r="AW36" i="10"/>
  <c r="Z36" i="10"/>
  <c r="S36" i="10"/>
  <c r="CB36" i="10"/>
  <c r="AH36" i="10"/>
  <c r="BE36" i="10"/>
  <c r="BV37" i="10"/>
  <c r="AY37" i="10"/>
  <c r="W37" i="10"/>
  <c r="U37" i="10"/>
  <c r="AB37" i="10"/>
  <c r="T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Z40" i="10"/>
  <c r="R40" i="10"/>
  <c r="S40" i="10"/>
  <c r="CB40" i="10"/>
  <c r="AH40" i="10"/>
  <c r="BE40" i="10"/>
  <c r="BV41" i="10"/>
  <c r="AB41" i="10"/>
  <c r="AY41" i="10"/>
  <c r="W41" i="10"/>
  <c r="T41" i="10"/>
  <c r="U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S44" i="10"/>
  <c r="R44" i="10"/>
  <c r="AW44" i="10"/>
  <c r="Z44" i="10"/>
  <c r="CB44" i="10"/>
  <c r="BE44" i="10"/>
  <c r="AH44" i="10"/>
  <c r="BV45" i="10"/>
  <c r="AY45" i="10"/>
  <c r="AB45" i="10"/>
  <c r="U45" i="10"/>
  <c r="T45" i="10"/>
  <c r="W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S48" i="10"/>
  <c r="R48" i="10"/>
  <c r="Z48" i="10"/>
  <c r="AW48" i="10"/>
  <c r="CB48" i="10"/>
  <c r="BE48" i="10"/>
  <c r="AH48" i="10"/>
  <c r="BV49" i="10"/>
  <c r="AB49" i="10"/>
  <c r="AY49" i="10"/>
  <c r="W49" i="10"/>
  <c r="T49" i="10"/>
  <c r="U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Z52" i="10"/>
  <c r="S52" i="10"/>
  <c r="R52" i="10"/>
  <c r="AW52" i="10"/>
  <c r="CB52" i="10"/>
  <c r="AH52" i="10"/>
  <c r="BE52" i="10"/>
  <c r="BV53" i="10"/>
  <c r="T53" i="10"/>
  <c r="AY53" i="10"/>
  <c r="AB53" i="10"/>
  <c r="U53" i="10"/>
  <c r="W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Z56" i="10"/>
  <c r="AW56" i="10"/>
  <c r="S56" i="10"/>
  <c r="R56" i="10"/>
  <c r="CB56" i="10"/>
  <c r="AH56" i="10"/>
  <c r="BE56" i="10"/>
  <c r="BV57" i="10"/>
  <c r="AY57" i="10"/>
  <c r="W57" i="10"/>
  <c r="T57" i="10"/>
  <c r="AB57" i="10"/>
  <c r="U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S60" i="10"/>
  <c r="R60" i="10"/>
  <c r="Z60" i="10"/>
  <c r="AW60" i="10"/>
  <c r="CB60" i="10"/>
  <c r="AH60" i="10"/>
  <c r="BE60" i="10"/>
  <c r="BV61" i="10"/>
  <c r="AY61" i="10"/>
  <c r="W61" i="10"/>
  <c r="AB61" i="10"/>
  <c r="T61" i="10"/>
  <c r="U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S64" i="10"/>
  <c r="R64" i="10"/>
  <c r="Z64" i="10"/>
  <c r="CB64" i="10"/>
  <c r="AH64" i="10"/>
  <c r="BE64" i="10"/>
  <c r="BV65" i="10"/>
  <c r="AY65" i="10"/>
  <c r="AB65" i="10"/>
  <c r="W65" i="10"/>
  <c r="T65" i="10"/>
  <c r="U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Z68" i="10"/>
  <c r="AW68" i="10"/>
  <c r="S68" i="10"/>
  <c r="R68" i="10"/>
  <c r="AW80" i="10"/>
  <c r="CB68" i="10"/>
  <c r="AH68" i="10"/>
  <c r="BE68" i="10"/>
  <c r="BE80" i="10"/>
  <c r="BV69" i="10"/>
  <c r="AY69" i="10"/>
  <c r="AB69" i="10"/>
  <c r="T69" i="10"/>
  <c r="W69" i="10"/>
  <c r="U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S72" i="10"/>
  <c r="R72" i="10"/>
  <c r="Z72" i="10"/>
  <c r="AW84" i="10"/>
  <c r="CB72" i="10"/>
  <c r="AH72" i="10"/>
  <c r="BE72" i="10"/>
  <c r="BE84" i="10"/>
  <c r="BV73" i="10"/>
  <c r="AY73" i="10"/>
  <c r="AB73" i="10"/>
  <c r="W73" i="10"/>
  <c r="U73" i="10"/>
  <c r="T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R76" i="10"/>
  <c r="S76" i="10"/>
  <c r="Z76" i="10"/>
  <c r="AW76" i="10"/>
  <c r="AW88" i="10"/>
  <c r="CB76" i="10"/>
  <c r="BE76" i="10"/>
  <c r="AH76" i="10"/>
  <c r="BE88" i="10"/>
  <c r="BV77" i="10"/>
  <c r="AB77" i="10"/>
  <c r="U77" i="10"/>
  <c r="AY77" i="10"/>
  <c r="T77" i="10"/>
  <c r="W77" i="10"/>
  <c r="AY89" i="10"/>
  <c r="AB78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K14" i="35" s="1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BA64" i="17" s="1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AK24" i="35" s="1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AA8" i="10"/>
  <c r="CC8" i="10"/>
  <c r="AI8" i="10"/>
  <c r="BW9" i="10"/>
  <c r="AC9" i="10"/>
  <c r="CE9" i="10"/>
  <c r="AK9" i="10"/>
  <c r="BY10" i="10"/>
  <c r="AE10" i="10"/>
  <c r="CA11" i="10"/>
  <c r="AG11" i="10"/>
  <c r="BU12" i="10"/>
  <c r="AA12" i="10"/>
  <c r="CC12" i="10"/>
  <c r="AI12" i="10"/>
  <c r="BW13" i="10"/>
  <c r="AC13" i="10"/>
  <c r="CE13" i="10"/>
  <c r="AK13" i="10"/>
  <c r="BY14" i="10"/>
  <c r="AE14" i="10"/>
  <c r="CA15" i="10"/>
  <c r="AG15" i="10"/>
  <c r="BU16" i="10"/>
  <c r="AA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Y19" i="10"/>
  <c r="AB46" i="14" s="1"/>
  <c r="R18" i="19" s="1"/>
  <c r="AG19" i="10"/>
  <c r="BD19" i="10"/>
  <c r="CA19" i="10"/>
  <c r="BU20" i="10"/>
  <c r="AX20" i="10"/>
  <c r="AA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Y23" i="10"/>
  <c r="AB50" i="14" s="1"/>
  <c r="R22" i="19" s="1"/>
  <c r="AV23" i="10"/>
  <c r="AO50" i="14" s="1"/>
  <c r="CA23" i="10"/>
  <c r="AG23" i="10"/>
  <c r="BD23" i="10"/>
  <c r="BU24" i="10"/>
  <c r="AX24" i="10"/>
  <c r="AA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Y27" i="10"/>
  <c r="AB54" i="14" s="1"/>
  <c r="R26" i="19" s="1"/>
  <c r="AV27" i="10"/>
  <c r="AO54" i="14" s="1"/>
  <c r="CA27" i="10"/>
  <c r="AG27" i="10"/>
  <c r="BD27" i="10"/>
  <c r="BU28" i="10"/>
  <c r="AX28" i="10"/>
  <c r="AA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Y31" i="10"/>
  <c r="AB58" i="14" s="1"/>
  <c r="R30" i="19" s="1"/>
  <c r="CA31" i="10"/>
  <c r="AG31" i="10"/>
  <c r="BD31" i="10"/>
  <c r="BU32" i="10"/>
  <c r="AX32" i="10"/>
  <c r="AA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Y35" i="10"/>
  <c r="AB62" i="14" s="1"/>
  <c r="R34" i="19" s="1"/>
  <c r="AV35" i="10"/>
  <c r="AO62" i="14" s="1"/>
  <c r="CA35" i="10"/>
  <c r="AG35" i="10"/>
  <c r="BD35" i="10"/>
  <c r="BU36" i="10"/>
  <c r="AX36" i="10"/>
  <c r="AA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Y39" i="10"/>
  <c r="AB66" i="14" s="1"/>
  <c r="R38" i="19" s="1"/>
  <c r="CA39" i="10"/>
  <c r="AG39" i="10"/>
  <c r="BD39" i="10"/>
  <c r="BU40" i="10"/>
  <c r="AA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Y43" i="10"/>
  <c r="AB70" i="14" s="1"/>
  <c r="R42" i="19" s="1"/>
  <c r="AV43" i="10"/>
  <c r="AO70" i="14" s="1"/>
  <c r="CA43" i="10"/>
  <c r="AG43" i="10"/>
  <c r="BD43" i="10"/>
  <c r="BU44" i="10"/>
  <c r="AA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Y47" i="10"/>
  <c r="AB74" i="14" s="1"/>
  <c r="R46" i="19" s="1"/>
  <c r="AV47" i="10"/>
  <c r="AO74" i="14" s="1"/>
  <c r="CA47" i="10"/>
  <c r="BD47" i="10"/>
  <c r="AG47" i="10"/>
  <c r="BU48" i="10"/>
  <c r="AA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Y51" i="10"/>
  <c r="AB78" i="14" s="1"/>
  <c r="R50" i="19" s="1"/>
  <c r="CA51" i="10"/>
  <c r="AG51" i="10"/>
  <c r="BD51" i="10"/>
  <c r="BU52" i="10"/>
  <c r="AX52" i="10"/>
  <c r="AA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Y55" i="10"/>
  <c r="AB82" i="14" s="1"/>
  <c r="R54" i="19" s="1"/>
  <c r="CH6" i="10"/>
  <c r="CA55" i="10"/>
  <c r="AG55" i="10"/>
  <c r="BD55" i="10"/>
  <c r="CP6" i="10"/>
  <c r="I8" i="27" s="1"/>
  <c r="BU56" i="10"/>
  <c r="AX56" i="10"/>
  <c r="AA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Y59" i="10"/>
  <c r="AB86" i="14" s="1"/>
  <c r="R58" i="19" s="1"/>
  <c r="AV59" i="10"/>
  <c r="AO86" i="14" s="1"/>
  <c r="CA59" i="10"/>
  <c r="BD59" i="10"/>
  <c r="AG59" i="10"/>
  <c r="BU60" i="10"/>
  <c r="AA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Y63" i="10"/>
  <c r="AB90" i="14" s="1"/>
  <c r="R62" i="19" s="1"/>
  <c r="CA63" i="10"/>
  <c r="BD63" i="10"/>
  <c r="AG63" i="10"/>
  <c r="BU64" i="10"/>
  <c r="AX64" i="10"/>
  <c r="AA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Y67" i="10"/>
  <c r="AB94" i="14" s="1"/>
  <c r="R66" i="19" s="1"/>
  <c r="AV67" i="10"/>
  <c r="AO94" i="14" s="1"/>
  <c r="AV79" i="10"/>
  <c r="AO106" i="14" s="1"/>
  <c r="BD67" i="10"/>
  <c r="CA67" i="10"/>
  <c r="AG67" i="10"/>
  <c r="BD79" i="10"/>
  <c r="BU68" i="10"/>
  <c r="AA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Y71" i="10"/>
  <c r="AB98" i="14" s="1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A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Y75" i="10"/>
  <c r="AB102" i="14" s="1"/>
  <c r="R74" i="19" s="1"/>
  <c r="AV87" i="10"/>
  <c r="AO114" i="14" s="1"/>
  <c r="CA75" i="10"/>
  <c r="BD75" i="10"/>
  <c r="AG75" i="10"/>
  <c r="BD87" i="10"/>
  <c r="BU76" i="10"/>
  <c r="AX76" i="10"/>
  <c r="AA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N10" i="22" s="1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BA71" i="17" s="1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N75" i="35" s="1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K56" i="35" s="1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AT6" i="8" s="1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AW29" i="8"/>
  <c r="Z29" i="8"/>
  <c r="R29" i="8"/>
  <c r="CB33" i="8"/>
  <c r="BE33" i="8"/>
  <c r="AH33" i="8"/>
  <c r="BT37" i="8"/>
  <c r="AW37" i="8"/>
  <c r="Z37" i="8"/>
  <c r="S37" i="8"/>
  <c r="R37" i="8"/>
  <c r="BZ40" i="8"/>
  <c r="AF40" i="8"/>
  <c r="BC40" i="8"/>
  <c r="BV42" i="8"/>
  <c r="AB42" i="8"/>
  <c r="AY42" i="8"/>
  <c r="W42" i="8"/>
  <c r="U42" i="8"/>
  <c r="T42" i="8"/>
  <c r="BT45" i="8"/>
  <c r="S45" i="8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AW89" i="8"/>
  <c r="BT78" i="8"/>
  <c r="Z78" i="8"/>
  <c r="BV8" i="10"/>
  <c r="U8" i="10"/>
  <c r="T8" i="10"/>
  <c r="AQ8" i="10" s="1"/>
  <c r="AB8" i="10"/>
  <c r="W8" i="10"/>
  <c r="AT8" i="10" s="1"/>
  <c r="BZ10" i="10"/>
  <c r="AF10" i="10"/>
  <c r="BV16" i="10"/>
  <c r="AB16" i="10"/>
  <c r="U16" i="10"/>
  <c r="AR16" i="10" s="1"/>
  <c r="T16" i="10"/>
  <c r="AQ16" i="10" s="1"/>
  <c r="W16" i="10"/>
  <c r="BT19" i="10"/>
  <c r="S19" i="10"/>
  <c r="AW19" i="10"/>
  <c r="Z19" i="10"/>
  <c r="R19" i="10"/>
  <c r="BS22" i="10"/>
  <c r="D49" i="14"/>
  <c r="CB23" i="10"/>
  <c r="BE23" i="10"/>
  <c r="AH23" i="10"/>
  <c r="CD24" i="10"/>
  <c r="BG24" i="10"/>
  <c r="AJ24" i="10"/>
  <c r="BT27" i="10"/>
  <c r="AW27" i="10"/>
  <c r="R27" i="10"/>
  <c r="S27" i="10"/>
  <c r="Z27" i="10"/>
  <c r="BX29" i="10"/>
  <c r="BA29" i="10"/>
  <c r="AD29" i="10"/>
  <c r="CB31" i="10"/>
  <c r="BE31" i="10"/>
  <c r="AH31" i="10"/>
  <c r="BZ34" i="10"/>
  <c r="AF34" i="10"/>
  <c r="BC34" i="10"/>
  <c r="BV36" i="10"/>
  <c r="U36" i="10"/>
  <c r="W36" i="10"/>
  <c r="T36" i="10"/>
  <c r="AY36" i="10"/>
  <c r="AB36" i="10"/>
  <c r="BX37" i="10"/>
  <c r="BA37" i="10"/>
  <c r="AD37" i="10"/>
  <c r="BV40" i="10"/>
  <c r="W40" i="10"/>
  <c r="U40" i="10"/>
  <c r="T40" i="10"/>
  <c r="AB40" i="10"/>
  <c r="AY40" i="10"/>
  <c r="BT47" i="10"/>
  <c r="Z47" i="10"/>
  <c r="S47" i="10"/>
  <c r="AW47" i="10"/>
  <c r="R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P9" i="22" s="1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AN34" i="35" s="1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AN73" i="35" s="1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N17" i="35" s="1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AQ46" i="35" s="1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AK32" i="35" s="1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AR14" i="8" s="1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R65" i="8"/>
  <c r="BX67" i="8"/>
  <c r="BA67" i="8"/>
  <c r="AD67" i="8"/>
  <c r="BA79" i="8"/>
  <c r="BT69" i="8"/>
  <c r="Z69" i="8"/>
  <c r="AW69" i="8"/>
  <c r="S69" i="8"/>
  <c r="R69" i="8"/>
  <c r="AW81" i="8"/>
  <c r="CB73" i="8"/>
  <c r="BE73" i="8"/>
  <c r="AH73" i="8"/>
  <c r="BE85" i="8"/>
  <c r="BT7" i="10"/>
  <c r="Z7" i="10"/>
  <c r="R7" i="10"/>
  <c r="AO7" i="10" s="1"/>
  <c r="S7" i="10"/>
  <c r="CB15" i="10"/>
  <c r="AH15" i="10"/>
  <c r="BX17" i="10"/>
  <c r="BA17" i="10"/>
  <c r="AD17" i="10"/>
  <c r="BX21" i="10"/>
  <c r="BA21" i="10"/>
  <c r="AD21" i="10"/>
  <c r="BT23" i="10"/>
  <c r="AW23" i="10"/>
  <c r="Z23" i="10"/>
  <c r="S23" i="10"/>
  <c r="R23" i="10"/>
  <c r="BX25" i="10"/>
  <c r="AD25" i="10"/>
  <c r="BA25" i="10"/>
  <c r="BV28" i="10"/>
  <c r="AY28" i="10"/>
  <c r="AB28" i="10"/>
  <c r="U28" i="10"/>
  <c r="W28" i="10"/>
  <c r="T28" i="10"/>
  <c r="BS30" i="10"/>
  <c r="D57" i="14"/>
  <c r="BV32" i="10"/>
  <c r="AB32" i="10"/>
  <c r="T32" i="10"/>
  <c r="AY32" i="10"/>
  <c r="U32" i="10"/>
  <c r="W32" i="10"/>
  <c r="CB39" i="10"/>
  <c r="BE39" i="10"/>
  <c r="AH39" i="10"/>
  <c r="BT43" i="10"/>
  <c r="Z43" i="10"/>
  <c r="AW43" i="10"/>
  <c r="S43" i="10"/>
  <c r="R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T72" i="10"/>
  <c r="W72" i="10"/>
  <c r="AY72" i="10"/>
  <c r="AB72" i="10"/>
  <c r="U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AA7" i="10"/>
  <c r="CC7" i="10"/>
  <c r="AI7" i="10"/>
  <c r="BW8" i="10"/>
  <c r="AC8" i="10"/>
  <c r="CE8" i="10"/>
  <c r="AK8" i="10"/>
  <c r="BY9" i="10"/>
  <c r="AE9" i="10"/>
  <c r="CA10" i="10"/>
  <c r="AG10" i="10"/>
  <c r="BU11" i="10"/>
  <c r="AA11" i="10"/>
  <c r="CC11" i="10"/>
  <c r="AI11" i="10"/>
  <c r="BW12" i="10"/>
  <c r="AC12" i="10"/>
  <c r="CE12" i="10"/>
  <c r="AK12" i="10"/>
  <c r="BY13" i="10"/>
  <c r="AE13" i="10"/>
  <c r="CA14" i="10"/>
  <c r="AG14" i="10"/>
  <c r="BU15" i="10"/>
  <c r="AA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Y18" i="10"/>
  <c r="AB45" i="14" s="1"/>
  <c r="R17" i="19" s="1"/>
  <c r="CA18" i="10"/>
  <c r="AG18" i="10"/>
  <c r="BD18" i="10"/>
  <c r="BU19" i="10"/>
  <c r="AX19" i="10"/>
  <c r="AA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Y22" i="10"/>
  <c r="AB49" i="14" s="1"/>
  <c r="R21" i="19" s="1"/>
  <c r="CA22" i="10"/>
  <c r="BD22" i="10"/>
  <c r="AG22" i="10"/>
  <c r="BU23" i="10"/>
  <c r="AX23" i="10"/>
  <c r="AA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Y26" i="10"/>
  <c r="AB53" i="14" s="1"/>
  <c r="R25" i="19" s="1"/>
  <c r="AV26" i="10"/>
  <c r="AO53" i="14" s="1"/>
  <c r="CA26" i="10"/>
  <c r="BD26" i="10"/>
  <c r="AG26" i="10"/>
  <c r="BU27" i="10"/>
  <c r="AX27" i="10"/>
  <c r="AA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Y30" i="10"/>
  <c r="AB57" i="14" s="1"/>
  <c r="R29" i="19" s="1"/>
  <c r="AV30" i="10"/>
  <c r="AO57" i="14" s="1"/>
  <c r="CA30" i="10"/>
  <c r="AG30" i="10"/>
  <c r="BD30" i="10"/>
  <c r="BU31" i="10"/>
  <c r="AX31" i="10"/>
  <c r="AA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Y34" i="10"/>
  <c r="AB61" i="14" s="1"/>
  <c r="R33" i="19" s="1"/>
  <c r="AV34" i="10"/>
  <c r="AO61" i="14" s="1"/>
  <c r="CA34" i="10"/>
  <c r="AG34" i="10"/>
  <c r="BD34" i="10"/>
  <c r="BU35" i="10"/>
  <c r="AX35" i="10"/>
  <c r="AA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Y38" i="10"/>
  <c r="AB65" i="14" s="1"/>
  <c r="R37" i="19" s="1"/>
  <c r="CA38" i="10"/>
  <c r="BD38" i="10"/>
  <c r="AG38" i="10"/>
  <c r="BU39" i="10"/>
  <c r="AX39" i="10"/>
  <c r="AA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Y42" i="10"/>
  <c r="AB69" i="14" s="1"/>
  <c r="R41" i="19" s="1"/>
  <c r="BD42" i="10"/>
  <c r="AG42" i="10"/>
  <c r="CA42" i="10"/>
  <c r="BU43" i="10"/>
  <c r="AX43" i="10"/>
  <c r="AA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Y46" i="10"/>
  <c r="AB73" i="14" s="1"/>
  <c r="R45" i="19" s="1"/>
  <c r="CA46" i="10"/>
  <c r="AG46" i="10"/>
  <c r="BD46" i="10"/>
  <c r="BU47" i="10"/>
  <c r="AA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Y50" i="10"/>
  <c r="AB77" i="14" s="1"/>
  <c r="R49" i="19" s="1"/>
  <c r="AV50" i="10"/>
  <c r="AO77" i="14" s="1"/>
  <c r="CA50" i="10"/>
  <c r="AG50" i="10"/>
  <c r="BD50" i="10"/>
  <c r="BU51" i="10"/>
  <c r="AX51" i="10"/>
  <c r="AA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Y54" i="10"/>
  <c r="AB81" i="14" s="1"/>
  <c r="R53" i="19" s="1"/>
  <c r="CA54" i="10"/>
  <c r="AG54" i="10"/>
  <c r="BD54" i="10"/>
  <c r="BU55" i="10"/>
  <c r="AA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Y58" i="10"/>
  <c r="AB85" i="14" s="1"/>
  <c r="R57" i="19" s="1"/>
  <c r="CA58" i="10"/>
  <c r="AG58" i="10"/>
  <c r="BD58" i="10"/>
  <c r="BU59" i="10"/>
  <c r="AA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Y62" i="10"/>
  <c r="AB89" i="14" s="1"/>
  <c r="R61" i="19" s="1"/>
  <c r="CA62" i="10"/>
  <c r="AG62" i="10"/>
  <c r="BD62" i="10"/>
  <c r="BU63" i="10"/>
  <c r="AA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Y66" i="10"/>
  <c r="AB93" i="14" s="1"/>
  <c r="R65" i="19" s="1"/>
  <c r="AV78" i="10"/>
  <c r="AO105" i="14" s="1"/>
  <c r="CA66" i="10"/>
  <c r="BD66" i="10"/>
  <c r="AG66" i="10"/>
  <c r="BD78" i="10"/>
  <c r="BU67" i="10"/>
  <c r="AA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Y70" i="10"/>
  <c r="AB97" i="14" s="1"/>
  <c r="R69" i="19" s="1"/>
  <c r="AV82" i="10"/>
  <c r="AO109" i="14" s="1"/>
  <c r="CA70" i="10"/>
  <c r="BD70" i="10"/>
  <c r="AG70" i="10"/>
  <c r="BD82" i="10"/>
  <c r="BU71" i="10"/>
  <c r="AX71" i="10"/>
  <c r="AA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Y74" i="10"/>
  <c r="AB101" i="14" s="1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A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AW138" i="15" s="1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BA51" i="17" s="1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AV138" i="15" s="1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N68" i="35" s="1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Q8" i="35" s="1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N75" i="6"/>
  <c r="M75" i="6"/>
  <c r="L75" i="6"/>
  <c r="K75" i="6"/>
  <c r="J75" i="6"/>
  <c r="I75" i="6"/>
  <c r="H75" i="6"/>
  <c r="G75" i="6"/>
  <c r="F75" i="6"/>
  <c r="E75" i="6"/>
  <c r="D75" i="6"/>
  <c r="C75" i="6"/>
  <c r="N74" i="6"/>
  <c r="M74" i="6"/>
  <c r="L74" i="6"/>
  <c r="K74" i="6"/>
  <c r="J74" i="6"/>
  <c r="I74" i="6"/>
  <c r="H74" i="6"/>
  <c r="G74" i="6"/>
  <c r="F74" i="6"/>
  <c r="E74" i="6"/>
  <c r="D74" i="6"/>
  <c r="C74" i="6"/>
  <c r="N73" i="6"/>
  <c r="M73" i="6"/>
  <c r="L73" i="6"/>
  <c r="K73" i="6"/>
  <c r="J73" i="6"/>
  <c r="I73" i="6"/>
  <c r="H73" i="6"/>
  <c r="G73" i="6"/>
  <c r="F73" i="6"/>
  <c r="E73" i="6"/>
  <c r="D73" i="6"/>
  <c r="C73" i="6"/>
  <c r="N72" i="6"/>
  <c r="M72" i="6"/>
  <c r="L72" i="6"/>
  <c r="K72" i="6"/>
  <c r="J72" i="6"/>
  <c r="I72" i="6"/>
  <c r="H72" i="6"/>
  <c r="G72" i="6"/>
  <c r="F72" i="6"/>
  <c r="E72" i="6"/>
  <c r="D72" i="6"/>
  <c r="C72" i="6"/>
  <c r="N71" i="6"/>
  <c r="M71" i="6"/>
  <c r="L71" i="6"/>
  <c r="K71" i="6"/>
  <c r="J71" i="6"/>
  <c r="I71" i="6"/>
  <c r="H71" i="6"/>
  <c r="G71" i="6"/>
  <c r="F71" i="6"/>
  <c r="E71" i="6"/>
  <c r="D71" i="6"/>
  <c r="C71" i="6"/>
  <c r="N70" i="6"/>
  <c r="M70" i="6"/>
  <c r="L70" i="6"/>
  <c r="K70" i="6"/>
  <c r="J70" i="6"/>
  <c r="I70" i="6"/>
  <c r="H70" i="6"/>
  <c r="G70" i="6"/>
  <c r="F70" i="6"/>
  <c r="E70" i="6"/>
  <c r="D70" i="6"/>
  <c r="C70" i="6"/>
  <c r="N69" i="6"/>
  <c r="M69" i="6"/>
  <c r="L69" i="6"/>
  <c r="K69" i="6"/>
  <c r="J69" i="6"/>
  <c r="I69" i="6"/>
  <c r="H69" i="6"/>
  <c r="G69" i="6"/>
  <c r="F69" i="6"/>
  <c r="E69" i="6"/>
  <c r="D69" i="6"/>
  <c r="C69" i="6"/>
  <c r="N68" i="6"/>
  <c r="M68" i="6"/>
  <c r="L68" i="6"/>
  <c r="K68" i="6"/>
  <c r="J68" i="6"/>
  <c r="I68" i="6"/>
  <c r="H68" i="6"/>
  <c r="G68" i="6"/>
  <c r="F68" i="6"/>
  <c r="E68" i="6"/>
  <c r="D68" i="6"/>
  <c r="C68" i="6"/>
  <c r="N67" i="6"/>
  <c r="M67" i="6"/>
  <c r="L67" i="6"/>
  <c r="K67" i="6"/>
  <c r="J67" i="6"/>
  <c r="I67" i="6"/>
  <c r="H67" i="6"/>
  <c r="G67" i="6"/>
  <c r="F67" i="6"/>
  <c r="E67" i="6"/>
  <c r="D67" i="6"/>
  <c r="C67" i="6"/>
  <c r="N66" i="6"/>
  <c r="M66" i="6"/>
  <c r="L66" i="6"/>
  <c r="K66" i="6"/>
  <c r="J66" i="6"/>
  <c r="I66" i="6"/>
  <c r="H66" i="6"/>
  <c r="G66" i="6"/>
  <c r="F66" i="6"/>
  <c r="E66" i="6"/>
  <c r="D66" i="6"/>
  <c r="C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AN32" i="35" l="1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BB137" i="17" s="1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68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B72" i="6"/>
  <c r="CC73" i="6" s="1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B76" i="6"/>
  <c r="CC77" i="6" s="1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I68" i="35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I28" i="3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I69" i="3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I57" i="35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I37" i="35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I25" i="35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I38" i="35"/>
  <c r="AP39" i="8"/>
  <c r="BM39" i="8"/>
  <c r="AU66" i="5"/>
  <c r="AM66" i="5"/>
  <c r="Z66" i="5"/>
  <c r="O38" i="19" s="1"/>
  <c r="AT36" i="8"/>
  <c r="BQ36" i="8"/>
  <c r="I34" i="35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I22" i="3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I47" i="35"/>
  <c r="AP48" i="8"/>
  <c r="BM48" i="8"/>
  <c r="AH75" i="5"/>
  <c r="U75" i="5"/>
  <c r="V67" i="5"/>
  <c r="AI67" i="5"/>
  <c r="CF40" i="8"/>
  <c r="AQ37" i="8"/>
  <c r="BN37" i="8"/>
  <c r="BN29" i="8"/>
  <c r="AQ29" i="8"/>
  <c r="I27" i="35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I59" i="3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I35" i="35"/>
  <c r="AE35" i="35" s="1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BV73" i="6"/>
  <c r="U73" i="6"/>
  <c r="W73" i="6"/>
  <c r="AB73" i="6"/>
  <c r="T73" i="6"/>
  <c r="AY85" i="6"/>
  <c r="BG73" i="6"/>
  <c r="CD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I45" i="3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I17" i="35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I12" i="3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I6" i="35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Z29" i="20" s="1"/>
  <c r="AQ29" i="20" s="1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I8" i="35"/>
  <c r="AP9" i="8"/>
  <c r="AU36" i="5"/>
  <c r="Z36" i="5"/>
  <c r="O8" i="19" s="1"/>
  <c r="AV44" i="15"/>
  <c r="V56" i="22"/>
  <c r="N56" i="22"/>
  <c r="AZ82" i="17"/>
  <c r="BB82" i="17" s="1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F131" i="17" s="1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BF121" i="17" s="1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BF108" i="17" s="1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E29" i="20" s="1"/>
  <c r="AR29" i="20" s="1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I55" i="35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67" i="6"/>
  <c r="BY68" i="6" s="1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B71" i="6"/>
  <c r="CC72" i="6" s="1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75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BB38" i="17" s="1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I9" i="35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I16" i="35"/>
  <c r="BM17" i="8"/>
  <c r="AP17" i="8"/>
  <c r="T44" i="5"/>
  <c r="AG44" i="5"/>
  <c r="V40" i="5"/>
  <c r="AT32" i="5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I10" i="35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BD76" i="20" s="1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I46" i="35"/>
  <c r="AE46" i="35" s="1"/>
  <c r="BM47" i="8"/>
  <c r="AP47" i="8"/>
  <c r="R74" i="5"/>
  <c r="AE74" i="5"/>
  <c r="X70" i="5"/>
  <c r="AK70" i="5"/>
  <c r="AU70" i="5"/>
  <c r="AM70" i="5"/>
  <c r="Z70" i="5"/>
  <c r="O42" i="19" s="1"/>
  <c r="I30" i="35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I39" i="3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Z17" i="20" s="1"/>
  <c r="AQ17" i="20" s="1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I63" i="3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BB66" i="17" s="1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I64" i="3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BB79" i="17" s="1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I76" i="35"/>
  <c r="AP77" i="8"/>
  <c r="BM77" i="8"/>
  <c r="BM89" i="8"/>
  <c r="AP78" i="8"/>
  <c r="AF104" i="5"/>
  <c r="S104" i="5"/>
  <c r="AF116" i="5"/>
  <c r="S105" i="5"/>
  <c r="AT74" i="8"/>
  <c r="BQ74" i="8"/>
  <c r="BQ86" i="8"/>
  <c r="I72" i="35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BD19" i="20" s="1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BB49" i="17" s="1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I65" i="35"/>
  <c r="BM66" i="8"/>
  <c r="AP66" i="8"/>
  <c r="BM78" i="8"/>
  <c r="AH93" i="5"/>
  <c r="U93" i="5"/>
  <c r="AH105" i="5"/>
  <c r="BQ63" i="8"/>
  <c r="AT63" i="8"/>
  <c r="I61" i="35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I40" i="35"/>
  <c r="BM41" i="8"/>
  <c r="AP41" i="8"/>
  <c r="AF68" i="5"/>
  <c r="S68" i="5"/>
  <c r="I20" i="3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BB106" i="17" s="1"/>
  <c r="AZ107" i="17"/>
  <c r="AZ115" i="17"/>
  <c r="AZ111" i="17"/>
  <c r="BB111" i="17" s="1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BB114" i="17" s="1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E45" i="20" s="1"/>
  <c r="AR45" i="20" s="1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I60" i="3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BB64" i="17" s="1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BB53" i="17" s="1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I32" i="35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E85" i="20" s="1"/>
  <c r="AR85" i="20" s="1"/>
  <c r="AR113" i="16"/>
  <c r="P20" i="22"/>
  <c r="X20" i="22"/>
  <c r="Y33" i="20"/>
  <c r="BC33" i="20" s="1"/>
  <c r="W33" i="20"/>
  <c r="E55" i="26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I36" i="35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I53" i="35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I41" i="35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I21" i="35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Z48" i="20" s="1"/>
  <c r="AQ48" i="20" s="1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Z85" i="20" s="1"/>
  <c r="AQ85" i="20" s="1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E74" i="20" s="1"/>
  <c r="AR74" i="20" s="1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V138" i="14" s="1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I62" i="35"/>
  <c r="BM63" i="8"/>
  <c r="AP63" i="8"/>
  <c r="S90" i="5"/>
  <c r="AF90" i="5"/>
  <c r="BN60" i="8"/>
  <c r="AQ60" i="8"/>
  <c r="BL59" i="8"/>
  <c r="AO59" i="8"/>
  <c r="R86" i="5"/>
  <c r="AE86" i="5"/>
  <c r="I54" i="35"/>
  <c r="AE54" i="35" s="1"/>
  <c r="BM55" i="8"/>
  <c r="AP55" i="8"/>
  <c r="AH82" i="5"/>
  <c r="U82" i="5"/>
  <c r="BO52" i="8"/>
  <c r="AR52" i="8"/>
  <c r="I50" i="35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I19" i="3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I23" i="35"/>
  <c r="AP24" i="8"/>
  <c r="BM24" i="8"/>
  <c r="AK51" i="5"/>
  <c r="X51" i="5"/>
  <c r="BQ17" i="8"/>
  <c r="AT17" i="8"/>
  <c r="AO16" i="8"/>
  <c r="U43" i="5"/>
  <c r="I11" i="3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H13" i="35" s="1"/>
  <c r="AP14" i="10"/>
  <c r="CF14" i="10"/>
  <c r="Y37" i="14"/>
  <c r="AQ7" i="10"/>
  <c r="L5" i="35"/>
  <c r="AH5" i="35" s="1"/>
  <c r="AP6" i="10"/>
  <c r="Y33" i="14"/>
  <c r="I75" i="35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I51" i="35"/>
  <c r="BM52" i="8"/>
  <c r="AP52" i="8"/>
  <c r="X79" i="5"/>
  <c r="AK79" i="5"/>
  <c r="I43" i="35"/>
  <c r="AP44" i="8"/>
  <c r="BM44" i="8"/>
  <c r="AI71" i="5"/>
  <c r="V71" i="5"/>
  <c r="V63" i="5"/>
  <c r="AI63" i="5"/>
  <c r="S63" i="5"/>
  <c r="AF63" i="5"/>
  <c r="I31" i="35"/>
  <c r="AE31" i="35" s="1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B66" i="6"/>
  <c r="CD67" i="6" s="1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BZ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BB34" i="17" s="1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BD56" i="20" s="1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Z86" i="20" s="1"/>
  <c r="AQ86" i="20" s="1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I33" i="35"/>
  <c r="AP34" i="8"/>
  <c r="BM34" i="8"/>
  <c r="U61" i="5"/>
  <c r="AH61" i="5"/>
  <c r="BN31" i="8"/>
  <c r="AQ31" i="8"/>
  <c r="I29" i="35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I13" i="35"/>
  <c r="AE13" i="35" s="1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I48" i="35"/>
  <c r="AE48" i="35" s="1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E37" i="20" s="1"/>
  <c r="AR37" i="20" s="1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I26" i="35"/>
  <c r="AP27" i="8"/>
  <c r="BM27" i="8"/>
  <c r="V54" i="5"/>
  <c r="AI54" i="5"/>
  <c r="I18" i="35"/>
  <c r="AE18" i="35" s="1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AV34" i="5" s="1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BE78" i="20" s="1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I70" i="3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I58" i="35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I52" i="3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BB87" i="17" s="1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B67" i="17" s="1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I24" i="3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70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B74" i="6"/>
  <c r="CB75" i="6" s="1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B69" i="6"/>
  <c r="CE70" i="6" s="1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B73" i="6"/>
  <c r="CA74" i="6" s="1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BB58" i="17" s="1"/>
  <c r="AV58" i="17"/>
  <c r="AB87" i="20"/>
  <c r="AD87" i="20"/>
  <c r="BD87" i="20" s="1"/>
  <c r="AC31" i="20"/>
  <c r="AE31" i="20" s="1"/>
  <c r="AR31" i="20" s="1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E42" i="20" s="1"/>
  <c r="AR42" i="20" s="1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BC47" i="20" s="1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I56" i="35"/>
  <c r="BM57" i="8"/>
  <c r="AP57" i="8"/>
  <c r="O84" i="5" a="1"/>
  <c r="O84" i="5" s="1"/>
  <c r="D56" i="22"/>
  <c r="AT84" i="5"/>
  <c r="Q84" i="5"/>
  <c r="AD84" i="5"/>
  <c r="I44" i="35"/>
  <c r="AE44" i="35" s="1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BC45" i="20" s="1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BC58" i="20" s="1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I14" i="3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J84" i="20" s="1"/>
  <c r="AS84" i="20" s="1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BD58" i="20" s="1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AH64" i="35" s="1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AH44" i="35" s="1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I74" i="35"/>
  <c r="BM75" i="8"/>
  <c r="AP75" i="8"/>
  <c r="BM87" i="8"/>
  <c r="AI102" i="5"/>
  <c r="V102" i="5"/>
  <c r="AI114" i="5"/>
  <c r="V98" i="5"/>
  <c r="AI98" i="5"/>
  <c r="AI110" i="5"/>
  <c r="BQ68" i="8"/>
  <c r="AT68" i="8"/>
  <c r="BQ80" i="8"/>
  <c r="I66" i="35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I42" i="35"/>
  <c r="AE42" i="35" s="1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I7" i="35"/>
  <c r="AE7" i="35" s="1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E27" i="20" s="1"/>
  <c r="AR27" i="20" s="1"/>
  <c r="AR55" i="16"/>
  <c r="AK26" i="35"/>
  <c r="X63" i="19"/>
  <c r="Z63" i="19" s="1"/>
  <c r="AQ63" i="19" s="1"/>
  <c r="AQ91" i="15"/>
  <c r="AC64" i="20"/>
  <c r="AR92" i="16"/>
  <c r="S5" i="26"/>
  <c r="V6" i="33" s="1"/>
  <c r="AZ41" i="17"/>
  <c r="BB41" i="17" s="1"/>
  <c r="AV41" i="17"/>
  <c r="AI45" i="20"/>
  <c r="BE45" i="20" s="1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I15" i="35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I71" i="35"/>
  <c r="BM72" i="8"/>
  <c r="AP72" i="8"/>
  <c r="BM84" i="8"/>
  <c r="AU99" i="5"/>
  <c r="AM99" i="5"/>
  <c r="Z99" i="5"/>
  <c r="O71" i="19" s="1"/>
  <c r="AM111" i="5"/>
  <c r="I67" i="3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BD61" i="20" s="1"/>
  <c r="AB61" i="20"/>
  <c r="Y81" i="20"/>
  <c r="BC81" i="20" s="1"/>
  <c r="W81" i="20"/>
  <c r="AB75" i="20"/>
  <c r="AD75" i="20"/>
  <c r="AD79" i="20"/>
  <c r="AB79" i="20"/>
  <c r="AB59" i="20"/>
  <c r="AD59" i="20"/>
  <c r="BD59" i="20" s="1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M6" i="22" s="1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E71" i="20" s="1"/>
  <c r="AR71" i="20" s="1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J37" i="20" s="1"/>
  <c r="AS37" i="20" s="1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Z25" i="20" s="1"/>
  <c r="AQ25" i="20" s="1"/>
  <c r="AR53" i="15"/>
  <c r="X37" i="20"/>
  <c r="AR65" i="15"/>
  <c r="AV71" i="17"/>
  <c r="AZ71" i="17"/>
  <c r="BB71" i="17" s="1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B88" i="17" s="1"/>
  <c r="BD88" i="17"/>
  <c r="AW88" i="17"/>
  <c r="AV88" i="17"/>
  <c r="AC69" i="20"/>
  <c r="AE69" i="20" s="1"/>
  <c r="AR69" i="20" s="1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I73" i="35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I49" i="35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L9" i="22" s="1"/>
  <c r="AT37" i="5"/>
  <c r="Q37" i="5"/>
  <c r="CF10" i="8"/>
  <c r="I5" i="35"/>
  <c r="AE5" i="35" s="1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BC64" i="20" s="1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J63" i="20" s="1"/>
  <c r="AS63" i="20" s="1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Z83" i="20" s="1"/>
  <c r="AQ83" i="20" s="1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L11" i="22" s="1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BE35" i="20" s="1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S54" i="26" s="1"/>
  <c r="V55" i="33" s="1"/>
  <c r="AA81" i="16"/>
  <c r="F54" i="23" s="1"/>
  <c r="AN81" i="16"/>
  <c r="AM54" i="23" s="1"/>
  <c r="AN29" i="35"/>
  <c r="AH36" i="20"/>
  <c r="AR64" i="17"/>
  <c r="AH80" i="20"/>
  <c r="AJ80" i="20" s="1"/>
  <c r="AS80" i="20" s="1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BV68" i="6" l="1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P87" i="20" s="1"/>
  <c r="AO87" i="20" s="1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U59" i="20" s="1"/>
  <c r="AP59" i="20" s="1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BA75" i="20" s="1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BB53" i="20" s="1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U38" i="20" s="1"/>
  <c r="AP38" i="20" s="1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P79" i="20" s="1"/>
  <c r="AO79" i="20" s="1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AB41" i="35" s="1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U21" i="20" s="1"/>
  <c r="AP21" i="20" s="1"/>
  <c r="AR49" i="14"/>
  <c r="BE56" i="20"/>
  <c r="BF111" i="17"/>
  <c r="N46" i="20"/>
  <c r="AR74" i="5"/>
  <c r="N50" i="20"/>
  <c r="AR78" i="5"/>
  <c r="M82" i="20"/>
  <c r="O82" i="20"/>
  <c r="AH20" i="35"/>
  <c r="T28" i="20"/>
  <c r="BB28" i="20" s="1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BA84" i="20" s="1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U32" i="20" s="1"/>
  <c r="AP32" i="20" s="1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U66" i="20" s="1"/>
  <c r="AP66" i="20" s="1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BB52" i="20" s="1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P25" i="20" s="1"/>
  <c r="AO25" i="20" s="1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U48" i="20" s="1"/>
  <c r="AP48" i="20" s="1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P55" i="20" s="1"/>
  <c r="AO55" i="20" s="1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BC87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AB69" i="35" s="1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BB41" i="20" s="1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P42" i="20" s="1"/>
  <c r="AO42" i="20" s="1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U75" i="20" s="1"/>
  <c r="AP75" i="20" s="1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AB30" i="35" s="1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BB31" i="20" s="1"/>
  <c r="R31" i="20"/>
  <c r="D36" i="26"/>
  <c r="AN63" i="14"/>
  <c r="AK36" i="23" s="1"/>
  <c r="AA63" i="14"/>
  <c r="D36" i="23" s="1"/>
  <c r="S63" i="20"/>
  <c r="U63" i="20" s="1"/>
  <c r="AP63" i="20" s="1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BA30" i="20" s="1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BA39" i="20" s="1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BA80" i="20" s="1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P19" i="20" s="1"/>
  <c r="AO19" i="20" s="1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CF73" i="6" s="1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V108" i="35"/>
  <c r="AR109" i="35" s="1"/>
  <c r="S108" i="35"/>
  <c r="P108" i="35"/>
  <c r="AL109" i="35" s="1"/>
  <c r="M108" i="35"/>
  <c r="AI109" i="35" s="1"/>
  <c r="J108" i="35"/>
  <c r="AF109" i="35" s="1"/>
  <c r="V107" i="35"/>
  <c r="S107" i="35"/>
  <c r="P107" i="35"/>
  <c r="M107" i="35"/>
  <c r="J107" i="35"/>
  <c r="S106" i="35"/>
  <c r="V106" i="35"/>
  <c r="P106" i="35"/>
  <c r="M106" i="35"/>
  <c r="J106" i="35"/>
  <c r="AO55" i="21" a="1"/>
  <c r="BQ22" i="21" a="1"/>
  <c r="BL14" i="21" a="1"/>
  <c r="N43" i="21" a="1"/>
  <c r="AI22" i="21" a="1"/>
  <c r="AH76" i="21" a="1"/>
  <c r="AA12" i="21" a="1"/>
  <c r="BE13" i="21" a="1"/>
  <c r="G24" i="21" a="1"/>
  <c r="AX61" i="21" a="1"/>
  <c r="AP66" i="21" a="1"/>
  <c r="AC13" i="21" a="1"/>
  <c r="U60" i="21" a="1"/>
  <c r="V17" i="21" a="1"/>
  <c r="BR61" i="21" a="1"/>
  <c r="BE14" i="21" a="1"/>
  <c r="AH44" i="21" a="1"/>
  <c r="AQ38" i="21" a="1"/>
  <c r="G54" i="21" a="1"/>
  <c r="AJ59" i="21" a="1"/>
  <c r="AJ76" i="21" a="1"/>
  <c r="BK43" i="21" a="1"/>
  <c r="G51" i="21" a="1"/>
  <c r="AA33" i="21" a="1"/>
  <c r="AJ21" i="21" a="1"/>
  <c r="F52" i="21" a="1"/>
  <c r="AW44" i="21" a="1"/>
  <c r="AP21" i="21" a="1"/>
  <c r="BR72" i="21" a="1"/>
  <c r="AV55" i="21" a="1"/>
  <c r="S58" i="21" a="1"/>
  <c r="BA17" i="21" a="1"/>
  <c r="BB15" i="21" a="1"/>
  <c r="BC8" i="21" a="1"/>
  <c r="BP29" i="21" a="1"/>
  <c r="AU15" i="21" a="1"/>
  <c r="BS17" i="21" a="1"/>
  <c r="AM65" i="21" a="1"/>
  <c r="BP51" i="21" a="1"/>
  <c r="R22" i="21" a="1"/>
  <c r="BA65" i="21" a="1"/>
  <c r="BA73" i="21" a="1"/>
  <c r="L66" i="21" a="1"/>
  <c r="BP37" i="21" a="1"/>
  <c r="E68" i="21" a="1"/>
  <c r="BC69" i="21" a="1"/>
  <c r="E77" i="21" a="1"/>
  <c r="E56" i="21" a="1"/>
  <c r="M28" i="21" a="1"/>
  <c r="AT77" i="21" a="1"/>
  <c r="Y28" i="21" a="1"/>
  <c r="N46" i="21" a="1"/>
  <c r="BO19" i="21" a="1"/>
  <c r="K60" i="21" a="1"/>
  <c r="Z73" i="21" a="1"/>
  <c r="L77" i="21" a="1"/>
  <c r="BB38" i="21" a="1"/>
  <c r="R74" i="21" a="1"/>
  <c r="Q39" i="21" a="1"/>
  <c r="AS26" i="21" a="1"/>
  <c r="Q69" i="21" a="1"/>
  <c r="AS34" i="21" a="1"/>
  <c r="AC61" i="21" a="1"/>
  <c r="AJ50" i="21" a="1"/>
  <c r="U29" i="21" a="1"/>
  <c r="AA6" i="21" a="1"/>
  <c r="O56" i="21" a="1"/>
  <c r="AI23" i="21" a="1"/>
  <c r="AB24" i="21" a="1"/>
  <c r="AI66" i="21" a="1"/>
  <c r="BL16" i="21" a="1"/>
  <c r="AH51" i="21" a="1"/>
  <c r="V15" i="21" a="1"/>
  <c r="H12" i="21" a="1"/>
  <c r="BL48" i="21" a="1"/>
  <c r="BL68" i="21" a="1"/>
  <c r="F34" i="21" a="1"/>
  <c r="BL65" i="21" a="1"/>
  <c r="AO58" i="21" a="1"/>
  <c r="AA5" i="21" a="1"/>
  <c r="BJ10" i="21" a="1"/>
  <c r="AV23" i="21" a="1"/>
  <c r="AX58" i="21" a="1"/>
  <c r="AW39" i="21" a="1"/>
  <c r="AW49" i="21" a="1"/>
  <c r="AJ16" i="21" a="1"/>
  <c r="M63" i="21" a="1"/>
  <c r="AX31" i="21" a="1"/>
  <c r="BS67" i="21" a="1"/>
  <c r="AC41" i="21" a="1"/>
  <c r="BK6" i="21" a="1"/>
  <c r="BB37" i="21" a="1"/>
  <c r="AG10" i="21" a="1"/>
  <c r="BI62" i="21" a="1"/>
  <c r="BP26" i="21" a="1"/>
  <c r="K44" i="21" a="1"/>
  <c r="AF22" i="21" a="1"/>
  <c r="BI64" i="21" a="1"/>
  <c r="S71" i="21" a="1"/>
  <c r="BO21" i="21" a="1"/>
  <c r="AF73" i="21" a="1"/>
  <c r="AT29" i="21" a="1"/>
  <c r="AJ65" i="21" a="1"/>
  <c r="E64" i="21" a="1"/>
  <c r="AU56" i="21" a="1"/>
  <c r="BP34" i="21" a="1"/>
  <c r="AB64" i="21" a="1"/>
  <c r="AU64" i="21" a="1"/>
  <c r="Z60" i="21" a="1"/>
  <c r="BH64" i="21" a="1"/>
  <c r="AN7" i="21" a="1"/>
  <c r="AT74" i="21" a="1"/>
  <c r="BH40" i="21" a="1"/>
  <c r="BO28" i="21" a="1"/>
  <c r="R23" i="21" a="1"/>
  <c r="AM75" i="21" a="1"/>
  <c r="M57" i="21" a="1"/>
  <c r="E31" i="21" a="1"/>
  <c r="AF26" i="21" a="1"/>
  <c r="BN65" i="21" a="1"/>
  <c r="J77" i="21" a="1"/>
  <c r="BC66" i="21" a="1"/>
  <c r="BJ15" i="21" a="1"/>
  <c r="F21" i="21" a="1"/>
  <c r="AH28" i="21" a="1"/>
  <c r="AJ71" i="21" a="1"/>
  <c r="M73" i="21" a="1"/>
  <c r="BK49" i="21" a="1"/>
  <c r="AX59" i="21" a="1"/>
  <c r="BL52" i="21" a="1"/>
  <c r="F48" i="21" a="1"/>
  <c r="U25" i="21" a="1"/>
  <c r="AW28" i="21" a="1"/>
  <c r="BC30" i="21" a="1"/>
  <c r="BL22" i="21" a="1"/>
  <c r="BL32" i="21" a="1"/>
  <c r="BK63" i="21" a="1"/>
  <c r="AV49" i="21" a="1"/>
  <c r="O57" i="21" a="1"/>
  <c r="BR23" i="21" a="1"/>
  <c r="AB34" i="21" a="1"/>
  <c r="O22" i="21" a="1"/>
  <c r="AC67" i="21" a="1"/>
  <c r="AQ55" i="21" a="1"/>
  <c r="BL35" i="21" a="1"/>
  <c r="M22" i="21" a="1"/>
  <c r="BK72" i="21" a="1"/>
  <c r="BD75" i="21" a="1"/>
  <c r="AI58" i="21" a="1"/>
  <c r="BR29" i="21" a="1"/>
  <c r="AB60" i="21" a="1"/>
  <c r="AT76" i="21" a="1"/>
  <c r="BO27" i="21" a="1"/>
  <c r="R40" i="21" a="1"/>
  <c r="V56" i="21" a="1"/>
  <c r="AM68" i="21" a="1"/>
  <c r="AM51" i="21" a="1"/>
  <c r="AH48" i="21" a="1"/>
  <c r="Z21" i="21" a="1"/>
  <c r="BP21" i="21" a="1"/>
  <c r="AT10" i="21" a="1"/>
  <c r="K52" i="21" a="1"/>
  <c r="S57" i="21" a="1"/>
  <c r="BI71" i="21" a="1"/>
  <c r="Y29" i="21" a="1"/>
  <c r="BO70" i="21" a="1"/>
  <c r="AA70" i="21" a="1"/>
  <c r="R59" i="21" a="1"/>
  <c r="S65" i="21" a="1"/>
  <c r="BS61" i="21" a="1"/>
  <c r="Z28" i="21" a="1"/>
  <c r="AN54" i="21" a="1"/>
  <c r="AP12" i="21" a="1"/>
  <c r="BI61" i="21" a="1"/>
  <c r="K19" i="21" a="1"/>
  <c r="Y15" i="21" a="1"/>
  <c r="L74" i="21" a="1"/>
  <c r="AU58" i="21" a="1"/>
  <c r="X11" i="21" a="1"/>
  <c r="AS61" i="21" a="1"/>
  <c r="C9" i="21" a="1"/>
  <c r="T62" i="21" a="1"/>
  <c r="BK50" i="21" a="1"/>
  <c r="BE45" i="21" a="1"/>
  <c r="BQ52" i="21" a="1"/>
  <c r="AX11" i="21" a="1"/>
  <c r="H10" i="21" a="1"/>
  <c r="BQ21" i="21" a="1"/>
  <c r="V49" i="21" a="1"/>
  <c r="N36" i="21" a="1"/>
  <c r="V40" i="21" a="1"/>
  <c r="BC27" i="21" a="1"/>
  <c r="AV66" i="21" a="1"/>
  <c r="M34" i="21" a="1"/>
  <c r="G19" i="21" a="1"/>
  <c r="AP55" i="21" a="1"/>
  <c r="AP43" i="21" a="1"/>
  <c r="N76" i="21" a="1"/>
  <c r="AQ19" i="21" a="1"/>
  <c r="G29" i="21" a="1"/>
  <c r="G37" i="21" a="1"/>
  <c r="AA66" i="21" a="1"/>
  <c r="BJ72" i="21" a="1"/>
  <c r="AP61" i="21" a="1"/>
  <c r="O11" i="21" a="1"/>
  <c r="AJ24" i="21" a="1"/>
  <c r="BR56" i="21" a="1"/>
  <c r="BJ54" i="21" a="1"/>
  <c r="AC71" i="21" a="1"/>
  <c r="AH56" i="21" a="1"/>
  <c r="Y53" i="21" a="1"/>
  <c r="BO23" i="21" a="1"/>
  <c r="K73" i="21" a="1"/>
  <c r="L58" i="21" a="1"/>
  <c r="BR69" i="21" a="1"/>
  <c r="AM72" i="21" a="1"/>
  <c r="L44" i="21" a="1"/>
  <c r="BJ11" i="21" a="1"/>
  <c r="BP13" i="21" a="1"/>
  <c r="BA49" i="21" a="1"/>
  <c r="AQ71" i="21" a="1"/>
  <c r="BD14" i="21" a="1"/>
  <c r="AA9" i="21" a="1"/>
  <c r="G21" i="21" a="1"/>
  <c r="AB36" i="21" a="1"/>
  <c r="AB18" i="21" a="1"/>
  <c r="O15" i="21" a="1"/>
  <c r="N21" i="21" a="1"/>
  <c r="U11" i="21" a="1"/>
  <c r="AB30" i="21" a="1"/>
  <c r="U7" i="21" a="1"/>
  <c r="AQ73" i="21" a="1"/>
  <c r="BQ29" i="21" a="1"/>
  <c r="AJ72" i="21" a="1"/>
  <c r="AH67" i="21" a="1"/>
  <c r="BR77" i="21" a="1"/>
  <c r="BQ41" i="21" a="1"/>
  <c r="T33" i="21" a="1"/>
  <c r="AA22" i="21" a="1"/>
  <c r="AP48" i="21" a="1"/>
  <c r="AC57" i="21" a="1"/>
  <c r="AH15" i="21" a="1"/>
  <c r="AP24" i="21" a="1"/>
  <c r="O18" i="21" a="1"/>
  <c r="BC6" i="21" a="1"/>
  <c r="AH60" i="21" a="1"/>
  <c r="O37" i="21" a="1"/>
  <c r="BL21" i="21" a="1"/>
  <c r="AP40" i="21" a="1"/>
  <c r="V16" i="21" a="1"/>
  <c r="AG49" i="21" a="1"/>
  <c r="BO7" i="21" a="1"/>
  <c r="BH58" i="21" a="1"/>
  <c r="BC42" i="21" a="1"/>
  <c r="L29" i="21" a="1"/>
  <c r="L67" i="21" a="1"/>
  <c r="BK61" i="21" a="1"/>
  <c r="AN29" i="21" a="1"/>
  <c r="AG17" i="21" a="1"/>
  <c r="BH73" i="21" a="1"/>
  <c r="AG15" i="21" a="1"/>
  <c r="AN19" i="21" a="1"/>
  <c r="AM62" i="21" a="1"/>
  <c r="AU67" i="21" a="1"/>
  <c r="D9" i="21" a="1"/>
  <c r="AX13" i="21" a="1"/>
  <c r="Y20" i="21" a="1"/>
  <c r="D19" i="21" a="1"/>
  <c r="H51" i="21" a="1"/>
  <c r="L53" i="21" a="1"/>
  <c r="AT33" i="21" a="1"/>
  <c r="BS5" i="21" a="1"/>
  <c r="AT56" i="21" a="1"/>
  <c r="AM36" i="21" a="1"/>
  <c r="Y64" i="21" a="1"/>
  <c r="Y48" i="21" a="1"/>
  <c r="Y74" i="21" a="1"/>
  <c r="J45" i="21" a="1"/>
  <c r="BN23" i="21" a="1"/>
  <c r="AS9" i="21" a="1"/>
  <c r="J40" i="21" a="1"/>
  <c r="BG23" i="21" a="1"/>
  <c r="BS60" i="21" a="1"/>
  <c r="AQ26" i="21" a="1"/>
  <c r="AA64" i="21" a="1"/>
  <c r="BK24" i="21" a="1"/>
  <c r="BS37" i="21" a="1"/>
  <c r="AW76" i="21" a="1"/>
  <c r="T69" i="21" a="1"/>
  <c r="BJ48" i="21" a="1"/>
  <c r="G74" i="21" a="1"/>
  <c r="H35" i="21" a="1"/>
  <c r="AW60" i="21" a="1"/>
  <c r="H30" i="21" a="1"/>
  <c r="T60" i="21" a="1"/>
  <c r="AQ47" i="21" a="1"/>
  <c r="BS31" i="21" a="1"/>
  <c r="BS66" i="21" a="1"/>
  <c r="O20" i="21" a="1"/>
  <c r="AJ53" i="21" a="1"/>
  <c r="BR60" i="21" a="1"/>
  <c r="BD64" i="21" a="1"/>
  <c r="AO7" i="21" a="1"/>
  <c r="AA27" i="21" a="1"/>
  <c r="AJ39" i="21" a="1"/>
  <c r="AX44" i="21" a="1"/>
  <c r="AX14" i="21" a="1"/>
  <c r="F42" i="21" a="1"/>
  <c r="BL15" i="21" a="1"/>
  <c r="AX76" i="21" a="1"/>
  <c r="AX29" i="21" a="1"/>
  <c r="AT50" i="21" a="1"/>
  <c r="BI6" i="21" a="1"/>
  <c r="AU52" i="21" a="1"/>
  <c r="R47" i="21" a="1"/>
  <c r="Z68" i="21" a="1"/>
  <c r="AG16" i="21" a="1"/>
  <c r="AU32" i="21" a="1"/>
  <c r="BI11" i="21" a="1"/>
  <c r="AM8" i="21" a="1"/>
  <c r="AN65" i="21" a="1"/>
  <c r="Y72" i="21" a="1"/>
  <c r="T65" i="21" a="1"/>
  <c r="BB69" i="21" a="1"/>
  <c r="AT30" i="21" a="1"/>
  <c r="D21" i="21" a="1"/>
  <c r="AI12" i="21" a="1"/>
  <c r="AF57" i="21" a="1"/>
  <c r="AT21" i="21" a="1"/>
  <c r="L68" i="21" a="1"/>
  <c r="Y76" i="21" a="1"/>
  <c r="BI31" i="21" a="1"/>
  <c r="AN69" i="21" a="1"/>
  <c r="BH71" i="21" a="1"/>
  <c r="Y35" i="21" a="1"/>
  <c r="BB53" i="21" a="1"/>
  <c r="AX71" i="21" a="1"/>
  <c r="AM18" i="21" a="1"/>
  <c r="BH69" i="21" a="1"/>
  <c r="BN27" i="21" a="1"/>
  <c r="AZ42" i="21" a="1"/>
  <c r="BS50" i="21" a="1"/>
  <c r="BC64" i="21" a="1"/>
  <c r="BD60" i="21" a="1"/>
  <c r="AX68" i="21" a="1"/>
  <c r="AQ49" i="21" a="1"/>
  <c r="F72" i="21" a="1"/>
  <c r="AH38" i="21" a="1"/>
  <c r="AX46" i="21" a="1"/>
  <c r="AW37" i="21" a="1"/>
  <c r="BD43" i="21" a="1"/>
  <c r="BK69" i="21" a="1"/>
  <c r="AV12" i="21" a="1"/>
  <c r="AV37" i="21" a="1"/>
  <c r="BC49" i="21" a="1"/>
  <c r="H62" i="21" a="1"/>
  <c r="AV64" i="21" a="1"/>
  <c r="BJ58" i="21" a="1"/>
  <c r="BK48" i="21" a="1"/>
  <c r="O75" i="21" a="1"/>
  <c r="BE54" i="21" a="1"/>
  <c r="AW61" i="21" a="1"/>
  <c r="AC76" i="21" a="1"/>
  <c r="AA14" i="21" a="1"/>
  <c r="BK54" i="21" a="1"/>
  <c r="BQ33" i="21" a="1"/>
  <c r="BR66" i="21" a="1"/>
  <c r="AB46" i="21" a="1"/>
  <c r="BD19" i="21" a="1"/>
  <c r="AI28" i="21" a="1"/>
  <c r="M71" i="21" a="1"/>
  <c r="AM25" i="21" a="1"/>
  <c r="AT12" i="21" a="1"/>
  <c r="BO37" i="21" a="1"/>
  <c r="BE37" i="21" a="1"/>
  <c r="AT31" i="21" a="1"/>
  <c r="AN63" i="21" a="1"/>
  <c r="AW47" i="21" a="1"/>
  <c r="AM14" i="21" a="1"/>
  <c r="AN41" i="21" a="1"/>
  <c r="BI37" i="21" a="1"/>
  <c r="L49" i="21" a="1"/>
  <c r="Y30" i="21" a="1"/>
  <c r="D56" i="21" a="1"/>
  <c r="BB35" i="21" a="1"/>
  <c r="AG14" i="21" a="1"/>
  <c r="AO32" i="21" a="1"/>
  <c r="BB63" i="21" a="1"/>
  <c r="K59" i="21" a="1"/>
  <c r="AJ58" i="21" a="1"/>
  <c r="AU16" i="21" a="1"/>
  <c r="K63" i="21" a="1"/>
  <c r="N31" i="21" a="1"/>
  <c r="AM48" i="21" a="1"/>
  <c r="Z65" i="21" a="1"/>
  <c r="BH76" i="21" a="1"/>
  <c r="BO62" i="21" a="1"/>
  <c r="BH75" i="21" a="1"/>
  <c r="BG76" i="21" a="1"/>
  <c r="J72" i="21" a="1"/>
  <c r="BG54" i="21" a="1"/>
  <c r="AC64" i="21" a="1"/>
  <c r="BL71" i="21" a="1"/>
  <c r="O71" i="21" a="1"/>
  <c r="AI17" i="21" a="1"/>
  <c r="H76" i="21" a="1"/>
  <c r="AC48" i="21" a="1"/>
  <c r="BL6" i="21" a="1"/>
  <c r="O12" i="21" a="1"/>
  <c r="BC75" i="21" a="1"/>
  <c r="AV8" i="21" a="1"/>
  <c r="G23" i="21" a="1"/>
  <c r="N61" i="21" a="1"/>
  <c r="AO64" i="21" a="1"/>
  <c r="BJ69" i="21" a="1"/>
  <c r="F19" i="21" a="1"/>
  <c r="AQ29" i="21" a="1"/>
  <c r="BS54" i="21" a="1"/>
  <c r="AC68" i="21" a="1"/>
  <c r="AH50" i="21" a="1"/>
  <c r="F25" i="21" a="1"/>
  <c r="O29" i="21" a="1"/>
  <c r="M33" i="21" a="1"/>
  <c r="BR31" i="21" a="1"/>
  <c r="AV18" i="21" a="1"/>
  <c r="H40" i="21" a="1"/>
  <c r="BD17" i="21" a="1"/>
  <c r="AX36" i="21" a="1"/>
  <c r="AJ30" i="21" a="1"/>
  <c r="AC28" i="21" a="1"/>
  <c r="BI74" i="21" a="1"/>
  <c r="E25" i="29" a="1"/>
  <c r="AT65" i="21" a="1"/>
  <c r="AN14" i="21" a="1"/>
  <c r="G25" i="21" a="1"/>
  <c r="BD70" i="21" a="1"/>
  <c r="V43" i="21" a="1"/>
  <c r="AJ69" i="21" a="1"/>
  <c r="AV7" i="21" a="1"/>
  <c r="BE44" i="21" a="1"/>
  <c r="AI41" i="21" a="1"/>
  <c r="AJ52" i="21" a="1"/>
  <c r="BJ47" i="21" a="1"/>
  <c r="BL39" i="21" a="1"/>
  <c r="G28" i="21" a="1"/>
  <c r="F71" i="21" a="1"/>
  <c r="BK14" i="21" a="1"/>
  <c r="BC59" i="21" a="1"/>
  <c r="AB53" i="21" a="1"/>
  <c r="AI14" i="21" a="1"/>
  <c r="AX69" i="21" a="1"/>
  <c r="M48" i="21" a="1"/>
  <c r="BJ13" i="21" a="1"/>
  <c r="V46" i="21" a="1"/>
  <c r="AJ14" i="21" a="1"/>
  <c r="AQ18" i="21" a="1"/>
  <c r="BS56" i="21" a="1"/>
  <c r="AP76" i="21" a="1"/>
  <c r="AV25" i="21" a="1"/>
  <c r="BQ42" i="21" a="1"/>
  <c r="BC76" i="21" a="1"/>
  <c r="AW27" i="21" a="1"/>
  <c r="N15" i="21" a="1"/>
  <c r="BS64" i="21" a="1"/>
  <c r="BI16" i="21" a="1"/>
  <c r="K43" i="21" a="1"/>
  <c r="L73" i="21" a="1"/>
  <c r="BS19" i="21" a="1"/>
  <c r="AN45" i="21" a="1"/>
  <c r="BA58" i="21" a="1"/>
  <c r="AW59" i="21" a="1"/>
  <c r="L20" i="21" a="1"/>
  <c r="L25" i="21" a="1"/>
  <c r="R21" i="21" a="1"/>
  <c r="BJ40" i="21" a="1"/>
  <c r="AU53" i="21" a="1"/>
  <c r="AM10" i="21" a="1"/>
  <c r="AG22" i="21" a="1"/>
  <c r="BA13" i="21" a="1"/>
  <c r="R72" i="21" a="1"/>
  <c r="E53" i="21" a="1"/>
  <c r="BA25" i="21" a="1"/>
  <c r="F46" i="21" a="1"/>
  <c r="Z40" i="21" a="1"/>
  <c r="AN73" i="21" a="1"/>
  <c r="BD65" i="21" a="1"/>
  <c r="BH60" i="21" a="1"/>
  <c r="AM20" i="21" a="1"/>
  <c r="E47" i="21" a="1"/>
  <c r="K42" i="21" a="1"/>
  <c r="BO44" i="21" a="1"/>
  <c r="BG11" i="21" a="1"/>
  <c r="AE53" i="21" a="1"/>
  <c r="C72" i="21" a="1"/>
  <c r="Q64" i="21" a="1"/>
  <c r="J31" i="21" a="1"/>
  <c r="BL40" i="21" a="1"/>
  <c r="AH64" i="21" a="1"/>
  <c r="M58" i="21" a="1"/>
  <c r="AJ36" i="21" a="1"/>
  <c r="BQ48" i="21" a="1"/>
  <c r="AX74" i="21" a="1"/>
  <c r="AB25" i="21" a="1"/>
  <c r="BJ76" i="21" a="1"/>
  <c r="BR67" i="21" a="1"/>
  <c r="F51" i="21" a="1"/>
  <c r="BL18" i="21" a="1"/>
  <c r="BL38" i="21" a="1"/>
  <c r="BC25" i="21" a="1"/>
  <c r="AI76" i="21" a="1"/>
  <c r="AH7" i="21" a="1"/>
  <c r="G58" i="21" a="1"/>
  <c r="AP46" i="21" a="1"/>
  <c r="BJ19" i="21" a="1"/>
  <c r="AH26" i="21" a="1"/>
  <c r="M30" i="21" a="1"/>
  <c r="O66" i="21" a="1"/>
  <c r="AO61" i="21" a="1"/>
  <c r="AP9" i="21" a="1"/>
  <c r="U10" i="21" a="1"/>
  <c r="T42" i="21" a="1"/>
  <c r="BQ68" i="21" a="1"/>
  <c r="BC9" i="21" a="1"/>
  <c r="BS48" i="21" a="1"/>
  <c r="AI24" i="21" a="1"/>
  <c r="Y12" i="21" a="1"/>
  <c r="AF66" i="21" a="1"/>
  <c r="BI41" i="21" a="1"/>
  <c r="AA20" i="21" a="1"/>
  <c r="BP8" i="21" a="1"/>
  <c r="BB33" i="21" a="1"/>
  <c r="H26" i="21" a="1"/>
  <c r="AM16" i="21" a="1"/>
  <c r="BP19" i="21" a="1"/>
  <c r="L23" i="21" a="1"/>
  <c r="Y5" i="21" a="1"/>
  <c r="K48" i="21" a="1"/>
  <c r="Z61" i="21" a="1"/>
  <c r="AG44" i="21" a="1"/>
  <c r="E39" i="21" a="1"/>
  <c r="U58" i="21" a="1"/>
  <c r="D35" i="21" a="1"/>
  <c r="AM59" i="21" a="1"/>
  <c r="S60" i="21" a="1"/>
  <c r="BI34" i="21" a="1"/>
  <c r="BB39" i="21" a="1"/>
  <c r="AP70" i="21" a="1"/>
  <c r="S77" i="21" a="1"/>
  <c r="Z7" i="21" a="1"/>
  <c r="BB25" i="21" a="1"/>
  <c r="BD6" i="21" a="1"/>
  <c r="S31" i="21" a="1"/>
  <c r="AN53" i="21" a="1"/>
  <c r="BN10" i="21" a="1"/>
  <c r="AS46" i="21" a="1"/>
  <c r="AH24" i="21" a="1"/>
  <c r="M49" i="21" a="1"/>
  <c r="V20" i="21" a="1"/>
  <c r="BK75" i="21" a="1"/>
  <c r="AJ29" i="21" a="1"/>
  <c r="V21" i="21" a="1"/>
  <c r="V47" i="21" a="1"/>
  <c r="U43" i="21" a="1"/>
  <c r="AW10" i="21" a="1"/>
  <c r="AX24" i="21" a="1"/>
  <c r="AJ57" i="21" a="1"/>
  <c r="AA49" i="21" a="1"/>
  <c r="T58" i="21" a="1"/>
  <c r="M7" i="21" a="1"/>
  <c r="T6" i="21" a="1"/>
  <c r="AI60" i="21" a="1"/>
  <c r="BQ51" i="21" a="1"/>
  <c r="N27" i="21" a="1"/>
  <c r="V45" i="21" a="1"/>
  <c r="AH34" i="21" a="1"/>
  <c r="AC37" i="21" a="1"/>
  <c r="AQ75" i="21" a="1"/>
  <c r="H47" i="21" a="1"/>
  <c r="BE65" i="21" a="1"/>
  <c r="M59" i="21" a="1"/>
  <c r="BL30" i="21" a="1"/>
  <c r="V60" i="21" a="1"/>
  <c r="AP32" i="21" a="1"/>
  <c r="AW7" i="21" a="1"/>
  <c r="O52" i="21" a="1"/>
  <c r="E17" i="21" a="1"/>
  <c r="BB32" i="21" a="1"/>
  <c r="BA19" i="21" a="1"/>
  <c r="H20" i="21" a="1"/>
  <c r="D20" i="21" a="1"/>
  <c r="AT32" i="21" a="1"/>
  <c r="AX77" i="21" a="1"/>
  <c r="BP72" i="21" a="1"/>
  <c r="AF42" i="21" a="1"/>
  <c r="BH8" i="21" a="1"/>
  <c r="BK18" i="21" a="1"/>
  <c r="BI21" i="21" a="1"/>
  <c r="BI14" i="21" a="1"/>
  <c r="AG61" i="21" a="1"/>
  <c r="AN68" i="21" a="1"/>
  <c r="BA40" i="21" a="1"/>
  <c r="D14" i="21" a="1"/>
  <c r="AU33" i="21" a="1"/>
  <c r="AP8" i="21" a="1"/>
  <c r="L14" i="21" a="1"/>
  <c r="BO20" i="21" a="1"/>
  <c r="AJ10" i="21" a="1"/>
  <c r="R58" i="21" a="1"/>
  <c r="BA38" i="21" a="1"/>
  <c r="Y49" i="21" a="1"/>
  <c r="BI51" i="21" a="1"/>
  <c r="R65" i="21" a="1"/>
  <c r="AL54" i="21" a="1"/>
  <c r="AL8" i="21" a="1"/>
  <c r="AZ41" i="21" a="1"/>
  <c r="AH73" i="21" a="1"/>
  <c r="V6" i="21" a="1"/>
  <c r="O74" i="21" a="1"/>
  <c r="M67" i="21" a="1"/>
  <c r="AJ28" i="21" a="1"/>
  <c r="BC67" i="21" a="1"/>
  <c r="BK30" i="21" a="1"/>
  <c r="AX49" i="21" a="1"/>
  <c r="BQ6" i="21" a="1"/>
  <c r="G34" i="21" a="1"/>
  <c r="AP56" i="21" a="1"/>
  <c r="AB49" i="21" a="1"/>
  <c r="V37" i="21" a="1"/>
  <c r="AJ37" i="21" a="1"/>
  <c r="BS57" i="21" a="1"/>
  <c r="BD30" i="21" a="1"/>
  <c r="BE50" i="21" a="1"/>
  <c r="BK67" i="21" a="1"/>
  <c r="AO41" i="21" a="1"/>
  <c r="AQ6" i="21" a="1"/>
  <c r="AC58" i="21" a="1"/>
  <c r="AX43" i="21" a="1"/>
  <c r="AC16" i="21" a="1"/>
  <c r="AP67" i="21" a="1"/>
  <c r="BQ73" i="21" a="1"/>
  <c r="AI45" i="21" a="1"/>
  <c r="AP37" i="21" a="1"/>
  <c r="BS10" i="21" a="1"/>
  <c r="AP38" i="21" a="1"/>
  <c r="BH47" i="21" a="1"/>
  <c r="AN25" i="21" a="1"/>
  <c r="AM27" i="21" a="1"/>
  <c r="R12" i="21" a="1"/>
  <c r="K5" i="21" a="1"/>
  <c r="D44" i="21" a="1"/>
  <c r="BH65" i="21" a="1"/>
  <c r="Z35" i="21" a="1"/>
  <c r="D51" i="21" a="1"/>
  <c r="R34" i="21" a="1"/>
  <c r="BI47" i="21" a="1"/>
  <c r="AV9" i="21" a="1"/>
  <c r="Y77" i="21" a="1"/>
  <c r="BH14" i="21" a="1"/>
  <c r="AT54" i="21" a="1"/>
  <c r="AO63" i="21" a="1"/>
  <c r="BB46" i="21" a="1"/>
  <c r="BI8" i="21" a="1"/>
  <c r="Z47" i="21" a="1"/>
  <c r="AG31" i="21" a="1"/>
  <c r="K27" i="21" a="1"/>
  <c r="AF77" i="21" a="1"/>
  <c r="BP17" i="21" a="1"/>
  <c r="AN37" i="21" a="1"/>
  <c r="BP12" i="21" a="1"/>
  <c r="BR71" i="21" a="1"/>
  <c r="BP10" i="21" a="1"/>
  <c r="BP46" i="21" a="1"/>
  <c r="M40" i="21" a="1"/>
  <c r="AW34" i="21" a="1"/>
  <c r="M26" i="21" a="1"/>
  <c r="F70" i="21" a="1"/>
  <c r="BD15" i="21" a="1"/>
  <c r="AV33" i="21" a="1"/>
  <c r="AW65" i="21" a="1"/>
  <c r="H18" i="21" a="1"/>
  <c r="AB39" i="21" a="1"/>
  <c r="BK25" i="21" a="1"/>
  <c r="N22" i="21" a="1"/>
  <c r="G53" i="21" a="1"/>
  <c r="G56" i="21" a="1"/>
  <c r="F49" i="21" a="1"/>
  <c r="BE69" i="21" a="1"/>
  <c r="BK27" i="21" a="1"/>
  <c r="AX6" i="21" a="1"/>
  <c r="BC35" i="21" a="1"/>
  <c r="T49" i="21" a="1"/>
  <c r="F22" i="21" a="1"/>
  <c r="BS40" i="21" a="1"/>
  <c r="O49" i="21" a="1"/>
  <c r="U59" i="21" a="1"/>
  <c r="BR52" i="21" a="1"/>
  <c r="AA17" i="21" a="1"/>
  <c r="AO54" i="21" a="1"/>
  <c r="BL13" i="21" a="1"/>
  <c r="U50" i="21" a="1"/>
  <c r="O48" i="21" a="1"/>
  <c r="AH23" i="21" a="1"/>
  <c r="Z15" i="21" a="1"/>
  <c r="K9" i="21" a="1"/>
  <c r="AU75" i="21" a="1"/>
  <c r="AV30" i="21" a="1"/>
  <c r="BO30" i="21" a="1"/>
  <c r="BA21" i="21" a="1"/>
  <c r="BR64" i="21" a="1"/>
  <c r="Y41" i="21" a="1"/>
  <c r="AG11" i="21" a="1"/>
  <c r="AF43" i="21" a="1"/>
  <c r="BC74" i="21" a="1"/>
  <c r="L30" i="21" a="1"/>
  <c r="BA34" i="21" a="1"/>
  <c r="BO64" i="21" a="1"/>
  <c r="BH27" i="21" a="1"/>
  <c r="BB45" i="21" a="1"/>
  <c r="BB52" i="21" a="1"/>
  <c r="BP18" i="21" a="1"/>
  <c r="AP52" i="21" a="1"/>
  <c r="E40" i="21" a="1"/>
  <c r="Y47" i="21" a="1"/>
  <c r="AB62" i="21" a="1"/>
  <c r="AN8" i="21" a="1"/>
  <c r="BH42" i="21" a="1"/>
  <c r="AJ47" i="21" a="1"/>
  <c r="AG56" i="21" a="1"/>
  <c r="Z74" i="21" a="1"/>
  <c r="C37" i="21" a="1"/>
  <c r="BG43" i="21" a="1"/>
  <c r="C75" i="21" a="1"/>
  <c r="X5" i="21" a="1"/>
  <c r="V64" i="21" a="1"/>
  <c r="BD9" i="21" a="1"/>
  <c r="BE31" i="21" a="1"/>
  <c r="BK32" i="21" a="1"/>
  <c r="AP74" i="21" a="1"/>
  <c r="BS72" i="21" a="1"/>
  <c r="AJ20" i="21" a="1"/>
  <c r="AA77" i="21" a="1"/>
  <c r="G40" i="21" a="1"/>
  <c r="O73" i="21" a="1"/>
  <c r="AW20" i="21" a="1"/>
  <c r="AC10" i="21" a="1"/>
  <c r="AW24" i="21" a="1"/>
  <c r="BD33" i="21" a="1"/>
  <c r="AI50" i="21" a="1"/>
  <c r="BD77" i="21" a="1"/>
  <c r="BD58" i="21" a="1"/>
  <c r="AQ23" i="21" a="1"/>
  <c r="T18" i="21" a="1"/>
  <c r="AQ41" i="21" a="1"/>
  <c r="M32" i="21" a="1"/>
  <c r="AQ35" i="21" a="1"/>
  <c r="AC42" i="21" a="1"/>
  <c r="U63" i="21" a="1"/>
  <c r="BC72" i="21" a="1"/>
  <c r="BJ6" i="21" a="1"/>
  <c r="F35" i="21" a="1"/>
  <c r="AJ18" i="21" a="1"/>
  <c r="AI9" i="21" a="1"/>
  <c r="AH52" i="21" a="1"/>
  <c r="BP70" i="21" a="1"/>
  <c r="AU41" i="21" a="1"/>
  <c r="AN5" i="21" a="1"/>
  <c r="H14" i="21" a="1"/>
  <c r="Y33" i="21" a="1"/>
  <c r="BB18" i="21" a="1"/>
  <c r="O69" i="21" a="1"/>
  <c r="BH13" i="21" a="1"/>
  <c r="Z25" i="21" a="1"/>
  <c r="E41" i="21" a="1"/>
  <c r="R54" i="21" a="1"/>
  <c r="AM52" i="21" a="1"/>
  <c r="BB12" i="21" a="1"/>
  <c r="BA6" i="21" a="1"/>
  <c r="AG62" i="21" a="1"/>
  <c r="AO35" i="21" a="1"/>
  <c r="L10" i="21" a="1"/>
  <c r="S74" i="21" a="1"/>
  <c r="AO16" i="21" a="1"/>
  <c r="BO59" i="21" a="1"/>
  <c r="BP69" i="21" a="1"/>
  <c r="AJ77" i="21" a="1"/>
  <c r="AU14" i="21" a="1"/>
  <c r="AN61" i="21" a="1"/>
  <c r="S16" i="21" a="1"/>
  <c r="AF9" i="21" a="1"/>
  <c r="BH6" i="21" a="1"/>
  <c r="AZ37" i="21" a="1"/>
  <c r="X76" i="21" a="1"/>
  <c r="AE10" i="21" a="1"/>
  <c r="BS58" i="21" a="1"/>
  <c r="V50" i="21" a="1"/>
  <c r="AQ15" i="21" a="1"/>
  <c r="H38" i="21" a="1"/>
  <c r="O72" i="21" a="1"/>
  <c r="AW31" i="21" a="1"/>
  <c r="AP15" i="21" a="1"/>
  <c r="BJ57" i="21" a="1"/>
  <c r="O35" i="21" a="1"/>
  <c r="T51" i="21" a="1"/>
  <c r="G7" i="21" a="1"/>
  <c r="AX5" i="21" a="1"/>
  <c r="AC74" i="21" a="1"/>
  <c r="BR58" i="21" a="1"/>
  <c r="T21" i="21" a="1"/>
  <c r="AA45" i="21" a="1"/>
  <c r="AV75" i="21" a="1"/>
  <c r="AP30" i="21" a="1"/>
  <c r="AB6" i="21" a="1"/>
  <c r="AX15" i="21" a="1"/>
  <c r="BL25" i="21" a="1"/>
  <c r="AJ45" i="21" a="1"/>
  <c r="V57" i="21" a="1"/>
  <c r="AB7" i="21" a="1"/>
  <c r="AB38" i="21" a="1"/>
  <c r="AX51" i="21" a="1"/>
  <c r="BL57" i="21" a="1"/>
  <c r="V14" i="21" a="1"/>
  <c r="N13" i="21" a="1"/>
  <c r="F18" i="21" a="1"/>
  <c r="S68" i="21" a="1"/>
  <c r="K6" i="21" a="1"/>
  <c r="BI17" i="21" a="1"/>
  <c r="AQ25" i="21" a="1"/>
  <c r="AN24" i="21" a="1"/>
  <c r="AN52" i="21" a="1"/>
  <c r="AH18" i="21" a="1"/>
  <c r="BB56" i="21" a="1"/>
  <c r="L75" i="21" a="1"/>
  <c r="E19" i="21" a="1"/>
  <c r="AB67" i="21" a="1"/>
  <c r="Y31" i="21" a="1"/>
  <c r="BO5" i="21" a="1"/>
  <c r="K58" i="21" a="1"/>
  <c r="K67" i="21" a="1"/>
  <c r="E44" i="21" a="1"/>
  <c r="S46" i="21" a="1"/>
  <c r="AT75" i="21" a="1"/>
  <c r="AQ77" i="21" a="1"/>
  <c r="Z44" i="21" a="1"/>
  <c r="AF14" i="21" a="1"/>
  <c r="BE20" i="21" a="1"/>
  <c r="BA75" i="21" a="1"/>
  <c r="AU6" i="21" a="1"/>
  <c r="AO56" i="21" a="1"/>
  <c r="AM70" i="21" a="1"/>
  <c r="R77" i="21" a="1"/>
  <c r="BG38" i="21" a="1"/>
  <c r="BG25" i="21" a="1"/>
  <c r="AE65" i="21" a="1"/>
  <c r="BJ56" i="21" a="1"/>
  <c r="AO42" i="21" a="1"/>
  <c r="BR48" i="21" a="1"/>
  <c r="BD16" i="21" a="1"/>
  <c r="BD44" i="21" a="1"/>
  <c r="AJ6" i="21" a="1"/>
  <c r="M65" i="21" a="1"/>
  <c r="BC14" i="21" a="1"/>
  <c r="U12" i="21" a="1"/>
  <c r="BS33" i="21" a="1"/>
  <c r="BC22" i="21" a="1"/>
  <c r="M77" i="21" a="1"/>
  <c r="AC51" i="21" a="1"/>
  <c r="BR45" i="21" a="1"/>
  <c r="AB21" i="21" a="1"/>
  <c r="AC55" i="21" a="1"/>
  <c r="AW23" i="21" a="1"/>
  <c r="AA13" i="21" a="1"/>
  <c r="AP18" i="21" a="1"/>
  <c r="AH68" i="21" a="1"/>
  <c r="BR73" i="21" a="1"/>
  <c r="U27" i="21" a="1"/>
  <c r="AO37" i="21" a="1"/>
  <c r="BC13" i="21" a="1"/>
  <c r="G71" i="21" a="1"/>
  <c r="F6" i="21" a="1"/>
  <c r="AX75" i="21" a="1"/>
  <c r="AC19" i="21" a="1"/>
  <c r="N71" i="21" a="1"/>
  <c r="AM44" i="21" a="1"/>
  <c r="BA22" i="21" a="1"/>
  <c r="S52" i="21" a="1"/>
  <c r="BO57" i="21" a="1"/>
  <c r="AT5" i="21" a="1"/>
  <c r="R63" i="21" a="1"/>
  <c r="BH10" i="21" a="1"/>
  <c r="R6" i="21" a="1"/>
  <c r="D59" i="21" a="1"/>
  <c r="Z43" i="21" a="1"/>
  <c r="D53" i="21" a="1"/>
  <c r="M50" i="21" a="1"/>
  <c r="BH32" i="21" a="1"/>
  <c r="BH55" i="21" a="1"/>
  <c r="BO47" i="21" a="1"/>
  <c r="AX9" i="21" a="1"/>
  <c r="BH34" i="21" a="1"/>
  <c r="AF28" i="21" a="1"/>
  <c r="K20" i="21" a="1"/>
  <c r="R32" i="21" a="1"/>
  <c r="K10" i="21" a="1"/>
  <c r="AU29" i="21" a="1"/>
  <c r="BB71" i="21" a="1"/>
  <c r="BH74" i="21" a="1"/>
  <c r="BO74" i="21" a="1"/>
  <c r="N52" i="21" a="1"/>
  <c r="Y14" i="21" a="1"/>
  <c r="L36" i="21" a="1"/>
  <c r="BG5" i="21" a="1"/>
  <c r="X72" i="21" a="1"/>
  <c r="J24" i="21" a="1"/>
  <c r="G11" i="21" a="1"/>
  <c r="BD25" i="21" a="1"/>
  <c r="BS25" i="21" a="1"/>
  <c r="AV45" i="21" a="1"/>
  <c r="BK17" i="21" a="1"/>
  <c r="AB15" i="21" a="1"/>
  <c r="BR51" i="21" a="1"/>
  <c r="AX39" i="21" a="1"/>
  <c r="BC56" i="21" a="1"/>
  <c r="T64" i="21" a="1"/>
  <c r="AH20" i="21" a="1"/>
  <c r="BL75" i="21" a="1"/>
  <c r="O67" i="21" a="1"/>
  <c r="AC30" i="21" a="1"/>
  <c r="AB19" i="21" a="1"/>
  <c r="U72" i="21" a="1"/>
  <c r="AJ73" i="21" a="1"/>
  <c r="AJ31" i="21" a="1"/>
  <c r="AO18" i="21" a="1"/>
  <c r="V75" i="21" a="1"/>
  <c r="F29" i="21" a="1"/>
  <c r="AA47" i="21" a="1"/>
  <c r="F61" i="21" a="1"/>
  <c r="AV74" i="21" a="1"/>
  <c r="BD11" i="21" a="1"/>
  <c r="F56" i="21" a="1"/>
  <c r="BD10" i="21" a="1"/>
  <c r="AI31" i="21" a="1"/>
  <c r="BS22" i="21" a="1"/>
  <c r="AC22" i="21" a="1"/>
  <c r="AC24" i="21" a="1"/>
  <c r="BQ43" i="21" a="1"/>
  <c r="T44" i="21" a="1"/>
  <c r="V63" i="21" a="1"/>
  <c r="N77" i="21" a="1"/>
  <c r="BE41" i="21" a="1"/>
  <c r="BQ77" i="21" a="1"/>
  <c r="H8" i="21" a="1"/>
  <c r="T77" i="21" a="1"/>
  <c r="AB71" i="21" a="1"/>
  <c r="U38" i="21" a="1"/>
  <c r="BS62" i="21" a="1"/>
  <c r="F40" i="21" a="1"/>
  <c r="H43" i="21" a="1"/>
  <c r="AN30" i="21" a="1"/>
  <c r="AM22" i="21" a="1"/>
  <c r="G63" i="21" a="1"/>
  <c r="AV76" i="21" a="1"/>
  <c r="AV52" i="21" a="1"/>
  <c r="H59" i="21" a="1"/>
  <c r="V22" i="21" a="1"/>
  <c r="BD42" i="21" a="1"/>
  <c r="N62" i="21" a="1"/>
  <c r="BE46" i="21" a="1"/>
  <c r="AI19" i="21" a="1"/>
  <c r="BL67" i="21" a="1"/>
  <c r="AP27" i="21" a="1"/>
  <c r="H39" i="21" a="1"/>
  <c r="AV27" i="21" a="1"/>
  <c r="BE42" i="21" a="1"/>
  <c r="H69" i="21" a="1"/>
  <c r="AW32" i="21" a="1"/>
  <c r="H13" i="21" a="1"/>
  <c r="AI8" i="21" a="1"/>
  <c r="M68" i="21" a="1"/>
  <c r="BD21" i="21" a="1"/>
  <c r="AA30" i="21" a="1"/>
  <c r="U21" i="21" a="1"/>
  <c r="AO67" i="21" a="1"/>
  <c r="BJ36" i="21" a="1"/>
  <c r="BE27" i="21" a="1"/>
  <c r="H16" i="21" a="1"/>
  <c r="BE29" i="21" a="1"/>
  <c r="AO21" i="21" a="1"/>
  <c r="F64" i="21" a="1"/>
  <c r="E72" i="21" a="1"/>
  <c r="AF29" i="21" a="1"/>
  <c r="BI67" i="21" a="1"/>
  <c r="S64" i="21" a="1"/>
  <c r="AG5" i="21" a="1"/>
  <c r="S35" i="21" a="1"/>
  <c r="BO35" i="21" a="1"/>
  <c r="BH56" i="21" a="1"/>
  <c r="BA11" i="21" a="1"/>
  <c r="AG76" i="21" a="1"/>
  <c r="D38" i="21" a="1"/>
  <c r="AH61" i="21" a="1"/>
  <c r="Z37" i="21" a="1"/>
  <c r="BP14" i="21" a="1"/>
  <c r="L51" i="21" a="1"/>
  <c r="AP44" i="21" a="1"/>
  <c r="AM61" i="21" a="1"/>
  <c r="BI28" i="21" a="1"/>
  <c r="K45" i="21" a="1"/>
  <c r="AI67" i="21" a="1"/>
  <c r="Z26" i="21" a="1"/>
  <c r="R50" i="21" a="1"/>
  <c r="AG8" i="21" a="1"/>
  <c r="AN39" i="21" a="1"/>
  <c r="D76" i="21" a="1"/>
  <c r="AA67" i="21" a="1"/>
  <c r="BH66" i="21" a="1"/>
  <c r="S73" i="21" a="1"/>
  <c r="J33" i="21" a="1"/>
  <c r="AE8" i="21" a="1"/>
  <c r="BG75" i="21" a="1"/>
  <c r="J39" i="21" a="1"/>
  <c r="AX55" i="21" a="1"/>
  <c r="AC35" i="21" a="1"/>
  <c r="U73" i="21" a="1"/>
  <c r="BR57" i="21" a="1"/>
  <c r="BK53" i="21" a="1"/>
  <c r="G65" i="21" a="1"/>
  <c r="U40" i="21" a="1"/>
  <c r="H75" i="21" a="1"/>
  <c r="BJ44" i="21" a="1"/>
  <c r="BE52" i="21" a="1"/>
  <c r="AV53" i="21" a="1"/>
  <c r="AC66" i="21" a="1"/>
  <c r="AJ42" i="21" a="1"/>
  <c r="V38" i="21" a="1"/>
  <c r="BK10" i="21" a="1"/>
  <c r="AH47" i="21" a="1"/>
  <c r="G8" i="21" a="1"/>
  <c r="V59" i="21" a="1"/>
  <c r="U9" i="21" a="1"/>
  <c r="V33" i="21" a="1"/>
  <c r="AW67" i="21" a="1"/>
  <c r="AQ27" i="21" a="1"/>
  <c r="H23" i="21" a="1"/>
  <c r="U53" i="21" a="1"/>
  <c r="V25" i="21" a="1"/>
  <c r="AW50" i="21" a="1"/>
  <c r="AO59" i="21" a="1"/>
  <c r="AP53" i="21" a="1"/>
  <c r="G60" i="21" a="1"/>
  <c r="AQ20" i="21" a="1"/>
  <c r="AG74" i="21" a="1"/>
  <c r="BA32" i="21" a="1"/>
  <c r="BI65" i="21" a="1"/>
  <c r="AO75" i="21" a="1"/>
  <c r="AN70" i="21" a="1"/>
  <c r="O10" i="21" a="1"/>
  <c r="BS51" i="21" a="1"/>
  <c r="BE32" i="21" a="1"/>
  <c r="AH46" i="21" a="1"/>
  <c r="BE30" i="21" a="1"/>
  <c r="N56" i="21" a="1"/>
  <c r="AP6" i="21" a="1"/>
  <c r="BE49" i="21" a="1"/>
  <c r="BC12" i="21" a="1"/>
  <c r="BS43" i="21" a="1"/>
  <c r="AH33" i="21" a="1"/>
  <c r="AH39" i="21" a="1"/>
  <c r="BL12" i="21" a="1"/>
  <c r="U20" i="21" a="1"/>
  <c r="BL73" i="21" a="1"/>
  <c r="BD71" i="21" a="1"/>
  <c r="BR49" i="21" a="1"/>
  <c r="BS9" i="21" a="1"/>
  <c r="BJ26" i="21" a="1"/>
  <c r="BQ20" i="21" a="1"/>
  <c r="BS75" i="21" a="1"/>
  <c r="AW70" i="21" a="1"/>
  <c r="T10" i="21" a="1"/>
  <c r="U75" i="21" a="1"/>
  <c r="N45" i="21" a="1"/>
  <c r="AO22" i="21" a="1"/>
  <c r="BS26" i="21" a="1"/>
  <c r="BK44" i="21" a="1"/>
  <c r="BK46" i="21" a="1"/>
  <c r="Z54" i="21" a="1"/>
  <c r="D5" i="21" a="1"/>
  <c r="D66" i="21" a="1"/>
  <c r="E73" i="21" a="1"/>
  <c r="S19" i="21" a="1"/>
  <c r="D50" i="21" a="1"/>
  <c r="E62" i="21" a="1"/>
  <c r="D72" i="21" a="1"/>
  <c r="S18" i="21" a="1"/>
  <c r="AF60" i="21" a="1"/>
  <c r="Y59" i="21" a="1"/>
  <c r="AQ24" i="21" a="1"/>
  <c r="BA62" i="21" a="1"/>
  <c r="E60" i="21" a="1"/>
  <c r="S51" i="21" a="1"/>
  <c r="AI40" i="21" a="1"/>
  <c r="S8" i="21" a="1"/>
  <c r="BH15" i="21" a="1"/>
  <c r="Z53" i="21" a="1"/>
  <c r="Z19" i="21" a="1"/>
  <c r="E52" i="21" a="1"/>
  <c r="R70" i="21" a="1"/>
  <c r="E14" i="21" a="1"/>
  <c r="AU63" i="21" a="1"/>
  <c r="L48" i="21" a="1"/>
  <c r="AI53" i="21" a="1"/>
  <c r="BO69" i="21" a="1"/>
  <c r="E22" i="21" a="1"/>
  <c r="Q26" i="21" a="1"/>
  <c r="J27" i="21" a="1"/>
  <c r="BG44" i="21" a="1"/>
  <c r="AZ23" i="21" a="1"/>
  <c r="O24" i="21" a="1"/>
  <c r="BQ55" i="21" a="1"/>
  <c r="H9" i="21" a="1"/>
  <c r="BQ9" i="21" a="1"/>
  <c r="AA18" i="21" a="1"/>
  <c r="AQ56" i="21" a="1"/>
  <c r="AQ17" i="21" a="1"/>
  <c r="V70" i="21" a="1"/>
  <c r="N35" i="21" a="1"/>
  <c r="T61" i="21" a="1"/>
  <c r="BS49" i="21" a="1"/>
  <c r="H61" i="21" a="1"/>
  <c r="F73" i="21" a="1"/>
  <c r="AH58" i="21" a="1"/>
  <c r="BC39" i="21" a="1"/>
  <c r="BJ5" i="21" a="1"/>
  <c r="G52" i="21" a="1"/>
  <c r="BL17" i="21" a="1"/>
  <c r="H37" i="21" a="1"/>
  <c r="AW52" i="21" a="1"/>
  <c r="H17" i="21" a="1"/>
  <c r="AW29" i="21" a="1"/>
  <c r="BL29" i="21" a="1"/>
  <c r="H7" i="21" a="1"/>
  <c r="BK62" i="21" a="1"/>
  <c r="O43" i="21" a="1"/>
  <c r="BK65" i="21" a="1"/>
  <c r="AH32" i="21" a="1"/>
  <c r="AQ28" i="21" a="1"/>
  <c r="T7" i="21" a="1"/>
  <c r="S32" i="21" a="1"/>
  <c r="AU22" i="21" a="1"/>
  <c r="BA61" i="21" a="1"/>
  <c r="AI47" i="21" a="1"/>
  <c r="AU70" i="21" a="1"/>
  <c r="BP59" i="21" a="1"/>
  <c r="BJ16" i="21" a="1"/>
  <c r="BO56" i="21" a="1"/>
  <c r="Y32" i="21" a="1"/>
  <c r="Z51" i="21" a="1"/>
  <c r="AH22" i="21" a="1"/>
  <c r="AU57" i="21" a="1"/>
  <c r="AN48" i="21" a="1"/>
  <c r="AG37" i="21" a="1"/>
  <c r="BI33" i="21" a="1"/>
  <c r="E49" i="21" a="1"/>
  <c r="AT52" i="21" a="1"/>
  <c r="L57" i="21" a="1"/>
  <c r="BJ50" i="21" a="1"/>
  <c r="R39" i="21" a="1"/>
  <c r="BB36" i="21" a="1"/>
  <c r="AO8" i="21" a="1"/>
  <c r="Z70" i="21" a="1"/>
  <c r="D16" i="21" a="1"/>
  <c r="AB63" i="21" a="1"/>
  <c r="AU38" i="21" a="1"/>
  <c r="AT6" i="21" a="1"/>
  <c r="Q44" i="21" a="1"/>
  <c r="C53" i="21" a="1"/>
  <c r="Q51" i="21" a="1"/>
  <c r="BQ7" i="21" a="1"/>
  <c r="BS20" i="21" a="1"/>
  <c r="AA31" i="21" a="1"/>
  <c r="AI75" i="21" a="1"/>
  <c r="U13" i="21" a="1"/>
  <c r="BJ37" i="21" a="1"/>
  <c r="AV15" i="21" a="1"/>
  <c r="N14" i="21" a="1"/>
  <c r="AP29" i="21" a="1"/>
  <c r="BD18" i="21" a="1"/>
  <c r="O54" i="21" a="1"/>
  <c r="M15" i="21" a="1"/>
  <c r="AV65" i="21" a="1"/>
  <c r="BK56" i="21" a="1"/>
  <c r="BK68" i="21" a="1"/>
  <c r="AP31" i="21" a="1"/>
  <c r="AW48" i="21" a="1"/>
  <c r="AH71" i="21" a="1"/>
  <c r="U69" i="21" a="1"/>
  <c r="BR46" i="21" a="1"/>
  <c r="G76" i="21" a="1"/>
  <c r="AB45" i="21" a="1"/>
  <c r="AA71" i="21" a="1"/>
  <c r="AB23" i="21" a="1"/>
  <c r="BD50" i="21" a="1"/>
  <c r="H22" i="21" a="1"/>
  <c r="BJ29" i="21" a="1"/>
  <c r="AB22" i="21" a="1"/>
  <c r="H44" i="21" a="1"/>
  <c r="E9" i="21" a="1"/>
  <c r="S70" i="21" a="1"/>
  <c r="Z71" i="21" a="1"/>
  <c r="BI59" i="21" a="1"/>
  <c r="Y27" i="21" a="1"/>
  <c r="S55" i="21" a="1"/>
  <c r="K25" i="21" a="1"/>
  <c r="K51" i="21" a="1"/>
  <c r="BB65" i="21" a="1"/>
  <c r="D70" i="21" a="1"/>
  <c r="BH35" i="21" a="1"/>
  <c r="AO51" i="21" a="1"/>
  <c r="AU66" i="21" a="1"/>
  <c r="K57" i="21" a="1"/>
  <c r="AM41" i="21" a="1"/>
  <c r="AB20" i="21" a="1"/>
  <c r="AF56" i="21" a="1"/>
  <c r="AT55" i="21" a="1"/>
  <c r="AG32" i="21" a="1"/>
  <c r="BI5" i="21" a="1"/>
  <c r="Z67" i="21" a="1"/>
  <c r="AU68" i="21" a="1"/>
  <c r="L70" i="21" a="1"/>
  <c r="AF10" i="21" a="1"/>
  <c r="BA56" i="21" a="1"/>
  <c r="O50" i="21" a="1"/>
  <c r="BO40" i="21" a="1"/>
  <c r="AN16" i="21" a="1"/>
  <c r="Q20" i="21" a="1"/>
  <c r="AZ53" i="21" a="1"/>
  <c r="BS45" i="21" a="1"/>
  <c r="U36" i="21" a="1"/>
  <c r="AQ63" i="21" a="1"/>
  <c r="AC56" i="21" a="1"/>
  <c r="O77" i="21" a="1"/>
  <c r="BS39" i="21" a="1"/>
  <c r="T8" i="21" a="1"/>
  <c r="T54" i="21" a="1"/>
  <c r="AO33" i="21" a="1"/>
  <c r="AB61" i="21" a="1"/>
  <c r="AB9" i="21" a="1"/>
  <c r="BJ65" i="21" a="1"/>
  <c r="BC71" i="21" a="1"/>
  <c r="AH6" i="21" a="1"/>
  <c r="AC25" i="21" a="1"/>
  <c r="AX7" i="21" a="1"/>
  <c r="AO66" i="21" a="1"/>
  <c r="AJ74" i="21" a="1"/>
  <c r="AB76" i="21" a="1"/>
  <c r="BS70" i="21" a="1"/>
  <c r="AH62" i="21" a="1"/>
  <c r="AI30" i="21" a="1"/>
  <c r="N7" i="21" a="1"/>
  <c r="G22" i="21" a="1"/>
  <c r="AA40" i="21" a="1"/>
  <c r="AA53" i="21" a="1"/>
  <c r="T47" i="21" a="1"/>
  <c r="O55" i="21" a="1"/>
  <c r="T38" i="21" a="1"/>
  <c r="BC63" i="21" a="1"/>
  <c r="AU26" i="21" a="1"/>
  <c r="AG73" i="21" a="1"/>
  <c r="K56" i="21" a="1"/>
  <c r="AC49" i="21" a="1"/>
  <c r="AU61" i="21" a="1"/>
  <c r="AF63" i="21" a="1"/>
  <c r="BQ54" i="21" a="1"/>
  <c r="BA10" i="21" a="1"/>
  <c r="BI55" i="21" a="1"/>
  <c r="AM32" i="21" a="1"/>
  <c r="AF36" i="21" a="1"/>
  <c r="AT22" i="21" a="1"/>
  <c r="AF61" i="21" a="1"/>
  <c r="AN75" i="21" a="1"/>
  <c r="Z64" i="21" a="1"/>
  <c r="BO76" i="21" a="1"/>
  <c r="AF45" i="21" a="1"/>
  <c r="E8" i="21" a="1"/>
  <c r="AV5" i="21" a="1"/>
  <c r="S42" i="21" a="1"/>
  <c r="AU54" i="21" a="1"/>
  <c r="BK28" i="21" a="1"/>
  <c r="D67" i="21" a="1"/>
  <c r="BA77" i="21" a="1"/>
  <c r="BO60" i="21" a="1"/>
  <c r="BI72" i="21" a="1"/>
  <c r="AG65" i="21" a="1"/>
  <c r="BD31" i="21" a="1"/>
  <c r="G70" i="21" a="1"/>
  <c r="BK39" i="21" a="1"/>
  <c r="AA37" i="21" a="1"/>
  <c r="AV32" i="21" a="1"/>
  <c r="BR22" i="21" a="1"/>
  <c r="F15" i="21" a="1"/>
  <c r="AO20" i="21" a="1"/>
  <c r="AH74" i="21" a="1"/>
  <c r="AJ66" i="21" a="1"/>
  <c r="AW35" i="21" a="1"/>
  <c r="AX53" i="21" a="1"/>
  <c r="AP63" i="21" a="1"/>
  <c r="O14" i="21" a="1"/>
  <c r="V76" i="21" a="1"/>
  <c r="AV72" i="21" a="1"/>
  <c r="BD12" i="21" a="1"/>
  <c r="BD52" i="21" a="1"/>
  <c r="BS71" i="21" a="1"/>
  <c r="N12" i="21" a="1"/>
  <c r="BC36" i="21" a="1"/>
  <c r="AJ48" i="21" a="1"/>
  <c r="AB40" i="21" a="1"/>
  <c r="BQ69" i="21" a="1"/>
  <c r="AV10" i="21" a="1"/>
  <c r="BS24" i="21" a="1"/>
  <c r="BC38" i="21" a="1"/>
  <c r="BC48" i="21" a="1"/>
  <c r="AV43" i="21" a="1"/>
  <c r="BO24" i="21" a="1"/>
  <c r="S26" i="21" a="1"/>
  <c r="K36" i="21" a="1"/>
  <c r="O36" i="21" a="1"/>
  <c r="S13" i="21" a="1"/>
  <c r="D31" i="21" a="1"/>
  <c r="BH67" i="21" a="1"/>
  <c r="AF70" i="21" a="1"/>
  <c r="BA51" i="21" a="1"/>
  <c r="E36" i="21" a="1"/>
  <c r="K41" i="21" a="1"/>
  <c r="Z23" i="21" a="1"/>
  <c r="BA27" i="21" a="1"/>
  <c r="Y67" i="21" a="1"/>
  <c r="Z52" i="21" a="1"/>
  <c r="U24" i="21" a="1"/>
  <c r="AF6" i="21" a="1"/>
  <c r="S34" i="21" a="1"/>
  <c r="AF62" i="21" a="1"/>
  <c r="K28" i="21" a="1"/>
  <c r="AG13" i="21" a="1"/>
  <c r="AB5" i="21" a="1"/>
  <c r="BO68" i="21" a="1"/>
  <c r="BB77" i="21" a="1"/>
  <c r="AT45" i="21" a="1"/>
  <c r="M23" i="21" a="1"/>
  <c r="Y17" i="21" a="1"/>
  <c r="S5" i="21" a="1"/>
  <c r="AS70" i="21" a="1"/>
  <c r="Q58" i="21" a="1"/>
  <c r="C64" i="21" a="1"/>
  <c r="AL21" i="21" a="1"/>
  <c r="N20" i="21" a="1"/>
  <c r="T15" i="21" a="1"/>
  <c r="AH41" i="21" a="1"/>
  <c r="M25" i="21" a="1"/>
  <c r="BK77" i="21" a="1"/>
  <c r="AA75" i="21" a="1"/>
  <c r="V27" i="21" a="1"/>
  <c r="BQ36" i="21" a="1"/>
  <c r="AP36" i="21" a="1"/>
  <c r="AB65" i="21" a="1"/>
  <c r="BQ39" i="21" a="1"/>
  <c r="F24" i="21" a="1"/>
  <c r="AW73" i="21" a="1"/>
  <c r="AP42" i="21" a="1"/>
  <c r="BQ64" i="21" a="1"/>
  <c r="BR15" i="21" a="1"/>
  <c r="AW15" i="21" a="1"/>
  <c r="AX21" i="21" a="1"/>
  <c r="AH66" i="21" a="1"/>
  <c r="AO47" i="21" a="1"/>
  <c r="AQ37" i="21" a="1"/>
  <c r="AB43" i="21" a="1"/>
  <c r="BD63" i="21" a="1"/>
  <c r="M14" i="21" a="1"/>
  <c r="F17" i="21" a="1"/>
  <c r="AP19" i="21" a="1"/>
  <c r="BQ67" i="21" a="1"/>
  <c r="BS46" i="21" a="1"/>
  <c r="F60" i="21" a="1"/>
  <c r="R10" i="21" a="1"/>
  <c r="L42" i="21" a="1"/>
  <c r="Y40" i="21" a="1"/>
  <c r="AG40" i="21" a="1"/>
  <c r="AH10" i="21" a="1"/>
  <c r="R56" i="21" a="1"/>
  <c r="R13" i="21" a="1"/>
  <c r="AA26" i="21" a="1"/>
  <c r="AG7" i="21" a="1"/>
  <c r="BA46" i="21" a="1"/>
  <c r="R45" i="21" a="1"/>
  <c r="AI13" i="21" a="1"/>
  <c r="AF71" i="21" a="1"/>
  <c r="AN56" i="21" a="1"/>
  <c r="K23" i="21" a="1"/>
  <c r="BK16" i="21" a="1"/>
  <c r="BB51" i="21" a="1"/>
  <c r="AU24" i="21" a="1"/>
  <c r="AM73" i="21" a="1"/>
  <c r="O41" i="21" a="1"/>
  <c r="BB24" i="21" a="1"/>
  <c r="Z20" i="21" a="1"/>
  <c r="AU34" i="21" a="1"/>
  <c r="AM69" i="21" a="1"/>
  <c r="BI35" i="21" a="1"/>
  <c r="G6" i="21" a="1"/>
  <c r="Y18" i="21" a="1"/>
  <c r="BA15" i="21" a="1"/>
  <c r="AE16" i="21" a="1"/>
  <c r="X21" i="21" a="1"/>
  <c r="U26" i="21" a="1"/>
  <c r="V52" i="21" a="1"/>
  <c r="G66" i="21" a="1"/>
  <c r="AA25" i="21" a="1"/>
  <c r="T67" i="21" a="1"/>
  <c r="T24" i="21" a="1"/>
  <c r="BS30" i="21" a="1"/>
  <c r="AO76" i="21" a="1"/>
  <c r="U62" i="21" a="1"/>
  <c r="O32" i="21" a="1"/>
  <c r="BR36" i="21" a="1"/>
  <c r="O51" i="21" a="1"/>
  <c r="AX60" i="21" a="1"/>
  <c r="AI15" i="21" a="1"/>
  <c r="AQ61" i="21" a="1"/>
  <c r="F62" i="21" a="1"/>
  <c r="AB29" i="21" a="1"/>
  <c r="G20" i="21" a="1"/>
  <c r="BS12" i="21" a="1"/>
  <c r="AC31" i="21" a="1"/>
  <c r="AB51" i="21" a="1"/>
  <c r="BK34" i="21" a="1"/>
  <c r="AQ10" i="21" a="1"/>
  <c r="AP47" i="21" a="1"/>
  <c r="O17" i="21" a="1"/>
  <c r="BJ67" i="21" a="1"/>
  <c r="G47" i="21" a="1"/>
  <c r="AC20" i="21" a="1"/>
  <c r="BQ24" i="21" a="1"/>
  <c r="T20" i="21" a="1"/>
  <c r="BA66" i="21" a="1"/>
  <c r="Z48" i="21" a="1"/>
  <c r="S54" i="21" a="1"/>
  <c r="AA62" i="21" a="1"/>
  <c r="E74" i="21" a="1"/>
  <c r="D75" i="21" a="1"/>
  <c r="H29" i="21" a="1"/>
  <c r="Z76" i="21" a="1"/>
  <c r="BA42" i="21" a="1"/>
  <c r="AG42" i="21" a="1"/>
  <c r="Y50" i="21" a="1"/>
  <c r="L55" i="21" a="1"/>
  <c r="D8" i="21" a="1"/>
  <c r="D11" i="21" a="1"/>
  <c r="BH51" i="21" a="1"/>
  <c r="G35" i="21" a="1"/>
  <c r="AF11" i="21" a="1"/>
  <c r="AT41" i="21" a="1"/>
  <c r="BO71" i="21" a="1"/>
  <c r="L71" i="21" a="1"/>
  <c r="S61" i="21" a="1"/>
  <c r="AO10" i="21" a="1"/>
  <c r="AN43" i="21" a="1"/>
  <c r="BP77" i="21" a="1"/>
  <c r="AT18" i="21" a="1"/>
  <c r="AJ64" i="21" a="1"/>
  <c r="K74" i="21" a="1"/>
  <c r="BI23" i="21" a="1"/>
  <c r="Q31" i="21" a="1"/>
  <c r="AE76" i="21" a="1"/>
  <c r="BS41" i="21" a="1"/>
  <c r="AO27" i="21" a="1"/>
  <c r="BD51" i="21" a="1"/>
  <c r="M62" i="21" a="1"/>
  <c r="AQ60" i="21" a="1"/>
  <c r="T12" i="21" a="1"/>
  <c r="V31" i="21" a="1"/>
  <c r="BJ23" i="21" a="1"/>
  <c r="F25" i="29" a="1"/>
  <c r="AO30" i="21" a="1"/>
  <c r="BK51" i="21" a="1"/>
  <c r="AA34" i="21" a="1"/>
  <c r="AB11" i="21" a="1"/>
  <c r="H53" i="21" a="1"/>
  <c r="F13" i="21" a="1"/>
  <c r="AJ15" i="21" a="1"/>
  <c r="M10" i="21" a="1"/>
  <c r="BD73" i="21" a="1"/>
  <c r="BC53" i="21" a="1"/>
  <c r="AP17" i="21" a="1"/>
  <c r="BR28" i="21" a="1"/>
  <c r="M6" i="21" a="1"/>
  <c r="BD34" i="21" a="1"/>
  <c r="AQ46" i="21" a="1"/>
  <c r="T29" i="21" a="1"/>
  <c r="AW26" i="21" a="1"/>
  <c r="AP73" i="21" a="1"/>
  <c r="H60" i="21" a="1"/>
  <c r="AQ5" i="21" a="1"/>
  <c r="AQ33" i="21" a="1"/>
  <c r="L54" i="21" a="1"/>
  <c r="R30" i="21" a="1"/>
  <c r="E18" i="21" a="1"/>
  <c r="F30" i="21" a="1"/>
  <c r="BB42" i="21" a="1"/>
  <c r="AG21" i="21" a="1"/>
  <c r="V30" i="21" a="1"/>
  <c r="R57" i="21" a="1"/>
  <c r="E15" i="21" a="1"/>
  <c r="L64" i="21" a="1"/>
  <c r="O76" i="21" a="1"/>
  <c r="E58" i="21" a="1"/>
  <c r="AU5" i="21" a="1"/>
  <c r="S14" i="21" a="1"/>
  <c r="BA30" i="21" a="1"/>
  <c r="D27" i="21" a="1"/>
  <c r="AG9" i="21" a="1"/>
  <c r="Z6" i="21" a="1"/>
  <c r="AH12" i="21" a="1"/>
  <c r="Y24" i="21" a="1"/>
  <c r="AT27" i="21" a="1"/>
  <c r="G33" i="21" a="1"/>
  <c r="R64" i="21" a="1"/>
  <c r="AM35" i="21" a="1"/>
  <c r="BB62" i="21" a="1"/>
  <c r="AT35" i="21" a="1"/>
  <c r="BB6" i="21" a="1"/>
  <c r="BG42" i="21" a="1"/>
  <c r="AL77" i="21" a="1"/>
  <c r="X10" i="21" a="1"/>
  <c r="AV77" i="21" a="1"/>
  <c r="H58" i="21" a="1"/>
  <c r="BC17" i="21" a="1"/>
  <c r="M55" i="21" a="1"/>
  <c r="AV51" i="21" a="1"/>
  <c r="AA72" i="21" a="1"/>
  <c r="BC16" i="21" a="1"/>
  <c r="AC12" i="21" a="1"/>
  <c r="G72" i="21" a="1"/>
  <c r="BD28" i="21" a="1"/>
  <c r="N30" i="21" a="1"/>
  <c r="AA23" i="21" a="1"/>
  <c r="M16" i="21" a="1"/>
  <c r="AH72" i="21" a="1"/>
  <c r="AI59" i="21" a="1"/>
  <c r="AG20" i="21" a="1"/>
  <c r="AF55" i="21" a="1"/>
  <c r="AT71" i="21" a="1"/>
  <c r="BO58" i="21" a="1"/>
  <c r="AX41" i="21" a="1"/>
  <c r="BD57" i="21" a="1"/>
  <c r="AO25" i="21" a="1"/>
  <c r="G41" i="21" a="1"/>
  <c r="E27" i="21" a="1"/>
  <c r="BI70" i="21" a="1"/>
  <c r="BP24" i="21" a="1"/>
  <c r="BO13" i="21" a="1"/>
  <c r="AU35" i="21" a="1"/>
  <c r="BA7" i="21" a="1"/>
  <c r="C45" i="21" a="1"/>
  <c r="BL56" i="21" a="1"/>
  <c r="F33" i="21" a="1"/>
  <c r="AX56" i="21" a="1"/>
  <c r="AJ12" i="21" a="1"/>
  <c r="AX32" i="21" a="1"/>
  <c r="BJ43" i="21" a="1"/>
  <c r="V48" i="21" a="1"/>
  <c r="Y65" i="21" a="1"/>
  <c r="AN77" i="21" a="1"/>
  <c r="D12" i="21" a="1"/>
  <c r="Y9" i="21" a="1"/>
  <c r="L40" i="21" a="1"/>
  <c r="Z33" i="21" a="1"/>
  <c r="BL20" i="21" a="1"/>
  <c r="BN48" i="21" a="1"/>
  <c r="BQ65" i="21" a="1"/>
  <c r="BK23" i="21" a="1"/>
  <c r="BJ53" i="21" a="1"/>
  <c r="BR21" i="21" a="1"/>
  <c r="F39" i="21" a="1"/>
  <c r="AC15" i="21" a="1"/>
  <c r="G13" i="21" a="1"/>
  <c r="Y68" i="21" a="1"/>
  <c r="Y56" i="21" a="1"/>
  <c r="BB8" i="21" a="1"/>
  <c r="S53" i="21" a="1"/>
  <c r="BB27" i="21" a="1"/>
  <c r="AN44" i="21" a="1"/>
  <c r="Z46" i="21" a="1"/>
  <c r="AG52" i="21" a="1"/>
  <c r="BO51" i="21" a="1"/>
  <c r="S12" i="21" a="1"/>
  <c r="K7" i="21" a="1"/>
  <c r="BO8" i="21" a="1"/>
  <c r="X65" i="21" a="1"/>
  <c r="BG32" i="21" a="1"/>
  <c r="O21" i="21" a="1"/>
  <c r="BK64" i="21" a="1"/>
  <c r="V55" i="21" a="1"/>
  <c r="V13" i="21" a="1"/>
  <c r="H25" i="21" a="1"/>
  <c r="AB10" i="21" a="1"/>
  <c r="BK31" i="21" a="1"/>
  <c r="BR40" i="21" a="1"/>
  <c r="V71" i="21" a="1"/>
  <c r="AB37" i="21" a="1"/>
  <c r="M56" i="21" a="1"/>
  <c r="BQ30" i="21" a="1"/>
  <c r="AQ39" i="21" a="1"/>
  <c r="T35" i="21" a="1"/>
  <c r="BE43" i="21" a="1"/>
  <c r="AX28" i="21" a="1"/>
  <c r="F11" i="21" a="1"/>
  <c r="N65" i="21" a="1"/>
  <c r="G27" i="21" a="1"/>
  <c r="N47" i="21" a="1"/>
  <c r="AX70" i="21" a="1"/>
  <c r="AO12" i="21" a="1"/>
  <c r="AO77" i="21" a="1"/>
  <c r="AP62" i="21" a="1"/>
  <c r="H66" i="21" a="1"/>
  <c r="BE59" i="21" a="1"/>
  <c r="BB44" i="21" a="1"/>
  <c r="E71" i="21" a="1"/>
  <c r="AM7" i="21" a="1"/>
  <c r="D40" i="21" a="1"/>
  <c r="BP33" i="21" a="1"/>
  <c r="BO48" i="21" a="1"/>
  <c r="S15" i="21" a="1"/>
  <c r="AG64" i="21" a="1"/>
  <c r="BP27" i="21" a="1"/>
  <c r="AM53" i="21" a="1"/>
  <c r="AM23" i="21" a="1"/>
  <c r="BC11" i="21" a="1"/>
  <c r="BO53" i="21" a="1"/>
  <c r="BO16" i="21" a="1"/>
  <c r="S11" i="21" a="1"/>
  <c r="BL37" i="21" a="1"/>
  <c r="BH19" i="21" a="1"/>
  <c r="E28" i="21" a="1"/>
  <c r="AM37" i="21" a="1"/>
  <c r="AF5" i="21" a="1"/>
  <c r="D43" i="21" a="1"/>
  <c r="D57" i="21" a="1"/>
  <c r="BP66" i="21" a="1"/>
  <c r="AM28" i="21" a="1"/>
  <c r="BP71" i="21" a="1"/>
  <c r="AA44" i="21" a="1"/>
  <c r="BP58" i="21" a="1"/>
  <c r="AN15" i="21" a="1"/>
  <c r="AE34" i="21" a="1"/>
  <c r="AZ74" i="21" a="1"/>
  <c r="AE45" i="21" a="1"/>
  <c r="AZ16" i="21" a="1"/>
  <c r="AJ26" i="21" a="1"/>
  <c r="AC7" i="21" a="1"/>
  <c r="BQ8" i="21" a="1"/>
  <c r="BK47" i="21" a="1"/>
  <c r="AO34" i="21" a="1"/>
  <c r="BD56" i="21" a="1"/>
  <c r="BE40" i="21" a="1"/>
  <c r="M21" i="21" a="1"/>
  <c r="BC60" i="21" a="1"/>
  <c r="AO9" i="21" a="1"/>
  <c r="U14" i="21" a="1"/>
  <c r="O63" i="21" a="1"/>
  <c r="AA65" i="21" a="1"/>
  <c r="G67" i="21" a="1"/>
  <c r="BJ66" i="21" a="1"/>
  <c r="AP16" i="21" a="1"/>
  <c r="U56" i="21" a="1"/>
  <c r="G62" i="21" a="1"/>
  <c r="M47" i="21" a="1"/>
  <c r="H57" i="21" a="1"/>
  <c r="AQ45" i="21" a="1"/>
  <c r="AI25" i="21" a="1"/>
  <c r="AV29" i="21" a="1"/>
  <c r="BS73" i="21" a="1"/>
  <c r="AH43" i="21" a="1"/>
  <c r="G43" i="21" a="1"/>
  <c r="AB16" i="21" a="1"/>
  <c r="H24" i="21" a="1"/>
  <c r="O5" i="21" a="1"/>
  <c r="D34" i="21" a="1"/>
  <c r="BA63" i="21" a="1"/>
  <c r="BB5" i="21" a="1"/>
  <c r="Z62" i="21" a="1"/>
  <c r="AA55" i="21" a="1"/>
  <c r="R46" i="21" a="1"/>
  <c r="AM54" i="21" a="1"/>
  <c r="BQ46" i="21" a="1"/>
  <c r="AN21" i="21" a="1"/>
  <c r="BI73" i="21" a="1"/>
  <c r="BB17" i="21" a="1"/>
  <c r="AP39" i="21" a="1"/>
  <c r="Y23" i="21" a="1"/>
  <c r="BO32" i="21" a="1"/>
  <c r="AT43" i="21" a="1"/>
  <c r="K12" i="21" a="1"/>
  <c r="BP15" i="21" a="1"/>
  <c r="AG33" i="21" a="1"/>
  <c r="BP44" i="21" a="1"/>
  <c r="N70" i="21" a="1"/>
  <c r="AT25" i="21" a="1"/>
  <c r="L16" i="21" a="1"/>
  <c r="U33" i="21" a="1"/>
  <c r="BA29" i="21" a="1"/>
  <c r="AM24" i="21" a="1"/>
  <c r="F26" i="21" a="1"/>
  <c r="AN49" i="21" a="1"/>
  <c r="BO26" i="21" a="1"/>
  <c r="AE50" i="21" a="1"/>
  <c r="BG61" i="21" a="1"/>
  <c r="AL15" i="21" a="1"/>
  <c r="AS76" i="21" a="1"/>
  <c r="X27" i="21" a="1"/>
  <c r="AL50" i="21" a="1"/>
  <c r="C11" i="21" a="1"/>
  <c r="BE25" i="21" a="1"/>
  <c r="AA56" i="21" a="1"/>
  <c r="AH9" i="21" a="1"/>
  <c r="BJ60" i="21" a="1"/>
  <c r="AC39" i="21" a="1"/>
  <c r="AI72" i="21" a="1"/>
  <c r="BD48" i="21" a="1"/>
  <c r="U22" i="21" a="1"/>
  <c r="AV26" i="21" a="1"/>
  <c r="BL36" i="21" a="1"/>
  <c r="BJ42" i="21" a="1"/>
  <c r="BE51" i="21" a="1"/>
  <c r="BK20" i="21" a="1"/>
  <c r="BS16" i="21" a="1"/>
  <c r="BK36" i="21" a="1"/>
  <c r="T25" i="21" a="1"/>
  <c r="BL49" i="21" a="1"/>
  <c r="AI7" i="21" a="1"/>
  <c r="T32" i="21" a="1"/>
  <c r="M35" i="21" a="1"/>
  <c r="AW6" i="21" a="1"/>
  <c r="N32" i="21" a="1"/>
  <c r="AA54" i="21" a="1"/>
  <c r="BQ61" i="21" a="1"/>
  <c r="AW38" i="21" a="1"/>
  <c r="F20" i="21" a="1"/>
  <c r="BJ73" i="21" a="1"/>
  <c r="N5" i="21" a="1"/>
  <c r="BE11" i="21" a="1"/>
  <c r="E30" i="21" a="1"/>
  <c r="AU30" i="21" a="1"/>
  <c r="L47" i="21" a="1"/>
  <c r="K47" i="21" a="1"/>
  <c r="S44" i="21" a="1"/>
  <c r="AM29" i="21" a="1"/>
  <c r="AT20" i="21" a="1"/>
  <c r="D77" i="21" a="1"/>
  <c r="E51" i="21" a="1"/>
  <c r="AU46" i="21" a="1"/>
  <c r="AM76" i="21" a="1"/>
  <c r="BC65" i="21" a="1"/>
  <c r="AC73" i="21" a="1"/>
  <c r="BQ27" i="21" a="1"/>
  <c r="O70" i="21" a="1"/>
  <c r="BO12" i="21" a="1"/>
  <c r="Y10" i="21" a="1"/>
  <c r="D47" i="21" a="1"/>
  <c r="AF72" i="21" a="1"/>
  <c r="M46" i="21" a="1"/>
  <c r="BN40" i="21" a="1"/>
  <c r="AZ26" i="21" a="1"/>
  <c r="J53" i="21" a="1"/>
  <c r="X32" i="21" a="1"/>
  <c r="AZ11" i="21" a="1"/>
  <c r="AS43" i="21" a="1"/>
  <c r="AZ73" i="21" a="1"/>
  <c r="X13" i="21" a="1"/>
  <c r="AS41" i="21" a="1"/>
  <c r="C49" i="21" a="1"/>
  <c r="AS27" i="21" a="1"/>
  <c r="BJ21" i="21" a="1"/>
  <c r="L45" i="21" a="1"/>
  <c r="X64" i="21" a="1"/>
  <c r="AZ22" i="21" a="1"/>
  <c r="AB52" i="21" a="1"/>
  <c r="AH8" i="21" a="1"/>
  <c r="AO40" i="21" a="1"/>
  <c r="AM26" i="21" a="1"/>
  <c r="BO65" i="21" a="1"/>
  <c r="AT26" i="21" a="1"/>
  <c r="BO77" i="21" a="1"/>
  <c r="E23" i="21" a="1"/>
  <c r="Z9" i="21" a="1"/>
  <c r="AL72" i="21" a="1"/>
  <c r="AL25" i="21" a="1"/>
  <c r="BG72" i="21" a="1"/>
  <c r="BG45" i="21" a="1"/>
  <c r="BN8" i="21" a="1"/>
  <c r="AS55" i="21" a="1"/>
  <c r="BN67" i="21" a="1"/>
  <c r="X66" i="21" a="1"/>
  <c r="BG56" i="21" a="1"/>
  <c r="BN53" i="21" a="1"/>
  <c r="L76" i="21" a="1"/>
  <c r="C69" i="21" a="1"/>
  <c r="AX10" i="21" a="1"/>
  <c r="BQ56" i="21" a="1"/>
  <c r="BD41" i="21" a="1"/>
  <c r="O23" i="21" a="1"/>
  <c r="L9" i="21" a="1"/>
  <c r="AO17" i="21" a="1"/>
  <c r="S43" i="21" a="1"/>
  <c r="O61" i="21" a="1"/>
  <c r="BB54" i="21" a="1"/>
  <c r="BI49" i="21" a="1"/>
  <c r="C15" i="21" a="1"/>
  <c r="AS28" i="21" a="1"/>
  <c r="AE42" i="21" a="1"/>
  <c r="AZ44" i="21" a="1"/>
  <c r="BG18" i="21" a="1"/>
  <c r="BG27" i="21" a="1"/>
  <c r="AZ40" i="21" a="1"/>
  <c r="BG65" i="21" a="1"/>
  <c r="BG51" i="21" a="1"/>
  <c r="AE29" i="21" a="1"/>
  <c r="D55" i="21" a="1"/>
  <c r="AQ57" i="21" a="1"/>
  <c r="BL69" i="21" a="1"/>
  <c r="D69" i="21" a="1"/>
  <c r="BL11" i="21" a="1"/>
  <c r="AV6" i="21" a="1"/>
  <c r="AI27" i="21" a="1"/>
  <c r="BE12" i="21" a="1"/>
  <c r="AM50" i="21" a="1"/>
  <c r="AN58" i="21" a="1"/>
  <c r="S75" i="21" a="1"/>
  <c r="AF17" i="21" a="1"/>
  <c r="AP7" i="21" a="1"/>
  <c r="S6" i="21" a="1"/>
  <c r="AL23" i="21" a="1"/>
  <c r="O8" i="21" a="1"/>
  <c r="BC52" i="21" a="1"/>
  <c r="AX34" i="21" a="1"/>
  <c r="H65" i="21" a="1"/>
  <c r="AI21" i="21" a="1"/>
  <c r="BK60" i="21" a="1"/>
  <c r="BQ63" i="21" a="1"/>
  <c r="BB58" i="21" a="1"/>
  <c r="L61" i="21" a="1"/>
  <c r="BH77" i="21" a="1"/>
  <c r="L22" i="21" a="1"/>
  <c r="BI10" i="21" a="1"/>
  <c r="BH29" i="21" a="1"/>
  <c r="AG35" i="21" a="1"/>
  <c r="BE64" i="21" a="1"/>
  <c r="BQ32" i="21" a="1"/>
  <c r="N72" i="21" a="1"/>
  <c r="AB48" i="21" a="1"/>
  <c r="AQ42" i="21" a="1"/>
  <c r="BC45" i="21" a="1"/>
  <c r="AO5" i="21" a="1"/>
  <c r="H49" i="21" a="1"/>
  <c r="AU59" i="21" a="1"/>
  <c r="Z18" i="21" a="1"/>
  <c r="AF23" i="21" a="1"/>
  <c r="AF38" i="21" a="1"/>
  <c r="L8" i="21" a="1"/>
  <c r="R60" i="21" a="1"/>
  <c r="BA43" i="21" a="1"/>
  <c r="E38" i="21" a="1"/>
  <c r="R41" i="21" a="1"/>
  <c r="S56" i="21" a="1"/>
  <c r="Z12" i="21" a="1"/>
  <c r="AF51" i="21" a="1"/>
  <c r="AS53" i="21" a="1"/>
  <c r="Q10" i="21" a="1"/>
  <c r="AA48" i="21" a="1"/>
  <c r="AH25" i="21" a="1"/>
  <c r="G50" i="21" a="1"/>
  <c r="BR14" i="21" a="1"/>
  <c r="BK29" i="21" a="1"/>
  <c r="V36" i="21" a="1"/>
  <c r="AW40" i="21" a="1"/>
  <c r="M13" i="21" a="1"/>
  <c r="AI63" i="21" a="1"/>
  <c r="BR62" i="21" a="1"/>
  <c r="N10" i="21" a="1"/>
  <c r="U16" i="21" a="1"/>
  <c r="AJ68" i="21" a="1"/>
  <c r="AP5" i="21" a="1"/>
  <c r="T52" i="21" a="1"/>
  <c r="AV17" i="21" a="1"/>
  <c r="F59" i="21" a="1"/>
  <c r="AX35" i="21" a="1"/>
  <c r="G14" i="21" a="1"/>
  <c r="AW9" i="21" a="1"/>
  <c r="BJ25" i="21" a="1"/>
  <c r="BK21" i="21" a="1"/>
  <c r="T43" i="21" a="1"/>
  <c r="BL43" i="21" a="1"/>
  <c r="F57" i="21" a="1"/>
  <c r="AI62" i="21" a="1"/>
  <c r="BI77" i="21" a="1"/>
  <c r="AN76" i="21" a="1"/>
  <c r="AF74" i="21" a="1"/>
  <c r="BO55" i="21" a="1"/>
  <c r="Y6" i="21" a="1"/>
  <c r="BH20" i="21" a="1"/>
  <c r="Y61" i="21" a="1"/>
  <c r="AU60" i="21" a="1"/>
  <c r="BP76" i="21" a="1"/>
  <c r="D6" i="21" a="1"/>
  <c r="BI39" i="21" a="1"/>
  <c r="AJ70" i="21" a="1"/>
  <c r="L26" i="21" a="1"/>
  <c r="BP52" i="21" a="1"/>
  <c r="Y22" i="21" a="1"/>
  <c r="AW21" i="21" a="1"/>
  <c r="AM71" i="21" a="1"/>
  <c r="R20" i="21" a="1"/>
  <c r="E35" i="21" a="1"/>
  <c r="BB7" i="21" a="1"/>
  <c r="BA41" i="21" a="1"/>
  <c r="BP9" i="21" a="1"/>
  <c r="Z30" i="21" a="1"/>
  <c r="S20" i="21" a="1"/>
  <c r="Z56" i="21" a="1"/>
  <c r="AA29" i="21" a="1"/>
  <c r="S63" i="21" a="1"/>
  <c r="AG57" i="21" a="1"/>
  <c r="C62" i="21" a="1"/>
  <c r="AS69" i="21" a="1"/>
  <c r="X62" i="21" a="1"/>
  <c r="AL64" i="21" a="1"/>
  <c r="M43" i="21" a="1"/>
  <c r="AP25" i="21" a="1"/>
  <c r="AC9" i="21" a="1"/>
  <c r="N41" i="21" a="1"/>
  <c r="BJ46" i="21" a="1"/>
  <c r="N16" i="21" a="1"/>
  <c r="BE35" i="21" a="1"/>
  <c r="BK74" i="21" a="1"/>
  <c r="H72" i="21" a="1"/>
  <c r="BJ68" i="21" a="1"/>
  <c r="BR34" i="21" a="1"/>
  <c r="M39" i="21" a="1"/>
  <c r="T28" i="21" a="1"/>
  <c r="U28" i="21" a="1"/>
  <c r="F76" i="21" a="1"/>
  <c r="T27" i="21" a="1"/>
  <c r="AX26" i="21" a="1"/>
  <c r="T17" i="21" a="1"/>
  <c r="F44" i="21" a="1"/>
  <c r="BL28" i="21" a="1"/>
  <c r="BQ35" i="21" a="1"/>
  <c r="AI37" i="21" a="1"/>
  <c r="BL77" i="21" a="1"/>
  <c r="AW5" i="21" a="1"/>
  <c r="AX72" i="21" a="1"/>
  <c r="M5" i="21" a="1"/>
  <c r="AW25" i="21" a="1"/>
  <c r="AA43" i="21" a="1"/>
  <c r="AI74" i="21" a="1"/>
  <c r="AM57" i="21" a="1"/>
  <c r="AM12" i="21" a="1"/>
  <c r="AF7" i="21" a="1"/>
  <c r="K35" i="21" a="1"/>
  <c r="BA57" i="21" a="1"/>
  <c r="BH31" i="21" a="1"/>
  <c r="BA20" i="21" a="1"/>
  <c r="AU40" i="21" a="1"/>
  <c r="D71" i="21" a="1"/>
  <c r="BI25" i="21" a="1"/>
  <c r="Y26" i="21" a="1"/>
  <c r="V72" i="21" a="1"/>
  <c r="R55" i="21" a="1"/>
  <c r="S17" i="21" a="1"/>
  <c r="AM42" i="21" a="1"/>
  <c r="AW12" i="21" a="1"/>
  <c r="AF64" i="21" a="1"/>
  <c r="AT9" i="21" a="1"/>
  <c r="R43" i="21" a="1"/>
  <c r="U71" i="21" a="1"/>
  <c r="AU50" i="21" a="1"/>
  <c r="E16" i="21" a="1"/>
  <c r="BI38" i="21" a="1"/>
  <c r="AG53" i="21" a="1"/>
  <c r="AF35" i="21" a="1"/>
  <c r="AC43" i="21" a="1"/>
  <c r="BI66" i="21" a="1"/>
  <c r="BO75" i="21" a="1"/>
  <c r="Q24" i="21" a="1"/>
  <c r="C52" i="21" a="1"/>
  <c r="BN17" i="21" a="1"/>
  <c r="C5" i="21" a="1"/>
  <c r="AL55" i="21" a="1"/>
  <c r="Q60" i="21" a="1"/>
  <c r="Q48" i="21" a="1"/>
  <c r="BS42" i="21" a="1"/>
  <c r="H64" i="21" a="1"/>
  <c r="N11" i="21" a="1"/>
  <c r="AO26" i="21" a="1"/>
  <c r="AJ7" i="21" a="1"/>
  <c r="AX12" i="21" a="1"/>
  <c r="H50" i="21" a="1"/>
  <c r="H28" i="21" a="1"/>
  <c r="AQ74" i="21" a="1"/>
  <c r="AX67" i="21" a="1"/>
  <c r="BC10" i="21" a="1"/>
  <c r="BC23" i="21" a="1"/>
  <c r="BD61" i="21" a="1"/>
  <c r="BE33" i="21" a="1"/>
  <c r="AB17" i="21" a="1"/>
  <c r="AW22" i="21" a="1"/>
  <c r="BR38" i="21" a="1"/>
  <c r="U65" i="21" a="1"/>
  <c r="BD22" i="21" a="1"/>
  <c r="BS8" i="21" a="1"/>
  <c r="F67" i="21" a="1"/>
  <c r="BE5" i="21" a="1"/>
  <c r="BE57" i="21" a="1"/>
  <c r="U68" i="21" a="1"/>
  <c r="AB74" i="21" a="1"/>
  <c r="O40" i="21" a="1"/>
  <c r="N48" i="21" a="1"/>
  <c r="O68" i="21" a="1"/>
  <c r="BJ33" i="21" a="1"/>
  <c r="S69" i="21" a="1"/>
  <c r="AN10" i="21" a="1"/>
  <c r="BO25" i="21" a="1"/>
  <c r="Y11" i="21" a="1"/>
  <c r="BO66" i="21" a="1"/>
  <c r="K18" i="21" a="1"/>
  <c r="AN22" i="21" a="1"/>
  <c r="Z24" i="21" a="1"/>
  <c r="S37" i="21" a="1"/>
  <c r="AU8" i="21" a="1"/>
  <c r="Y38" i="21" a="1"/>
  <c r="U57" i="21" a="1"/>
  <c r="BQ72" i="21" a="1"/>
  <c r="BR59" i="21" a="1"/>
  <c r="AM63" i="21" a="1"/>
  <c r="AG28" i="21" a="1"/>
  <c r="R18" i="21" a="1"/>
  <c r="AN51" i="21" a="1"/>
  <c r="AB32" i="21" a="1"/>
  <c r="BB70" i="21" a="1"/>
  <c r="AE6" i="21" a="1"/>
  <c r="BN68" i="21" a="1"/>
  <c r="AS47" i="21" a="1"/>
  <c r="AL68" i="21" a="1"/>
  <c r="BG20" i="21" a="1"/>
  <c r="BN20" i="21" a="1"/>
  <c r="X37" i="21" a="1"/>
  <c r="Q23" i="21" a="1"/>
  <c r="Q22" i="21" a="1"/>
  <c r="AZ29" i="21" a="1"/>
  <c r="X28" i="21" a="1"/>
  <c r="T68" i="21" a="1"/>
  <c r="K30" i="21" a="1"/>
  <c r="AL47" i="21" a="1"/>
  <c r="AW51" i="21" a="1"/>
  <c r="N67" i="21" a="1"/>
  <c r="AI33" i="21" a="1"/>
  <c r="U74" i="21" a="1"/>
  <c r="BB75" i="21" a="1"/>
  <c r="BP25" i="21" a="1"/>
  <c r="BA68" i="21" a="1"/>
  <c r="BC24" i="21" a="1"/>
  <c r="AU77" i="21" a="1"/>
  <c r="BA44" i="21" a="1"/>
  <c r="BN50" i="21" a="1"/>
  <c r="AS45" i="21" a="1"/>
  <c r="C27" i="21" a="1"/>
  <c r="AZ24" i="21" a="1"/>
  <c r="X18" i="21" a="1"/>
  <c r="BN25" i="21" a="1"/>
  <c r="Q45" i="21" a="1"/>
  <c r="BG33" i="21" a="1"/>
  <c r="X14" i="21" a="1"/>
  <c r="J54" i="21" a="1"/>
  <c r="AM40" i="21" a="1"/>
  <c r="AQ54" i="21" a="1"/>
  <c r="BI58" i="21" a="1"/>
  <c r="BH5" i="21" a="1"/>
  <c r="AZ66" i="21" a="1"/>
  <c r="AC59" i="21" a="1"/>
  <c r="BC41" i="21" a="1"/>
  <c r="BK12" i="21" a="1"/>
  <c r="AB59" i="21" a="1"/>
  <c r="L69" i="21" a="1"/>
  <c r="AN57" i="21" a="1"/>
  <c r="BH48" i="21" a="1"/>
  <c r="AU62" i="21" a="1"/>
  <c r="T37" i="21" a="1"/>
  <c r="D25" i="29" a="1"/>
  <c r="AS17" i="21" a="1"/>
  <c r="BE73" i="21" a="1"/>
  <c r="V19" i="21" a="1"/>
  <c r="H32" i="21" a="1"/>
  <c r="AV13" i="21" a="1"/>
  <c r="AO15" i="21" a="1"/>
  <c r="BJ22" i="21" a="1"/>
  <c r="H54" i="21" a="1"/>
  <c r="E21" i="21" a="1"/>
  <c r="AF58" i="21" a="1"/>
  <c r="D33" i="21" a="1"/>
  <c r="AT8" i="21" a="1"/>
  <c r="BH28" i="21" a="1"/>
  <c r="R49" i="21" a="1"/>
  <c r="Y39" i="21" a="1"/>
  <c r="AC23" i="21" a="1"/>
  <c r="BQ44" i="21" a="1"/>
  <c r="F5" i="21" a="1"/>
  <c r="BC57" i="21" a="1"/>
  <c r="U64" i="21" a="1"/>
  <c r="F75" i="21" a="1"/>
  <c r="BL70" i="21" a="1"/>
  <c r="M17" i="21" a="1"/>
  <c r="AN50" i="21" a="1"/>
  <c r="K46" i="21" a="1"/>
  <c r="Y19" i="21" a="1"/>
  <c r="AN62" i="21" a="1"/>
  <c r="E69" i="21" a="1"/>
  <c r="K55" i="21" a="1"/>
  <c r="AN74" i="21" a="1"/>
  <c r="AP51" i="21" a="1"/>
  <c r="BB49" i="21" a="1"/>
  <c r="D32" i="21" a="1"/>
  <c r="K65" i="21" a="1"/>
  <c r="R17" i="21" a="1"/>
  <c r="X40" i="21" a="1"/>
  <c r="BN52" i="21" a="1"/>
  <c r="BK8" i="21" a="1"/>
  <c r="AO43" i="21" a="1"/>
  <c r="AB41" i="21" a="1"/>
  <c r="N44" i="21" a="1"/>
  <c r="AO53" i="21" a="1"/>
  <c r="H67" i="21" a="1"/>
  <c r="O33" i="21" a="1"/>
  <c r="AX25" i="21" a="1"/>
  <c r="M42" i="21" a="1"/>
  <c r="BD69" i="21" a="1"/>
  <c r="AB33" i="21" a="1"/>
  <c r="AO14" i="21" a="1"/>
  <c r="BD36" i="21" a="1"/>
  <c r="V39" i="21" a="1"/>
  <c r="AB58" i="21" a="1"/>
  <c r="BS52" i="21" a="1"/>
  <c r="AX48" i="21" a="1"/>
  <c r="AJ43" i="21" a="1"/>
  <c r="G64" i="21" a="1"/>
  <c r="AX22" i="21" a="1"/>
  <c r="AI49" i="21" a="1"/>
  <c r="BE39" i="21" a="1"/>
  <c r="U6" i="21" a="1"/>
  <c r="AI20" i="21" a="1"/>
  <c r="BE38" i="21" a="1"/>
  <c r="AQ40" i="21" a="1"/>
  <c r="D74" i="21" a="1"/>
  <c r="AT17" i="21" a="1"/>
  <c r="L13" i="21" a="1"/>
  <c r="AA11" i="21" a="1"/>
  <c r="BB19" i="21" a="1"/>
  <c r="AU12" i="21" a="1"/>
  <c r="BQ11" i="21" a="1"/>
  <c r="S45" i="21" a="1"/>
  <c r="AU42" i="21" a="1"/>
  <c r="AF20" i="21" a="1"/>
  <c r="Z57" i="21" a="1"/>
  <c r="BA67" i="21" a="1"/>
  <c r="AT72" i="21" a="1"/>
  <c r="K17" i="21" a="1"/>
  <c r="AU17" i="21" a="1"/>
  <c r="T66" i="21" a="1"/>
  <c r="BH44" i="21" a="1"/>
  <c r="BB48" i="21" a="1"/>
  <c r="AF34" i="21" a="1"/>
  <c r="D29" i="21" a="1"/>
  <c r="K49" i="21" a="1"/>
  <c r="M18" i="21" a="1"/>
  <c r="AT59" i="21" a="1"/>
  <c r="BP11" i="21" a="1"/>
  <c r="AG47" i="21" a="1"/>
  <c r="AX42" i="21" a="1"/>
  <c r="AF32" i="21" a="1"/>
  <c r="BH54" i="21" a="1"/>
  <c r="Q37" i="21" a="1"/>
  <c r="X70" i="21" a="1"/>
  <c r="AS11" i="21" a="1"/>
  <c r="J73" i="21" a="1"/>
  <c r="AQ11" i="21" a="1"/>
  <c r="G45" i="21" a="1"/>
  <c r="AC75" i="21" a="1"/>
  <c r="AV16" i="21" a="1"/>
  <c r="BS68" i="21" a="1"/>
  <c r="AO57" i="21" a="1"/>
  <c r="AX20" i="21" a="1"/>
  <c r="AP77" i="21" a="1"/>
  <c r="BD59" i="21" a="1"/>
  <c r="M27" i="21" a="1"/>
  <c r="U46" i="21" a="1"/>
  <c r="AA63" i="21" a="1"/>
  <c r="AW8" i="21" a="1"/>
  <c r="AW13" i="21" a="1"/>
  <c r="BR24" i="21" a="1"/>
  <c r="BL63" i="21" a="1"/>
  <c r="N34" i="21" a="1"/>
  <c r="BJ77" i="21" a="1"/>
  <c r="G18" i="21" a="1"/>
  <c r="AH45" i="21" a="1"/>
  <c r="BJ70" i="21" a="1"/>
  <c r="AV70" i="21" a="1"/>
  <c r="AQ8" i="21" a="1"/>
  <c r="BL60" i="21" a="1"/>
  <c r="AH77" i="21" a="1"/>
  <c r="BS38" i="21" a="1"/>
  <c r="U8" i="21" a="1"/>
  <c r="AV24" i="21" a="1"/>
  <c r="BR26" i="21" a="1"/>
  <c r="S22" i="21" a="1"/>
  <c r="Z22" i="21" a="1"/>
  <c r="AT34" i="21" a="1"/>
  <c r="D25" i="21" a="1"/>
  <c r="BH49" i="21" a="1"/>
  <c r="R71" i="21" a="1"/>
  <c r="AU21" i="21" a="1"/>
  <c r="BA26" i="21" a="1"/>
  <c r="Y69" i="21" a="1"/>
  <c r="S33" i="21" a="1"/>
  <c r="AF41" i="21" a="1"/>
  <c r="BL45" i="21" a="1"/>
  <c r="Z55" i="21" a="1"/>
  <c r="BI68" i="21" a="1"/>
  <c r="K32" i="21" a="1"/>
  <c r="G15" i="21" a="1"/>
  <c r="AN67" i="21" a="1"/>
  <c r="AU45" i="21" a="1"/>
  <c r="AG18" i="21" a="1"/>
  <c r="AU28" i="21" a="1"/>
  <c r="BH12" i="21" a="1"/>
  <c r="R28" i="21" a="1"/>
  <c r="BI12" i="21" a="1"/>
  <c r="BI7" i="21" a="1"/>
  <c r="K22" i="21" a="1"/>
  <c r="U17" i="21" a="1"/>
  <c r="R61" i="21" a="1"/>
  <c r="AF8" i="21" a="1"/>
  <c r="J49" i="21" a="1"/>
  <c r="AL65" i="21" a="1"/>
  <c r="BG26" i="21" a="1"/>
  <c r="Q5" i="21" a="1"/>
  <c r="C70" i="21" a="1"/>
  <c r="BN58" i="21" a="1"/>
  <c r="Q63" i="21" a="1"/>
  <c r="AQ68" i="21" a="1"/>
  <c r="G61" i="21" a="1"/>
  <c r="AI68" i="21" a="1"/>
  <c r="BL76" i="21" a="1"/>
  <c r="BE61" i="21" a="1"/>
  <c r="AJ63" i="21" a="1"/>
  <c r="G46" i="21" a="1"/>
  <c r="AO74" i="21" a="1"/>
  <c r="BD46" i="21" a="1"/>
  <c r="AV36" i="21" a="1"/>
  <c r="BR74" i="21" a="1"/>
  <c r="AP10" i="21" a="1"/>
  <c r="BQ31" i="21" a="1"/>
  <c r="M8" i="21" a="1"/>
  <c r="BR8" i="21" a="1"/>
  <c r="AI35" i="21" a="1"/>
  <c r="N28" i="21" a="1"/>
  <c r="G39" i="21" a="1"/>
  <c r="AH27" i="21" a="1"/>
  <c r="O30" i="21" a="1"/>
  <c r="H19" i="21" a="1"/>
  <c r="BS29" i="21" a="1"/>
  <c r="AJ41" i="21" a="1"/>
  <c r="AJ49" i="21" a="1"/>
  <c r="BS11" i="21" a="1"/>
  <c r="BR68" i="21" a="1"/>
  <c r="U34" i="21" a="1"/>
  <c r="N37" i="21" a="1"/>
  <c r="G73" i="21" a="1"/>
  <c r="AT44" i="21" a="1"/>
  <c r="AN71" i="21" a="1"/>
  <c r="AN12" i="21" a="1"/>
  <c r="V54" i="21" a="1"/>
  <c r="BP6" i="21" a="1"/>
  <c r="D68" i="21" a="1"/>
  <c r="E11" i="21" a="1"/>
  <c r="BP28" i="21" a="1"/>
  <c r="BB68" i="21" a="1"/>
  <c r="BO6" i="21" a="1"/>
  <c r="BP5" i="21" a="1"/>
  <c r="AC44" i="21" a="1"/>
  <c r="AP33" i="21" a="1"/>
  <c r="H70" i="21" a="1"/>
  <c r="D23" i="21" a="1"/>
  <c r="BO49" i="21" a="1"/>
  <c r="BA24" i="21" a="1"/>
  <c r="AG26" i="21" a="1"/>
  <c r="S41" i="21" a="1"/>
  <c r="BP68" i="21" a="1"/>
  <c r="AZ49" i="21" a="1"/>
  <c r="C30" i="21" a="1"/>
  <c r="C41" i="21" a="1"/>
  <c r="Q27" i="21" a="1"/>
  <c r="BG50" i="21" a="1"/>
  <c r="AL60" i="21" a="1"/>
  <c r="AE56" i="21" a="1"/>
  <c r="J30" i="21" a="1"/>
  <c r="AE33" i="21" a="1"/>
  <c r="AZ71" i="21" a="1"/>
  <c r="Q74" i="21" a="1"/>
  <c r="AJ51" i="21" a="1"/>
  <c r="AO49" i="21" a="1"/>
  <c r="AL53" i="21" a="1"/>
  <c r="BL42" i="21" a="1"/>
  <c r="AQ50" i="21" a="1"/>
  <c r="BE21" i="21" a="1"/>
  <c r="AJ55" i="21" a="1"/>
  <c r="BR75" i="21" a="1"/>
  <c r="F54" i="21" a="1"/>
  <c r="T19" i="21" a="1"/>
  <c r="V69" i="21" a="1"/>
  <c r="D58" i="21" a="1"/>
  <c r="E5" i="21" a="1"/>
  <c r="AE61" i="21" a="1"/>
  <c r="AZ67" i="21" a="1"/>
  <c r="AL62" i="21" a="1"/>
  <c r="AS20" i="21" a="1"/>
  <c r="AE39" i="21" a="1"/>
  <c r="AZ21" i="21" a="1"/>
  <c r="Q46" i="21" a="1"/>
  <c r="AE74" i="21" a="1"/>
  <c r="C60" i="21" a="1"/>
  <c r="AE46" i="21" a="1"/>
  <c r="BA69" i="21" a="1"/>
  <c r="D65" i="21" a="1"/>
  <c r="R8" i="21" a="1"/>
  <c r="AE12" i="21" a="1"/>
  <c r="AV60" i="21" a="1"/>
  <c r="AQ13" i="21" a="1"/>
  <c r="M45" i="21" a="1"/>
  <c r="BR10" i="21" a="1"/>
  <c r="AI39" i="21" a="1"/>
  <c r="BH43" i="21" a="1"/>
  <c r="R42" i="21" a="1"/>
  <c r="BR63" i="21" a="1"/>
  <c r="E54" i="21" a="1"/>
  <c r="BB43" i="21" a="1"/>
  <c r="N33" i="21" a="1"/>
  <c r="BC29" i="21" a="1"/>
  <c r="V28" i="21" a="1"/>
  <c r="AH70" i="21" a="1"/>
  <c r="AQ52" i="21" a="1"/>
  <c r="AB42" i="21" a="1"/>
  <c r="AQ44" i="21" a="1"/>
  <c r="AH5" i="21" a="1"/>
  <c r="AF25" i="21" a="1"/>
  <c r="M31" i="21" a="1"/>
  <c r="BE24" i="21" a="1"/>
  <c r="AV34" i="21" a="1"/>
  <c r="AW41" i="21" a="1"/>
  <c r="S66" i="21" a="1"/>
  <c r="R29" i="21" a="1"/>
  <c r="AQ34" i="21" a="1"/>
  <c r="U5" i="21" a="1"/>
  <c r="BD53" i="21" a="1"/>
  <c r="AP26" i="21" a="1"/>
  <c r="AI55" i="21" a="1"/>
  <c r="BE55" i="21" a="1"/>
  <c r="AX27" i="21" a="1"/>
  <c r="U55" i="21" a="1"/>
  <c r="BD26" i="21" a="1"/>
  <c r="AM45" i="21" a="1"/>
  <c r="AG45" i="21" a="1"/>
  <c r="AV57" i="21" a="1"/>
  <c r="AT49" i="21" a="1"/>
  <c r="K29" i="21" a="1"/>
  <c r="AU25" i="21" a="1"/>
  <c r="V58" i="21" a="1"/>
  <c r="AG51" i="21" a="1"/>
  <c r="R37" i="21" a="1"/>
  <c r="AA8" i="21" a="1"/>
  <c r="BA55" i="21" a="1"/>
  <c r="BN30" i="21" a="1"/>
  <c r="J29" i="21" a="1"/>
  <c r="AC40" i="21" a="1"/>
  <c r="AX16" i="21" a="1"/>
  <c r="BE19" i="21" a="1"/>
  <c r="AJ27" i="21" a="1"/>
  <c r="G48" i="21" a="1"/>
  <c r="BC68" i="21" a="1"/>
  <c r="AC72" i="21" a="1"/>
  <c r="BQ19" i="21" a="1"/>
  <c r="AJ60" i="21" a="1"/>
  <c r="BQ60" i="21" a="1"/>
  <c r="AJ38" i="21" a="1"/>
  <c r="U48" i="21" a="1"/>
  <c r="T71" i="21" a="1"/>
  <c r="U61" i="21" a="1"/>
  <c r="BR6" i="21" a="1"/>
  <c r="BJ41" i="21" a="1"/>
  <c r="AI51" i="21" a="1"/>
  <c r="AC34" i="21" a="1"/>
  <c r="AX33" i="21" a="1"/>
  <c r="V53" i="21" a="1"/>
  <c r="BR25" i="21" a="1"/>
  <c r="AA51" i="21" a="1"/>
  <c r="BE16" i="21" a="1"/>
  <c r="BC62" i="21" a="1"/>
  <c r="BD54" i="21" a="1"/>
  <c r="M74" i="21" a="1"/>
  <c r="AN20" i="21" a="1"/>
  <c r="BO33" i="21" a="1"/>
  <c r="AF48" i="21" a="1"/>
  <c r="AV73" i="21" a="1"/>
  <c r="BP56" i="21" a="1"/>
  <c r="BO18" i="21" a="1"/>
  <c r="AB47" i="21" a="1"/>
  <c r="BA9" i="21" a="1"/>
  <c r="BA54" i="21" a="1"/>
  <c r="E26" i="21" a="1"/>
  <c r="K21" i="21" a="1"/>
  <c r="R9" i="21" a="1"/>
  <c r="Y66" i="21" a="1"/>
  <c r="BB66" i="21" a="1"/>
  <c r="E42" i="21" a="1"/>
  <c r="V44" i="21" a="1"/>
  <c r="K68" i="21" a="1"/>
  <c r="K62" i="21" a="1"/>
  <c r="BK35" i="21" a="1"/>
  <c r="AN18" i="21" a="1"/>
  <c r="E65" i="21" a="1"/>
  <c r="BQ28" i="21" a="1"/>
  <c r="BO38" i="21" a="1"/>
  <c r="BI19" i="21" a="1"/>
  <c r="BA72" i="21" a="1"/>
  <c r="AF47" i="21" a="1"/>
  <c r="BO34" i="21" a="1"/>
  <c r="BG41" i="21" a="1"/>
  <c r="AS56" i="21" a="1"/>
  <c r="AZ36" i="21" a="1"/>
  <c r="AL52" i="21" a="1"/>
  <c r="J17" i="21" a="1"/>
  <c r="BC21" i="21" a="1"/>
  <c r="AQ43" i="21" a="1"/>
  <c r="AQ12" i="21" a="1"/>
  <c r="AH21" i="21" a="1"/>
  <c r="BQ23" i="21" a="1"/>
  <c r="BD45" i="21" a="1"/>
  <c r="AI56" i="21" a="1"/>
  <c r="AV58" i="21" a="1"/>
  <c r="AA15" i="21" a="1"/>
  <c r="N59" i="21" a="1"/>
  <c r="AQ31" i="21" a="1"/>
  <c r="AP35" i="21" a="1"/>
  <c r="BS47" i="21" a="1"/>
  <c r="AO45" i="21" a="1"/>
  <c r="BS6" i="21" a="1"/>
  <c r="AQ7" i="21" a="1"/>
  <c r="BD32" i="21" a="1"/>
  <c r="BR65" i="21" a="1"/>
  <c r="BR37" i="21" a="1"/>
  <c r="N49" i="21" a="1"/>
  <c r="AA52" i="21" a="1"/>
  <c r="N63" i="21" a="1"/>
  <c r="AA32" i="21" a="1"/>
  <c r="BS13" i="21" a="1"/>
  <c r="BK22" i="21" a="1"/>
  <c r="T46" i="21" a="1"/>
  <c r="BC26" i="21" a="1"/>
  <c r="V65" i="21" a="1"/>
  <c r="T40" i="21" a="1"/>
  <c r="BP39" i="21" a="1"/>
  <c r="AN38" i="21" a="1"/>
  <c r="BA8" i="21" a="1"/>
  <c r="Y62" i="21" a="1"/>
  <c r="L46" i="21" a="1"/>
  <c r="S23" i="21" a="1"/>
  <c r="BA48" i="21" a="1"/>
  <c r="BH25" i="21" a="1"/>
  <c r="BP62" i="21" a="1"/>
  <c r="BO42" i="21" a="1"/>
  <c r="BA52" i="21" a="1"/>
  <c r="BL47" i="21" a="1"/>
  <c r="AM9" i="21" a="1"/>
  <c r="BI54" i="21" a="1"/>
  <c r="AG38" i="21" a="1"/>
  <c r="F23" i="21" a="1"/>
  <c r="BA76" i="21" a="1"/>
  <c r="E50" i="21" a="1"/>
  <c r="D26" i="21" a="1"/>
  <c r="AM56" i="21" a="1"/>
  <c r="L21" i="21" a="1"/>
  <c r="S39" i="21" a="1"/>
  <c r="Y8" i="21" a="1"/>
  <c r="AU44" i="21" a="1"/>
  <c r="BH53" i="21" a="1"/>
  <c r="AC14" i="21" a="1"/>
  <c r="L35" i="21" a="1"/>
  <c r="AG72" i="21" a="1"/>
  <c r="BN45" i="21" a="1"/>
  <c r="Q41" i="21" a="1"/>
  <c r="AL67" i="21" a="1"/>
  <c r="Q57" i="21" a="1"/>
  <c r="Q67" i="21" a="1"/>
  <c r="X24" i="21" a="1"/>
  <c r="BQ75" i="21" a="1"/>
  <c r="F69" i="21" a="1"/>
  <c r="AW69" i="21" a="1"/>
  <c r="BD68" i="21" a="1"/>
  <c r="AH17" i="21" a="1"/>
  <c r="G57" i="21" a="1"/>
  <c r="F12" i="21" a="1"/>
  <c r="T74" i="21" a="1"/>
  <c r="BJ9" i="21" a="1"/>
  <c r="AX63" i="21" a="1"/>
  <c r="BR53" i="21" a="1"/>
  <c r="AV42" i="21" a="1"/>
  <c r="BK70" i="21" a="1"/>
  <c r="H73" i="21" a="1"/>
  <c r="BJ39" i="21" a="1"/>
  <c r="H68" i="21" a="1"/>
  <c r="BQ17" i="21" a="1"/>
  <c r="N60" i="21" a="1"/>
  <c r="O45" i="21" a="1"/>
  <c r="BL50" i="21" a="1"/>
  <c r="AC65" i="21" a="1"/>
  <c r="BK76" i="21" a="1"/>
  <c r="U39" i="21" a="1"/>
  <c r="BQ50" i="21" a="1"/>
  <c r="BC44" i="21" a="1"/>
  <c r="BK19" i="21" a="1"/>
  <c r="BQ13" i="21" a="1"/>
  <c r="AI46" i="21" a="1"/>
  <c r="AO11" i="21" a="1"/>
  <c r="AV62" i="21" a="1"/>
  <c r="AF76" i="21" a="1"/>
  <c r="AN46" i="21" a="1"/>
  <c r="AT66" i="21" a="1"/>
  <c r="BC19" i="21" a="1"/>
  <c r="BH52" i="21" a="1"/>
  <c r="L62" i="21" a="1"/>
  <c r="F28" i="21" a="1"/>
  <c r="AN36" i="21" a="1"/>
  <c r="AT39" i="21" a="1"/>
  <c r="AM30" i="21" a="1"/>
  <c r="F55" i="21" a="1"/>
  <c r="AI71" i="21" a="1"/>
  <c r="AO19" i="21" a="1"/>
  <c r="AB44" i="21" a="1"/>
  <c r="BB16" i="21" a="1"/>
  <c r="AG70" i="21" a="1"/>
  <c r="E12" i="21" a="1"/>
  <c r="BJ71" i="21" a="1"/>
  <c r="Z72" i="21" a="1"/>
  <c r="BI57" i="21" a="1"/>
  <c r="AL19" i="21" a="1"/>
  <c r="BN59" i="21" a="1"/>
  <c r="X9" i="21" a="1"/>
  <c r="AS67" i="21" a="1"/>
  <c r="BN64" i="21" a="1"/>
  <c r="J56" i="21" a="1"/>
  <c r="Q71" i="21" a="1"/>
  <c r="AZ18" i="21" a="1"/>
  <c r="X12" i="21" a="1"/>
  <c r="C22" i="21" a="1"/>
  <c r="C54" i="21" a="1"/>
  <c r="BR13" i="21" a="1"/>
  <c r="E7" i="21" a="1"/>
  <c r="BN66" i="21" a="1"/>
  <c r="F37" i="21" a="1"/>
  <c r="G16" i="21" a="1"/>
  <c r="BL24" i="21" a="1"/>
  <c r="AX8" i="21" a="1"/>
  <c r="K14" i="21" a="1"/>
  <c r="BA28" i="21" a="1"/>
  <c r="BR54" i="21" a="1"/>
  <c r="AF59" i="21" a="1"/>
  <c r="K77" i="21" a="1"/>
  <c r="AL16" i="21" a="1"/>
  <c r="AZ32" i="21" a="1"/>
  <c r="AL69" i="21" a="1"/>
  <c r="AE67" i="21" a="1"/>
  <c r="BN12" i="21" a="1"/>
  <c r="AZ7" i="21" a="1"/>
  <c r="BG8" i="21" a="1"/>
  <c r="AE40" i="21" a="1"/>
  <c r="Q12" i="21" a="1"/>
  <c r="BN22" i="21" a="1"/>
  <c r="AE36" i="21" a="1"/>
  <c r="H48" i="21" a="1"/>
  <c r="Q28" i="21" a="1"/>
  <c r="BC73" i="21" a="1"/>
  <c r="O47" i="21" a="1"/>
  <c r="BQ12" i="21" a="1"/>
  <c r="BC33" i="21" a="1"/>
  <c r="D36" i="21" a="1"/>
  <c r="Y58" i="21" a="1"/>
  <c r="BH62" i="21" a="1"/>
  <c r="S59" i="21" a="1"/>
  <c r="Y54" i="21" a="1"/>
  <c r="Q54" i="21" a="1"/>
  <c r="BN13" i="21" a="1"/>
  <c r="X17" i="21" a="1"/>
  <c r="AE58" i="21" a="1"/>
  <c r="Q16" i="21" a="1"/>
  <c r="AS21" i="21" a="1"/>
  <c r="J34" i="21" a="1"/>
  <c r="BG10" i="21" a="1"/>
  <c r="BN38" i="21" a="1"/>
  <c r="X75" i="21" a="1"/>
  <c r="BQ14" i="21" a="1"/>
  <c r="AW17" i="21" a="1"/>
  <c r="BD37" i="21" a="1"/>
  <c r="BR76" i="21" a="1"/>
  <c r="BH24" i="21" a="1"/>
  <c r="AV68" i="21" a="1"/>
  <c r="T45" i="21" a="1"/>
  <c r="BO54" i="21" a="1"/>
  <c r="AU48" i="21" a="1"/>
  <c r="Z11" i="21" a="1"/>
  <c r="X58" i="21" a="1"/>
  <c r="BN73" i="21" a="1"/>
  <c r="Q6" i="21" a="1"/>
  <c r="C56" i="21" a="1"/>
  <c r="J36" i="21" a="1"/>
  <c r="J69" i="21" a="1"/>
  <c r="AL18" i="21" a="1"/>
  <c r="BN6" i="21" a="1"/>
  <c r="Q36" i="21" a="1"/>
  <c r="AT37" i="21" a="1"/>
  <c r="BG46" i="21" a="1"/>
  <c r="BC37" i="21" a="1"/>
  <c r="BA60" i="21" a="1"/>
  <c r="AF13" i="21" a="1"/>
  <c r="AV44" i="21" a="1"/>
  <c r="AL39" i="21" a="1"/>
  <c r="O65" i="21" a="1"/>
  <c r="BD38" i="21" a="1"/>
  <c r="BL74" i="21" a="1"/>
  <c r="BB74" i="21" a="1"/>
  <c r="BL44" i="21" a="1"/>
  <c r="AV61" i="21" a="1"/>
  <c r="S9" i="21" a="1"/>
  <c r="O25" i="21" a="1"/>
  <c r="L24" i="21" a="1"/>
  <c r="AN40" i="21" a="1"/>
  <c r="AP59" i="21" a="1"/>
  <c r="M69" i="21" a="1"/>
  <c r="AI42" i="21" a="1"/>
  <c r="BQ53" i="21" a="1"/>
  <c r="U47" i="21" a="1"/>
  <c r="BC40" i="21" a="1"/>
  <c r="BC61" i="21" a="1"/>
  <c r="BR7" i="21" a="1"/>
  <c r="BH21" i="21" a="1"/>
  <c r="AU31" i="21" a="1"/>
  <c r="BQ62" i="21" a="1"/>
  <c r="AA35" i="21" a="1"/>
  <c r="AG75" i="21" a="1"/>
  <c r="BB28" i="21" a="1"/>
  <c r="AN6" i="21" a="1"/>
  <c r="AV38" i="21" a="1"/>
  <c r="BC5" i="21" a="1"/>
  <c r="O46" i="21" a="1"/>
  <c r="H5" i="21" a="1"/>
  <c r="H42" i="21" a="1"/>
  <c r="BJ38" i="21" a="1"/>
  <c r="BC70" i="21" a="1"/>
  <c r="AA36" i="21" a="1"/>
  <c r="AI36" i="21" a="1"/>
  <c r="AB12" i="21" a="1"/>
  <c r="AM55" i="21" a="1"/>
  <c r="AO65" i="21" a="1"/>
  <c r="BP67" i="21" a="1"/>
  <c r="BK13" i="21" a="1"/>
  <c r="K40" i="21" a="1"/>
  <c r="BJ45" i="21" a="1"/>
  <c r="BA50" i="21" a="1"/>
  <c r="BA74" i="21" a="1"/>
  <c r="V7" i="21" a="1"/>
  <c r="Y7" i="21" a="1"/>
  <c r="J25" i="21" a="1"/>
  <c r="BN47" i="21" a="1"/>
  <c r="N40" i="21" a="1"/>
  <c r="T53" i="21" a="1"/>
  <c r="U77" i="21" a="1"/>
  <c r="BL7" i="21" a="1"/>
  <c r="BK15" i="21" a="1"/>
  <c r="BQ34" i="21" a="1"/>
  <c r="AC18" i="21" a="1"/>
  <c r="M11" i="21" a="1"/>
  <c r="AP34" i="21" a="1"/>
  <c r="BD66" i="21" a="1"/>
  <c r="AC46" i="21" a="1"/>
  <c r="O64" i="21" a="1"/>
  <c r="H27" i="21" a="1"/>
  <c r="AQ30" i="21" a="1"/>
  <c r="M61" i="21" a="1"/>
  <c r="T75" i="21" a="1"/>
  <c r="AW55" i="21" a="1"/>
  <c r="BR18" i="21" a="1"/>
  <c r="AH57" i="21" a="1"/>
  <c r="BQ57" i="21" a="1"/>
  <c r="H11" i="21" a="1"/>
  <c r="BE74" i="21" a="1"/>
  <c r="N68" i="21" a="1"/>
  <c r="AX40" i="21" a="1"/>
  <c r="BE7" i="21" a="1"/>
  <c r="U35" i="21" a="1"/>
  <c r="Y57" i="21" a="1"/>
  <c r="Z50" i="21" a="1"/>
  <c r="K66" i="21" a="1"/>
  <c r="AB31" i="21" a="1"/>
  <c r="AF52" i="21" a="1"/>
  <c r="AG34" i="21" a="1"/>
  <c r="AX52" i="21" a="1"/>
  <c r="AN55" i="21" a="1"/>
  <c r="Y45" i="21" a="1"/>
  <c r="AM34" i="21" a="1"/>
  <c r="AJ34" i="21" a="1"/>
  <c r="Y21" i="21" a="1"/>
  <c r="D48" i="21" a="1"/>
  <c r="R16" i="21" a="1"/>
  <c r="L28" i="21" a="1"/>
  <c r="L34" i="21" a="1"/>
  <c r="AU69" i="21" a="1"/>
  <c r="BH23" i="21" a="1"/>
  <c r="AO38" i="21" a="1"/>
  <c r="BA36" i="21" a="1"/>
  <c r="S67" i="21" a="1"/>
  <c r="BL27" i="21" a="1"/>
  <c r="BB21" i="21" a="1"/>
  <c r="BA12" i="21" a="1"/>
  <c r="BP45" i="21" a="1"/>
  <c r="L27" i="21" a="1"/>
  <c r="BI32" i="21" a="1"/>
  <c r="BN77" i="21" a="1"/>
  <c r="J71" i="21" a="1"/>
  <c r="AL59" i="21" a="1"/>
  <c r="Q7" i="21" a="1"/>
  <c r="AW62" i="21" a="1"/>
  <c r="BC46" i="21" a="1"/>
  <c r="AQ58" i="21" a="1"/>
  <c r="BR11" i="21" a="1"/>
  <c r="BE72" i="21" a="1"/>
  <c r="BS77" i="21" a="1"/>
  <c r="BE15" i="21" a="1"/>
  <c r="BE8" i="21" a="1"/>
  <c r="AO6" i="21" a="1"/>
  <c r="AC50" i="21" a="1"/>
  <c r="AA60" i="21" a="1"/>
  <c r="AI77" i="21" a="1"/>
  <c r="AX45" i="21" a="1"/>
  <c r="AV46" i="21" a="1"/>
  <c r="AW58" i="21" a="1"/>
  <c r="BJ28" i="21" a="1"/>
  <c r="F38" i="21" a="1"/>
  <c r="BE68" i="21" a="1"/>
  <c r="AP41" i="21" a="1"/>
  <c r="H34" i="21" a="1"/>
  <c r="H52" i="21" a="1"/>
  <c r="H21" i="21" a="1"/>
  <c r="BR9" i="21" a="1"/>
  <c r="AW33" i="21" a="1"/>
  <c r="F41" i="21" a="1"/>
  <c r="AW57" i="21" a="1"/>
  <c r="T50" i="21" a="1"/>
  <c r="AP49" i="21" a="1"/>
  <c r="BQ40" i="21" a="1"/>
  <c r="AX50" i="21" a="1"/>
  <c r="AF16" i="21" a="1"/>
  <c r="BO14" i="21" a="1"/>
  <c r="E61" i="21" a="1"/>
  <c r="AA28" i="21" a="1"/>
  <c r="E57" i="21" a="1"/>
  <c r="AT70" i="21" a="1"/>
  <c r="O59" i="21" a="1"/>
  <c r="K54" i="21" a="1"/>
  <c r="Z31" i="21" a="1"/>
  <c r="BO31" i="21" a="1"/>
  <c r="AM38" i="21" a="1"/>
  <c r="S25" i="21" a="1"/>
  <c r="BA37" i="21" a="1"/>
  <c r="R69" i="21" a="1"/>
  <c r="BB59" i="21" a="1"/>
  <c r="AJ11" i="21" a="1"/>
  <c r="AM58" i="21" a="1"/>
  <c r="L18" i="21" a="1"/>
  <c r="AT14" i="21" a="1"/>
  <c r="AF50" i="21" a="1"/>
  <c r="BA14" i="21" a="1"/>
  <c r="AB27" i="21" a="1"/>
  <c r="BI44" i="21" a="1"/>
  <c r="R11" i="21" a="1"/>
  <c r="Z34" i="21" a="1"/>
  <c r="BK57" i="21" a="1"/>
  <c r="Y36" i="21" a="1"/>
  <c r="K33" i="21" a="1"/>
  <c r="AZ25" i="21" a="1"/>
  <c r="BN33" i="21" a="1"/>
  <c r="BG66" i="21" a="1"/>
  <c r="BG52" i="21" a="1"/>
  <c r="Q52" i="21" a="1"/>
  <c r="J8" i="21" a="1"/>
  <c r="AX17" i="21" a="1"/>
  <c r="H41" i="21" a="1"/>
  <c r="BL31" i="21" a="1"/>
  <c r="BE66" i="21" a="1"/>
  <c r="N8" i="21" a="1"/>
  <c r="AJ23" i="21" a="1"/>
  <c r="BC55" i="21" a="1"/>
  <c r="V74" i="21" a="1"/>
  <c r="AH42" i="21" a="1"/>
  <c r="BK66" i="21" a="1"/>
  <c r="AJ22" i="21" a="1"/>
  <c r="BE23" i="21" a="1"/>
  <c r="AA41" i="21" a="1"/>
  <c r="AA7" i="21" a="1"/>
  <c r="AA76" i="21" a="1"/>
  <c r="BD5" i="21" a="1"/>
  <c r="BE6" i="21" a="1"/>
  <c r="N19" i="21" a="1"/>
  <c r="BS55" i="21" a="1"/>
  <c r="AW53" i="21" a="1"/>
  <c r="F47" i="21" a="1"/>
  <c r="BQ37" i="21" a="1"/>
  <c r="AC52" i="21" a="1"/>
  <c r="T56" i="21" a="1"/>
  <c r="N42" i="21" a="1"/>
  <c r="AH63" i="21" a="1"/>
  <c r="O16" i="21" a="1"/>
  <c r="BL34" i="21" a="1"/>
  <c r="AQ48" i="21" a="1"/>
  <c r="BQ47" i="21" a="1"/>
  <c r="R53" i="21" a="1"/>
  <c r="AM46" i="21" a="1"/>
  <c r="AF68" i="21" a="1"/>
  <c r="BJ64" i="21" a="1"/>
  <c r="AG6" i="21" a="1"/>
  <c r="AT61" i="21" a="1"/>
  <c r="AV40" i="21" a="1"/>
  <c r="E6" i="21" a="1"/>
  <c r="AF39" i="21" a="1"/>
  <c r="L56" i="21" a="1"/>
  <c r="T76" i="21" a="1"/>
  <c r="N66" i="21" a="1"/>
  <c r="AH19" i="21" a="1"/>
  <c r="AH16" i="21" a="1"/>
  <c r="AA58" i="21" a="1"/>
  <c r="H74" i="21" a="1"/>
  <c r="BJ24" i="21" a="1"/>
  <c r="V10" i="21" a="1"/>
  <c r="BI36" i="21" a="1"/>
  <c r="AM64" i="21" a="1"/>
  <c r="AS66" i="21" a="1"/>
  <c r="AL20" i="21" a="1"/>
  <c r="BN62" i="21" a="1"/>
  <c r="AZ34" i="21" a="1"/>
  <c r="X16" i="21" a="1"/>
  <c r="BG9" i="21" a="1"/>
  <c r="J21" i="21" a="1"/>
  <c r="BN55" i="21" a="1"/>
  <c r="C8" i="21" a="1"/>
  <c r="BN49" i="21" a="1"/>
  <c r="BN41" i="21" a="1"/>
  <c r="AA59" i="21" a="1"/>
  <c r="BO17" i="21" a="1"/>
  <c r="J32" i="21" a="1"/>
  <c r="F36" i="21" a="1"/>
  <c r="H77" i="21" a="1"/>
  <c r="U32" i="21" a="1"/>
  <c r="N51" i="21" a="1"/>
  <c r="S38" i="21" a="1"/>
  <c r="BB10" i="21" a="1"/>
  <c r="E59" i="21" a="1"/>
  <c r="R24" i="21" a="1"/>
  <c r="BI40" i="21" a="1"/>
  <c r="BG48" i="21" a="1"/>
  <c r="BG57" i="21" a="1"/>
  <c r="AS54" i="21" a="1"/>
  <c r="AZ54" i="21" a="1"/>
  <c r="AE44" i="21" a="1"/>
  <c r="BN5" i="21" a="1"/>
  <c r="X69" i="21" a="1"/>
  <c r="X39" i="21" a="1"/>
  <c r="C58" i="21" a="1"/>
  <c r="AE70" i="21" a="1"/>
  <c r="AS7" i="21" a="1"/>
  <c r="AH49" i="21" a="1"/>
  <c r="AZ65" i="21" a="1"/>
  <c r="AJ35" i="21" a="1"/>
  <c r="AI43" i="21" a="1"/>
  <c r="AP60" i="21" a="1"/>
  <c r="U19" i="21" a="1"/>
  <c r="AI69" i="21" a="1"/>
  <c r="Z8" i="21" a="1"/>
  <c r="Z38" i="21" a="1"/>
  <c r="Z32" i="21" a="1"/>
  <c r="BP32" i="21" a="1"/>
  <c r="C43" i="21" a="1"/>
  <c r="AL24" i="21" a="1"/>
  <c r="Q25" i="21" a="1"/>
  <c r="X54" i="21" a="1"/>
  <c r="AE37" i="21" a="1"/>
  <c r="AE17" i="21" a="1"/>
  <c r="AS35" i="21" a="1"/>
  <c r="AZ9" i="21" a="1"/>
  <c r="J67" i="21" a="1"/>
  <c r="C33" i="21" a="1"/>
  <c r="BQ66" i="21" a="1"/>
  <c r="V66" i="21" a="1"/>
  <c r="BC20" i="21" a="1"/>
  <c r="Z69" i="21" a="1"/>
  <c r="C16" i="21" a="1"/>
  <c r="AH37" i="21" a="1"/>
  <c r="BJ34" i="21" a="1"/>
  <c r="V12" i="21" a="1"/>
  <c r="R67" i="21" a="1"/>
  <c r="BA59" i="21" a="1"/>
  <c r="AF54" i="21" a="1"/>
  <c r="BJ59" i="21" a="1"/>
  <c r="BB13" i="21" a="1"/>
  <c r="E20" i="21" a="1"/>
  <c r="Q34" i="21" a="1"/>
  <c r="AC63" i="21" a="1"/>
  <c r="BJ35" i="21" a="1"/>
  <c r="AP69" i="21" a="1"/>
  <c r="BR42" i="21" a="1"/>
  <c r="AW75" i="21" a="1"/>
  <c r="N55" i="21" a="1"/>
  <c r="M36" i="21" a="1"/>
  <c r="E48" i="21" a="1"/>
  <c r="D10" i="21" a="1"/>
  <c r="AT53" i="21" a="1"/>
  <c r="E25" i="21" a="1"/>
  <c r="AF21" i="21" a="1"/>
  <c r="E34" i="21" a="1"/>
  <c r="BB64" i="21" a="1"/>
  <c r="AZ62" i="21" a="1"/>
  <c r="AW36" i="21" a="1"/>
  <c r="G17" i="21" a="1"/>
  <c r="AC36" i="21" a="1"/>
  <c r="BJ74" i="21" a="1"/>
  <c r="AP22" i="21" a="1"/>
  <c r="M44" i="21" a="1"/>
  <c r="U18" i="21" a="1"/>
  <c r="BH45" i="21" a="1"/>
  <c r="BA5" i="21" a="1"/>
  <c r="BL26" i="21" a="1"/>
  <c r="BO52" i="21" a="1"/>
  <c r="AF12" i="21" a="1"/>
  <c r="D22" i="21" a="1"/>
  <c r="AW77" i="21" a="1"/>
  <c r="L59" i="21" a="1"/>
  <c r="BO72" i="21" a="1"/>
  <c r="M51" i="21" a="1"/>
  <c r="K26" i="21" a="1"/>
  <c r="BD40" i="21" a="1"/>
  <c r="AT57" i="21" a="1"/>
  <c r="BG69" i="21" a="1"/>
  <c r="AL46" i="21" a="1"/>
  <c r="U66" i="21" a="1"/>
  <c r="AP28" i="21" a="1"/>
  <c r="AI73" i="21" a="1"/>
  <c r="V67" i="21" a="1"/>
  <c r="M38" i="21" a="1"/>
  <c r="AV59" i="21" a="1"/>
  <c r="BL53" i="21" a="1"/>
  <c r="AP75" i="21" a="1"/>
  <c r="AV56" i="21" a="1"/>
  <c r="T16" i="21" a="1"/>
  <c r="G59" i="21" a="1"/>
  <c r="AX18" i="21" a="1"/>
  <c r="N50" i="21" a="1"/>
  <c r="AQ51" i="21" a="1"/>
  <c r="T26" i="21" a="1"/>
  <c r="N29" i="21" a="1"/>
  <c r="AJ61" i="21" a="1"/>
  <c r="AC54" i="21" a="1"/>
  <c r="AC38" i="21" a="1"/>
  <c r="V23" i="21" a="1"/>
  <c r="AA42" i="21" a="1"/>
  <c r="BD20" i="21" a="1"/>
  <c r="T72" i="21" a="1"/>
  <c r="AI10" i="21" a="1"/>
  <c r="F63" i="21" a="1"/>
  <c r="O44" i="21" a="1"/>
  <c r="AN27" i="21" a="1"/>
  <c r="Z39" i="21" a="1"/>
  <c r="AM17" i="21" a="1"/>
  <c r="AW46" i="21" a="1"/>
  <c r="AM49" i="21" a="1"/>
  <c r="D62" i="21" a="1"/>
  <c r="T41" i="21" a="1"/>
  <c r="E37" i="21" a="1"/>
  <c r="Z58" i="21" a="1"/>
  <c r="BB11" i="21" a="1"/>
  <c r="V11" i="21" a="1"/>
  <c r="S27" i="21" a="1"/>
  <c r="BI63" i="21" a="1"/>
  <c r="BB22" i="21" a="1"/>
  <c r="AT19" i="21" a="1"/>
  <c r="E46" i="21" a="1"/>
  <c r="Z29" i="21" a="1"/>
  <c r="D28" i="21" a="1"/>
  <c r="BR41" i="21" a="1"/>
  <c r="AT16" i="21" a="1"/>
  <c r="R68" i="21" a="1"/>
  <c r="AA68" i="21" a="1"/>
  <c r="E66" i="21" a="1"/>
  <c r="BB50" i="21" a="1"/>
  <c r="AU72" i="21" a="1"/>
  <c r="BI52" i="21" a="1"/>
  <c r="L38" i="21" a="1"/>
  <c r="AL9" i="21" a="1"/>
  <c r="Q49" i="21" a="1"/>
  <c r="J44" i="21" a="1"/>
  <c r="C76" i="21" a="1"/>
  <c r="AX64" i="21" a="1"/>
  <c r="BL58" i="21" a="1"/>
  <c r="BJ31" i="21" a="1"/>
  <c r="U45" i="21" a="1"/>
  <c r="BQ25" i="21" a="1"/>
  <c r="BD8" i="21" a="1"/>
  <c r="BJ8" i="21" a="1"/>
  <c r="O42" i="21" a="1"/>
  <c r="AC47" i="21" a="1"/>
  <c r="BL41" i="21" a="1"/>
  <c r="M29" i="21" a="1"/>
  <c r="BK73" i="21" a="1"/>
  <c r="AB28" i="21" a="1"/>
  <c r="AC70" i="21" a="1"/>
  <c r="BK11" i="21" a="1"/>
  <c r="V18" i="21" a="1"/>
  <c r="AA10" i="21" a="1"/>
  <c r="BS21" i="21" a="1"/>
  <c r="BQ74" i="21" a="1"/>
  <c r="AQ9" i="21" a="1"/>
  <c r="N73" i="21" a="1"/>
  <c r="BD67" i="21" a="1"/>
  <c r="G30" i="21" a="1"/>
  <c r="BJ55" i="21" a="1"/>
  <c r="AH35" i="21" a="1"/>
  <c r="AJ54" i="21" a="1"/>
  <c r="AJ13" i="21" a="1"/>
  <c r="BD72" i="21" a="1"/>
  <c r="M76" i="21" a="1"/>
  <c r="AI38" i="21" a="1"/>
  <c r="BA45" i="21" a="1"/>
  <c r="AT69" i="21" a="1"/>
  <c r="BB20" i="21" a="1"/>
  <c r="BQ16" i="21" a="1"/>
  <c r="L63" i="21" a="1"/>
  <c r="BH70" i="21" a="1"/>
  <c r="AA50" i="21" a="1"/>
  <c r="BP7" i="21" a="1"/>
  <c r="S47" i="21" a="1"/>
  <c r="BB76" i="21" a="1"/>
  <c r="AN23" i="21" a="1"/>
  <c r="BA53" i="21" a="1"/>
  <c r="BH38" i="21" a="1"/>
  <c r="BO41" i="21" a="1"/>
  <c r="BO29" i="21" a="1"/>
  <c r="AI18" i="21" a="1"/>
  <c r="AU49" i="21" a="1"/>
  <c r="R19" i="21" a="1"/>
  <c r="M37" i="21" a="1"/>
  <c r="BI26" i="21" a="1"/>
  <c r="BH68" i="21" a="1"/>
  <c r="F53" i="21" a="1"/>
  <c r="Y51" i="21" a="1"/>
  <c r="BO50" i="21" a="1"/>
  <c r="AT51" i="21" a="1"/>
  <c r="BP16" i="21" a="1"/>
  <c r="Y25" i="21" a="1"/>
  <c r="X15" i="21" a="1"/>
  <c r="X31" i="21" a="1"/>
  <c r="Q65" i="21" a="1"/>
  <c r="BN57" i="21" a="1"/>
  <c r="AZ5" i="21" a="1"/>
  <c r="AL36" i="21" a="1"/>
  <c r="Q76" i="21" a="1"/>
  <c r="BS35" i="21" a="1"/>
  <c r="U31" i="21" a="1"/>
  <c r="BJ14" i="21" a="1"/>
  <c r="AH55" i="21" a="1"/>
  <c r="T34" i="21" a="1"/>
  <c r="V73" i="21" a="1"/>
  <c r="U44" i="21" a="1"/>
  <c r="T30" i="21" a="1"/>
  <c r="AJ17" i="21" a="1"/>
  <c r="G26" i="21" a="1"/>
  <c r="U15" i="21" a="1"/>
  <c r="G32" i="21" a="1"/>
  <c r="N75" i="21" a="1"/>
  <c r="AC53" i="21" a="1"/>
  <c r="BS23" i="21" a="1"/>
  <c r="O9" i="21" a="1"/>
  <c r="N69" i="21" a="1"/>
  <c r="G55" i="21" a="1"/>
  <c r="BR32" i="21" a="1"/>
  <c r="AP64" i="21" a="1"/>
  <c r="N64" i="21" a="1"/>
  <c r="BK40" i="21" a="1"/>
  <c r="BD23" i="21" a="1"/>
  <c r="BL59" i="21" a="1"/>
  <c r="AJ67" i="21" a="1"/>
  <c r="F43" i="21" a="1"/>
  <c r="BR55" i="21" a="1"/>
  <c r="BJ7" i="21" a="1"/>
  <c r="AQ70" i="21" a="1"/>
  <c r="AI34" i="21" a="1"/>
  <c r="K37" i="21" a="1"/>
  <c r="R38" i="21" a="1"/>
  <c r="AM66" i="21" a="1"/>
  <c r="H45" i="21" a="1"/>
  <c r="R5" i="21" a="1"/>
  <c r="D54" i="21" a="1"/>
  <c r="AW30" i="21" a="1"/>
  <c r="E55" i="21" a="1"/>
  <c r="BI22" i="21" a="1"/>
  <c r="BO15" i="21" a="1"/>
  <c r="AQ53" i="21" a="1"/>
  <c r="O60" i="21" a="1"/>
  <c r="V9" i="21" a="1"/>
  <c r="BL8" i="21" a="1"/>
  <c r="BI30" i="21" a="1"/>
  <c r="L72" i="21" a="1"/>
  <c r="BR12" i="21" a="1"/>
  <c r="D63" i="21" a="1"/>
  <c r="BP74" i="21" a="1"/>
  <c r="BN37" i="21" a="1"/>
  <c r="AE49" i="21" a="1"/>
  <c r="Q13" i="21" a="1"/>
  <c r="J7" i="21" a="1"/>
  <c r="BG35" i="21" a="1"/>
  <c r="Q33" i="21" a="1"/>
  <c r="AZ55" i="21" a="1"/>
  <c r="AZ39" i="21" a="1"/>
  <c r="BN43" i="21" a="1"/>
  <c r="AE72" i="21" a="1"/>
  <c r="BN32" i="21" a="1"/>
  <c r="BG63" i="21" a="1"/>
  <c r="AF67" i="21" a="1"/>
  <c r="AZ72" i="21" a="1"/>
  <c r="AS64" i="21" a="1"/>
  <c r="F77" i="21" a="1"/>
  <c r="T70" i="21" a="1"/>
  <c r="AJ5" i="21" a="1"/>
  <c r="AH30" i="21" a="1"/>
  <c r="AX23" i="21" a="1"/>
  <c r="D42" i="21" a="1"/>
  <c r="AN9" i="21" a="1"/>
  <c r="BI20" i="21" a="1"/>
  <c r="L32" i="21" a="1"/>
  <c r="C47" i="21" a="1"/>
  <c r="J18" i="21" a="1"/>
  <c r="AL49" i="21" a="1"/>
  <c r="AL11" i="21" a="1"/>
  <c r="AS44" i="21" a="1"/>
  <c r="AZ61" i="21" a="1"/>
  <c r="AE62" i="21" a="1"/>
  <c r="AE47" i="21" a="1"/>
  <c r="BN9" i="21" a="1"/>
  <c r="C12" i="21" a="1"/>
  <c r="Q19" i="21" a="1"/>
  <c r="E76" i="21" a="1"/>
  <c r="BB30" i="21" a="1"/>
  <c r="Y46" i="21" a="1"/>
  <c r="AQ22" i="21" a="1"/>
  <c r="AC29" i="21" a="1"/>
  <c r="AP72" i="21" a="1"/>
  <c r="BS44" i="21" a="1"/>
  <c r="E29" i="21" a="1"/>
  <c r="BO61" i="21" a="1"/>
  <c r="BH7" i="21" a="1"/>
  <c r="S36" i="21" a="1"/>
  <c r="BP64" i="21" a="1"/>
  <c r="S7" i="21" a="1"/>
  <c r="AL58" i="21" a="1"/>
  <c r="O13" i="21" a="1"/>
  <c r="AA57" i="21" a="1"/>
  <c r="AJ62" i="21" a="1"/>
  <c r="AO46" i="21" a="1"/>
  <c r="AQ72" i="21" a="1"/>
  <c r="T9" i="21" a="1"/>
  <c r="O26" i="21" a="1"/>
  <c r="AG39" i="21" a="1"/>
  <c r="AG41" i="21" a="1"/>
  <c r="AN35" i="21" a="1"/>
  <c r="AM21" i="21" a="1"/>
  <c r="Z45" i="21" a="1"/>
  <c r="BB60" i="21" a="1"/>
  <c r="BP75" i="21" a="1"/>
  <c r="X42" i="21" a="1"/>
  <c r="BK9" i="21" a="1"/>
  <c r="V42" i="21" a="1"/>
  <c r="BE53" i="21" a="1"/>
  <c r="BC54" i="21" a="1"/>
  <c r="BD29" i="21" a="1"/>
  <c r="AB50" i="21" a="1"/>
  <c r="AX54" i="21" a="1"/>
  <c r="BB34" i="21" a="1"/>
  <c r="AG67" i="21" a="1"/>
  <c r="AQ65" i="21" a="1"/>
  <c r="BP35" i="21" a="1"/>
  <c r="BA23" i="21" a="1"/>
  <c r="AU10" i="21" a="1"/>
  <c r="T13" i="21" a="1"/>
  <c r="BB72" i="21" a="1"/>
  <c r="BA39" i="21" a="1"/>
  <c r="BQ38" i="21" a="1"/>
  <c r="BO11" i="21" a="1"/>
  <c r="Z66" i="21" a="1"/>
  <c r="C65" i="21" a="1"/>
  <c r="BG6" i="21" a="1"/>
  <c r="BG39" i="21" a="1"/>
  <c r="N54" i="21" a="1"/>
  <c r="AP58" i="21" a="1"/>
  <c r="AQ64" i="21" a="1"/>
  <c r="AX38" i="21" a="1"/>
  <c r="N25" i="21" a="1"/>
  <c r="AJ75" i="21" a="1"/>
  <c r="AO70" i="21" a="1"/>
  <c r="BL64" i="21" a="1"/>
  <c r="F68" i="21" a="1"/>
  <c r="AX37" i="21" a="1"/>
  <c r="AP71" i="21" a="1"/>
  <c r="BL46" i="21" a="1"/>
  <c r="V26" i="21" a="1"/>
  <c r="BE77" i="21" a="1"/>
  <c r="AQ69" i="21" a="1"/>
  <c r="T55" i="21" a="1"/>
  <c r="N57" i="21" a="1"/>
  <c r="AQ32" i="21" a="1"/>
  <c r="BK41" i="21" a="1"/>
  <c r="AI6" i="21" a="1"/>
  <c r="AV39" i="21" a="1"/>
  <c r="BD24" i="21" a="1"/>
  <c r="H15" i="21" a="1"/>
  <c r="AX65" i="21" a="1"/>
  <c r="BL72" i="21" a="1"/>
  <c r="L17" i="21" a="1"/>
  <c r="AG36" i="21" a="1"/>
  <c r="BP65" i="21" a="1"/>
  <c r="BI76" i="21" a="1"/>
  <c r="BR47" i="21" a="1"/>
  <c r="Y16" i="21" a="1"/>
  <c r="L60" i="21" a="1"/>
  <c r="G12" i="21" a="1"/>
  <c r="E75" i="21" a="1"/>
  <c r="E24" i="21" a="1"/>
  <c r="AF65" i="21" a="1"/>
  <c r="F27" i="21" a="1"/>
  <c r="Y13" i="21" a="1"/>
  <c r="K31" i="21" a="1"/>
  <c r="K38" i="21" a="1"/>
  <c r="AG59" i="21" a="1"/>
  <c r="AN33" i="21" a="1"/>
  <c r="AN34" i="21" a="1"/>
  <c r="R7" i="21" a="1"/>
  <c r="U52" i="21" a="1"/>
  <c r="AT38" i="21" a="1"/>
  <c r="BH22" i="21" a="1"/>
  <c r="V32" i="21" a="1"/>
  <c r="BP48" i="21" a="1"/>
  <c r="AT36" i="21" a="1"/>
  <c r="U51" i="21" a="1"/>
  <c r="AF46" i="21" a="1"/>
  <c r="L39" i="21" a="1"/>
  <c r="Q77" i="21" a="1"/>
  <c r="BN75" i="21" a="1"/>
  <c r="J26" i="21" a="1"/>
  <c r="AL41" i="21" a="1"/>
  <c r="AH14" i="21" a="1"/>
  <c r="AW42" i="21" a="1"/>
  <c r="AX19" i="21" a="1"/>
  <c r="AH75" i="21" a="1"/>
  <c r="AV47" i="21" a="1"/>
  <c r="AH29" i="21" a="1"/>
  <c r="BS34" i="21" a="1"/>
  <c r="AB55" i="21" a="1"/>
  <c r="G68" i="21" a="1"/>
  <c r="BE76" i="21" a="1"/>
  <c r="AA21" i="21" a="1"/>
  <c r="AH11" i="21" a="1"/>
  <c r="BJ32" i="21" a="1"/>
  <c r="AO68" i="21" a="1"/>
  <c r="BR43" i="21" a="1"/>
  <c r="N9" i="21" a="1"/>
  <c r="BJ49" i="21" a="1"/>
  <c r="AQ16" i="21" a="1"/>
  <c r="T5" i="21" a="1"/>
  <c r="U41" i="21" a="1"/>
  <c r="AH59" i="21" a="1"/>
  <c r="BK71" i="21" a="1"/>
  <c r="M20" i="21" a="1"/>
  <c r="AW68" i="21" a="1"/>
  <c r="U37" i="21" a="1"/>
  <c r="AC77" i="21" a="1"/>
  <c r="V51" i="21" a="1"/>
  <c r="BK33" i="21" a="1"/>
  <c r="AW16" i="21" a="1"/>
  <c r="G5" i="21" a="1"/>
  <c r="BB41" i="21" a="1"/>
  <c r="R48" i="21" a="1"/>
  <c r="AU43" i="21" a="1"/>
  <c r="AX47" i="21" a="1"/>
  <c r="BP31" i="21" a="1"/>
  <c r="BB23" i="21" a="1"/>
  <c r="H55" i="21" a="1"/>
  <c r="Z77" i="21" a="1"/>
  <c r="E32" i="21" a="1"/>
  <c r="D39" i="21" a="1"/>
  <c r="BR20" i="21" a="1"/>
  <c r="D64" i="21" a="1"/>
  <c r="BA64" i="21" a="1"/>
  <c r="K13" i="21" a="1"/>
  <c r="E70" i="21" a="1"/>
  <c r="Z41" i="21" a="1"/>
  <c r="BP50" i="21" a="1"/>
  <c r="BI45" i="21" a="1"/>
  <c r="BK45" i="21" a="1"/>
  <c r="D46" i="21" a="1"/>
  <c r="R33" i="21" a="1"/>
  <c r="AA46" i="21" a="1"/>
  <c r="BI56" i="21" a="1"/>
  <c r="BH39" i="21" a="1"/>
  <c r="AT13" i="21" a="1"/>
  <c r="BB67" i="21" a="1"/>
  <c r="AF69" i="21" a="1"/>
  <c r="C17" i="21" a="1"/>
  <c r="AE43" i="21" a="1"/>
  <c r="AS77" i="21" a="1"/>
  <c r="AZ15" i="21" a="1"/>
  <c r="X46" i="21" a="1"/>
  <c r="J43" i="21" a="1"/>
  <c r="C29" i="21" a="1"/>
  <c r="M54" i="21" a="1"/>
  <c r="F14" i="21" a="1"/>
  <c r="F31" i="21" a="1"/>
  <c r="AH65" i="21" a="1"/>
  <c r="AJ40" i="21" a="1"/>
  <c r="BC18" i="21" a="1"/>
  <c r="BR33" i="21" a="1"/>
  <c r="AQ59" i="21" a="1"/>
  <c r="G49" i="21" a="1"/>
  <c r="H25" i="29" a="1"/>
  <c r="M52" i="21" a="1"/>
  <c r="M66" i="21" a="1"/>
  <c r="N26" i="21" a="1"/>
  <c r="M64" i="21" a="1"/>
  <c r="F74" i="21" a="1"/>
  <c r="U23" i="21" a="1"/>
  <c r="BS69" i="21" a="1"/>
  <c r="AI32" i="21" a="1"/>
  <c r="U49" i="21" a="1"/>
  <c r="G31" i="21" a="1"/>
  <c r="AV48" i="21" a="1"/>
  <c r="BR17" i="21" a="1"/>
  <c r="AB26" i="21" a="1"/>
  <c r="N17" i="21" a="1"/>
  <c r="BJ63" i="21" a="1"/>
  <c r="BJ30" i="21" a="1"/>
  <c r="BJ12" i="21" a="1"/>
  <c r="F66" i="21" a="1"/>
  <c r="AH69" i="21" a="1"/>
  <c r="V35" i="21" a="1"/>
  <c r="AM11" i="21" a="1"/>
  <c r="BP22" i="21" a="1"/>
  <c r="AT46" i="21" a="1"/>
  <c r="BK52" i="21" a="1"/>
  <c r="AN32" i="21" a="1"/>
  <c r="R35" i="21" a="1"/>
  <c r="AC32" i="21" a="1"/>
  <c r="AN59" i="21" a="1"/>
  <c r="Z59" i="21" a="1"/>
  <c r="AG66" i="21" a="1"/>
  <c r="BD62" i="21" a="1"/>
  <c r="AO71" i="21" a="1"/>
  <c r="BQ49" i="21" a="1"/>
  <c r="M41" i="21" a="1"/>
  <c r="Y70" i="21" a="1"/>
  <c r="L33" i="21" a="1"/>
  <c r="AN72" i="21" a="1"/>
  <c r="AM47" i="21" a="1"/>
  <c r="AG25" i="21" a="1"/>
  <c r="C38" i="21" a="1"/>
  <c r="AS72" i="21" a="1"/>
  <c r="AE24" i="21" a="1"/>
  <c r="AL7" i="21" a="1"/>
  <c r="J15" i="21" a="1"/>
  <c r="AS62" i="21" a="1"/>
  <c r="Q18" i="21" a="1"/>
  <c r="AS59" i="21" a="1"/>
  <c r="AE73" i="21" a="1"/>
  <c r="X51" i="21" a="1"/>
  <c r="C19" i="21" a="1"/>
  <c r="C74" i="21" a="1"/>
  <c r="AU73" i="21" a="1"/>
  <c r="Q35" i="21" a="1"/>
  <c r="AE32" i="21" a="1"/>
  <c r="G10" i="21" a="1"/>
  <c r="BE58" i="21" a="1"/>
  <c r="AI26" i="21" a="1"/>
  <c r="AC17" i="21" a="1"/>
  <c r="BB14" i="21" a="1"/>
  <c r="S21" i="21" a="1"/>
  <c r="AF49" i="21" a="1"/>
  <c r="AM67" i="21" a="1"/>
  <c r="BS14" i="21" a="1"/>
  <c r="X41" i="21" a="1"/>
  <c r="BG62" i="21" a="1"/>
  <c r="AE21" i="21" a="1"/>
  <c r="AL48" i="21" a="1"/>
  <c r="AL17" i="21" a="1"/>
  <c r="BG21" i="21" a="1"/>
  <c r="AS51" i="21" a="1"/>
  <c r="C21" i="21" a="1"/>
  <c r="AS10" i="21" a="1"/>
  <c r="AS71" i="21" a="1"/>
  <c r="E43" i="21" a="1"/>
  <c r="BI43" i="21" a="1"/>
  <c r="AP50" i="21" a="1"/>
  <c r="AI5" i="21" a="1"/>
  <c r="AC11" i="21" a="1"/>
  <c r="BL10" i="21" a="1"/>
  <c r="AP20" i="21" a="1"/>
  <c r="BJ52" i="21" a="1"/>
  <c r="AU20" i="21" a="1"/>
  <c r="D60" i="21" a="1"/>
  <c r="L5" i="21" a="1"/>
  <c r="Z10" i="21" a="1"/>
  <c r="BP40" i="21" a="1"/>
  <c r="AZ31" i="21" a="1"/>
  <c r="V29" i="21" a="1"/>
  <c r="AA74" i="21" a="1"/>
  <c r="N23" i="21" a="1"/>
  <c r="BS53" i="21" a="1"/>
  <c r="T11" i="21" a="1"/>
  <c r="AQ62" i="21" a="1"/>
  <c r="BJ62" i="21" a="1"/>
  <c r="BA16" i="21" a="1"/>
  <c r="BH18" i="21" a="1"/>
  <c r="L12" i="21" a="1"/>
  <c r="S62" i="21" a="1"/>
  <c r="AG71" i="21" a="1"/>
  <c r="Z75" i="21" a="1"/>
  <c r="AW14" i="21" a="1"/>
  <c r="AS68" i="21" a="1"/>
  <c r="AB35" i="21" a="1"/>
  <c r="AV41" i="21" a="1"/>
  <c r="AV21" i="21" a="1"/>
  <c r="AV63" i="21" a="1"/>
  <c r="T22" i="21" a="1"/>
  <c r="AV35" i="21" a="1"/>
  <c r="AJ19" i="21" a="1"/>
  <c r="BP49" i="21" a="1"/>
  <c r="AU19" i="21" a="1"/>
  <c r="BH36" i="21" a="1"/>
  <c r="BO39" i="21" a="1"/>
  <c r="R31" i="21" a="1"/>
  <c r="AF53" i="21" a="1"/>
  <c r="AM15" i="21" a="1"/>
  <c r="AT24" i="21" a="1"/>
  <c r="Y37" i="21" a="1"/>
  <c r="BE18" i="21" a="1"/>
  <c r="L37" i="21" a="1"/>
  <c r="BP20" i="21" a="1"/>
  <c r="AZ70" i="21" a="1"/>
  <c r="AS31" i="21" a="1"/>
  <c r="AL34" i="21" a="1"/>
  <c r="BS28" i="21" a="1"/>
  <c r="AW43" i="21" a="1"/>
  <c r="AB75" i="21" a="1"/>
  <c r="AC26" i="21" a="1"/>
  <c r="BK58" i="21" a="1"/>
  <c r="T39" i="21" a="1"/>
  <c r="BS15" i="21" a="1"/>
  <c r="T31" i="21" a="1"/>
  <c r="AW63" i="21" a="1"/>
  <c r="BE9" i="21" a="1"/>
  <c r="BL33" i="21" a="1"/>
  <c r="AO28" i="21" a="1"/>
  <c r="AI16" i="21" a="1"/>
  <c r="AV22" i="21" a="1"/>
  <c r="AP11" i="21" a="1"/>
  <c r="T57" i="21" a="1"/>
  <c r="BD74" i="21" a="1"/>
  <c r="AQ21" i="21" a="1"/>
  <c r="BE22" i="21" a="1"/>
  <c r="AC27" i="21" a="1"/>
  <c r="F58" i="21" a="1"/>
  <c r="AC6" i="21" a="1"/>
  <c r="O38" i="21" a="1"/>
  <c r="AI57" i="21" a="1"/>
  <c r="BS36" i="21" a="1"/>
  <c r="Y43" i="21" a="1"/>
  <c r="AG30" i="21" a="1"/>
  <c r="BI42" i="21" a="1"/>
  <c r="BP42" i="21" a="1"/>
  <c r="AN64" i="21" a="1"/>
  <c r="K70" i="21" a="1"/>
  <c r="AM60" i="21" a="1"/>
  <c r="AX57" i="21" a="1"/>
  <c r="BI13" i="21" a="1"/>
  <c r="BP53" i="21" a="1"/>
  <c r="K61" i="21" a="1"/>
  <c r="BK26" i="21" a="1"/>
  <c r="L65" i="21" a="1"/>
  <c r="R73" i="21" a="1"/>
  <c r="K75" i="21" a="1"/>
  <c r="AJ8" i="21" a="1"/>
  <c r="Z63" i="21" a="1"/>
  <c r="L52" i="21" a="1"/>
  <c r="AM13" i="21" a="1"/>
  <c r="BE71" i="21" a="1"/>
  <c r="S49" i="21" a="1"/>
  <c r="AG48" i="21" a="1"/>
  <c r="AG29" i="21" a="1"/>
  <c r="AG69" i="21" a="1"/>
  <c r="AM6" i="21" a="1"/>
  <c r="BD27" i="21" a="1"/>
  <c r="Y44" i="21" a="1"/>
  <c r="S72" i="21" a="1"/>
  <c r="AE14" i="21" a="1"/>
  <c r="BG60" i="21" a="1"/>
  <c r="AZ6" i="21" a="1"/>
  <c r="AZ51" i="21" a="1"/>
  <c r="G44" i="21" a="1"/>
  <c r="AB14" i="21" a="1"/>
  <c r="BE75" i="21" a="1"/>
  <c r="AJ9" i="21" a="1"/>
  <c r="AO29" i="21" a="1"/>
  <c r="AA61" i="21" a="1"/>
  <c r="AA38" i="21" a="1"/>
  <c r="AP65" i="21" a="1"/>
  <c r="AJ25" i="21" a="1"/>
  <c r="O62" i="21" a="1"/>
  <c r="G38" i="21" a="1"/>
  <c r="U30" i="21" a="1"/>
  <c r="G77" i="21" a="1"/>
  <c r="BL5" i="21" a="1"/>
  <c r="F8" i="21" a="1"/>
  <c r="AO36" i="21" a="1"/>
  <c r="U54" i="21" a="1"/>
  <c r="G75" i="21" a="1"/>
  <c r="AW71" i="21" a="1"/>
  <c r="AI70" i="21" a="1"/>
  <c r="AW45" i="21" a="1"/>
  <c r="AW72" i="21" a="1"/>
  <c r="BR39" i="21" a="1"/>
  <c r="BE70" i="21" a="1"/>
  <c r="AO69" i="21" a="1"/>
  <c r="AV50" i="21" a="1"/>
  <c r="AC69" i="21" a="1"/>
  <c r="BQ10" i="21" a="1"/>
  <c r="BS7" i="21" a="1"/>
  <c r="BL9" i="21" a="1"/>
  <c r="BH41" i="21" a="1"/>
  <c r="AT73" i="21" a="1"/>
  <c r="BP73" i="21" a="1"/>
  <c r="BD47" i="21" a="1"/>
  <c r="AN26" i="21" a="1"/>
  <c r="BO73" i="21" a="1"/>
  <c r="M60" i="21" a="1"/>
  <c r="BP57" i="21" a="1"/>
  <c r="AF15" i="21" a="1"/>
  <c r="BI29" i="21" a="1"/>
  <c r="AW11" i="21" a="1"/>
  <c r="BP63" i="21" a="1"/>
  <c r="AG63" i="21" a="1"/>
  <c r="BO63" i="21" a="1"/>
  <c r="D13" i="21" a="1"/>
  <c r="AF30" i="21" a="1"/>
  <c r="E13" i="21" a="1"/>
  <c r="AF33" i="21" a="1"/>
  <c r="AP57" i="21" a="1"/>
  <c r="AF18" i="21" a="1"/>
  <c r="Y75" i="21" a="1"/>
  <c r="BE67" i="21" a="1"/>
  <c r="D30" i="21" a="1"/>
  <c r="D17" i="21" a="1"/>
  <c r="BE36" i="21" a="1"/>
  <c r="BA33" i="21" a="1"/>
  <c r="AU9" i="21" a="1"/>
  <c r="C77" i="21" a="1"/>
  <c r="AS39" i="21" a="1"/>
  <c r="Q9" i="21" a="1"/>
  <c r="AZ20" i="21" a="1"/>
  <c r="AL35" i="21" a="1"/>
  <c r="AE77" i="21" a="1"/>
  <c r="X60" i="21" a="1"/>
  <c r="U42" i="21" a="1"/>
  <c r="BL54" i="21" a="1"/>
  <c r="F65" i="21" a="1"/>
  <c r="BR16" i="21" a="1"/>
  <c r="BR35" i="21" a="1"/>
  <c r="BJ27" i="21" a="1"/>
  <c r="BJ61" i="21" a="1"/>
  <c r="U76" i="21" a="1"/>
  <c r="AP54" i="21" a="1"/>
  <c r="AO72" i="21" a="1"/>
  <c r="BE48" i="21" a="1"/>
  <c r="AA69" i="21" a="1"/>
  <c r="AO73" i="21" a="1"/>
  <c r="BS59" i="21" a="1"/>
  <c r="BC28" i="21" a="1"/>
  <c r="AB70" i="21" a="1"/>
  <c r="AH40" i="21" a="1"/>
  <c r="AO60" i="21" a="1"/>
  <c r="BE10" i="21" a="1"/>
  <c r="M53" i="21" a="1"/>
  <c r="AO48" i="21" a="1"/>
  <c r="AO31" i="21" a="1"/>
  <c r="AB13" i="21" a="1"/>
  <c r="V62" i="21" a="1"/>
  <c r="G69" i="21" a="1"/>
  <c r="BL19" i="21" a="1"/>
  <c r="BC50" i="21" a="1"/>
  <c r="H46" i="21" a="1"/>
  <c r="BL55" i="21" a="1"/>
  <c r="R62" i="21" a="1"/>
  <c r="BI60" i="21" a="1"/>
  <c r="Z16" i="21" a="1"/>
  <c r="AF19" i="21" a="1"/>
  <c r="AO44" i="21" a="1"/>
  <c r="AG12" i="21" a="1"/>
  <c r="Y52" i="21" a="1"/>
  <c r="O28" i="21" a="1"/>
  <c r="D18" i="21" a="1"/>
  <c r="AT63" i="21" a="1"/>
  <c r="R75" i="21" a="1"/>
  <c r="AP68" i="21" a="1"/>
  <c r="O58" i="21" a="1"/>
  <c r="AO23" i="21" a="1"/>
  <c r="AA39" i="21" a="1"/>
  <c r="O6" i="21" a="1"/>
  <c r="S48" i="21" a="1"/>
  <c r="AM19" i="21" a="1"/>
  <c r="BP23" i="21" a="1"/>
  <c r="Z17" i="21" a="1"/>
  <c r="AL26" i="21" a="1"/>
  <c r="C61" i="21" a="1"/>
  <c r="J14" i="21" a="1"/>
  <c r="BG15" i="21" a="1"/>
  <c r="C46" i="21" a="1"/>
  <c r="BN28" i="21" a="1"/>
  <c r="AE66" i="21" a="1"/>
  <c r="AL6" i="21" a="1"/>
  <c r="AS32" i="21" a="1"/>
  <c r="J55" i="21" a="1"/>
  <c r="C59" i="21" a="1"/>
  <c r="N38" i="21" a="1"/>
  <c r="BH63" i="21" a="1"/>
  <c r="AE20" i="21" a="1"/>
  <c r="AE25" i="21" a="1"/>
  <c r="M24" i="21" a="1"/>
  <c r="V41" i="21" a="1"/>
  <c r="N74" i="21" a="1"/>
  <c r="BH9" i="21" a="1"/>
  <c r="R25" i="21" a="1"/>
  <c r="BB31" i="21" a="1"/>
  <c r="D45" i="21" a="1"/>
  <c r="AI65" i="21" a="1"/>
  <c r="BO22" i="21" a="1"/>
  <c r="AE71" i="21" a="1"/>
  <c r="AZ33" i="21" a="1"/>
  <c r="X43" i="21" a="1"/>
  <c r="C25" i="29" a="1"/>
  <c r="AZ56" i="21" a="1"/>
  <c r="C7" i="21" a="1"/>
  <c r="AE69" i="21" a="1"/>
  <c r="J70" i="21" a="1"/>
  <c r="AE54" i="21" a="1"/>
  <c r="X77" i="21" a="1"/>
  <c r="AI11" i="21" a="1"/>
  <c r="BN76" i="21" a="1"/>
  <c r="AL33" i="21" a="1"/>
  <c r="AV19" i="21" a="1"/>
  <c r="N24" i="21" a="1"/>
  <c r="BQ45" i="21" a="1"/>
  <c r="Y63" i="21" a="1"/>
  <c r="S10" i="21" a="1"/>
  <c r="AN17" i="21" a="1"/>
  <c r="BH30" i="21" a="1"/>
  <c r="BI50" i="21" a="1"/>
  <c r="K69" i="21" a="1"/>
  <c r="AE41" i="21" a="1"/>
  <c r="AE63" i="21" a="1"/>
  <c r="Q56" i="21" a="1"/>
  <c r="Q59" i="21" a="1"/>
  <c r="AZ45" i="21" a="1"/>
  <c r="AL45" i="21" a="1"/>
  <c r="BN61" i="21" a="1"/>
  <c r="AS73" i="21" a="1"/>
  <c r="BN42" i="21" a="1"/>
  <c r="Q68" i="21" a="1"/>
  <c r="AQ67" i="21" a="1"/>
  <c r="BS76" i="21" a="1"/>
  <c r="AP14" i="21" a="1"/>
  <c r="BA35" i="21" a="1"/>
  <c r="Y73" i="21" a="1"/>
  <c r="E67" i="21" a="1"/>
  <c r="BA31" i="21" a="1"/>
  <c r="BI9" i="21" a="1"/>
  <c r="BD13" i="21" a="1"/>
  <c r="AL32" i="21" a="1"/>
  <c r="AS48" i="21" a="1"/>
  <c r="Q42" i="21" a="1"/>
  <c r="BG28" i="21" a="1"/>
  <c r="AZ58" i="21" a="1"/>
  <c r="X52" i="21" a="1"/>
  <c r="C68" i="21" a="1"/>
  <c r="BN7" i="21" a="1"/>
  <c r="AS13" i="21" a="1"/>
  <c r="AO13" i="21" a="1"/>
  <c r="AZ50" i="21" a="1"/>
  <c r="AZ57" i="21" a="1"/>
  <c r="AQ14" i="21" a="1"/>
  <c r="AJ44" i="21" a="1"/>
  <c r="BQ76" i="21" a="1"/>
  <c r="AW19" i="21" a="1"/>
  <c r="BL51" i="21" a="1"/>
  <c r="AF31" i="21" a="1"/>
  <c r="AE38" i="21" a="1"/>
  <c r="AL73" i="21" a="1"/>
  <c r="AL66" i="21" a="1"/>
  <c r="AZ76" i="21" a="1"/>
  <c r="AE27" i="21" a="1"/>
  <c r="AI29" i="21" a="1"/>
  <c r="BS74" i="21" a="1"/>
  <c r="BJ51" i="21" a="1"/>
  <c r="AM43" i="21" a="1"/>
  <c r="BO45" i="21" a="1"/>
  <c r="AN28" i="21" a="1"/>
  <c r="R27" i="21" a="1"/>
  <c r="X49" i="21" a="1"/>
  <c r="BN60" i="21" a="1"/>
  <c r="AS6" i="21" a="1"/>
  <c r="C57" i="21" a="1"/>
  <c r="Q47" i="21" a="1"/>
  <c r="C28" i="21" a="1"/>
  <c r="X25" i="21" a="1"/>
  <c r="BO43" i="21" a="1"/>
  <c r="J68" i="21" a="1"/>
  <c r="BS32" i="21" a="1"/>
  <c r="H63" i="21" a="1"/>
  <c r="BR19" i="21" a="1"/>
  <c r="AU51" i="21" a="1"/>
  <c r="BD39" i="21" a="1"/>
  <c r="S50" i="21" a="1"/>
  <c r="V68" i="21" a="1"/>
  <c r="Z27" i="21" a="1"/>
  <c r="Z42" i="21" a="1"/>
  <c r="AZ59" i="21" a="1"/>
  <c r="BN69" i="21" a="1"/>
  <c r="V34" i="21" a="1"/>
  <c r="F10" i="21" a="1"/>
  <c r="Q32" i="21" a="1"/>
  <c r="BC51" i="21" a="1"/>
  <c r="AV28" i="21" a="1"/>
  <c r="AB54" i="21" a="1"/>
  <c r="AI64" i="21" a="1"/>
  <c r="L43" i="21" a="1"/>
  <c r="AT67" i="21" a="1"/>
  <c r="BP54" i="21" a="1"/>
  <c r="S24" i="21" a="1"/>
  <c r="BE26" i="21" a="1"/>
  <c r="AE51" i="21" a="1"/>
  <c r="C31" i="21" a="1"/>
  <c r="BG74" i="21" a="1"/>
  <c r="X20" i="21" a="1"/>
  <c r="AE11" i="21" a="1"/>
  <c r="AL37" i="21" a="1"/>
  <c r="C51" i="21" a="1"/>
  <c r="C40" i="21" a="1"/>
  <c r="X59" i="21" a="1"/>
  <c r="L11" i="21" a="1"/>
  <c r="Y34" i="21" a="1"/>
  <c r="X67" i="21" a="1"/>
  <c r="BK42" i="21" a="1"/>
  <c r="T36" i="21" a="1"/>
  <c r="BQ18" i="21" a="1"/>
  <c r="O39" i="21" a="1"/>
  <c r="AT42" i="21" a="1"/>
  <c r="BB40" i="21" a="1"/>
  <c r="D52" i="21" a="1"/>
  <c r="BI15" i="21" a="1"/>
  <c r="BH59" i="21" a="1"/>
  <c r="J52" i="21" a="1"/>
  <c r="X50" i="21" a="1"/>
  <c r="Q21" i="21" a="1"/>
  <c r="AS25" i="21" a="1"/>
  <c r="BG49" i="21" a="1"/>
  <c r="AS74" i="21" a="1"/>
  <c r="AL28" i="21" a="1"/>
  <c r="J6" i="21" a="1"/>
  <c r="AI48" i="21" a="1"/>
  <c r="BK7" i="21" a="1"/>
  <c r="BE28" i="21" a="1"/>
  <c r="AB69" i="21" a="1"/>
  <c r="L19" i="21" a="1"/>
  <c r="BA71" i="21" a="1"/>
  <c r="K64" i="21" a="1"/>
  <c r="X7" i="21" a="1"/>
  <c r="J51" i="21" a="1"/>
  <c r="C23" i="21" a="1"/>
  <c r="AE18" i="21" a="1"/>
  <c r="BN44" i="21" a="1"/>
  <c r="AP45" i="21" a="1"/>
  <c r="M70" i="21" a="1"/>
  <c r="V77" i="21" a="1"/>
  <c r="BH72" i="21" a="1"/>
  <c r="L31" i="21" a="1"/>
  <c r="AM74" i="21" a="1"/>
  <c r="BH61" i="21" a="1"/>
  <c r="AZ43" i="21" a="1"/>
  <c r="AE57" i="21" a="1"/>
  <c r="C10" i="21" a="1"/>
  <c r="J9" i="21" a="1"/>
  <c r="Q40" i="21" a="1"/>
  <c r="Q38" i="21" a="1"/>
  <c r="AS18" i="21" a="1"/>
  <c r="K71" i="21" a="1"/>
  <c r="O53" i="21" a="1"/>
  <c r="BC34" i="21" a="1"/>
  <c r="AV67" i="21" a="1"/>
  <c r="M9" i="21" a="1"/>
  <c r="AU18" i="21" a="1"/>
  <c r="V5" i="21" a="1"/>
  <c r="F16" i="21" a="1"/>
  <c r="AM77" i="21" a="1"/>
  <c r="AT60" i="21" a="1"/>
  <c r="BB73" i="21" a="1"/>
  <c r="X45" i="21" a="1"/>
  <c r="BC58" i="21" a="1"/>
  <c r="Y71" i="21" a="1"/>
  <c r="AL42" i="21" a="1"/>
  <c r="BG19" i="21" a="1"/>
  <c r="AB68" i="21" a="1"/>
  <c r="H33" i="21" a="1"/>
  <c r="BQ70" i="21" a="1"/>
  <c r="S76" i="21" a="1"/>
  <c r="BB61" i="21" a="1"/>
  <c r="AF37" i="21" a="1"/>
  <c r="BB26" i="21" a="1"/>
  <c r="AQ76" i="21" a="1"/>
  <c r="BJ75" i="21" a="1"/>
  <c r="J12" i="21" a="1"/>
  <c r="BG40" i="21" a="1"/>
  <c r="AS52" i="21" a="1"/>
  <c r="AL70" i="21" a="1"/>
  <c r="AS15" i="21" a="1"/>
  <c r="C26" i="21" a="1"/>
  <c r="AL71" i="21" a="1"/>
  <c r="BG36" i="21" a="1"/>
  <c r="AE7" i="21" a="1"/>
  <c r="BC77" i="21" a="1"/>
  <c r="C34" i="21" a="1"/>
  <c r="C18" i="21" a="1"/>
  <c r="BK55" i="21" a="1"/>
  <c r="AC21" i="21" a="1"/>
  <c r="O19" i="21" a="1"/>
  <c r="G9" i="21" a="1"/>
  <c r="U67" i="21" a="1"/>
  <c r="AU65" i="21" a="1"/>
  <c r="BB57" i="21" a="1"/>
  <c r="K34" i="21" a="1"/>
  <c r="BO67" i="21" a="1"/>
  <c r="AS40" i="21" a="1"/>
  <c r="Q53" i="21" a="1"/>
  <c r="AS38" i="21" a="1"/>
  <c r="AL22" i="21" a="1"/>
  <c r="AE52" i="21" a="1"/>
  <c r="AZ17" i="21" a="1"/>
  <c r="C13" i="21" a="1"/>
  <c r="AL75" i="21" a="1"/>
  <c r="J50" i="21" a="1"/>
  <c r="AZ27" i="21" a="1"/>
  <c r="C73" i="21" a="1"/>
  <c r="AS65" i="21" a="1"/>
  <c r="BG59" i="21" a="1"/>
  <c r="BD49" i="21" a="1"/>
  <c r="V61" i="21" a="1"/>
  <c r="BI69" i="21" a="1"/>
  <c r="D37" i="21" a="1"/>
  <c r="AC45" i="21" a="1"/>
  <c r="C36" i="21" a="1"/>
  <c r="BG70" i="21" a="1"/>
  <c r="AL13" i="21" a="1"/>
  <c r="J60" i="21" a="1"/>
  <c r="BN72" i="21" a="1"/>
  <c r="AX62" i="21" a="1"/>
  <c r="M19" i="21" a="1"/>
  <c r="BP36" i="21" a="1"/>
  <c r="AH54" i="21" a="1"/>
  <c r="BI18" i="21" a="1"/>
  <c r="AV69" i="21" a="1"/>
  <c r="BI24" i="21" a="1"/>
  <c r="BG30" i="21" a="1"/>
  <c r="J57" i="21" a="1"/>
  <c r="BG67" i="21" a="1"/>
  <c r="X19" i="21" a="1"/>
  <c r="AS23" i="21" a="1"/>
  <c r="AS14" i="21" a="1"/>
  <c r="C55" i="21" a="1"/>
  <c r="C63" i="21" a="1"/>
  <c r="BD7" i="21" a="1"/>
  <c r="T14" i="21" a="1"/>
  <c r="AO52" i="21" a="1"/>
  <c r="AW66" i="21" a="1"/>
  <c r="K24" i="21" a="1"/>
  <c r="Z14" i="21" a="1"/>
  <c r="R44" i="21" a="1"/>
  <c r="AU39" i="21" a="1"/>
  <c r="AT23" i="21" a="1"/>
  <c r="AZ14" i="21" a="1"/>
  <c r="J65" i="21" a="1"/>
  <c r="BR70" i="21" a="1"/>
  <c r="E33" i="21" a="1"/>
  <c r="AS50" i="21" a="1"/>
  <c r="BN63" i="21" a="1"/>
  <c r="BQ58" i="21" a="1"/>
  <c r="BS18" i="21" a="1"/>
  <c r="F9" i="21" a="1"/>
  <c r="K50" i="21" a="1"/>
  <c r="AG68" i="21" a="1"/>
  <c r="BI75" i="21" a="1"/>
  <c r="AG19" i="21" a="1"/>
  <c r="N58" i="21" a="1"/>
  <c r="AT28" i="21" a="1"/>
  <c r="C42" i="21" a="1"/>
  <c r="Q30" i="21" a="1"/>
  <c r="BG34" i="21" a="1"/>
  <c r="BN14" i="21" a="1"/>
  <c r="AZ48" i="21" a="1"/>
  <c r="J62" i="21" a="1"/>
  <c r="AZ68" i="21" a="1"/>
  <c r="X22" i="21" a="1"/>
  <c r="AL61" i="21" a="1"/>
  <c r="AU74" i="21" a="1"/>
  <c r="BG53" i="21" a="1"/>
  <c r="X44" i="21" a="1"/>
  <c r="G42" i="21" a="1"/>
  <c r="T59" i="21" a="1"/>
  <c r="AJ32" i="21" a="1"/>
  <c r="AB56" i="21" a="1"/>
  <c r="L50" i="21" a="1"/>
  <c r="BI46" i="21" a="1"/>
  <c r="BH16" i="21" a="1"/>
  <c r="BH17" i="21" a="1"/>
  <c r="BQ59" i="21" a="1"/>
  <c r="AE30" i="21" a="1"/>
  <c r="AL14" i="21" a="1"/>
  <c r="BG47" i="21" a="1"/>
  <c r="J66" i="21" a="1"/>
  <c r="X26" i="21" a="1"/>
  <c r="BN56" i="21" a="1"/>
  <c r="BG58" i="21" a="1"/>
  <c r="X68" i="21" a="1"/>
  <c r="V24" i="21" a="1"/>
  <c r="AB72" i="21" a="1"/>
  <c r="AF27" i="21" a="1"/>
  <c r="AU47" i="21" a="1"/>
  <c r="D15" i="21" a="1"/>
  <c r="AL31" i="21" a="1"/>
  <c r="AE31" i="21" a="1"/>
  <c r="Q17" i="21" a="1"/>
  <c r="X53" i="21" a="1"/>
  <c r="AE60" i="21" a="1"/>
  <c r="N6" i="21" a="1"/>
  <c r="M72" i="21" a="1"/>
  <c r="K39" i="21" a="1"/>
  <c r="AU71" i="21" a="1"/>
  <c r="AU55" i="21" a="1"/>
  <c r="AG23" i="21" a="1"/>
  <c r="J47" i="21" a="1"/>
  <c r="AS16" i="21" a="1"/>
  <c r="BG64" i="21" a="1"/>
  <c r="C48" i="21" a="1"/>
  <c r="AL63" i="21" a="1"/>
  <c r="AL76" i="21" a="1"/>
  <c r="BN21" i="21" a="1"/>
  <c r="AE59" i="21" a="1"/>
  <c r="BN74" i="21" a="1"/>
  <c r="AA16" i="21" a="1"/>
  <c r="AV54" i="21" a="1"/>
  <c r="AO62" i="21" a="1"/>
  <c r="AW18" i="21" a="1"/>
  <c r="R52" i="21" a="1"/>
  <c r="AF40" i="21" a="1"/>
  <c r="Y60" i="21" a="1"/>
  <c r="AU37" i="21" a="1"/>
  <c r="AG27" i="21" a="1"/>
  <c r="AZ38" i="21" a="1"/>
  <c r="Q11" i="21" a="1"/>
  <c r="AI61" i="21" a="1"/>
  <c r="D41" i="21" a="1"/>
  <c r="X55" i="21" a="1"/>
  <c r="C71" i="21" a="1"/>
  <c r="AB77" i="21" a="1"/>
  <c r="AX73" i="21" a="1"/>
  <c r="AP13" i="21" a="1"/>
  <c r="E63" i="21" a="1"/>
  <c r="E45" i="21" a="1"/>
  <c r="AT62" i="21" a="1"/>
  <c r="D61" i="21" a="1"/>
  <c r="Y55" i="21" a="1"/>
  <c r="BH57" i="21" a="1"/>
  <c r="J35" i="21" a="1"/>
  <c r="X56" i="21" a="1"/>
  <c r="BN54" i="21" a="1"/>
  <c r="J38" i="21" a="1"/>
  <c r="BN18" i="21" a="1"/>
  <c r="X33" i="21" a="1"/>
  <c r="BG7" i="21" a="1"/>
  <c r="BN34" i="21" a="1"/>
  <c r="AP23" i="21" a="1"/>
  <c r="BH33" i="21" a="1"/>
  <c r="J22" i="21" a="1"/>
  <c r="AL5" i="21" a="1"/>
  <c r="BE63" i="21" a="1"/>
  <c r="BR30" i="21" a="1"/>
  <c r="V8" i="21" a="1"/>
  <c r="BA70" i="21" a="1"/>
  <c r="AU27" i="21" a="1"/>
  <c r="AG55" i="21" a="1"/>
  <c r="BO10" i="21" a="1"/>
  <c r="AJ56" i="21" a="1"/>
  <c r="AB73" i="21" a="1"/>
  <c r="AE15" i="21" a="1"/>
  <c r="AZ12" i="21" a="1"/>
  <c r="BN26" i="21" a="1"/>
  <c r="AE48" i="21" a="1"/>
  <c r="Q75" i="21" a="1"/>
  <c r="X6" i="21" a="1"/>
  <c r="BP30" i="21" a="1"/>
  <c r="T63" i="21" a="1"/>
  <c r="J59" i="21" a="1"/>
  <c r="BL62" i="21" a="1"/>
  <c r="BQ5" i="21" a="1"/>
  <c r="AC8" i="21" a="1"/>
  <c r="AF24" i="21" a="1"/>
  <c r="AN66" i="21" a="1"/>
  <c r="X23" i="21" a="1"/>
  <c r="BN24" i="21" a="1"/>
  <c r="C25" i="21" a="1"/>
  <c r="AL38" i="21" a="1"/>
  <c r="BG37" i="21" a="1"/>
  <c r="AA73" i="21" a="1"/>
  <c r="BE34" i="21" a="1"/>
  <c r="BB9" i="21" a="1"/>
  <c r="AT48" i="21" a="1"/>
  <c r="BO36" i="21" a="1"/>
  <c r="BO46" i="21" a="1"/>
  <c r="Q55" i="21" a="1"/>
  <c r="C39" i="21" a="1"/>
  <c r="AS22" i="21" a="1"/>
  <c r="X61" i="21" a="1"/>
  <c r="AL51" i="21" a="1"/>
  <c r="BG55" i="21" a="1"/>
  <c r="BG12" i="21" a="1"/>
  <c r="BK38" i="21" a="1"/>
  <c r="Q29" i="21" a="1"/>
  <c r="BS65" i="21" a="1"/>
  <c r="AH31" i="21" a="1"/>
  <c r="BD76" i="21" a="1"/>
  <c r="AC60" i="21" a="1"/>
  <c r="AN11" i="21" a="1"/>
  <c r="R14" i="21" a="1"/>
  <c r="S30" i="21" a="1"/>
  <c r="S40" i="21" a="1"/>
  <c r="BJ20" i="21" a="1"/>
  <c r="Q66" i="21" a="1"/>
  <c r="AZ46" i="21" a="1"/>
  <c r="O7" i="21" a="1"/>
  <c r="BP38" i="21" a="1"/>
  <c r="X48" i="21" a="1"/>
  <c r="AQ36" i="21" a="1"/>
  <c r="O27" i="21" a="1"/>
  <c r="F45" i="21" a="1"/>
  <c r="AX30" i="21" a="1"/>
  <c r="N53" i="21" a="1"/>
  <c r="BC15" i="21" a="1"/>
  <c r="L41" i="21" a="1"/>
  <c r="BK5" i="21" a="1"/>
  <c r="AM31" i="21" a="1"/>
  <c r="AU7" i="21" a="1"/>
  <c r="BN31" i="21" a="1"/>
  <c r="C67" i="21" a="1"/>
  <c r="X34" i="21" a="1"/>
  <c r="AE13" i="21" a="1"/>
  <c r="C14" i="21" a="1"/>
  <c r="AE28" i="21" a="1"/>
  <c r="BN11" i="21" a="1"/>
  <c r="Q15" i="21" a="1"/>
  <c r="BC32" i="21" a="1"/>
  <c r="K76" i="21" a="1"/>
  <c r="AZ13" i="21" a="1"/>
  <c r="BG71" i="21" a="1"/>
  <c r="M75" i="21" a="1"/>
  <c r="BQ26" i="21" a="1"/>
  <c r="AB57" i="21" a="1"/>
  <c r="BO9" i="21" a="1"/>
  <c r="AT58" i="21" a="1"/>
  <c r="BP43" i="21" a="1"/>
  <c r="Z36" i="21" a="1"/>
  <c r="BD35" i="21" a="1"/>
  <c r="K15" i="21" a="1"/>
  <c r="BN71" i="21" a="1"/>
  <c r="J11" i="21" a="1"/>
  <c r="C35" i="21" a="1"/>
  <c r="X73" i="21" a="1"/>
  <c r="X36" i="21" a="1"/>
  <c r="Q61" i="21" a="1"/>
  <c r="J46" i="21" a="1"/>
  <c r="X71" i="21" a="1"/>
  <c r="BL23" i="21" a="1"/>
  <c r="D73" i="21" a="1"/>
  <c r="Q72" i="21" a="1"/>
  <c r="AS30" i="21" a="1"/>
  <c r="BG14" i="21" a="1"/>
  <c r="AS24" i="21" a="1"/>
  <c r="BL61" i="21" a="1"/>
  <c r="H31" i="21" a="1"/>
  <c r="L15" i="21" a="1"/>
  <c r="L7" i="21" a="1"/>
  <c r="AE55" i="21" a="1"/>
  <c r="AS63" i="21" a="1"/>
  <c r="BN19" i="21" a="1"/>
  <c r="J42" i="21" a="1"/>
  <c r="J10" i="21" a="1"/>
  <c r="AO39" i="21" a="1"/>
  <c r="BE56" i="21" a="1"/>
  <c r="BR27" i="21" a="1"/>
  <c r="AG54" i="21" a="1"/>
  <c r="D49" i="21" a="1"/>
  <c r="BB55" i="21" a="1"/>
  <c r="AG60" i="21" a="1"/>
  <c r="BG22" i="21" a="1"/>
  <c r="J76" i="21" a="1"/>
  <c r="X63" i="21" a="1"/>
  <c r="J5" i="21" a="1"/>
  <c r="J63" i="21" a="1"/>
  <c r="AE68" i="21" a="1"/>
  <c r="C50" i="21" a="1"/>
  <c r="AU23" i="21" a="1"/>
  <c r="BN70" i="21" a="1"/>
  <c r="F50" i="21" a="1"/>
  <c r="T73" i="21" a="1"/>
  <c r="BE60" i="21" a="1"/>
  <c r="AG50" i="21" a="1"/>
  <c r="AF75" i="21" a="1"/>
  <c r="BB29" i="21" a="1"/>
  <c r="BH46" i="21" a="1"/>
  <c r="AC33" i="21" a="1"/>
  <c r="AI54" i="21" a="1"/>
  <c r="AS29" i="21" a="1"/>
  <c r="AS60" i="21" a="1"/>
  <c r="BR44" i="21" a="1"/>
  <c r="AH53" i="21" a="1"/>
  <c r="BN15" i="21" a="1"/>
  <c r="BK37" i="21" a="1"/>
  <c r="AV31" i="21" a="1"/>
  <c r="N18" i="21" a="1"/>
  <c r="AV11" i="21" a="1"/>
  <c r="R51" i="21" a="1"/>
  <c r="AW64" i="21" a="1"/>
  <c r="BL66" i="21" a="1"/>
  <c r="S28" i="21" a="1"/>
  <c r="AN47" i="21" a="1"/>
  <c r="AG58" i="21" a="1"/>
  <c r="J74" i="21" a="1"/>
  <c r="Q8" i="21" a="1"/>
  <c r="AL27" i="21" a="1"/>
  <c r="X30" i="21" a="1"/>
  <c r="BG16" i="21" a="1"/>
  <c r="BG77" i="21" a="1"/>
  <c r="AE5" i="21" a="1"/>
  <c r="AS12" i="21" a="1"/>
  <c r="BC31" i="21" a="1"/>
  <c r="AN42" i="21" a="1"/>
  <c r="AZ69" i="21" a="1"/>
  <c r="O34" i="21" a="1"/>
  <c r="BE47" i="21" a="1"/>
  <c r="AV14" i="21" a="1"/>
  <c r="AC5" i="21" a="1"/>
  <c r="K53" i="21" a="1"/>
  <c r="K16" i="21" a="1"/>
  <c r="Z5" i="21" a="1"/>
  <c r="AX66" i="21" a="1"/>
  <c r="AG43" i="21" a="1"/>
  <c r="S29" i="21" a="1"/>
  <c r="AZ47" i="21" a="1"/>
  <c r="BG17" i="21" a="1"/>
  <c r="AE75" i="21" a="1"/>
  <c r="J41" i="21" a="1"/>
  <c r="X38" i="21" a="1"/>
  <c r="AW74" i="21" a="1"/>
  <c r="BP61" i="21" a="1"/>
  <c r="BH37" i="21" a="1"/>
  <c r="AT40" i="21" a="1"/>
  <c r="AE23" i="21" a="1"/>
  <c r="BG13" i="21" a="1"/>
  <c r="AS19" i="21" a="1"/>
  <c r="BN16" i="21" a="1"/>
  <c r="Q73" i="21" a="1"/>
  <c r="BE62" i="21" a="1"/>
  <c r="BR5" i="21" a="1"/>
  <c r="AJ46" i="21" a="1"/>
  <c r="K11" i="21" a="1"/>
  <c r="BI27" i="21" a="1"/>
  <c r="AO24" i="21" a="1"/>
  <c r="AT47" i="21" a="1"/>
  <c r="AE35" i="21" a="1"/>
  <c r="J64" i="21" a="1"/>
  <c r="Q62" i="21" a="1"/>
  <c r="C66" i="21" a="1"/>
  <c r="J13" i="21" a="1"/>
  <c r="BN51" i="21" a="1"/>
  <c r="J16" i="21" a="1"/>
  <c r="AN13" i="21" a="1"/>
  <c r="AS49" i="21" a="1"/>
  <c r="BK59" i="21" a="1"/>
  <c r="BS27" i="21" a="1"/>
  <c r="AA24" i="21" a="1"/>
  <c r="AT7" i="21" a="1"/>
  <c r="Z13" i="21" a="1"/>
  <c r="K8" i="21" a="1"/>
  <c r="R26" i="21" a="1"/>
  <c r="O31" i="21" a="1"/>
  <c r="R15" i="21" a="1"/>
  <c r="AS58" i="21" a="1"/>
  <c r="AL56" i="21" a="1"/>
  <c r="T48" i="21" a="1"/>
  <c r="T23" i="21" a="1"/>
  <c r="C24" i="21" a="1"/>
  <c r="AO50" i="21" a="1"/>
  <c r="G25" i="29" a="1"/>
  <c r="AI44" i="21" a="1"/>
  <c r="BQ71" i="21" a="1"/>
  <c r="BA47" i="21" a="1"/>
  <c r="BP41" i="21" a="1"/>
  <c r="AU76" i="21" a="1"/>
  <c r="R36" i="21" a="1"/>
  <c r="E10" i="21" a="1"/>
  <c r="BG24" i="21" a="1"/>
  <c r="AL57" i="21" a="1"/>
  <c r="AL74" i="21" a="1"/>
  <c r="AZ10" i="21" a="1"/>
  <c r="AS36" i="21" a="1"/>
  <c r="J20" i="21" a="1"/>
  <c r="AL40" i="21" a="1"/>
  <c r="AZ30" i="21" a="1"/>
  <c r="AZ35" i="21" a="1"/>
  <c r="AW56" i="21" a="1"/>
  <c r="D24" i="21" a="1"/>
  <c r="AZ19" i="21" a="1"/>
  <c r="H36" i="21" a="1"/>
  <c r="AI52" i="21" a="1"/>
  <c r="AC62" i="21" a="1"/>
  <c r="N39" i="21" a="1"/>
  <c r="H71" i="21" a="1"/>
  <c r="BC47" i="21" a="1"/>
  <c r="AT64" i="21" a="1"/>
  <c r="BQ15" i="21" a="1"/>
  <c r="BH26" i="21" a="1"/>
  <c r="BH11" i="21" a="1"/>
  <c r="AE64" i="21" a="1"/>
  <c r="AS57" i="21" a="1"/>
  <c r="BG68" i="21" a="1"/>
  <c r="C44" i="21" a="1"/>
  <c r="X57" i="21" a="1"/>
  <c r="AE26" i="21" a="1"/>
  <c r="X29" i="21" a="1"/>
  <c r="AZ64" i="21" a="1"/>
  <c r="BC7" i="21" a="1"/>
  <c r="L6" i="21" a="1"/>
  <c r="Q43" i="21" a="1"/>
  <c r="BP60" i="21" a="1"/>
  <c r="AG77" i="21" a="1"/>
  <c r="AE19" i="21" a="1"/>
  <c r="AS5" i="21" a="1"/>
  <c r="AS37" i="21" a="1"/>
  <c r="AL43" i="21" a="1"/>
  <c r="BE17" i="21" a="1"/>
  <c r="X47" i="21" a="1"/>
  <c r="AE22" i="21" a="1"/>
  <c r="AE9" i="21" a="1"/>
  <c r="AB66" i="21" a="1"/>
  <c r="AS42" i="21" a="1"/>
  <c r="BS63" i="21" a="1"/>
  <c r="J75" i="21" a="1"/>
  <c r="BI48" i="21" a="1"/>
  <c r="F7" i="21" a="1"/>
  <c r="AL44" i="21" a="1"/>
  <c r="AL12" i="21" a="1"/>
  <c r="BC43" i="21" a="1"/>
  <c r="BP47" i="21" a="1"/>
  <c r="AU36" i="21" a="1"/>
  <c r="U70" i="21" a="1"/>
  <c r="Q50" i="21" a="1"/>
  <c r="AL30" i="21" a="1"/>
  <c r="BG29" i="21" a="1"/>
  <c r="BN35" i="21" a="1"/>
  <c r="X8" i="21" a="1"/>
  <c r="AV20" i="21" a="1"/>
  <c r="AH36" i="21" a="1"/>
  <c r="AB8" i="21" a="1"/>
  <c r="BP55" i="21" a="1"/>
  <c r="AU13" i="21" a="1"/>
  <c r="AT11" i="21" a="1"/>
  <c r="R76" i="21" a="1"/>
  <c r="AZ8" i="21" a="1"/>
  <c r="AZ75" i="21" a="1"/>
  <c r="Q14" i="21" a="1"/>
  <c r="J61" i="21" a="1"/>
  <c r="AZ60" i="21" a="1"/>
  <c r="AZ63" i="21" a="1"/>
  <c r="J23" i="21" a="1"/>
  <c r="AN31" i="21" a="1"/>
  <c r="C20" i="21" a="1"/>
  <c r="AQ66" i="21" a="1"/>
  <c r="BJ17" i="21" a="1"/>
  <c r="H6" i="21" a="1"/>
  <c r="R66" i="21" a="1"/>
  <c r="AU11" i="21" a="1"/>
  <c r="BA18" i="21" a="1"/>
  <c r="AN60" i="21" a="1"/>
  <c r="AG24" i="21" a="1"/>
  <c r="BB47" i="21" a="1"/>
  <c r="BN39" i="21" a="1"/>
  <c r="J58" i="21" a="1"/>
  <c r="BR50" i="21" a="1"/>
  <c r="AT68" i="21" a="1"/>
  <c r="AZ77" i="21" a="1"/>
  <c r="AJ33" i="21" a="1"/>
  <c r="M12" i="21" a="1"/>
  <c r="AW54" i="21" a="1"/>
  <c r="H56" i="21" a="1"/>
  <c r="AG46" i="21" a="1"/>
  <c r="BH50" i="21" a="1"/>
  <c r="BI53" i="21" a="1"/>
  <c r="AM5" i="21" a="1"/>
  <c r="AM39" i="21" a="1"/>
  <c r="BG73" i="21" a="1"/>
  <c r="C6" i="21" a="1"/>
  <c r="AZ28" i="21" a="1"/>
  <c r="Q70" i="21" a="1"/>
  <c r="J37" i="21" a="1"/>
  <c r="AZ52" i="21" a="1"/>
  <c r="X35" i="21" a="1"/>
  <c r="J28" i="21" a="1"/>
  <c r="AL29" i="21" a="1"/>
  <c r="F32" i="21" a="1"/>
  <c r="AF44" i="21" a="1"/>
  <c r="BN36" i="21" a="1"/>
  <c r="BJ18" i="21" a="1"/>
  <c r="AH13" i="21" a="1"/>
  <c r="BD55" i="21" a="1"/>
  <c r="AA19" i="21" a="1"/>
  <c r="Y42" i="21" a="1"/>
  <c r="AV71" i="21" a="1"/>
  <c r="Z49" i="21" a="1"/>
  <c r="D7" i="21" a="1"/>
  <c r="C32" i="21" a="1"/>
  <c r="AS8" i="21" a="1"/>
  <c r="BN29" i="21" a="1"/>
  <c r="J48" i="21" a="1"/>
  <c r="AT15" i="21" a="1"/>
  <c r="X74" i="21" a="1"/>
  <c r="BG31" i="21" a="1"/>
  <c r="BN46" i="21" a="1"/>
  <c r="AM33" i="21" a="1"/>
  <c r="AS33" i="21" a="1"/>
  <c r="K72" i="21" a="1"/>
  <c r="J19" i="21" a="1"/>
  <c r="G36" i="21" a="1"/>
  <c r="AL10" i="21" a="1"/>
  <c r="AS75" i="21" a="1"/>
  <c r="AS75" i="21" l="1"/>
  <c r="AL10" i="21"/>
  <c r="G36" i="21"/>
  <c r="J19" i="21"/>
  <c r="K72" i="21"/>
  <c r="AS33" i="21"/>
  <c r="AM33" i="21"/>
  <c r="BN46" i="21"/>
  <c r="BG31" i="21"/>
  <c r="X74" i="21"/>
  <c r="AT15" i="21"/>
  <c r="J48" i="21"/>
  <c r="BN29" i="21"/>
  <c r="AS8" i="21"/>
  <c r="C32" i="21"/>
  <c r="D7" i="21"/>
  <c r="Z49" i="21"/>
  <c r="AV71" i="21"/>
  <c r="Y42" i="21"/>
  <c r="AA19" i="21"/>
  <c r="BD55" i="21"/>
  <c r="AH13" i="21"/>
  <c r="BJ18" i="21"/>
  <c r="BN36" i="21"/>
  <c r="AF44" i="21"/>
  <c r="F32" i="21"/>
  <c r="AL29" i="21"/>
  <c r="J28" i="21"/>
  <c r="X35" i="21"/>
  <c r="AZ52" i="21"/>
  <c r="J37" i="21"/>
  <c r="Q70" i="21"/>
  <c r="AZ28" i="21"/>
  <c r="C6" i="21"/>
  <c r="BG73" i="21"/>
  <c r="AM39" i="21"/>
  <c r="AM5" i="21"/>
  <c r="BI53" i="21"/>
  <c r="BH50" i="21"/>
  <c r="AG46" i="21"/>
  <c r="H56" i="21"/>
  <c r="AW54" i="21"/>
  <c r="M12" i="21"/>
  <c r="AJ33" i="21"/>
  <c r="AZ77" i="21"/>
  <c r="AT68" i="21"/>
  <c r="BR50" i="21"/>
  <c r="J58" i="21"/>
  <c r="BN39" i="21"/>
  <c r="BB47" i="21"/>
  <c r="AG24" i="21"/>
  <c r="AN60" i="21"/>
  <c r="BA18" i="21"/>
  <c r="AU11" i="21"/>
  <c r="R66" i="21"/>
  <c r="H6" i="21"/>
  <c r="BJ17" i="21"/>
  <c r="AQ66" i="21"/>
  <c r="C20" i="21"/>
  <c r="AN31" i="21"/>
  <c r="J23" i="21"/>
  <c r="AZ63" i="21"/>
  <c r="AZ60" i="21"/>
  <c r="J61" i="21"/>
  <c r="Q14" i="21"/>
  <c r="AZ75" i="21"/>
  <c r="AZ8" i="21"/>
  <c r="R76" i="21"/>
  <c r="AT11" i="21"/>
  <c r="AU13" i="21"/>
  <c r="BP55" i="21"/>
  <c r="AB8" i="21"/>
  <c r="AH36" i="21"/>
  <c r="AV20" i="21"/>
  <c r="X8" i="21"/>
  <c r="BN35" i="21"/>
  <c r="BG29" i="21"/>
  <c r="AL30" i="21"/>
  <c r="Q50" i="21"/>
  <c r="U70" i="21"/>
  <c r="AU36" i="21"/>
  <c r="BP47" i="21"/>
  <c r="BC43" i="21"/>
  <c r="AL12" i="21"/>
  <c r="AL44" i="21"/>
  <c r="F7" i="21"/>
  <c r="BI48" i="21"/>
  <c r="J75" i="21"/>
  <c r="BS63" i="21"/>
  <c r="AS42" i="21"/>
  <c r="AB66" i="21"/>
  <c r="AE9" i="21"/>
  <c r="AE22" i="21"/>
  <c r="X47" i="21"/>
  <c r="BE17" i="21"/>
  <c r="AL43" i="21"/>
  <c r="AS37" i="21"/>
  <c r="AS5" i="21"/>
  <c r="AE19" i="21"/>
  <c r="AG77" i="21"/>
  <c r="BP60" i="21"/>
  <c r="Q43" i="21"/>
  <c r="L6" i="21"/>
  <c r="BC7" i="21"/>
  <c r="AZ64" i="21"/>
  <c r="X29" i="21"/>
  <c r="AE26" i="21"/>
  <c r="X57" i="21"/>
  <c r="C44" i="21"/>
  <c r="BG68" i="21"/>
  <c r="AS57" i="21"/>
  <c r="AE64" i="21"/>
  <c r="BH11" i="21"/>
  <c r="BH26" i="21"/>
  <c r="BQ15" i="21"/>
  <c r="AT64" i="21"/>
  <c r="BC47" i="21"/>
  <c r="H71" i="21"/>
  <c r="N39" i="21"/>
  <c r="AC62" i="21"/>
  <c r="AI52" i="21"/>
  <c r="H36" i="21"/>
  <c r="AZ19" i="21"/>
  <c r="D24" i="21"/>
  <c r="AW56" i="21"/>
  <c r="AZ35" i="21"/>
  <c r="AZ30" i="21"/>
  <c r="AL40" i="21"/>
  <c r="J20" i="21"/>
  <c r="AS36" i="21"/>
  <c r="AZ10" i="21"/>
  <c r="AL74" i="21"/>
  <c r="AL57" i="21"/>
  <c r="BG24" i="21"/>
  <c r="E10" i="21"/>
  <c r="R36" i="21"/>
  <c r="AU76" i="21"/>
  <c r="BP41" i="21"/>
  <c r="BA47" i="21"/>
  <c r="BQ71" i="21"/>
  <c r="AI44" i="21"/>
  <c r="G25" i="29"/>
  <c r="AE10" i="33" s="1"/>
  <c r="AO50" i="21"/>
  <c r="C24" i="21"/>
  <c r="T23" i="21"/>
  <c r="T48" i="21"/>
  <c r="AL56" i="21"/>
  <c r="AS58" i="21"/>
  <c r="R15" i="21"/>
  <c r="O31" i="21"/>
  <c r="R26" i="21"/>
  <c r="K8" i="21"/>
  <c r="Z13" i="21"/>
  <c r="AT7" i="21"/>
  <c r="AA24" i="21"/>
  <c r="BS27" i="21"/>
  <c r="BK59" i="21"/>
  <c r="AS49" i="21"/>
  <c r="AN13" i="21"/>
  <c r="J16" i="21"/>
  <c r="BN51" i="21"/>
  <c r="J13" i="21"/>
  <c r="C66" i="21"/>
  <c r="Q62" i="21"/>
  <c r="J64" i="21"/>
  <c r="AE35" i="21"/>
  <c r="AT47" i="21"/>
  <c r="AO24" i="21"/>
  <c r="BI27" i="21"/>
  <c r="K11" i="21"/>
  <c r="AJ46" i="21"/>
  <c r="BR5" i="21"/>
  <c r="BE62" i="21"/>
  <c r="Q73" i="21"/>
  <c r="BN16" i="21"/>
  <c r="AS19" i="21"/>
  <c r="AY19" i="21" s="1"/>
  <c r="CB19" i="21" s="1"/>
  <c r="BG13" i="21"/>
  <c r="AE23" i="21"/>
  <c r="AT40" i="21"/>
  <c r="BH37" i="21"/>
  <c r="BP61" i="21"/>
  <c r="AW74" i="21"/>
  <c r="X38" i="21"/>
  <c r="J41" i="21"/>
  <c r="AE75" i="21"/>
  <c r="BG17" i="21"/>
  <c r="AZ47" i="21"/>
  <c r="S29" i="21"/>
  <c r="AG43" i="21"/>
  <c r="AX66" i="21"/>
  <c r="Z5" i="21"/>
  <c r="K16" i="21"/>
  <c r="K53" i="21"/>
  <c r="AC5" i="21"/>
  <c r="AV14" i="21"/>
  <c r="BE47" i="21"/>
  <c r="O34" i="21"/>
  <c r="AZ69" i="21"/>
  <c r="AN42" i="21"/>
  <c r="BC31" i="21"/>
  <c r="AS12" i="21"/>
  <c r="AE5" i="21"/>
  <c r="BG77" i="21"/>
  <c r="BG16" i="21"/>
  <c r="X30" i="21"/>
  <c r="AL27" i="21"/>
  <c r="Q8" i="21"/>
  <c r="J74" i="21"/>
  <c r="AG58" i="21"/>
  <c r="AN47" i="21"/>
  <c r="S28" i="21"/>
  <c r="BL66" i="21"/>
  <c r="AW64" i="21"/>
  <c r="R51" i="21"/>
  <c r="AV11" i="21"/>
  <c r="N18" i="21"/>
  <c r="AV31" i="21"/>
  <c r="BK37" i="21"/>
  <c r="BN15" i="21"/>
  <c r="AH53" i="21"/>
  <c r="BR44" i="21"/>
  <c r="AS60" i="21"/>
  <c r="AS29" i="21"/>
  <c r="AI54" i="21"/>
  <c r="AK54" i="21" s="1"/>
  <c r="BZ54" i="21" s="1"/>
  <c r="AC33" i="21"/>
  <c r="BH46" i="21"/>
  <c r="BB29" i="21"/>
  <c r="AF75" i="21"/>
  <c r="AG50" i="21"/>
  <c r="BE60" i="21"/>
  <c r="T73" i="21"/>
  <c r="F50" i="21"/>
  <c r="BN70" i="21"/>
  <c r="AU23" i="21"/>
  <c r="C50" i="21"/>
  <c r="AE68" i="21"/>
  <c r="J63" i="21"/>
  <c r="J5" i="21"/>
  <c r="X63" i="21"/>
  <c r="J76" i="21"/>
  <c r="P76" i="21" s="1"/>
  <c r="BW76" i="21" s="1"/>
  <c r="CV88" i="21" s="1"/>
  <c r="BG22" i="21"/>
  <c r="AG60" i="21"/>
  <c r="BB55" i="21"/>
  <c r="D49" i="21"/>
  <c r="AG54" i="21"/>
  <c r="BR27" i="21"/>
  <c r="BE56" i="21"/>
  <c r="AO39" i="21"/>
  <c r="J10" i="21"/>
  <c r="J42" i="21"/>
  <c r="BN19" i="21"/>
  <c r="AS63" i="21"/>
  <c r="AE55" i="21"/>
  <c r="L7" i="21"/>
  <c r="L15" i="21"/>
  <c r="H31" i="21"/>
  <c r="BL61" i="21"/>
  <c r="AS24" i="21"/>
  <c r="BG14" i="21"/>
  <c r="AS30" i="21"/>
  <c r="Q72" i="21"/>
  <c r="D73" i="21"/>
  <c r="BL23" i="21"/>
  <c r="X71" i="21"/>
  <c r="J46" i="21"/>
  <c r="Q61" i="21"/>
  <c r="X36" i="21"/>
  <c r="X73" i="21"/>
  <c r="C35" i="21"/>
  <c r="J11" i="21"/>
  <c r="BN71" i="21"/>
  <c r="K15" i="21"/>
  <c r="BD35" i="21"/>
  <c r="Z36" i="21"/>
  <c r="BP43" i="21"/>
  <c r="AT58" i="21"/>
  <c r="BO9" i="21"/>
  <c r="AB57" i="21"/>
  <c r="BQ26" i="21"/>
  <c r="M75" i="21"/>
  <c r="BG71" i="21"/>
  <c r="AZ13" i="21"/>
  <c r="K76" i="21"/>
  <c r="BC32" i="21"/>
  <c r="Q15" i="21"/>
  <c r="BN11" i="21"/>
  <c r="AE28" i="21"/>
  <c r="C14" i="21"/>
  <c r="AE13" i="21"/>
  <c r="X34" i="21"/>
  <c r="C67" i="21"/>
  <c r="BN31" i="21"/>
  <c r="AU7" i="21"/>
  <c r="AM31" i="21"/>
  <c r="BK5" i="21"/>
  <c r="L41" i="21"/>
  <c r="BC15" i="21"/>
  <c r="N53" i="21"/>
  <c r="AX30" i="21"/>
  <c r="F45" i="21"/>
  <c r="O27" i="21"/>
  <c r="AQ36" i="21"/>
  <c r="X48" i="21"/>
  <c r="BP38" i="21"/>
  <c r="BT38" i="21" s="1"/>
  <c r="CE38" i="21" s="1"/>
  <c r="O7" i="21"/>
  <c r="AZ46" i="21"/>
  <c r="Q66" i="21"/>
  <c r="BJ20" i="21"/>
  <c r="S40" i="21"/>
  <c r="S30" i="21"/>
  <c r="R14" i="21"/>
  <c r="AN11" i="21"/>
  <c r="AR11" i="21" s="1"/>
  <c r="CA11" i="21" s="1"/>
  <c r="AC60" i="21"/>
  <c r="BD76" i="21"/>
  <c r="AH31" i="21"/>
  <c r="BS65" i="21"/>
  <c r="Q29" i="21"/>
  <c r="BK38" i="21"/>
  <c r="BG12" i="21"/>
  <c r="BG55" i="21"/>
  <c r="AL51" i="21"/>
  <c r="X61" i="21"/>
  <c r="AS22" i="21"/>
  <c r="C39" i="21"/>
  <c r="Q55" i="21"/>
  <c r="BO46" i="21"/>
  <c r="BO36" i="21"/>
  <c r="AT48" i="21"/>
  <c r="BB9" i="21"/>
  <c r="BE34" i="21"/>
  <c r="AA73" i="21"/>
  <c r="BG37" i="21"/>
  <c r="AL38" i="21"/>
  <c r="C25" i="21"/>
  <c r="BN24" i="21"/>
  <c r="X23" i="21"/>
  <c r="AN66" i="21"/>
  <c r="AF24" i="21"/>
  <c r="AC8" i="21"/>
  <c r="BQ5" i="21"/>
  <c r="BL62" i="21"/>
  <c r="J59" i="21"/>
  <c r="T63" i="21"/>
  <c r="BP30" i="21"/>
  <c r="X6" i="21"/>
  <c r="Q75" i="21"/>
  <c r="AE48" i="21"/>
  <c r="BN26" i="21"/>
  <c r="AZ12" i="21"/>
  <c r="AE15" i="21"/>
  <c r="AB73" i="21"/>
  <c r="AJ56" i="21"/>
  <c r="BO10" i="21"/>
  <c r="AG55" i="21"/>
  <c r="AU27" i="21"/>
  <c r="BA70" i="21"/>
  <c r="V8" i="21"/>
  <c r="BR30" i="21"/>
  <c r="BE63" i="21"/>
  <c r="AL5" i="21"/>
  <c r="AR5" i="21" s="1"/>
  <c r="CA5" i="21" s="1"/>
  <c r="J22" i="21"/>
  <c r="BH33" i="21"/>
  <c r="AP23" i="21"/>
  <c r="BN34" i="21"/>
  <c r="BG7" i="21"/>
  <c r="X33" i="21"/>
  <c r="BN18" i="21"/>
  <c r="J38" i="21"/>
  <c r="BN54" i="21"/>
  <c r="X56" i="21"/>
  <c r="J35" i="21"/>
  <c r="BH57" i="21"/>
  <c r="Y55" i="21"/>
  <c r="D61" i="21"/>
  <c r="AT62" i="21"/>
  <c r="E45" i="21"/>
  <c r="E63" i="21"/>
  <c r="AP13" i="21"/>
  <c r="AX73" i="21"/>
  <c r="AB77" i="21"/>
  <c r="C71" i="21"/>
  <c r="X55" i="21"/>
  <c r="D41" i="21"/>
  <c r="AI61" i="21"/>
  <c r="Q11" i="21"/>
  <c r="AZ38" i="21"/>
  <c r="AG27" i="21"/>
  <c r="AU37" i="21"/>
  <c r="Y60" i="21"/>
  <c r="AF40" i="21"/>
  <c r="R52" i="21"/>
  <c r="AW18" i="21"/>
  <c r="AO62" i="21"/>
  <c r="AV54" i="21"/>
  <c r="AA16" i="21"/>
  <c r="BN74" i="21"/>
  <c r="AE59" i="21"/>
  <c r="BN21" i="21"/>
  <c r="AL76" i="21"/>
  <c r="AL63" i="21"/>
  <c r="C48" i="21"/>
  <c r="BG64" i="21"/>
  <c r="AS16" i="21"/>
  <c r="J47" i="21"/>
  <c r="AG23" i="21"/>
  <c r="AU55" i="21"/>
  <c r="AU71" i="21"/>
  <c r="K39" i="21"/>
  <c r="M72" i="21"/>
  <c r="N6" i="21"/>
  <c r="AE60" i="21"/>
  <c r="X53" i="21"/>
  <c r="Q17" i="21"/>
  <c r="AE31" i="21"/>
  <c r="AL31" i="21"/>
  <c r="D15" i="21"/>
  <c r="AU47" i="21"/>
  <c r="AF27" i="21"/>
  <c r="AB72" i="21"/>
  <c r="V24" i="21"/>
  <c r="X68" i="21"/>
  <c r="BG58" i="21"/>
  <c r="BN56" i="21"/>
  <c r="X26" i="21"/>
  <c r="AD26" i="21" s="1"/>
  <c r="BY26" i="21" s="1"/>
  <c r="J66" i="21"/>
  <c r="BG47" i="21"/>
  <c r="AL14" i="21"/>
  <c r="AE30" i="21"/>
  <c r="BQ59" i="21"/>
  <c r="BH17" i="21"/>
  <c r="BH16" i="21"/>
  <c r="BI46" i="21"/>
  <c r="L50" i="21"/>
  <c r="AB56" i="21"/>
  <c r="AJ32" i="21"/>
  <c r="T59" i="21"/>
  <c r="G42" i="21"/>
  <c r="X44" i="21"/>
  <c r="BG53" i="21"/>
  <c r="AU74" i="21"/>
  <c r="AL61" i="21"/>
  <c r="X22" i="21"/>
  <c r="AZ68" i="21"/>
  <c r="J62" i="21"/>
  <c r="AZ48" i="21"/>
  <c r="BN14" i="21"/>
  <c r="BG34" i="21"/>
  <c r="Q30" i="21"/>
  <c r="W30" i="21" s="1"/>
  <c r="BX30" i="21" s="1"/>
  <c r="C42" i="21"/>
  <c r="AT28" i="21"/>
  <c r="N58" i="21"/>
  <c r="AG19" i="21"/>
  <c r="BI75" i="21"/>
  <c r="AG68" i="21"/>
  <c r="K50" i="21"/>
  <c r="F9" i="21"/>
  <c r="BS18" i="21"/>
  <c r="BQ58" i="21"/>
  <c r="BN63" i="21"/>
  <c r="AS50" i="21"/>
  <c r="E33" i="21"/>
  <c r="BR70" i="21"/>
  <c r="J65" i="21"/>
  <c r="AZ14" i="21"/>
  <c r="AT23" i="21"/>
  <c r="AU39" i="21"/>
  <c r="R44" i="21"/>
  <c r="Z14" i="21"/>
  <c r="K24" i="21"/>
  <c r="AW66" i="21"/>
  <c r="AO52" i="21"/>
  <c r="T14" i="21"/>
  <c r="BD7" i="21"/>
  <c r="C63" i="21"/>
  <c r="C55" i="21"/>
  <c r="AS14" i="21"/>
  <c r="AS23" i="21"/>
  <c r="X19" i="21"/>
  <c r="BG67" i="21"/>
  <c r="J57" i="21"/>
  <c r="BG30" i="21"/>
  <c r="BI24" i="21"/>
  <c r="AV69" i="21"/>
  <c r="BI18" i="21"/>
  <c r="AH54" i="21"/>
  <c r="BP36" i="21"/>
  <c r="M19" i="21"/>
  <c r="AX62" i="21"/>
  <c r="AY62" i="21" s="1"/>
  <c r="CB62" i="21" s="1"/>
  <c r="BN72" i="21"/>
  <c r="J60" i="21"/>
  <c r="AL13" i="21"/>
  <c r="BG70" i="21"/>
  <c r="C36" i="21"/>
  <c r="AC45" i="21"/>
  <c r="D37" i="21"/>
  <c r="BI69" i="21"/>
  <c r="V61" i="21"/>
  <c r="BD49" i="21"/>
  <c r="BG59" i="21"/>
  <c r="AS65" i="21"/>
  <c r="C73" i="21"/>
  <c r="AZ27" i="21"/>
  <c r="J50" i="21"/>
  <c r="AL75" i="21"/>
  <c r="AR75" i="21" s="1"/>
  <c r="CA75" i="21" s="1"/>
  <c r="C13" i="21"/>
  <c r="AZ17" i="21"/>
  <c r="AE52" i="21"/>
  <c r="AL22" i="21"/>
  <c r="AS38" i="21"/>
  <c r="Q53" i="21"/>
  <c r="AS40" i="21"/>
  <c r="BO67" i="21"/>
  <c r="K34" i="21"/>
  <c r="BB57" i="21"/>
  <c r="AU65" i="21"/>
  <c r="U67" i="21"/>
  <c r="G9" i="21"/>
  <c r="O19" i="21"/>
  <c r="AC21" i="21"/>
  <c r="BK55" i="21"/>
  <c r="C18" i="21"/>
  <c r="C34" i="21"/>
  <c r="BC77" i="21"/>
  <c r="AE7" i="21"/>
  <c r="BG36" i="21"/>
  <c r="AL71" i="21"/>
  <c r="C26" i="21"/>
  <c r="AS15" i="21"/>
  <c r="AL70" i="21"/>
  <c r="AS52" i="21"/>
  <c r="BG40" i="21"/>
  <c r="J12" i="21"/>
  <c r="BJ75" i="21"/>
  <c r="AQ76" i="21"/>
  <c r="BB26" i="21"/>
  <c r="AF37" i="21"/>
  <c r="BB61" i="21"/>
  <c r="S76" i="21"/>
  <c r="BQ70" i="21"/>
  <c r="H33" i="21"/>
  <c r="AB68" i="21"/>
  <c r="BG19" i="21"/>
  <c r="AL42" i="21"/>
  <c r="Y71" i="21"/>
  <c r="BC58" i="21"/>
  <c r="X45" i="21"/>
  <c r="BB73" i="21"/>
  <c r="AT60" i="21"/>
  <c r="AM77" i="21"/>
  <c r="F16" i="21"/>
  <c r="V5" i="21"/>
  <c r="AU18" i="21"/>
  <c r="M9" i="21"/>
  <c r="AV67" i="21"/>
  <c r="BC34" i="21"/>
  <c r="O53" i="21"/>
  <c r="K71" i="21"/>
  <c r="AS18" i="21"/>
  <c r="Q38" i="21"/>
  <c r="Q40" i="21"/>
  <c r="J9" i="21"/>
  <c r="C10" i="21"/>
  <c r="AE57" i="21"/>
  <c r="AZ43" i="21"/>
  <c r="BH61" i="21"/>
  <c r="AM74" i="21"/>
  <c r="L31" i="21"/>
  <c r="BH72" i="21"/>
  <c r="V77" i="21"/>
  <c r="M70" i="21"/>
  <c r="AP45" i="21"/>
  <c r="BN44" i="21"/>
  <c r="AE18" i="21"/>
  <c r="C23" i="21"/>
  <c r="J51" i="21"/>
  <c r="X7" i="21"/>
  <c r="K64" i="21"/>
  <c r="BA71" i="21"/>
  <c r="L19" i="21"/>
  <c r="AB69" i="21"/>
  <c r="BE28" i="21"/>
  <c r="BK7" i="21"/>
  <c r="AI48" i="21"/>
  <c r="J6" i="21"/>
  <c r="AL28" i="21"/>
  <c r="AS74" i="21"/>
  <c r="BG49" i="21"/>
  <c r="AS25" i="21"/>
  <c r="Q21" i="21"/>
  <c r="X50" i="21"/>
  <c r="J52" i="21"/>
  <c r="BH59" i="21"/>
  <c r="BI15" i="21"/>
  <c r="D52" i="21"/>
  <c r="BB40" i="21"/>
  <c r="AT42" i="21"/>
  <c r="O39" i="21"/>
  <c r="BQ18" i="21"/>
  <c r="T36" i="21"/>
  <c r="BK42" i="21"/>
  <c r="X67" i="21"/>
  <c r="Y34" i="21"/>
  <c r="L11" i="21"/>
  <c r="X59" i="21"/>
  <c r="C40" i="21"/>
  <c r="C51" i="21"/>
  <c r="AL37" i="21"/>
  <c r="AE11" i="21"/>
  <c r="X20" i="21"/>
  <c r="BG74" i="21"/>
  <c r="C31" i="21"/>
  <c r="AE51" i="21"/>
  <c r="BE26" i="21"/>
  <c r="S24" i="21"/>
  <c r="BP54" i="21"/>
  <c r="AT67" i="21"/>
  <c r="L43" i="21"/>
  <c r="AI64" i="21"/>
  <c r="AB54" i="21"/>
  <c r="AV28" i="21"/>
  <c r="BC51" i="21"/>
  <c r="Q32" i="21"/>
  <c r="F10" i="21"/>
  <c r="V34" i="21"/>
  <c r="BN69" i="21"/>
  <c r="AZ59" i="21"/>
  <c r="Z42" i="21"/>
  <c r="Z27" i="21"/>
  <c r="V68" i="21"/>
  <c r="S50" i="21"/>
  <c r="BD39" i="21"/>
  <c r="AU51" i="21"/>
  <c r="BR19" i="21"/>
  <c r="H63" i="21"/>
  <c r="BS32" i="21"/>
  <c r="J68" i="21"/>
  <c r="BO43" i="21"/>
  <c r="X25" i="21"/>
  <c r="C28" i="21"/>
  <c r="Q47" i="21"/>
  <c r="C57" i="21"/>
  <c r="AS6" i="21"/>
  <c r="BN60" i="21"/>
  <c r="X49" i="21"/>
  <c r="R27" i="21"/>
  <c r="AN28" i="21"/>
  <c r="BO45" i="21"/>
  <c r="AM43" i="21"/>
  <c r="BJ51" i="21"/>
  <c r="BS74" i="21"/>
  <c r="AI29" i="21"/>
  <c r="AE27" i="21"/>
  <c r="AZ76" i="21"/>
  <c r="AL66" i="21"/>
  <c r="AL73" i="21"/>
  <c r="AE38" i="21"/>
  <c r="AF31" i="21"/>
  <c r="BL51" i="21"/>
  <c r="AW19" i="21"/>
  <c r="BQ76" i="21"/>
  <c r="AJ44" i="21"/>
  <c r="AQ14" i="21"/>
  <c r="AZ57" i="21"/>
  <c r="AZ50" i="21"/>
  <c r="AO13" i="21"/>
  <c r="AS13" i="21"/>
  <c r="BN7" i="21"/>
  <c r="C68" i="21"/>
  <c r="X52" i="21"/>
  <c r="AZ58" i="21"/>
  <c r="BG28" i="21"/>
  <c r="Q42" i="21"/>
  <c r="W42" i="21" s="1"/>
  <c r="BX42" i="21" s="1"/>
  <c r="AS48" i="21"/>
  <c r="AL32" i="21"/>
  <c r="BD13" i="21"/>
  <c r="BI9" i="21"/>
  <c r="BA31" i="21"/>
  <c r="E67" i="21"/>
  <c r="Y73" i="21"/>
  <c r="BA35" i="21"/>
  <c r="AP14" i="21"/>
  <c r="BS76" i="21"/>
  <c r="AQ67" i="21"/>
  <c r="Q68" i="21"/>
  <c r="BN42" i="21"/>
  <c r="AS73" i="21"/>
  <c r="BN61" i="21"/>
  <c r="AL45" i="21"/>
  <c r="AZ45" i="21"/>
  <c r="Q59" i="21"/>
  <c r="Q56" i="21"/>
  <c r="AE63" i="21"/>
  <c r="AE41" i="21"/>
  <c r="K69" i="21"/>
  <c r="BI50" i="21"/>
  <c r="BH30" i="21"/>
  <c r="AN17" i="21"/>
  <c r="S10" i="21"/>
  <c r="Y63" i="21"/>
  <c r="BQ45" i="21"/>
  <c r="N24" i="21"/>
  <c r="AV19" i="21"/>
  <c r="AL33" i="21"/>
  <c r="BN76" i="21"/>
  <c r="AI11" i="21"/>
  <c r="X77" i="21"/>
  <c r="AE54" i="21"/>
  <c r="J70" i="21"/>
  <c r="AE69" i="21"/>
  <c r="C7" i="21"/>
  <c r="AZ56" i="21"/>
  <c r="C25" i="29"/>
  <c r="AE6" i="33" s="1"/>
  <c r="X43" i="21"/>
  <c r="AZ33" i="21"/>
  <c r="AE71" i="21"/>
  <c r="BO22" i="21"/>
  <c r="AI65" i="21"/>
  <c r="D45" i="21"/>
  <c r="BB31" i="21"/>
  <c r="R25" i="21"/>
  <c r="BH9" i="21"/>
  <c r="N74" i="21"/>
  <c r="V41" i="21"/>
  <c r="M24" i="21"/>
  <c r="AE25" i="21"/>
  <c r="AE20" i="21"/>
  <c r="BH63" i="21"/>
  <c r="N38" i="21"/>
  <c r="C59" i="21"/>
  <c r="J55" i="21"/>
  <c r="AS32" i="21"/>
  <c r="AL6" i="21"/>
  <c r="AE66" i="21"/>
  <c r="BN28" i="21"/>
  <c r="C46" i="21"/>
  <c r="BG15" i="21"/>
  <c r="BM15" i="21" s="1"/>
  <c r="CD15" i="21" s="1"/>
  <c r="J14" i="21"/>
  <c r="C61" i="21"/>
  <c r="AL26" i="21"/>
  <c r="Z17" i="21"/>
  <c r="BP23" i="21"/>
  <c r="AM19" i="21"/>
  <c r="S48" i="21"/>
  <c r="O6" i="21"/>
  <c r="AA39" i="21"/>
  <c r="AO23" i="21"/>
  <c r="O58" i="21"/>
  <c r="AP68" i="21"/>
  <c r="R75" i="21"/>
  <c r="AT63" i="21"/>
  <c r="D18" i="21"/>
  <c r="O28" i="21"/>
  <c r="Y52" i="21"/>
  <c r="AG12" i="21"/>
  <c r="AO44" i="21"/>
  <c r="AF19" i="21"/>
  <c r="Z16" i="21"/>
  <c r="BI60" i="21"/>
  <c r="R62" i="21"/>
  <c r="BL55" i="21"/>
  <c r="H46" i="21"/>
  <c r="BC50" i="21"/>
  <c r="BL19" i="21"/>
  <c r="G69" i="21"/>
  <c r="V62" i="21"/>
  <c r="AB13" i="21"/>
  <c r="AO31" i="21"/>
  <c r="AO48" i="21"/>
  <c r="M53" i="21"/>
  <c r="BE10" i="21"/>
  <c r="AO60" i="21"/>
  <c r="AH40" i="21"/>
  <c r="AB70" i="21"/>
  <c r="BC28" i="21"/>
  <c r="BS59" i="21"/>
  <c r="AO73" i="21"/>
  <c r="AA69" i="21"/>
  <c r="BE48" i="21"/>
  <c r="AO72" i="21"/>
  <c r="AP54" i="21"/>
  <c r="U76" i="21"/>
  <c r="BJ61" i="21"/>
  <c r="BJ27" i="21"/>
  <c r="BR35" i="21"/>
  <c r="BR16" i="21"/>
  <c r="F65" i="21"/>
  <c r="BL54" i="21"/>
  <c r="U42" i="21"/>
  <c r="X60" i="21"/>
  <c r="AE77" i="21"/>
  <c r="AL35" i="21"/>
  <c r="AZ20" i="21"/>
  <c r="BF20" i="21" s="1"/>
  <c r="CC20" i="21" s="1"/>
  <c r="Q9" i="21"/>
  <c r="AS39" i="21"/>
  <c r="C77" i="21"/>
  <c r="AU9" i="21"/>
  <c r="BA33" i="21"/>
  <c r="BE36" i="21"/>
  <c r="D17" i="21"/>
  <c r="D30" i="21"/>
  <c r="I30" i="21" s="1"/>
  <c r="BV30" i="21" s="1"/>
  <c r="BE67" i="21"/>
  <c r="Y75" i="21"/>
  <c r="AF18" i="21"/>
  <c r="AP57" i="21"/>
  <c r="AF33" i="21"/>
  <c r="E13" i="21"/>
  <c r="AF30" i="21"/>
  <c r="D13" i="21"/>
  <c r="BO63" i="21"/>
  <c r="AG63" i="21"/>
  <c r="BP63" i="21"/>
  <c r="AW11" i="21"/>
  <c r="BI29" i="21"/>
  <c r="AF15" i="21"/>
  <c r="BP57" i="21"/>
  <c r="M60" i="21"/>
  <c r="P60" i="21" s="1"/>
  <c r="BW60" i="21" s="1"/>
  <c r="BO73" i="21"/>
  <c r="AN26" i="21"/>
  <c r="BD47" i="21"/>
  <c r="BP73" i="21"/>
  <c r="AT73" i="21"/>
  <c r="BH41" i="21"/>
  <c r="BL9" i="21"/>
  <c r="BS7" i="21"/>
  <c r="BQ10" i="21"/>
  <c r="AC69" i="21"/>
  <c r="AV50" i="21"/>
  <c r="AO69" i="21"/>
  <c r="BE70" i="21"/>
  <c r="BR39" i="21"/>
  <c r="AW72" i="21"/>
  <c r="AW45" i="21"/>
  <c r="AI70" i="21"/>
  <c r="AW71" i="21"/>
  <c r="G75" i="21"/>
  <c r="U54" i="21"/>
  <c r="AO36" i="21"/>
  <c r="F8" i="21"/>
  <c r="BL5" i="21"/>
  <c r="G77" i="21"/>
  <c r="U30" i="21"/>
  <c r="G38" i="21"/>
  <c r="O62" i="21"/>
  <c r="AJ25" i="21"/>
  <c r="AP65" i="21"/>
  <c r="AA38" i="21"/>
  <c r="AA61" i="21"/>
  <c r="AO29" i="21"/>
  <c r="AJ9" i="21"/>
  <c r="BE75" i="21"/>
  <c r="AB14" i="21"/>
  <c r="G44" i="21"/>
  <c r="AZ51" i="21"/>
  <c r="AZ6" i="21"/>
  <c r="BG60" i="21"/>
  <c r="AE14" i="21"/>
  <c r="AK14" i="21" s="1"/>
  <c r="BZ14" i="21" s="1"/>
  <c r="S72" i="21"/>
  <c r="Y44" i="21"/>
  <c r="BD27" i="21"/>
  <c r="AM6" i="21"/>
  <c r="AG69" i="21"/>
  <c r="AG29" i="21"/>
  <c r="AG48" i="21"/>
  <c r="S49" i="21"/>
  <c r="BE71" i="21"/>
  <c r="AM13" i="21"/>
  <c r="L52" i="21"/>
  <c r="Z63" i="21"/>
  <c r="AJ8" i="21"/>
  <c r="K75" i="21"/>
  <c r="R73" i="21"/>
  <c r="L65" i="21"/>
  <c r="P65" i="21" s="1"/>
  <c r="BW65" i="21" s="1"/>
  <c r="BK26" i="21"/>
  <c r="K61" i="21"/>
  <c r="BP53" i="21"/>
  <c r="BI13" i="21"/>
  <c r="AX57" i="21"/>
  <c r="AM60" i="21"/>
  <c r="K70" i="21"/>
  <c r="AN64" i="21"/>
  <c r="BP42" i="21"/>
  <c r="BI42" i="21"/>
  <c r="AG30" i="21"/>
  <c r="Y43" i="21"/>
  <c r="BS36" i="21"/>
  <c r="AI57" i="21"/>
  <c r="O38" i="21"/>
  <c r="AC6" i="21"/>
  <c r="F58" i="21"/>
  <c r="AC27" i="21"/>
  <c r="BE22" i="21"/>
  <c r="AQ21" i="21"/>
  <c r="BD74" i="21"/>
  <c r="T57" i="21"/>
  <c r="AP11" i="21"/>
  <c r="AV22" i="21"/>
  <c r="AI16" i="21"/>
  <c r="AO28" i="21"/>
  <c r="BL33" i="21"/>
  <c r="BE9" i="21"/>
  <c r="AW63" i="21"/>
  <c r="T31" i="21"/>
  <c r="BS15" i="21"/>
  <c r="T39" i="21"/>
  <c r="BK58" i="21"/>
  <c r="AC26" i="21"/>
  <c r="AB75" i="21"/>
  <c r="AW43" i="21"/>
  <c r="BS28" i="21"/>
  <c r="AL34" i="21"/>
  <c r="AS31" i="21"/>
  <c r="AZ70" i="21"/>
  <c r="BP20" i="21"/>
  <c r="L37" i="21"/>
  <c r="BE18" i="21"/>
  <c r="Y37" i="21"/>
  <c r="AT24" i="21"/>
  <c r="AM15" i="21"/>
  <c r="AF53" i="21"/>
  <c r="R31" i="21"/>
  <c r="BO39" i="21"/>
  <c r="BH36" i="21"/>
  <c r="AU19" i="21"/>
  <c r="BP49" i="21"/>
  <c r="AJ19" i="21"/>
  <c r="AV35" i="21"/>
  <c r="T22" i="21"/>
  <c r="AV63" i="21"/>
  <c r="AY63" i="21" s="1"/>
  <c r="CB63" i="21" s="1"/>
  <c r="AV21" i="21"/>
  <c r="AV41" i="21"/>
  <c r="AB35" i="21"/>
  <c r="AS68" i="21"/>
  <c r="AW14" i="21"/>
  <c r="Z75" i="21"/>
  <c r="AG71" i="21"/>
  <c r="S62" i="21"/>
  <c r="W62" i="21" s="1"/>
  <c r="BX62" i="21" s="1"/>
  <c r="L12" i="21"/>
  <c r="BH18" i="21"/>
  <c r="BA16" i="21"/>
  <c r="BJ62" i="21"/>
  <c r="AQ62" i="21"/>
  <c r="T11" i="21"/>
  <c r="BS53" i="21"/>
  <c r="N23" i="21"/>
  <c r="AA74" i="21"/>
  <c r="V29" i="21"/>
  <c r="AZ31" i="21"/>
  <c r="BP40" i="21"/>
  <c r="Z10" i="21"/>
  <c r="L5" i="21"/>
  <c r="D60" i="21"/>
  <c r="AU20" i="21"/>
  <c r="BJ52" i="21"/>
  <c r="AP20" i="21"/>
  <c r="BL10" i="21"/>
  <c r="AC11" i="21"/>
  <c r="AI5" i="21"/>
  <c r="AP50" i="21"/>
  <c r="BI43" i="21"/>
  <c r="E43" i="21"/>
  <c r="I43" i="21" s="1"/>
  <c r="BV43" i="21" s="1"/>
  <c r="CU43" i="21" s="1"/>
  <c r="AS71" i="21"/>
  <c r="AS10" i="21"/>
  <c r="C21" i="21"/>
  <c r="AS51" i="21"/>
  <c r="BG21" i="21"/>
  <c r="AL17" i="21"/>
  <c r="AL48" i="21"/>
  <c r="AE21" i="21"/>
  <c r="BG62" i="21"/>
  <c r="X41" i="21"/>
  <c r="BS14" i="21"/>
  <c r="AM67" i="21"/>
  <c r="AF49" i="21"/>
  <c r="S21" i="21"/>
  <c r="BB14" i="21"/>
  <c r="AC17" i="21"/>
  <c r="AI26" i="21"/>
  <c r="BE58" i="21"/>
  <c r="G10" i="21"/>
  <c r="AE32" i="21"/>
  <c r="Q35" i="21"/>
  <c r="AU73" i="21"/>
  <c r="C74" i="21"/>
  <c r="C19" i="21"/>
  <c r="X51" i="21"/>
  <c r="AE73" i="21"/>
  <c r="AS59" i="21"/>
  <c r="Q18" i="21"/>
  <c r="AS62" i="21"/>
  <c r="J15" i="21"/>
  <c r="AL7" i="21"/>
  <c r="AE24" i="21"/>
  <c r="AS72" i="21"/>
  <c r="C38" i="21"/>
  <c r="AG25" i="21"/>
  <c r="AM47" i="21"/>
  <c r="AN72" i="21"/>
  <c r="L33" i="21"/>
  <c r="Y70" i="21"/>
  <c r="M41" i="21"/>
  <c r="BQ49" i="21"/>
  <c r="AO71" i="21"/>
  <c r="BD62" i="21"/>
  <c r="AG66" i="21"/>
  <c r="Z59" i="21"/>
  <c r="AN59" i="21"/>
  <c r="AC32" i="21"/>
  <c r="R35" i="21"/>
  <c r="W35" i="21" s="1"/>
  <c r="BX35" i="21" s="1"/>
  <c r="AN32" i="21"/>
  <c r="BK52" i="21"/>
  <c r="AT46" i="21"/>
  <c r="BP22" i="21"/>
  <c r="AM11" i="21"/>
  <c r="V35" i="21"/>
  <c r="AH69" i="21"/>
  <c r="F66" i="21"/>
  <c r="BJ12" i="21"/>
  <c r="BJ30" i="21"/>
  <c r="BJ63" i="21"/>
  <c r="N17" i="21"/>
  <c r="AB26" i="21"/>
  <c r="BR17" i="21"/>
  <c r="AV48" i="21"/>
  <c r="G31" i="21"/>
  <c r="U49" i="21"/>
  <c r="AI32" i="21"/>
  <c r="BS69" i="21"/>
  <c r="U23" i="21"/>
  <c r="F74" i="21"/>
  <c r="M64" i="21"/>
  <c r="N26" i="21"/>
  <c r="M66" i="21"/>
  <c r="M52" i="21"/>
  <c r="H25" i="29"/>
  <c r="AE11" i="33" s="1"/>
  <c r="G49" i="21"/>
  <c r="AQ59" i="21"/>
  <c r="BR33" i="21"/>
  <c r="BC18" i="21"/>
  <c r="AJ40" i="21"/>
  <c r="AH65" i="21"/>
  <c r="F31" i="21"/>
  <c r="F14" i="21"/>
  <c r="M54" i="21"/>
  <c r="C29" i="21"/>
  <c r="J43" i="21"/>
  <c r="X46" i="21"/>
  <c r="AZ15" i="21"/>
  <c r="AS77" i="21"/>
  <c r="AE43" i="21"/>
  <c r="C17" i="21"/>
  <c r="AF69" i="21"/>
  <c r="BB67" i="21"/>
  <c r="AT13" i="21"/>
  <c r="BH39" i="21"/>
  <c r="BI56" i="21"/>
  <c r="AA46" i="21"/>
  <c r="R33" i="21"/>
  <c r="D46" i="21"/>
  <c r="BK45" i="21"/>
  <c r="BI45" i="21"/>
  <c r="BP50" i="21"/>
  <c r="Z41" i="21"/>
  <c r="E70" i="21"/>
  <c r="K13" i="21"/>
  <c r="P13" i="21" s="1"/>
  <c r="BW13" i="21" s="1"/>
  <c r="BA64" i="21"/>
  <c r="D64" i="21"/>
  <c r="BR20" i="21"/>
  <c r="D39" i="21"/>
  <c r="E32" i="21"/>
  <c r="Z77" i="21"/>
  <c r="H55" i="21"/>
  <c r="BB23" i="21"/>
  <c r="BP31" i="21"/>
  <c r="AX47" i="21"/>
  <c r="AU43" i="21"/>
  <c r="R48" i="21"/>
  <c r="BB41" i="21"/>
  <c r="G5" i="21"/>
  <c r="AW16" i="21"/>
  <c r="BK33" i="21"/>
  <c r="V51" i="21"/>
  <c r="AC77" i="21"/>
  <c r="U37" i="21"/>
  <c r="AW68" i="21"/>
  <c r="M20" i="21"/>
  <c r="BK71" i="21"/>
  <c r="AH59" i="21"/>
  <c r="U41" i="21"/>
  <c r="W41" i="21" s="1"/>
  <c r="BX41" i="21" s="1"/>
  <c r="T5" i="21"/>
  <c r="AQ16" i="21"/>
  <c r="BJ49" i="21"/>
  <c r="N9" i="21"/>
  <c r="BR43" i="21"/>
  <c r="AO68" i="21"/>
  <c r="BJ32" i="21"/>
  <c r="AH11" i="21"/>
  <c r="AA21" i="21"/>
  <c r="BE76" i="21"/>
  <c r="G68" i="21"/>
  <c r="AB55" i="21"/>
  <c r="BS34" i="21"/>
  <c r="AH29" i="21"/>
  <c r="AV47" i="21"/>
  <c r="AH75" i="21"/>
  <c r="AX19" i="21"/>
  <c r="AW42" i="21"/>
  <c r="AH14" i="21"/>
  <c r="AL41" i="21"/>
  <c r="J26" i="21"/>
  <c r="BN75" i="21"/>
  <c r="Q77" i="21"/>
  <c r="L39" i="21"/>
  <c r="AF46" i="21"/>
  <c r="U51" i="21"/>
  <c r="AT36" i="21"/>
  <c r="BP48" i="21"/>
  <c r="V32" i="21"/>
  <c r="BH22" i="21"/>
  <c r="AT38" i="21"/>
  <c r="U52" i="21"/>
  <c r="R7" i="21"/>
  <c r="AN34" i="21"/>
  <c r="AN33" i="21"/>
  <c r="AG59" i="21"/>
  <c r="K38" i="21"/>
  <c r="K31" i="21"/>
  <c r="Y13" i="21"/>
  <c r="F27" i="21"/>
  <c r="I27" i="21" s="1"/>
  <c r="BV27" i="21" s="1"/>
  <c r="AF65" i="21"/>
  <c r="E24" i="21"/>
  <c r="E75" i="21"/>
  <c r="G12" i="21"/>
  <c r="L60" i="21"/>
  <c r="Y16" i="21"/>
  <c r="BR47" i="21"/>
  <c r="BI76" i="21"/>
  <c r="BP65" i="21"/>
  <c r="AG36" i="21"/>
  <c r="L17" i="21"/>
  <c r="BL72" i="21"/>
  <c r="AX65" i="21"/>
  <c r="H15" i="21"/>
  <c r="BD24" i="21"/>
  <c r="AV39" i="21"/>
  <c r="AY39" i="21" s="1"/>
  <c r="CB39" i="21" s="1"/>
  <c r="AI6" i="21"/>
  <c r="BK41" i="21"/>
  <c r="AQ32" i="21"/>
  <c r="N57" i="21"/>
  <c r="T55" i="21"/>
  <c r="AQ69" i="21"/>
  <c r="BE77" i="21"/>
  <c r="V26" i="21"/>
  <c r="BL46" i="21"/>
  <c r="AP71" i="21"/>
  <c r="AX37" i="21"/>
  <c r="F68" i="21"/>
  <c r="BL64" i="21"/>
  <c r="AO70" i="21"/>
  <c r="AJ75" i="21"/>
  <c r="N25" i="21"/>
  <c r="P25" i="21" s="1"/>
  <c r="BW25" i="21" s="1"/>
  <c r="AX38" i="21"/>
  <c r="AQ64" i="21"/>
  <c r="AP58" i="21"/>
  <c r="N54" i="21"/>
  <c r="BG39" i="21"/>
  <c r="BG6" i="21"/>
  <c r="C65" i="21"/>
  <c r="Z66" i="21"/>
  <c r="BO11" i="21"/>
  <c r="BQ38" i="21"/>
  <c r="BA39" i="21"/>
  <c r="BB72" i="21"/>
  <c r="T13" i="21"/>
  <c r="AU10" i="21"/>
  <c r="BA23" i="21"/>
  <c r="BP35" i="21"/>
  <c r="AQ65" i="21"/>
  <c r="AG67" i="21"/>
  <c r="BB34" i="21"/>
  <c r="AX54" i="21"/>
  <c r="AB50" i="21"/>
  <c r="BD29" i="21"/>
  <c r="BC54" i="21"/>
  <c r="BE53" i="21"/>
  <c r="V42" i="21"/>
  <c r="BK9" i="21"/>
  <c r="X42" i="21"/>
  <c r="BP75" i="21"/>
  <c r="BB60" i="21"/>
  <c r="Z45" i="21"/>
  <c r="AM21" i="21"/>
  <c r="AN35" i="21"/>
  <c r="AG41" i="21"/>
  <c r="AG39" i="21"/>
  <c r="O26" i="21"/>
  <c r="T9" i="21"/>
  <c r="AQ72" i="21"/>
  <c r="AO46" i="21"/>
  <c r="AJ62" i="21"/>
  <c r="AA57" i="21"/>
  <c r="O13" i="21"/>
  <c r="AL58" i="21"/>
  <c r="S7" i="21"/>
  <c r="BP64" i="21"/>
  <c r="S36" i="21"/>
  <c r="BH7" i="21"/>
  <c r="BO61" i="21"/>
  <c r="E29" i="21"/>
  <c r="BS44" i="21"/>
  <c r="AP72" i="21"/>
  <c r="AC29" i="21"/>
  <c r="AQ22" i="21"/>
  <c r="Y46" i="21"/>
  <c r="BB30" i="21"/>
  <c r="E76" i="21"/>
  <c r="Q19" i="21"/>
  <c r="C12" i="21"/>
  <c r="BN9" i="21"/>
  <c r="AE47" i="21"/>
  <c r="AE62" i="21"/>
  <c r="AZ61" i="21"/>
  <c r="AS44" i="21"/>
  <c r="AL11" i="21"/>
  <c r="AL49" i="21"/>
  <c r="AR49" i="21" s="1"/>
  <c r="CA49" i="21" s="1"/>
  <c r="J18" i="21"/>
  <c r="C47" i="21"/>
  <c r="L32" i="21"/>
  <c r="BI20" i="21"/>
  <c r="AN9" i="21"/>
  <c r="D42" i="21"/>
  <c r="AX23" i="21"/>
  <c r="AH30" i="21"/>
  <c r="AK30" i="21" s="1"/>
  <c r="BZ30" i="21" s="1"/>
  <c r="AJ5" i="21"/>
  <c r="T70" i="21"/>
  <c r="F77" i="21"/>
  <c r="AS64" i="21"/>
  <c r="AZ72" i="21"/>
  <c r="AF67" i="21"/>
  <c r="BG63" i="21"/>
  <c r="BN32" i="21"/>
  <c r="AE72" i="21"/>
  <c r="BN43" i="21"/>
  <c r="AZ39" i="21"/>
  <c r="AZ55" i="21"/>
  <c r="Q33" i="21"/>
  <c r="BG35" i="21"/>
  <c r="J7" i="21"/>
  <c r="Q13" i="21"/>
  <c r="AE49" i="21"/>
  <c r="BN37" i="21"/>
  <c r="BP74" i="21"/>
  <c r="D63" i="21"/>
  <c r="BR12" i="21"/>
  <c r="L72" i="21"/>
  <c r="BI30" i="21"/>
  <c r="BL8" i="21"/>
  <c r="V9" i="21"/>
  <c r="O60" i="21"/>
  <c r="AQ53" i="21"/>
  <c r="BO15" i="21"/>
  <c r="BI22" i="21"/>
  <c r="E55" i="21"/>
  <c r="AW30" i="21"/>
  <c r="D54" i="21"/>
  <c r="R5" i="21"/>
  <c r="H45" i="21"/>
  <c r="AM66" i="21"/>
  <c r="R38" i="21"/>
  <c r="K37" i="21"/>
  <c r="AI34" i="21"/>
  <c r="AQ70" i="21"/>
  <c r="BJ7" i="21"/>
  <c r="BR55" i="21"/>
  <c r="F43" i="21"/>
  <c r="AJ67" i="21"/>
  <c r="BL59" i="21"/>
  <c r="BD23" i="21"/>
  <c r="BK40" i="21"/>
  <c r="N64" i="21"/>
  <c r="AP64" i="21"/>
  <c r="BR32" i="21"/>
  <c r="G55" i="21"/>
  <c r="N69" i="21"/>
  <c r="O9" i="21"/>
  <c r="BS23" i="21"/>
  <c r="AC53" i="21"/>
  <c r="N75" i="21"/>
  <c r="G32" i="21"/>
  <c r="I32" i="21" s="1"/>
  <c r="BV32" i="21" s="1"/>
  <c r="U15" i="21"/>
  <c r="G26" i="21"/>
  <c r="AJ17" i="21"/>
  <c r="T30" i="21"/>
  <c r="U44" i="21"/>
  <c r="V73" i="21"/>
  <c r="T34" i="21"/>
  <c r="AH55" i="21"/>
  <c r="BJ14" i="21"/>
  <c r="U31" i="21"/>
  <c r="BS35" i="21"/>
  <c r="Q76" i="21"/>
  <c r="AL36" i="21"/>
  <c r="AZ5" i="21"/>
  <c r="BN57" i="21"/>
  <c r="Q65" i="21"/>
  <c r="X31" i="21"/>
  <c r="X15" i="21"/>
  <c r="Y25" i="21"/>
  <c r="BP16" i="21"/>
  <c r="AT51" i="21"/>
  <c r="BO50" i="21"/>
  <c r="Y51" i="21"/>
  <c r="F53" i="21"/>
  <c r="BH68" i="21"/>
  <c r="BI26" i="21"/>
  <c r="M37" i="21"/>
  <c r="R19" i="21"/>
  <c r="AU49" i="21"/>
  <c r="AI18" i="21"/>
  <c r="BO29" i="21"/>
  <c r="BO41" i="21"/>
  <c r="BH38" i="21"/>
  <c r="BA53" i="21"/>
  <c r="AN23" i="21"/>
  <c r="BB76" i="21"/>
  <c r="S47" i="21"/>
  <c r="BP7" i="21"/>
  <c r="AA50" i="21"/>
  <c r="BH70" i="21"/>
  <c r="L63" i="21"/>
  <c r="BQ16" i="21"/>
  <c r="BB20" i="21"/>
  <c r="AT69" i="21"/>
  <c r="BA45" i="21"/>
  <c r="AI38" i="21"/>
  <c r="M76" i="21"/>
  <c r="BD72" i="21"/>
  <c r="BF72" i="21" s="1"/>
  <c r="CC72" i="21" s="1"/>
  <c r="AJ13" i="21"/>
  <c r="AJ54" i="21"/>
  <c r="AH35" i="21"/>
  <c r="BJ55" i="21"/>
  <c r="G30" i="21"/>
  <c r="BD67" i="21"/>
  <c r="N73" i="21"/>
  <c r="AQ9" i="21"/>
  <c r="BQ74" i="21"/>
  <c r="BS21" i="21"/>
  <c r="AA10" i="21"/>
  <c r="V18" i="21"/>
  <c r="BK11" i="21"/>
  <c r="AC70" i="21"/>
  <c r="AB28" i="21"/>
  <c r="BK73" i="21"/>
  <c r="M29" i="21"/>
  <c r="BL41" i="21"/>
  <c r="AC47" i="21"/>
  <c r="O42" i="21"/>
  <c r="BJ8" i="21"/>
  <c r="BD8" i="21"/>
  <c r="BQ25" i="21"/>
  <c r="U45" i="21"/>
  <c r="BJ31" i="21"/>
  <c r="BL58" i="21"/>
  <c r="AX64" i="21"/>
  <c r="C76" i="21"/>
  <c r="J44" i="21"/>
  <c r="Q49" i="21"/>
  <c r="AL9" i="21"/>
  <c r="L38" i="21"/>
  <c r="BI52" i="21"/>
  <c r="AU72" i="21"/>
  <c r="BB50" i="21"/>
  <c r="E66" i="21"/>
  <c r="AA68" i="21"/>
  <c r="R68" i="21"/>
  <c r="AT16" i="21"/>
  <c r="BR41" i="21"/>
  <c r="D28" i="21"/>
  <c r="Z29" i="21"/>
  <c r="E46" i="21"/>
  <c r="AT19" i="21"/>
  <c r="BB22" i="21"/>
  <c r="BI63" i="21"/>
  <c r="S27" i="21"/>
  <c r="V11" i="21"/>
  <c r="BB11" i="21"/>
  <c r="Z58" i="21"/>
  <c r="E37" i="21"/>
  <c r="T41" i="21"/>
  <c r="D62" i="21"/>
  <c r="AM49" i="21"/>
  <c r="AW46" i="21"/>
  <c r="AM17" i="21"/>
  <c r="Z39" i="21"/>
  <c r="AN27" i="21"/>
  <c r="O44" i="21"/>
  <c r="F63" i="21"/>
  <c r="AI10" i="21"/>
  <c r="T72" i="21"/>
  <c r="BD20" i="21"/>
  <c r="AA42" i="21"/>
  <c r="AD42" i="21" s="1"/>
  <c r="BY42" i="21" s="1"/>
  <c r="V23" i="21"/>
  <c r="AC38" i="21"/>
  <c r="AC54" i="21"/>
  <c r="AJ61" i="21"/>
  <c r="N29" i="21"/>
  <c r="T26" i="21"/>
  <c r="AQ51" i="21"/>
  <c r="N50" i="21"/>
  <c r="AX18" i="21"/>
  <c r="G59" i="21"/>
  <c r="T16" i="21"/>
  <c r="AV56" i="21"/>
  <c r="AP75" i="21"/>
  <c r="BL53" i="21"/>
  <c r="AV59" i="21"/>
  <c r="M38" i="21"/>
  <c r="V67" i="21"/>
  <c r="AI73" i="21"/>
  <c r="AP28" i="21"/>
  <c r="U66" i="21"/>
  <c r="AL46" i="21"/>
  <c r="BG69" i="21"/>
  <c r="AT57" i="21"/>
  <c r="BD40" i="21"/>
  <c r="K26" i="21"/>
  <c r="M51" i="21"/>
  <c r="BO72" i="21"/>
  <c r="L59" i="21"/>
  <c r="AW77" i="21"/>
  <c r="D22" i="21"/>
  <c r="AF12" i="21"/>
  <c r="BO52" i="21"/>
  <c r="BL26" i="21"/>
  <c r="BA5" i="21"/>
  <c r="BH45" i="21"/>
  <c r="U18" i="21"/>
  <c r="M44" i="21"/>
  <c r="AP22" i="21"/>
  <c r="BJ74" i="21"/>
  <c r="AC36" i="21"/>
  <c r="G17" i="21"/>
  <c r="AW36" i="21"/>
  <c r="AZ62" i="21"/>
  <c r="BB64" i="21"/>
  <c r="E34" i="21"/>
  <c r="AF21" i="21"/>
  <c r="E25" i="21"/>
  <c r="AT53" i="21"/>
  <c r="D10" i="21"/>
  <c r="E48" i="21"/>
  <c r="M36" i="21"/>
  <c r="N55" i="21"/>
  <c r="AW75" i="21"/>
  <c r="BR42" i="21"/>
  <c r="AP69" i="21"/>
  <c r="BJ35" i="21"/>
  <c r="AC63" i="21"/>
  <c r="Q34" i="21"/>
  <c r="E20" i="21"/>
  <c r="BB13" i="21"/>
  <c r="BJ59" i="21"/>
  <c r="AF54" i="21"/>
  <c r="BA59" i="21"/>
  <c r="R67" i="21"/>
  <c r="W67" i="21" s="1"/>
  <c r="BX67" i="21" s="1"/>
  <c r="CW79" i="21" s="1"/>
  <c r="V12" i="21"/>
  <c r="BJ34" i="21"/>
  <c r="AH37" i="21"/>
  <c r="C16" i="21"/>
  <c r="Z69" i="21"/>
  <c r="BC20" i="21"/>
  <c r="V66" i="21"/>
  <c r="BQ66" i="21"/>
  <c r="BT66" i="21" s="1"/>
  <c r="CE66" i="21" s="1"/>
  <c r="DD78" i="21" s="1"/>
  <c r="C33" i="21"/>
  <c r="J67" i="21"/>
  <c r="AZ9" i="21"/>
  <c r="AS35" i="21"/>
  <c r="AE17" i="21"/>
  <c r="AE37" i="21"/>
  <c r="X54" i="21"/>
  <c r="Q25" i="21"/>
  <c r="AL24" i="21"/>
  <c r="C43" i="21"/>
  <c r="BP32" i="21"/>
  <c r="Z32" i="21"/>
  <c r="Z38" i="21"/>
  <c r="Z8" i="21"/>
  <c r="AI69" i="21"/>
  <c r="U19" i="21"/>
  <c r="AP60" i="21"/>
  <c r="AI43" i="21"/>
  <c r="AJ35" i="21"/>
  <c r="AZ65" i="21"/>
  <c r="AH49" i="21"/>
  <c r="AS7" i="21"/>
  <c r="AE70" i="21"/>
  <c r="C58" i="21"/>
  <c r="X39" i="21"/>
  <c r="X69" i="21"/>
  <c r="BN5" i="21"/>
  <c r="AE44" i="21"/>
  <c r="AZ54" i="21"/>
  <c r="AS54" i="21"/>
  <c r="BG57" i="21"/>
  <c r="BG48" i="21"/>
  <c r="BI40" i="21"/>
  <c r="R24" i="21"/>
  <c r="E59" i="21"/>
  <c r="BB10" i="21"/>
  <c r="S38" i="21"/>
  <c r="N51" i="21"/>
  <c r="U32" i="21"/>
  <c r="H77" i="21"/>
  <c r="F36" i="21"/>
  <c r="J32" i="21"/>
  <c r="BO17" i="21"/>
  <c r="AA59" i="21"/>
  <c r="BN41" i="21"/>
  <c r="BN49" i="21"/>
  <c r="C8" i="21"/>
  <c r="BN55" i="21"/>
  <c r="BT55" i="21" s="1"/>
  <c r="CE55" i="21" s="1"/>
  <c r="J21" i="21"/>
  <c r="BG9" i="21"/>
  <c r="X16" i="21"/>
  <c r="AZ34" i="21"/>
  <c r="BN62" i="21"/>
  <c r="AL20" i="21"/>
  <c r="AS66" i="21"/>
  <c r="AM64" i="21"/>
  <c r="AR64" i="21" s="1"/>
  <c r="CA64" i="21" s="1"/>
  <c r="BI36" i="21"/>
  <c r="V10" i="21"/>
  <c r="BJ24" i="21"/>
  <c r="H74" i="21"/>
  <c r="AA58" i="21"/>
  <c r="AH16" i="21"/>
  <c r="AH19" i="21"/>
  <c r="N66" i="21"/>
  <c r="T76" i="21"/>
  <c r="L56" i="21"/>
  <c r="AF39" i="21"/>
  <c r="E6" i="21"/>
  <c r="AV40" i="21"/>
  <c r="AT61" i="21"/>
  <c r="AG6" i="21"/>
  <c r="BJ64" i="21"/>
  <c r="BM64" i="21" s="1"/>
  <c r="CD64" i="21" s="1"/>
  <c r="AF68" i="21"/>
  <c r="AM46" i="21"/>
  <c r="R53" i="21"/>
  <c r="BQ47" i="21"/>
  <c r="AQ48" i="21"/>
  <c r="BL34" i="21"/>
  <c r="O16" i="21"/>
  <c r="AH63" i="21"/>
  <c r="N42" i="21"/>
  <c r="T56" i="21"/>
  <c r="AC52" i="21"/>
  <c r="BQ37" i="21"/>
  <c r="F47" i="21"/>
  <c r="AW53" i="21"/>
  <c r="BS55" i="21"/>
  <c r="N19" i="21"/>
  <c r="BE6" i="21"/>
  <c r="BD5" i="21"/>
  <c r="AA76" i="21"/>
  <c r="AA7" i="21"/>
  <c r="AA41" i="21"/>
  <c r="BE23" i="21"/>
  <c r="AJ22" i="21"/>
  <c r="BK66" i="21"/>
  <c r="BM66" i="21" s="1"/>
  <c r="CD66" i="21" s="1"/>
  <c r="DC78" i="21" s="1"/>
  <c r="AH42" i="21"/>
  <c r="V74" i="21"/>
  <c r="BC55" i="21"/>
  <c r="AJ23" i="21"/>
  <c r="N8" i="21"/>
  <c r="BE66" i="21"/>
  <c r="BL31" i="21"/>
  <c r="H41" i="21"/>
  <c r="AX17" i="21"/>
  <c r="J8" i="21"/>
  <c r="Q52" i="21"/>
  <c r="BG52" i="21"/>
  <c r="BG66" i="21"/>
  <c r="BN33" i="21"/>
  <c r="AZ25" i="21"/>
  <c r="K33" i="21"/>
  <c r="Y36" i="21"/>
  <c r="BK57" i="21"/>
  <c r="Z34" i="21"/>
  <c r="R11" i="21"/>
  <c r="BI44" i="21"/>
  <c r="AB27" i="21"/>
  <c r="BA14" i="21"/>
  <c r="AF50" i="21"/>
  <c r="AT14" i="21"/>
  <c r="L18" i="21"/>
  <c r="AM58" i="21"/>
  <c r="AJ11" i="21"/>
  <c r="BB59" i="21"/>
  <c r="R69" i="21"/>
  <c r="BA37" i="21"/>
  <c r="S25" i="21"/>
  <c r="AM38" i="21"/>
  <c r="BO31" i="21"/>
  <c r="Z31" i="21"/>
  <c r="K54" i="21"/>
  <c r="O59" i="21"/>
  <c r="AT70" i="21"/>
  <c r="E57" i="21"/>
  <c r="AA28" i="21"/>
  <c r="E61" i="21"/>
  <c r="BO14" i="21"/>
  <c r="AF16" i="21"/>
  <c r="AX50" i="21"/>
  <c r="BQ40" i="21"/>
  <c r="AP49" i="21"/>
  <c r="T50" i="21"/>
  <c r="AW57" i="21"/>
  <c r="F41" i="21"/>
  <c r="AW33" i="21"/>
  <c r="BR9" i="21"/>
  <c r="H21" i="21"/>
  <c r="H52" i="21"/>
  <c r="H34" i="21"/>
  <c r="AP41" i="21"/>
  <c r="BE68" i="21"/>
  <c r="F38" i="21"/>
  <c r="BJ28" i="21"/>
  <c r="AW58" i="21"/>
  <c r="AV46" i="21"/>
  <c r="AX45" i="21"/>
  <c r="AI77" i="21"/>
  <c r="AA60" i="21"/>
  <c r="AC50" i="21"/>
  <c r="AD50" i="21" s="1"/>
  <c r="BY50" i="21" s="1"/>
  <c r="AO6" i="21"/>
  <c r="BE8" i="21"/>
  <c r="BE15" i="21"/>
  <c r="BS77" i="21"/>
  <c r="BE72" i="21"/>
  <c r="BR11" i="21"/>
  <c r="AQ58" i="21"/>
  <c r="BC46" i="21"/>
  <c r="AW62" i="21"/>
  <c r="Q7" i="21"/>
  <c r="AL59" i="21"/>
  <c r="J71" i="21"/>
  <c r="BN77" i="21"/>
  <c r="BI32" i="21"/>
  <c r="L27" i="21"/>
  <c r="BP45" i="21"/>
  <c r="BA12" i="21"/>
  <c r="BB21" i="21"/>
  <c r="BL27" i="21"/>
  <c r="S67" i="21"/>
  <c r="BA36" i="21"/>
  <c r="AO38" i="21"/>
  <c r="BH23" i="21"/>
  <c r="AU69" i="21"/>
  <c r="L34" i="21"/>
  <c r="L28" i="21"/>
  <c r="R16" i="21"/>
  <c r="D48" i="21"/>
  <c r="Y21" i="21"/>
  <c r="AJ34" i="21"/>
  <c r="AM34" i="21"/>
  <c r="Y45" i="21"/>
  <c r="AD45" i="21" s="1"/>
  <c r="BY45" i="21" s="1"/>
  <c r="AN55" i="21"/>
  <c r="AX52" i="21"/>
  <c r="AG34" i="21"/>
  <c r="AF52" i="21"/>
  <c r="AB31" i="21"/>
  <c r="K66" i="21"/>
  <c r="Z50" i="21"/>
  <c r="Y57" i="21"/>
  <c r="U35" i="21"/>
  <c r="BE7" i="21"/>
  <c r="AX40" i="21"/>
  <c r="N68" i="21"/>
  <c r="BE74" i="21"/>
  <c r="H11" i="21"/>
  <c r="BQ57" i="21"/>
  <c r="AH57" i="21"/>
  <c r="BR18" i="21"/>
  <c r="AW55" i="21"/>
  <c r="T75" i="21"/>
  <c r="M61" i="21"/>
  <c r="AQ30" i="21"/>
  <c r="H27" i="21"/>
  <c r="O64" i="21"/>
  <c r="AC46" i="21"/>
  <c r="BD66" i="21"/>
  <c r="AP34" i="21"/>
  <c r="M11" i="21"/>
  <c r="AC18" i="21"/>
  <c r="BQ34" i="21"/>
  <c r="BK15" i="21"/>
  <c r="BL7" i="21"/>
  <c r="U77" i="21"/>
  <c r="T53" i="21"/>
  <c r="N40" i="21"/>
  <c r="BN47" i="21"/>
  <c r="J25" i="21"/>
  <c r="Y7" i="21"/>
  <c r="V7" i="21"/>
  <c r="BA74" i="21"/>
  <c r="BA50" i="21"/>
  <c r="BF50" i="21" s="1"/>
  <c r="CC50" i="21" s="1"/>
  <c r="BJ45" i="21"/>
  <c r="K40" i="21"/>
  <c r="BK13" i="21"/>
  <c r="BP67" i="21"/>
  <c r="AO65" i="21"/>
  <c r="AM55" i="21"/>
  <c r="AB12" i="21"/>
  <c r="AI36" i="21"/>
  <c r="AK36" i="21" s="1"/>
  <c r="BZ36" i="21" s="1"/>
  <c r="AA36" i="21"/>
  <c r="BC70" i="21"/>
  <c r="BJ38" i="21"/>
  <c r="H42" i="21"/>
  <c r="H5" i="21"/>
  <c r="O46" i="21"/>
  <c r="BC5" i="21"/>
  <c r="AV38" i="21"/>
  <c r="AY38" i="21" s="1"/>
  <c r="CB38" i="21" s="1"/>
  <c r="AN6" i="21"/>
  <c r="BB28" i="21"/>
  <c r="AG75" i="21"/>
  <c r="AA35" i="21"/>
  <c r="BQ62" i="21"/>
  <c r="AU31" i="21"/>
  <c r="BH21" i="21"/>
  <c r="BR7" i="21"/>
  <c r="BC61" i="21"/>
  <c r="BC40" i="21"/>
  <c r="U47" i="21"/>
  <c r="BQ53" i="21"/>
  <c r="AI42" i="21"/>
  <c r="M69" i="21"/>
  <c r="AP59" i="21"/>
  <c r="AN40" i="21"/>
  <c r="L24" i="21"/>
  <c r="O25" i="21"/>
  <c r="S9" i="21"/>
  <c r="AV61" i="21"/>
  <c r="BL44" i="21"/>
  <c r="BB74" i="21"/>
  <c r="BL74" i="21"/>
  <c r="BD38" i="21"/>
  <c r="BF38" i="21" s="1"/>
  <c r="CC38" i="21" s="1"/>
  <c r="O65" i="21"/>
  <c r="AL39" i="21"/>
  <c r="AV44" i="21"/>
  <c r="AF13" i="21"/>
  <c r="BA60" i="21"/>
  <c r="BC37" i="21"/>
  <c r="BG46" i="21"/>
  <c r="AT37" i="21"/>
  <c r="AY37" i="21" s="1"/>
  <c r="CB37" i="21" s="1"/>
  <c r="Q36" i="21"/>
  <c r="BN6" i="21"/>
  <c r="AL18" i="21"/>
  <c r="J69" i="21"/>
  <c r="J36" i="21"/>
  <c r="C56" i="21"/>
  <c r="Q6" i="21"/>
  <c r="BN73" i="21"/>
  <c r="X58" i="21"/>
  <c r="Z11" i="21"/>
  <c r="AU48" i="21"/>
  <c r="BO54" i="21"/>
  <c r="T45" i="21"/>
  <c r="AV68" i="21"/>
  <c r="BH24" i="21"/>
  <c r="BR76" i="21"/>
  <c r="BD37" i="21"/>
  <c r="AW17" i="21"/>
  <c r="BQ14" i="21"/>
  <c r="X75" i="21"/>
  <c r="BN38" i="21"/>
  <c r="BG10" i="21"/>
  <c r="J34" i="21"/>
  <c r="AS21" i="21"/>
  <c r="AY21" i="21" s="1"/>
  <c r="CB21" i="21" s="1"/>
  <c r="Q16" i="21"/>
  <c r="AE58" i="21"/>
  <c r="X17" i="21"/>
  <c r="BN13" i="21"/>
  <c r="Q54" i="21"/>
  <c r="Y54" i="21"/>
  <c r="S59" i="21"/>
  <c r="BH62" i="21"/>
  <c r="BM62" i="21" s="1"/>
  <c r="CD62" i="21" s="1"/>
  <c r="Y58" i="21"/>
  <c r="D36" i="21"/>
  <c r="BC33" i="21"/>
  <c r="BQ12" i="21"/>
  <c r="O47" i="21"/>
  <c r="BC73" i="21"/>
  <c r="Q28" i="21"/>
  <c r="H48" i="21"/>
  <c r="AE36" i="21"/>
  <c r="BN22" i="21"/>
  <c r="Q12" i="21"/>
  <c r="AE40" i="21"/>
  <c r="BG8" i="21"/>
  <c r="AZ7" i="21"/>
  <c r="BN12" i="21"/>
  <c r="AE67" i="21"/>
  <c r="AL69" i="21"/>
  <c r="AZ32" i="21"/>
  <c r="AL16" i="21"/>
  <c r="K77" i="21"/>
  <c r="AF59" i="21"/>
  <c r="BR54" i="21"/>
  <c r="BA28" i="21"/>
  <c r="K14" i="21"/>
  <c r="AX8" i="21"/>
  <c r="BL24" i="21"/>
  <c r="G16" i="21"/>
  <c r="F37" i="21"/>
  <c r="BN66" i="21"/>
  <c r="E7" i="21"/>
  <c r="BR13" i="21"/>
  <c r="C54" i="21"/>
  <c r="I54" i="21" s="1"/>
  <c r="BV54" i="21" s="1"/>
  <c r="C22" i="21"/>
  <c r="X12" i="21"/>
  <c r="AZ18" i="21"/>
  <c r="Q71" i="21"/>
  <c r="J56" i="21"/>
  <c r="BN64" i="21"/>
  <c r="AS67" i="21"/>
  <c r="X9" i="21"/>
  <c r="AD9" i="21" s="1"/>
  <c r="BY9" i="21" s="1"/>
  <c r="BN59" i="21"/>
  <c r="AL19" i="21"/>
  <c r="BI57" i="21"/>
  <c r="Z72" i="21"/>
  <c r="BJ71" i="21"/>
  <c r="E12" i="21"/>
  <c r="AG70" i="21"/>
  <c r="BB16" i="21"/>
  <c r="AB44" i="21"/>
  <c r="AO19" i="21"/>
  <c r="AI71" i="21"/>
  <c r="F55" i="21"/>
  <c r="AM30" i="21"/>
  <c r="AT39" i="21"/>
  <c r="AN36" i="21"/>
  <c r="F28" i="21"/>
  <c r="I28" i="21" s="1"/>
  <c r="BV28" i="21" s="1"/>
  <c r="L62" i="21"/>
  <c r="BH52" i="21"/>
  <c r="BC19" i="21"/>
  <c r="AT66" i="21"/>
  <c r="AN46" i="21"/>
  <c r="AF76" i="21"/>
  <c r="AV62" i="21"/>
  <c r="AO11" i="21"/>
  <c r="AI46" i="21"/>
  <c r="BQ13" i="21"/>
  <c r="BK19" i="21"/>
  <c r="BC44" i="21"/>
  <c r="BQ50" i="21"/>
  <c r="U39" i="21"/>
  <c r="BK76" i="21"/>
  <c r="AC65" i="21"/>
  <c r="BL50" i="21"/>
  <c r="O45" i="21"/>
  <c r="N60" i="21"/>
  <c r="BQ17" i="21"/>
  <c r="H68" i="21"/>
  <c r="BJ39" i="21"/>
  <c r="H73" i="21"/>
  <c r="BK70" i="21"/>
  <c r="AV42" i="21"/>
  <c r="BR53" i="21"/>
  <c r="AX63" i="21"/>
  <c r="BJ9" i="21"/>
  <c r="T74" i="21"/>
  <c r="F12" i="21"/>
  <c r="G57" i="21"/>
  <c r="AH17" i="21"/>
  <c r="BD68" i="21"/>
  <c r="AW69" i="21"/>
  <c r="F69" i="21"/>
  <c r="BQ75" i="21"/>
  <c r="X24" i="21"/>
  <c r="Q67" i="21"/>
  <c r="Q57" i="21"/>
  <c r="AL67" i="21"/>
  <c r="AR67" i="21" s="1"/>
  <c r="CA67" i="21" s="1"/>
  <c r="CZ79" i="21" s="1"/>
  <c r="Q41" i="21"/>
  <c r="BN45" i="21"/>
  <c r="AG72" i="21"/>
  <c r="L35" i="21"/>
  <c r="AC14" i="21"/>
  <c r="BH53" i="21"/>
  <c r="AU44" i="21"/>
  <c r="Y8" i="21"/>
  <c r="AD8" i="21" s="1"/>
  <c r="BY8" i="21" s="1"/>
  <c r="S39" i="21"/>
  <c r="L21" i="21"/>
  <c r="AM56" i="21"/>
  <c r="D26" i="21"/>
  <c r="E50" i="21"/>
  <c r="BA76" i="21"/>
  <c r="F23" i="21"/>
  <c r="AG38" i="21"/>
  <c r="BI54" i="21"/>
  <c r="AM9" i="21"/>
  <c r="BL47" i="21"/>
  <c r="BA52" i="21"/>
  <c r="BO42" i="21"/>
  <c r="BP62" i="21"/>
  <c r="BH25" i="21"/>
  <c r="BA48" i="21"/>
  <c r="BF48" i="21" s="1"/>
  <c r="CC48" i="21" s="1"/>
  <c r="S23" i="21"/>
  <c r="L46" i="21"/>
  <c r="Y62" i="21"/>
  <c r="BA8" i="21"/>
  <c r="AN38" i="21"/>
  <c r="BP39" i="21"/>
  <c r="T40" i="21"/>
  <c r="V65" i="21"/>
  <c r="BC26" i="21"/>
  <c r="T46" i="21"/>
  <c r="BK22" i="21"/>
  <c r="BS13" i="21"/>
  <c r="AA32" i="21"/>
  <c r="N63" i="21"/>
  <c r="AA52" i="21"/>
  <c r="N49" i="21"/>
  <c r="P49" i="21" s="1"/>
  <c r="BW49" i="21" s="1"/>
  <c r="BR37" i="21"/>
  <c r="BR65" i="21"/>
  <c r="BD32" i="21"/>
  <c r="AQ7" i="21"/>
  <c r="BS6" i="21"/>
  <c r="AO45" i="21"/>
  <c r="BS47" i="21"/>
  <c r="AP35" i="21"/>
  <c r="AQ31" i="21"/>
  <c r="N59" i="21"/>
  <c r="AA15" i="21"/>
  <c r="AV58" i="21"/>
  <c r="AI56" i="21"/>
  <c r="BD45" i="21"/>
  <c r="BQ23" i="21"/>
  <c r="AH21" i="21"/>
  <c r="AQ12" i="21"/>
  <c r="AQ43" i="21"/>
  <c r="BC21" i="21"/>
  <c r="J17" i="21"/>
  <c r="AL52" i="21"/>
  <c r="AZ36" i="21"/>
  <c r="AS56" i="21"/>
  <c r="BG41" i="21"/>
  <c r="BM41" i="21" s="1"/>
  <c r="CD41" i="21" s="1"/>
  <c r="BO34" i="21"/>
  <c r="AF47" i="21"/>
  <c r="BA72" i="21"/>
  <c r="BI19" i="21"/>
  <c r="BO38" i="21"/>
  <c r="BQ28" i="21"/>
  <c r="E65" i="21"/>
  <c r="AN18" i="21"/>
  <c r="BK35" i="21"/>
  <c r="K62" i="21"/>
  <c r="K68" i="21"/>
  <c r="V44" i="21"/>
  <c r="E42" i="21"/>
  <c r="BB66" i="21"/>
  <c r="Y66" i="21"/>
  <c r="R9" i="21"/>
  <c r="K21" i="21"/>
  <c r="E26" i="21"/>
  <c r="BA54" i="21"/>
  <c r="BA9" i="21"/>
  <c r="AB47" i="21"/>
  <c r="BO18" i="21"/>
  <c r="BP56" i="21"/>
  <c r="AV73" i="21"/>
  <c r="AF48" i="21"/>
  <c r="BO33" i="21"/>
  <c r="AN20" i="21"/>
  <c r="M74" i="21"/>
  <c r="BD54" i="21"/>
  <c r="BC62" i="21"/>
  <c r="BE16" i="21"/>
  <c r="AA51" i="21"/>
  <c r="AD51" i="21" s="1"/>
  <c r="BY51" i="21" s="1"/>
  <c r="BR25" i="21"/>
  <c r="V53" i="21"/>
  <c r="AX33" i="21"/>
  <c r="AC34" i="21"/>
  <c r="AI51" i="21"/>
  <c r="BJ41" i="21"/>
  <c r="BR6" i="21"/>
  <c r="U61" i="21"/>
  <c r="W61" i="21" s="1"/>
  <c r="BX61" i="21" s="1"/>
  <c r="T71" i="21"/>
  <c r="U48" i="21"/>
  <c r="AJ38" i="21"/>
  <c r="BQ60" i="21"/>
  <c r="AJ60" i="21"/>
  <c r="BQ19" i="21"/>
  <c r="AC72" i="21"/>
  <c r="BC68" i="21"/>
  <c r="BF68" i="21" s="1"/>
  <c r="CC68" i="21" s="1"/>
  <c r="DB80" i="21" s="1"/>
  <c r="G48" i="21"/>
  <c r="AJ27" i="21"/>
  <c r="BE19" i="21"/>
  <c r="AX16" i="21"/>
  <c r="AC40" i="21"/>
  <c r="J29" i="21"/>
  <c r="BN30" i="21"/>
  <c r="BA55" i="21"/>
  <c r="BF55" i="21" s="1"/>
  <c r="CC55" i="21" s="1"/>
  <c r="AA8" i="21"/>
  <c r="R37" i="21"/>
  <c r="AG51" i="21"/>
  <c r="V58" i="21"/>
  <c r="AU25" i="21"/>
  <c r="K29" i="21"/>
  <c r="AT49" i="21"/>
  <c r="AV57" i="21"/>
  <c r="AY57" i="21" s="1"/>
  <c r="CB57" i="21" s="1"/>
  <c r="AG45" i="21"/>
  <c r="AM45" i="21"/>
  <c r="BD26" i="21"/>
  <c r="U55" i="21"/>
  <c r="AX27" i="21"/>
  <c r="BE55" i="21"/>
  <c r="AI55" i="21"/>
  <c r="AP26" i="21"/>
  <c r="AR26" i="21" s="1"/>
  <c r="CA26" i="21" s="1"/>
  <c r="BD53" i="21"/>
  <c r="U5" i="21"/>
  <c r="AQ34" i="21"/>
  <c r="R29" i="21"/>
  <c r="S66" i="21"/>
  <c r="AW41" i="21"/>
  <c r="AV34" i="21"/>
  <c r="BE24" i="21"/>
  <c r="M31" i="21"/>
  <c r="AF25" i="21"/>
  <c r="AH5" i="21"/>
  <c r="AQ44" i="21"/>
  <c r="AB42" i="21"/>
  <c r="AQ52" i="21"/>
  <c r="AH70" i="21"/>
  <c r="V28" i="21"/>
  <c r="BC29" i="21"/>
  <c r="N33" i="21"/>
  <c r="BB43" i="21"/>
  <c r="E54" i="21"/>
  <c r="BR63" i="21"/>
  <c r="R42" i="21"/>
  <c r="BH43" i="21"/>
  <c r="AI39" i="21"/>
  <c r="BR10" i="21"/>
  <c r="M45" i="21"/>
  <c r="AQ13" i="21"/>
  <c r="AV60" i="21"/>
  <c r="AE12" i="21"/>
  <c r="R8" i="21"/>
  <c r="D65" i="21"/>
  <c r="BA69" i="21"/>
  <c r="BF69" i="21" s="1"/>
  <c r="CC69" i="21" s="1"/>
  <c r="AE46" i="21"/>
  <c r="C60" i="21"/>
  <c r="AE74" i="21"/>
  <c r="Q46" i="21"/>
  <c r="AZ21" i="21"/>
  <c r="AE39" i="21"/>
  <c r="AS20" i="21"/>
  <c r="AL62" i="21"/>
  <c r="AZ67" i="21"/>
  <c r="AE61" i="21"/>
  <c r="E5" i="21"/>
  <c r="D58" i="21"/>
  <c r="V69" i="21"/>
  <c r="T19" i="21"/>
  <c r="F54" i="21"/>
  <c r="BR75" i="21"/>
  <c r="BT75" i="21" s="1"/>
  <c r="CE75" i="21" s="1"/>
  <c r="AJ55" i="21"/>
  <c r="BE21" i="21"/>
  <c r="AQ50" i="21"/>
  <c r="BL42" i="21"/>
  <c r="AL53" i="21"/>
  <c r="AO49" i="21"/>
  <c r="AJ51" i="21"/>
  <c r="Q74" i="21"/>
  <c r="W74" i="21" s="1"/>
  <c r="BX74" i="21" s="1"/>
  <c r="AZ71" i="21"/>
  <c r="AE33" i="21"/>
  <c r="J30" i="21"/>
  <c r="AE56" i="21"/>
  <c r="AL60" i="21"/>
  <c r="BG50" i="21"/>
  <c r="Q27" i="21"/>
  <c r="C41" i="21"/>
  <c r="I41" i="21" s="1"/>
  <c r="BV41" i="21" s="1"/>
  <c r="C30" i="21"/>
  <c r="AZ49" i="21"/>
  <c r="BP68" i="21"/>
  <c r="S41" i="21"/>
  <c r="AG26" i="21"/>
  <c r="BA24" i="21"/>
  <c r="BO49" i="21"/>
  <c r="D23" i="21"/>
  <c r="I23" i="21" s="1"/>
  <c r="BV23" i="21" s="1"/>
  <c r="H70" i="21"/>
  <c r="AP33" i="21"/>
  <c r="AC44" i="21"/>
  <c r="BP5" i="21"/>
  <c r="BO6" i="21"/>
  <c r="BB68" i="21"/>
  <c r="BP28" i="21"/>
  <c r="E11" i="21"/>
  <c r="D68" i="21"/>
  <c r="BP6" i="21"/>
  <c r="V54" i="21"/>
  <c r="AN12" i="21"/>
  <c r="AN71" i="21"/>
  <c r="AT44" i="21"/>
  <c r="G73" i="21"/>
  <c r="N37" i="21"/>
  <c r="P37" i="21" s="1"/>
  <c r="BW37" i="21" s="1"/>
  <c r="U34" i="21"/>
  <c r="BR68" i="21"/>
  <c r="BS11" i="21"/>
  <c r="AJ49" i="21"/>
  <c r="AJ41" i="21"/>
  <c r="BS29" i="21"/>
  <c r="H19" i="21"/>
  <c r="O30" i="21"/>
  <c r="P30" i="21" s="1"/>
  <c r="BW30" i="21" s="1"/>
  <c r="AH27" i="21"/>
  <c r="G39" i="21"/>
  <c r="N28" i="21"/>
  <c r="AI35" i="21"/>
  <c r="BR8" i="21"/>
  <c r="M8" i="21"/>
  <c r="BQ31" i="21"/>
  <c r="AP10" i="21"/>
  <c r="BR74" i="21"/>
  <c r="AV36" i="21"/>
  <c r="BD46" i="21"/>
  <c r="AO74" i="21"/>
  <c r="G46" i="21"/>
  <c r="AJ63" i="21"/>
  <c r="BE61" i="21"/>
  <c r="BL76" i="21"/>
  <c r="AI68" i="21"/>
  <c r="G61" i="21"/>
  <c r="AQ68" i="21"/>
  <c r="Q63" i="21"/>
  <c r="BN58" i="21"/>
  <c r="C70" i="21"/>
  <c r="Q5" i="21"/>
  <c r="BG26" i="21"/>
  <c r="BM26" i="21" s="1"/>
  <c r="CD26" i="21" s="1"/>
  <c r="AL65" i="21"/>
  <c r="J49" i="21"/>
  <c r="AF8" i="21"/>
  <c r="R61" i="21"/>
  <c r="U17" i="21"/>
  <c r="K22" i="21"/>
  <c r="BI7" i="21"/>
  <c r="BI12" i="21"/>
  <c r="BM12" i="21" s="1"/>
  <c r="CD12" i="21" s="1"/>
  <c r="R28" i="21"/>
  <c r="BH12" i="21"/>
  <c r="AU28" i="21"/>
  <c r="AG18" i="21"/>
  <c r="AU45" i="21"/>
  <c r="AN67" i="21"/>
  <c r="G15" i="21"/>
  <c r="K32" i="21"/>
  <c r="P32" i="21" s="1"/>
  <c r="BW32" i="21" s="1"/>
  <c r="BI68" i="21"/>
  <c r="Z55" i="21"/>
  <c r="BL45" i="21"/>
  <c r="AF41" i="21"/>
  <c r="S33" i="21"/>
  <c r="Y69" i="21"/>
  <c r="BA26" i="21"/>
  <c r="AU21" i="21"/>
  <c r="R71" i="21"/>
  <c r="BH49" i="21"/>
  <c r="D25" i="21"/>
  <c r="AT34" i="21"/>
  <c r="Z22" i="21"/>
  <c r="S22" i="21"/>
  <c r="BR26" i="21"/>
  <c r="AV24" i="21"/>
  <c r="U8" i="21"/>
  <c r="BS38" i="21"/>
  <c r="AH77" i="21"/>
  <c r="BL60" i="21"/>
  <c r="AQ8" i="21"/>
  <c r="AV70" i="21"/>
  <c r="BJ70" i="21"/>
  <c r="AH45" i="21"/>
  <c r="G18" i="21"/>
  <c r="BJ77" i="21"/>
  <c r="N34" i="21"/>
  <c r="BL63" i="21"/>
  <c r="BR24" i="21"/>
  <c r="AW13" i="21"/>
  <c r="AW8" i="21"/>
  <c r="AA63" i="21"/>
  <c r="U46" i="21"/>
  <c r="M27" i="21"/>
  <c r="BD59" i="21"/>
  <c r="AP77" i="21"/>
  <c r="AX20" i="21"/>
  <c r="AO57" i="21"/>
  <c r="BS68" i="21"/>
  <c r="AV16" i="21"/>
  <c r="AY16" i="21" s="1"/>
  <c r="CB16" i="21" s="1"/>
  <c r="AC75" i="21"/>
  <c r="G45" i="21"/>
  <c r="AQ11" i="21"/>
  <c r="J73" i="21"/>
  <c r="AS11" i="21"/>
  <c r="X70" i="21"/>
  <c r="Q37" i="21"/>
  <c r="BH54" i="21"/>
  <c r="AF32" i="21"/>
  <c r="AX42" i="21"/>
  <c r="AG47" i="21"/>
  <c r="BP11" i="21"/>
  <c r="AT59" i="21"/>
  <c r="M18" i="21"/>
  <c r="K49" i="21"/>
  <c r="D29" i="21"/>
  <c r="AF34" i="21"/>
  <c r="BB48" i="21"/>
  <c r="BH44" i="21"/>
  <c r="T66" i="21"/>
  <c r="AU17" i="21"/>
  <c r="K17" i="21"/>
  <c r="AT72" i="21"/>
  <c r="BA67" i="21"/>
  <c r="BF67" i="21" s="1"/>
  <c r="CC67" i="21" s="1"/>
  <c r="Z57" i="21"/>
  <c r="AF20" i="21"/>
  <c r="AU42" i="21"/>
  <c r="S45" i="21"/>
  <c r="BQ11" i="21"/>
  <c r="AU12" i="21"/>
  <c r="BB19" i="21"/>
  <c r="AA11" i="21"/>
  <c r="L13" i="21"/>
  <c r="AT17" i="21"/>
  <c r="D74" i="21"/>
  <c r="AQ40" i="21"/>
  <c r="BE38" i="21"/>
  <c r="AI20" i="21"/>
  <c r="U6" i="21"/>
  <c r="BE39" i="21"/>
  <c r="AI49" i="21"/>
  <c r="AX22" i="21"/>
  <c r="G64" i="21"/>
  <c r="AJ43" i="21"/>
  <c r="AX48" i="21"/>
  <c r="BS52" i="21"/>
  <c r="AB58" i="21"/>
  <c r="V39" i="21"/>
  <c r="BD36" i="21"/>
  <c r="AO14" i="21"/>
  <c r="AB33" i="21"/>
  <c r="BD69" i="21"/>
  <c r="M42" i="21"/>
  <c r="AX25" i="21"/>
  <c r="O33" i="21"/>
  <c r="H67" i="21"/>
  <c r="AO53" i="21"/>
  <c r="N44" i="21"/>
  <c r="AB41" i="21"/>
  <c r="AO43" i="21"/>
  <c r="BK8" i="21"/>
  <c r="BN52" i="21"/>
  <c r="X40" i="21"/>
  <c r="R17" i="21"/>
  <c r="W17" i="21" s="1"/>
  <c r="BX17" i="21" s="1"/>
  <c r="K65" i="21"/>
  <c r="D32" i="21"/>
  <c r="BB49" i="21"/>
  <c r="AP51" i="21"/>
  <c r="AN74" i="21"/>
  <c r="K55" i="21"/>
  <c r="E69" i="21"/>
  <c r="AN62" i="21"/>
  <c r="Y19" i="21"/>
  <c r="K46" i="21"/>
  <c r="AN50" i="21"/>
  <c r="M17" i="21"/>
  <c r="BL70" i="21"/>
  <c r="F75" i="21"/>
  <c r="U64" i="21"/>
  <c r="BC57" i="21"/>
  <c r="F5" i="21"/>
  <c r="BQ44" i="21"/>
  <c r="AC23" i="21"/>
  <c r="Y39" i="21"/>
  <c r="R49" i="21"/>
  <c r="BH28" i="21"/>
  <c r="AT8" i="21"/>
  <c r="D33" i="21"/>
  <c r="I33" i="21" s="1"/>
  <c r="BV33" i="21" s="1"/>
  <c r="AF58" i="21"/>
  <c r="E21" i="21"/>
  <c r="H54" i="21"/>
  <c r="BJ22" i="21"/>
  <c r="AO15" i="21"/>
  <c r="AV13" i="21"/>
  <c r="H32" i="21"/>
  <c r="V19" i="21"/>
  <c r="W19" i="21" s="1"/>
  <c r="BX19" i="21" s="1"/>
  <c r="BE73" i="21"/>
  <c r="AS17" i="21"/>
  <c r="D25" i="29"/>
  <c r="AE7" i="33" s="1"/>
  <c r="T37" i="21"/>
  <c r="AU62" i="21"/>
  <c r="BH48" i="21"/>
  <c r="AN57" i="21"/>
  <c r="L69" i="21"/>
  <c r="AB59" i="21"/>
  <c r="BK12" i="21"/>
  <c r="BC41" i="21"/>
  <c r="AC59" i="21"/>
  <c r="AZ66" i="21"/>
  <c r="BH5" i="21"/>
  <c r="BI58" i="21"/>
  <c r="AQ54" i="21"/>
  <c r="AM40" i="21"/>
  <c r="J54" i="21"/>
  <c r="X14" i="21"/>
  <c r="BG33" i="21"/>
  <c r="Q45" i="21"/>
  <c r="BN25" i="21"/>
  <c r="X18" i="21"/>
  <c r="AZ24" i="21"/>
  <c r="C27" i="21"/>
  <c r="AS45" i="21"/>
  <c r="BN50" i="21"/>
  <c r="BA44" i="21"/>
  <c r="AU77" i="21"/>
  <c r="BC24" i="21"/>
  <c r="BA68" i="21"/>
  <c r="BP25" i="21"/>
  <c r="BB75" i="21"/>
  <c r="U74" i="21"/>
  <c r="AI33" i="21"/>
  <c r="N67" i="21"/>
  <c r="AW51" i="21"/>
  <c r="AL47" i="21"/>
  <c r="K30" i="21"/>
  <c r="T68" i="21"/>
  <c r="X28" i="21"/>
  <c r="AZ29" i="21"/>
  <c r="Q22" i="21"/>
  <c r="Q23" i="21"/>
  <c r="X37" i="21"/>
  <c r="BN20" i="21"/>
  <c r="BG20" i="21"/>
  <c r="AL68" i="21"/>
  <c r="AR68" i="21" s="1"/>
  <c r="CA68" i="21" s="1"/>
  <c r="CZ80" i="21" s="1"/>
  <c r="AS47" i="21"/>
  <c r="BN68" i="21"/>
  <c r="AE6" i="21"/>
  <c r="BB70" i="21"/>
  <c r="AB32" i="21"/>
  <c r="AN51" i="21"/>
  <c r="R18" i="21"/>
  <c r="AG28" i="21"/>
  <c r="AK28" i="21" s="1"/>
  <c r="BZ28" i="21" s="1"/>
  <c r="AM63" i="21"/>
  <c r="BR59" i="21"/>
  <c r="BQ72" i="21"/>
  <c r="U57" i="21"/>
  <c r="Y38" i="21"/>
  <c r="AU8" i="21"/>
  <c r="S37" i="21"/>
  <c r="Z24" i="21"/>
  <c r="AD24" i="21" s="1"/>
  <c r="BY24" i="21" s="1"/>
  <c r="AN22" i="21"/>
  <c r="K18" i="21"/>
  <c r="BO66" i="21"/>
  <c r="Y11" i="21"/>
  <c r="BO25" i="21"/>
  <c r="AN10" i="21"/>
  <c r="S69" i="21"/>
  <c r="BJ33" i="21"/>
  <c r="BM33" i="21" s="1"/>
  <c r="CD33" i="21" s="1"/>
  <c r="O68" i="21"/>
  <c r="N48" i="21"/>
  <c r="O40" i="21"/>
  <c r="AB74" i="21"/>
  <c r="U68" i="21"/>
  <c r="BE57" i="21"/>
  <c r="BE5" i="21"/>
  <c r="F67" i="21"/>
  <c r="BS8" i="21"/>
  <c r="BD22" i="21"/>
  <c r="U65" i="21"/>
  <c r="BR38" i="21"/>
  <c r="AW22" i="21"/>
  <c r="AB17" i="21"/>
  <c r="BE33" i="21"/>
  <c r="BD61" i="21"/>
  <c r="BF61" i="21" s="1"/>
  <c r="CC61" i="21" s="1"/>
  <c r="BC23" i="21"/>
  <c r="BC10" i="21"/>
  <c r="AX67" i="21"/>
  <c r="AQ74" i="21"/>
  <c r="H28" i="21"/>
  <c r="H50" i="21"/>
  <c r="AX12" i="21"/>
  <c r="AJ7" i="21"/>
  <c r="AK7" i="21" s="1"/>
  <c r="BZ7" i="21" s="1"/>
  <c r="AO26" i="21"/>
  <c r="N11" i="21"/>
  <c r="H64" i="21"/>
  <c r="BS42" i="21"/>
  <c r="Q48" i="21"/>
  <c r="Q60" i="21"/>
  <c r="AL55" i="21"/>
  <c r="C5" i="21"/>
  <c r="BN17" i="21"/>
  <c r="C52" i="21"/>
  <c r="Q24" i="21"/>
  <c r="W24" i="21" s="1"/>
  <c r="BX24" i="21" s="1"/>
  <c r="BO75" i="21"/>
  <c r="BI66" i="21"/>
  <c r="AC43" i="21"/>
  <c r="AF35" i="21"/>
  <c r="AG53" i="21"/>
  <c r="BI38" i="21"/>
  <c r="E16" i="21"/>
  <c r="AU50" i="21"/>
  <c r="U71" i="21"/>
  <c r="R43" i="21"/>
  <c r="AT9" i="21"/>
  <c r="AF64" i="21"/>
  <c r="AW12" i="21"/>
  <c r="AM42" i="21"/>
  <c r="S17" i="21"/>
  <c r="R55" i="21"/>
  <c r="V72" i="21"/>
  <c r="Y26" i="21"/>
  <c r="BI25" i="21"/>
  <c r="D71" i="21"/>
  <c r="AU40" i="21"/>
  <c r="BA20" i="21"/>
  <c r="BH31" i="21"/>
  <c r="BA57" i="21"/>
  <c r="K35" i="21"/>
  <c r="AF7" i="21"/>
  <c r="AM12" i="21"/>
  <c r="AM57" i="21"/>
  <c r="AI74" i="21"/>
  <c r="AA43" i="21"/>
  <c r="AW25" i="21"/>
  <c r="M5" i="21"/>
  <c r="AX72" i="21"/>
  <c r="AW5" i="21"/>
  <c r="BL77" i="21"/>
  <c r="AI37" i="21"/>
  <c r="BQ35" i="21"/>
  <c r="BL28" i="21"/>
  <c r="F44" i="21"/>
  <c r="T17" i="21"/>
  <c r="AX26" i="21"/>
  <c r="T27" i="21"/>
  <c r="F76" i="21"/>
  <c r="U28" i="21"/>
  <c r="T28" i="21"/>
  <c r="W28" i="21" s="1"/>
  <c r="BX28" i="21" s="1"/>
  <c r="M39" i="21"/>
  <c r="BR34" i="21"/>
  <c r="BJ68" i="21"/>
  <c r="H72" i="21"/>
  <c r="BK74" i="21"/>
  <c r="BE35" i="21"/>
  <c r="N16" i="21"/>
  <c r="BJ46" i="21"/>
  <c r="N41" i="21"/>
  <c r="AC9" i="21"/>
  <c r="AP25" i="21"/>
  <c r="M43" i="21"/>
  <c r="AL64" i="21"/>
  <c r="X62" i="21"/>
  <c r="AS69" i="21"/>
  <c r="C62" i="21"/>
  <c r="AG57" i="21"/>
  <c r="S63" i="21"/>
  <c r="AA29" i="21"/>
  <c r="Z56" i="21"/>
  <c r="S20" i="21"/>
  <c r="Z30" i="21"/>
  <c r="BP9" i="21"/>
  <c r="BA41" i="21"/>
  <c r="BF41" i="21" s="1"/>
  <c r="CC41" i="21" s="1"/>
  <c r="BB7" i="21"/>
  <c r="E35" i="21"/>
  <c r="R20" i="21"/>
  <c r="AM71" i="21"/>
  <c r="AW21" i="21"/>
  <c r="Y22" i="21"/>
  <c r="BP52" i="21"/>
  <c r="L26" i="21"/>
  <c r="AJ70" i="21"/>
  <c r="BI39" i="21"/>
  <c r="D6" i="21"/>
  <c r="BP76" i="21"/>
  <c r="AU60" i="21"/>
  <c r="Y61" i="21"/>
  <c r="BH20" i="21"/>
  <c r="Y6" i="21"/>
  <c r="BO55" i="21"/>
  <c r="AF74" i="21"/>
  <c r="AN76" i="21"/>
  <c r="BI77" i="21"/>
  <c r="AI62" i="21"/>
  <c r="F57" i="21"/>
  <c r="BL43" i="21"/>
  <c r="T43" i="21"/>
  <c r="W43" i="21" s="1"/>
  <c r="BX43" i="21" s="1"/>
  <c r="BK21" i="21"/>
  <c r="BJ25" i="21"/>
  <c r="AW9" i="21"/>
  <c r="G14" i="21"/>
  <c r="AX35" i="21"/>
  <c r="F59" i="21"/>
  <c r="AV17" i="21"/>
  <c r="T52" i="21"/>
  <c r="W52" i="21" s="1"/>
  <c r="BX52" i="21" s="1"/>
  <c r="AP5" i="21"/>
  <c r="AJ68" i="21"/>
  <c r="U16" i="21"/>
  <c r="W16" i="21" s="1"/>
  <c r="BX16" i="21" s="1"/>
  <c r="N10" i="21"/>
  <c r="BR62" i="21"/>
  <c r="AI63" i="21"/>
  <c r="M13" i="21"/>
  <c r="AW40" i="21"/>
  <c r="V36" i="21"/>
  <c r="BK29" i="21"/>
  <c r="BR14" i="21"/>
  <c r="G50" i="21"/>
  <c r="AH25" i="21"/>
  <c r="AA48" i="21"/>
  <c r="Q10" i="21"/>
  <c r="AS53" i="21"/>
  <c r="AF51" i="21"/>
  <c r="Z12" i="21"/>
  <c r="S56" i="21"/>
  <c r="R41" i="21"/>
  <c r="E38" i="21"/>
  <c r="BA43" i="21"/>
  <c r="R60" i="21"/>
  <c r="L8" i="21"/>
  <c r="P8" i="21" s="1"/>
  <c r="BW8" i="21" s="1"/>
  <c r="AF38" i="21"/>
  <c r="AF23" i="21"/>
  <c r="Z18" i="21"/>
  <c r="AD18" i="21" s="1"/>
  <c r="BY18" i="21" s="1"/>
  <c r="AU59" i="21"/>
  <c r="H49" i="21"/>
  <c r="AO5" i="21"/>
  <c r="BC45" i="21"/>
  <c r="AQ42" i="21"/>
  <c r="AR42" i="21" s="1"/>
  <c r="CA42" i="21" s="1"/>
  <c r="AB48" i="21"/>
  <c r="N72" i="21"/>
  <c r="BQ32" i="21"/>
  <c r="BE64" i="21"/>
  <c r="AG35" i="21"/>
  <c r="BH29" i="21"/>
  <c r="BI10" i="21"/>
  <c r="L22" i="21"/>
  <c r="BH77" i="21"/>
  <c r="L61" i="21"/>
  <c r="BB58" i="21"/>
  <c r="BQ63" i="21"/>
  <c r="BK60" i="21"/>
  <c r="AI21" i="21"/>
  <c r="H65" i="21"/>
  <c r="AX34" i="21"/>
  <c r="BC52" i="21"/>
  <c r="O8" i="21"/>
  <c r="AL23" i="21"/>
  <c r="S6" i="21"/>
  <c r="AP7" i="21"/>
  <c r="AF17" i="21"/>
  <c r="S75" i="21"/>
  <c r="AN58" i="21"/>
  <c r="AR58" i="21" s="1"/>
  <c r="CA58" i="21" s="1"/>
  <c r="AM50" i="21"/>
  <c r="BE12" i="21"/>
  <c r="AI27" i="21"/>
  <c r="AK27" i="21" s="1"/>
  <c r="BZ27" i="21" s="1"/>
  <c r="AV6" i="21"/>
  <c r="BL11" i="21"/>
  <c r="D69" i="21"/>
  <c r="BL69" i="21"/>
  <c r="AQ57" i="21"/>
  <c r="AR57" i="21" s="1"/>
  <c r="CA57" i="21" s="1"/>
  <c r="D55" i="21"/>
  <c r="AE29" i="21"/>
  <c r="BG51" i="21"/>
  <c r="BG65" i="21"/>
  <c r="AZ40" i="21"/>
  <c r="BG27" i="21"/>
  <c r="BG18" i="21"/>
  <c r="AZ44" i="21"/>
  <c r="AE42" i="21"/>
  <c r="AS28" i="21"/>
  <c r="C15" i="21"/>
  <c r="BI49" i="21"/>
  <c r="BB54" i="21"/>
  <c r="O61" i="21"/>
  <c r="S43" i="21"/>
  <c r="AO17" i="21"/>
  <c r="L9" i="21"/>
  <c r="O23" i="21"/>
  <c r="BD41" i="21"/>
  <c r="BQ56" i="21"/>
  <c r="AX10" i="21"/>
  <c r="C69" i="21"/>
  <c r="I69" i="21" s="1"/>
  <c r="BV69" i="21" s="1"/>
  <c r="CU81" i="21" s="1"/>
  <c r="L76" i="21"/>
  <c r="BN53" i="21"/>
  <c r="BT53" i="21" s="1"/>
  <c r="CE53" i="21" s="1"/>
  <c r="BG56" i="21"/>
  <c r="X66" i="21"/>
  <c r="BN67" i="21"/>
  <c r="AS55" i="21"/>
  <c r="BN8" i="21"/>
  <c r="BG45" i="21"/>
  <c r="BG72" i="21"/>
  <c r="AL25" i="21"/>
  <c r="AR25" i="21" s="1"/>
  <c r="CA25" i="21" s="1"/>
  <c r="AL72" i="21"/>
  <c r="Z9" i="21"/>
  <c r="E23" i="21"/>
  <c r="BO77" i="21"/>
  <c r="AT26" i="21"/>
  <c r="BO65" i="21"/>
  <c r="AM26" i="21"/>
  <c r="AO40" i="21"/>
  <c r="AH8" i="21"/>
  <c r="AB52" i="21"/>
  <c r="AZ22" i="21"/>
  <c r="X64" i="21"/>
  <c r="L45" i="21"/>
  <c r="BJ21" i="21"/>
  <c r="AS27" i="21"/>
  <c r="C49" i="21"/>
  <c r="I49" i="21" s="1"/>
  <c r="BV49" i="21" s="1"/>
  <c r="AS41" i="21"/>
  <c r="X13" i="21"/>
  <c r="AZ73" i="21"/>
  <c r="BF73" i="21" s="1"/>
  <c r="CC73" i="21" s="1"/>
  <c r="AS43" i="21"/>
  <c r="AZ11" i="21"/>
  <c r="X32" i="21"/>
  <c r="J53" i="21"/>
  <c r="AZ26" i="21"/>
  <c r="BF26" i="21" s="1"/>
  <c r="CC26" i="21" s="1"/>
  <c r="BN40" i="21"/>
  <c r="M46" i="21"/>
  <c r="AF72" i="21"/>
  <c r="D47" i="21"/>
  <c r="Y10" i="21"/>
  <c r="BO12" i="21"/>
  <c r="O70" i="21"/>
  <c r="BQ27" i="21"/>
  <c r="BT27" i="21" s="1"/>
  <c r="CE27" i="21" s="1"/>
  <c r="AC73" i="21"/>
  <c r="BC65" i="21"/>
  <c r="AM76" i="21"/>
  <c r="AR76" i="21" s="1"/>
  <c r="CA76" i="21" s="1"/>
  <c r="AU46" i="21"/>
  <c r="E51" i="21"/>
  <c r="D77" i="21"/>
  <c r="AT20" i="21"/>
  <c r="AM29" i="21"/>
  <c r="AR29" i="21" s="1"/>
  <c r="CA29" i="21" s="1"/>
  <c r="S44" i="21"/>
  <c r="K47" i="21"/>
  <c r="L47" i="21"/>
  <c r="AU30" i="21"/>
  <c r="E30" i="21"/>
  <c r="BE11" i="21"/>
  <c r="N5" i="21"/>
  <c r="BJ73" i="21"/>
  <c r="BM73" i="21" s="1"/>
  <c r="CD73" i="21" s="1"/>
  <c r="DC85" i="21" s="1"/>
  <c r="F20" i="21"/>
  <c r="AW38" i="21"/>
  <c r="BQ61" i="21"/>
  <c r="BT61" i="21" s="1"/>
  <c r="CE61" i="21" s="1"/>
  <c r="AA54" i="21"/>
  <c r="N32" i="21"/>
  <c r="AW6" i="21"/>
  <c r="M35" i="21"/>
  <c r="T32" i="21"/>
  <c r="AI7" i="21"/>
  <c r="BL49" i="21"/>
  <c r="T25" i="21"/>
  <c r="BK36" i="21"/>
  <c r="BS16" i="21"/>
  <c r="BK20" i="21"/>
  <c r="BE51" i="21"/>
  <c r="BJ42" i="21"/>
  <c r="BM42" i="21" s="1"/>
  <c r="CD42" i="21" s="1"/>
  <c r="BL36" i="21"/>
  <c r="AV26" i="21"/>
  <c r="U22" i="21"/>
  <c r="BD48" i="21"/>
  <c r="AI72" i="21"/>
  <c r="AC39" i="21"/>
  <c r="BJ60" i="21"/>
  <c r="AH9" i="21"/>
  <c r="AA56" i="21"/>
  <c r="BE25" i="21"/>
  <c r="C11" i="21"/>
  <c r="AL50" i="21"/>
  <c r="X27" i="21"/>
  <c r="AS76" i="21"/>
  <c r="AL15" i="21"/>
  <c r="BG61" i="21"/>
  <c r="AE50" i="21"/>
  <c r="BO26" i="21"/>
  <c r="AN49" i="21"/>
  <c r="F26" i="21"/>
  <c r="AM24" i="21"/>
  <c r="BA29" i="21"/>
  <c r="U33" i="21"/>
  <c r="L16" i="21"/>
  <c r="AT25" i="21"/>
  <c r="N70" i="21"/>
  <c r="BP44" i="21"/>
  <c r="AG33" i="21"/>
  <c r="BP15" i="21"/>
  <c r="K12" i="21"/>
  <c r="AT43" i="21"/>
  <c r="BO32" i="21"/>
  <c r="Y23" i="21"/>
  <c r="AP39" i="21"/>
  <c r="BB17" i="21"/>
  <c r="BI73" i="21"/>
  <c r="AN21" i="21"/>
  <c r="BQ46" i="21"/>
  <c r="AM54" i="21"/>
  <c r="R46" i="21"/>
  <c r="AA55" i="21"/>
  <c r="Z62" i="21"/>
  <c r="BB5" i="21"/>
  <c r="BA63" i="21"/>
  <c r="D34" i="21"/>
  <c r="O5" i="21"/>
  <c r="H24" i="21"/>
  <c r="AB16" i="21"/>
  <c r="G43" i="21"/>
  <c r="AH43" i="21"/>
  <c r="BS73" i="21"/>
  <c r="AV29" i="21"/>
  <c r="AI25" i="21"/>
  <c r="AQ45" i="21"/>
  <c r="H57" i="21"/>
  <c r="M47" i="21"/>
  <c r="G62" i="21"/>
  <c r="U56" i="21"/>
  <c r="AP16" i="21"/>
  <c r="BJ66" i="21"/>
  <c r="G67" i="21"/>
  <c r="AA65" i="21"/>
  <c r="O63" i="21"/>
  <c r="U14" i="21"/>
  <c r="AO9" i="21"/>
  <c r="BC60" i="21"/>
  <c r="M21" i="21"/>
  <c r="P21" i="21" s="1"/>
  <c r="BW21" i="21" s="1"/>
  <c r="BE40" i="21"/>
  <c r="BD56" i="21"/>
  <c r="AO34" i="21"/>
  <c r="BK47" i="21"/>
  <c r="BQ8" i="21"/>
  <c r="AC7" i="21"/>
  <c r="AJ26" i="21"/>
  <c r="AZ16" i="21"/>
  <c r="AE45" i="21"/>
  <c r="AZ74" i="21"/>
  <c r="AE34" i="21"/>
  <c r="AN15" i="21"/>
  <c r="BP58" i="21"/>
  <c r="BT58" i="21" s="1"/>
  <c r="CE58" i="21" s="1"/>
  <c r="AA44" i="21"/>
  <c r="BP71" i="21"/>
  <c r="AM28" i="21"/>
  <c r="AR28" i="21" s="1"/>
  <c r="CA28" i="21" s="1"/>
  <c r="BP66" i="21"/>
  <c r="D57" i="21"/>
  <c r="D43" i="21"/>
  <c r="AF5" i="21"/>
  <c r="AM37" i="21"/>
  <c r="AR37" i="21" s="1"/>
  <c r="CA37" i="21" s="1"/>
  <c r="E28" i="21"/>
  <c r="BH19" i="21"/>
  <c r="BL37" i="21"/>
  <c r="S11" i="21"/>
  <c r="BO16" i="21"/>
  <c r="BO53" i="21"/>
  <c r="BC11" i="21"/>
  <c r="AM23" i="21"/>
  <c r="AR23" i="21" s="1"/>
  <c r="CA23" i="21" s="1"/>
  <c r="CZ23" i="21" s="1"/>
  <c r="AM53" i="21"/>
  <c r="BP27" i="21"/>
  <c r="AG64" i="21"/>
  <c r="AK64" i="21" s="1"/>
  <c r="BZ64" i="21" s="1"/>
  <c r="S15" i="21"/>
  <c r="BO48" i="21"/>
  <c r="BP33" i="21"/>
  <c r="D40" i="21"/>
  <c r="AM7" i="21"/>
  <c r="AR7" i="21" s="1"/>
  <c r="CA7" i="21" s="1"/>
  <c r="E71" i="21"/>
  <c r="BB44" i="21"/>
  <c r="BE59" i="21"/>
  <c r="H66" i="21"/>
  <c r="AP62" i="21"/>
  <c r="AO77" i="21"/>
  <c r="AO12" i="21"/>
  <c r="AX70" i="21"/>
  <c r="N47" i="21"/>
  <c r="G27" i="21"/>
  <c r="N65" i="21"/>
  <c r="F11" i="21"/>
  <c r="AX28" i="21"/>
  <c r="BE43" i="21"/>
  <c r="T35" i="21"/>
  <c r="AQ39" i="21"/>
  <c r="AR39" i="21" s="1"/>
  <c r="CA39" i="21" s="1"/>
  <c r="BQ30" i="21"/>
  <c r="M56" i="21"/>
  <c r="AB37" i="21"/>
  <c r="V71" i="21"/>
  <c r="BR40" i="21"/>
  <c r="BK31" i="21"/>
  <c r="BM31" i="21" s="1"/>
  <c r="CD31" i="21" s="1"/>
  <c r="AB10" i="21"/>
  <c r="H25" i="21"/>
  <c r="V13" i="21"/>
  <c r="V55" i="21"/>
  <c r="BK64" i="21"/>
  <c r="O21" i="21"/>
  <c r="BG32" i="21"/>
  <c r="X65" i="21"/>
  <c r="BO8" i="21"/>
  <c r="K7" i="21"/>
  <c r="P7" i="21" s="1"/>
  <c r="BW7" i="21" s="1"/>
  <c r="S12" i="21"/>
  <c r="BO51" i="21"/>
  <c r="AG52" i="21"/>
  <c r="Z46" i="21"/>
  <c r="AN44" i="21"/>
  <c r="BB27" i="21"/>
  <c r="S53" i="21"/>
  <c r="BB8" i="21"/>
  <c r="BF8" i="21" s="1"/>
  <c r="CC8" i="21" s="1"/>
  <c r="Y56" i="21"/>
  <c r="Y68" i="21"/>
  <c r="G13" i="21"/>
  <c r="AC15" i="21"/>
  <c r="F39" i="21"/>
  <c r="BR21" i="21"/>
  <c r="BJ53" i="21"/>
  <c r="BK23" i="21"/>
  <c r="BQ65" i="21"/>
  <c r="BN48" i="21"/>
  <c r="BL20" i="21"/>
  <c r="BM20" i="21" s="1"/>
  <c r="CD20" i="21" s="1"/>
  <c r="Z33" i="21"/>
  <c r="L40" i="21"/>
  <c r="Y9" i="21"/>
  <c r="D12" i="21"/>
  <c r="AN77" i="21"/>
  <c r="Y65" i="21"/>
  <c r="V48" i="21"/>
  <c r="BJ43" i="21"/>
  <c r="AX32" i="21"/>
  <c r="AJ12" i="21"/>
  <c r="AX56" i="21"/>
  <c r="F33" i="21"/>
  <c r="BL56" i="21"/>
  <c r="BM56" i="21" s="1"/>
  <c r="CD56" i="21" s="1"/>
  <c r="C45" i="21"/>
  <c r="BA7" i="21"/>
  <c r="AU35" i="21"/>
  <c r="BO13" i="21"/>
  <c r="BP24" i="21"/>
  <c r="BI70" i="21"/>
  <c r="E27" i="21"/>
  <c r="G41" i="21"/>
  <c r="AO25" i="21"/>
  <c r="BD57" i="21"/>
  <c r="AX41" i="21"/>
  <c r="BO58" i="21"/>
  <c r="AT71" i="21"/>
  <c r="AF55" i="21"/>
  <c r="AG20" i="21"/>
  <c r="AI59" i="21"/>
  <c r="AK59" i="21" s="1"/>
  <c r="BZ59" i="21" s="1"/>
  <c r="CY59" i="21" s="1"/>
  <c r="AH72" i="21"/>
  <c r="M16" i="21"/>
  <c r="AA23" i="21"/>
  <c r="N30" i="21"/>
  <c r="BD28" i="21"/>
  <c r="G72" i="21"/>
  <c r="AC12" i="21"/>
  <c r="BC16" i="21"/>
  <c r="AA72" i="21"/>
  <c r="AV51" i="21"/>
  <c r="M55" i="21"/>
  <c r="P55" i="21" s="1"/>
  <c r="BW55" i="21" s="1"/>
  <c r="BC17" i="21"/>
  <c r="H58" i="21"/>
  <c r="AV77" i="21"/>
  <c r="X10" i="21"/>
  <c r="AL77" i="21"/>
  <c r="AR77" i="21" s="1"/>
  <c r="CA77" i="21" s="1"/>
  <c r="BG42" i="21"/>
  <c r="BB6" i="21"/>
  <c r="AT35" i="21"/>
  <c r="AY35" i="21" s="1"/>
  <c r="CB35" i="21" s="1"/>
  <c r="BB62" i="21"/>
  <c r="AM35" i="21"/>
  <c r="R64" i="21"/>
  <c r="G33" i="21"/>
  <c r="AT27" i="21"/>
  <c r="AY27" i="21" s="1"/>
  <c r="CB27" i="21" s="1"/>
  <c r="Y24" i="21"/>
  <c r="AH12" i="21"/>
  <c r="Z6" i="21"/>
  <c r="AG9" i="21"/>
  <c r="D27" i="21"/>
  <c r="BA30" i="21"/>
  <c r="S14" i="21"/>
  <c r="AU5" i="21"/>
  <c r="AY5" i="21" s="1"/>
  <c r="CB5" i="21" s="1"/>
  <c r="E58" i="21"/>
  <c r="O76" i="21"/>
  <c r="L64" i="21"/>
  <c r="P64" i="21" s="1"/>
  <c r="BW64" i="21" s="1"/>
  <c r="E15" i="21"/>
  <c r="R57" i="21"/>
  <c r="V30" i="21"/>
  <c r="AG21" i="21"/>
  <c r="BB42" i="21"/>
  <c r="F30" i="21"/>
  <c r="E18" i="21"/>
  <c r="R30" i="21"/>
  <c r="L54" i="21"/>
  <c r="AQ33" i="21"/>
  <c r="AQ5" i="21"/>
  <c r="H60" i="21"/>
  <c r="AP73" i="21"/>
  <c r="AW26" i="21"/>
  <c r="T29" i="21"/>
  <c r="AQ46" i="21"/>
  <c r="BD34" i="21"/>
  <c r="M6" i="21"/>
  <c r="BR28" i="21"/>
  <c r="AP17" i="21"/>
  <c r="BC53" i="21"/>
  <c r="BD73" i="21"/>
  <c r="M10" i="21"/>
  <c r="AJ15" i="21"/>
  <c r="F13" i="21"/>
  <c r="H53" i="21"/>
  <c r="AB11" i="21"/>
  <c r="AA34" i="21"/>
  <c r="BK51" i="21"/>
  <c r="AO30" i="21"/>
  <c r="F25" i="29"/>
  <c r="AE9" i="33" s="1"/>
  <c r="BJ23" i="21"/>
  <c r="V31" i="21"/>
  <c r="T12" i="21"/>
  <c r="AQ60" i="21"/>
  <c r="M62" i="21"/>
  <c r="BD51" i="21"/>
  <c r="AO27" i="21"/>
  <c r="BS41" i="21"/>
  <c r="AE76" i="21"/>
  <c r="Q31" i="21"/>
  <c r="BI23" i="21"/>
  <c r="K74" i="21"/>
  <c r="AJ64" i="21"/>
  <c r="AT18" i="21"/>
  <c r="AY18" i="21" s="1"/>
  <c r="CB18" i="21" s="1"/>
  <c r="BP77" i="21"/>
  <c r="AN43" i="21"/>
  <c r="AO10" i="21"/>
  <c r="S61" i="21"/>
  <c r="L71" i="21"/>
  <c r="BO71" i="21"/>
  <c r="AT41" i="21"/>
  <c r="AF11" i="21"/>
  <c r="AK11" i="21" s="1"/>
  <c r="BZ11" i="21" s="1"/>
  <c r="G35" i="21"/>
  <c r="BH51" i="21"/>
  <c r="D11" i="21"/>
  <c r="D8" i="21"/>
  <c r="L55" i="21"/>
  <c r="Y50" i="21"/>
  <c r="AG42" i="21"/>
  <c r="BA42" i="21"/>
  <c r="BF42" i="21" s="1"/>
  <c r="CC42" i="21" s="1"/>
  <c r="Z76" i="21"/>
  <c r="H29" i="21"/>
  <c r="D75" i="21"/>
  <c r="I75" i="21" s="1"/>
  <c r="BV75" i="21" s="1"/>
  <c r="E74" i="21"/>
  <c r="AA62" i="21"/>
  <c r="S54" i="21"/>
  <c r="Z48" i="21"/>
  <c r="BA66" i="21"/>
  <c r="BF66" i="21" s="1"/>
  <c r="CC66" i="21" s="1"/>
  <c r="DB78" i="21" s="1"/>
  <c r="T20" i="21"/>
  <c r="BQ24" i="21"/>
  <c r="AC20" i="21"/>
  <c r="G47" i="21"/>
  <c r="BJ67" i="21"/>
  <c r="O17" i="21"/>
  <c r="AP47" i="21"/>
  <c r="AQ10" i="21"/>
  <c r="BK34" i="21"/>
  <c r="AB51" i="21"/>
  <c r="AC31" i="21"/>
  <c r="BS12" i="21"/>
  <c r="G20" i="21"/>
  <c r="AB29" i="21"/>
  <c r="F62" i="21"/>
  <c r="AQ61" i="21"/>
  <c r="AI15" i="21"/>
  <c r="AX60" i="21"/>
  <c r="O51" i="21"/>
  <c r="BR36" i="21"/>
  <c r="O32" i="21"/>
  <c r="U62" i="21"/>
  <c r="AO76" i="21"/>
  <c r="BS30" i="21"/>
  <c r="T24" i="21"/>
  <c r="T67" i="21"/>
  <c r="AA25" i="21"/>
  <c r="AD25" i="21" s="1"/>
  <c r="BY25" i="21" s="1"/>
  <c r="CX25" i="21" s="1"/>
  <c r="G66" i="21"/>
  <c r="V52" i="21"/>
  <c r="U26" i="21"/>
  <c r="X21" i="21"/>
  <c r="AE16" i="21"/>
  <c r="AK16" i="21" s="1"/>
  <c r="BZ16" i="21" s="1"/>
  <c r="BA15" i="21"/>
  <c r="Y18" i="21"/>
  <c r="G6" i="21"/>
  <c r="BI35" i="21"/>
  <c r="AM69" i="21"/>
  <c r="AU34" i="21"/>
  <c r="Z20" i="21"/>
  <c r="BB24" i="21"/>
  <c r="O41" i="21"/>
  <c r="AM73" i="21"/>
  <c r="AU24" i="21"/>
  <c r="BB51" i="21"/>
  <c r="BK16" i="21"/>
  <c r="K23" i="21"/>
  <c r="AN56" i="21"/>
  <c r="AF71" i="21"/>
  <c r="AK71" i="21" s="1"/>
  <c r="BZ71" i="21" s="1"/>
  <c r="CY83" i="21" s="1"/>
  <c r="AI13" i="21"/>
  <c r="R45" i="21"/>
  <c r="BA46" i="21"/>
  <c r="AG7" i="21"/>
  <c r="AA26" i="21"/>
  <c r="R13" i="21"/>
  <c r="R56" i="21"/>
  <c r="AH10" i="21"/>
  <c r="AK10" i="21" s="1"/>
  <c r="BZ10" i="21" s="1"/>
  <c r="AG40" i="21"/>
  <c r="Y40" i="21"/>
  <c r="L42" i="21"/>
  <c r="P42" i="21" s="1"/>
  <c r="BW42" i="21" s="1"/>
  <c r="R10" i="21"/>
  <c r="F60" i="21"/>
  <c r="BS46" i="21"/>
  <c r="BQ67" i="21"/>
  <c r="AP19" i="21"/>
  <c r="F17" i="21"/>
  <c r="M14" i="21"/>
  <c r="BD63" i="21"/>
  <c r="BF63" i="21" s="1"/>
  <c r="CC63" i="21" s="1"/>
  <c r="AB43" i="21"/>
  <c r="AQ37" i="21"/>
  <c r="AO47" i="21"/>
  <c r="AH66" i="21"/>
  <c r="AX21" i="21"/>
  <c r="AW15" i="21"/>
  <c r="BR15" i="21"/>
  <c r="BQ64" i="21"/>
  <c r="AP42" i="21"/>
  <c r="AW73" i="21"/>
  <c r="F24" i="21"/>
  <c r="I24" i="21" s="1"/>
  <c r="BV24" i="21" s="1"/>
  <c r="BQ39" i="21"/>
  <c r="AB65" i="21"/>
  <c r="AP36" i="21"/>
  <c r="BQ36" i="21"/>
  <c r="V27" i="21"/>
  <c r="AA75" i="21"/>
  <c r="BK77" i="21"/>
  <c r="M25" i="21"/>
  <c r="AH41" i="21"/>
  <c r="T15" i="21"/>
  <c r="W15" i="21" s="1"/>
  <c r="BX15" i="21" s="1"/>
  <c r="N20" i="21"/>
  <c r="AL21" i="21"/>
  <c r="C64" i="21"/>
  <c r="Q58" i="21"/>
  <c r="AS70" i="21"/>
  <c r="S5" i="21"/>
  <c r="W5" i="21" s="1"/>
  <c r="BX5" i="21" s="1"/>
  <c r="Y17" i="21"/>
  <c r="M23" i="21"/>
  <c r="P23" i="21" s="1"/>
  <c r="BW23" i="21" s="1"/>
  <c r="AT45" i="21"/>
  <c r="BB77" i="21"/>
  <c r="BO68" i="21"/>
  <c r="BT68" i="21" s="1"/>
  <c r="CE68" i="21" s="1"/>
  <c r="AB5" i="21"/>
  <c r="AG13" i="21"/>
  <c r="K28" i="21"/>
  <c r="AF62" i="21"/>
  <c r="S34" i="21"/>
  <c r="W34" i="21" s="1"/>
  <c r="BX34" i="21" s="1"/>
  <c r="AF6" i="21"/>
  <c r="U24" i="21"/>
  <c r="Z52" i="21"/>
  <c r="AD52" i="21" s="1"/>
  <c r="BY52" i="21" s="1"/>
  <c r="Y67" i="21"/>
  <c r="BA27" i="21"/>
  <c r="Z23" i="21"/>
  <c r="K41" i="21"/>
  <c r="E36" i="21"/>
  <c r="I36" i="21" s="1"/>
  <c r="BV36" i="21" s="1"/>
  <c r="BA51" i="21"/>
  <c r="AF70" i="21"/>
  <c r="BH67" i="21"/>
  <c r="D31" i="21"/>
  <c r="S13" i="21"/>
  <c r="O36" i="21"/>
  <c r="K36" i="21"/>
  <c r="S26" i="21"/>
  <c r="W26" i="21" s="1"/>
  <c r="BX26" i="21" s="1"/>
  <c r="BO24" i="21"/>
  <c r="AV43" i="21"/>
  <c r="BC48" i="21"/>
  <c r="BC38" i="21"/>
  <c r="BS24" i="21"/>
  <c r="AV10" i="21"/>
  <c r="BQ69" i="21"/>
  <c r="AB40" i="21"/>
  <c r="AD40" i="21" s="1"/>
  <c r="BY40" i="21" s="1"/>
  <c r="AJ48" i="21"/>
  <c r="BC36" i="21"/>
  <c r="N12" i="21"/>
  <c r="P12" i="21" s="1"/>
  <c r="BW12" i="21" s="1"/>
  <c r="BS71" i="21"/>
  <c r="BD52" i="21"/>
  <c r="BD12" i="21"/>
  <c r="AV72" i="21"/>
  <c r="V76" i="21"/>
  <c r="O14" i="21"/>
  <c r="AP63" i="21"/>
  <c r="AX53" i="21"/>
  <c r="AW35" i="21"/>
  <c r="AJ66" i="21"/>
  <c r="AH74" i="21"/>
  <c r="AO20" i="21"/>
  <c r="F15" i="21"/>
  <c r="BR22" i="21"/>
  <c r="AV32" i="21"/>
  <c r="AA37" i="21"/>
  <c r="BK39" i="21"/>
  <c r="G70" i="21"/>
  <c r="BD31" i="21"/>
  <c r="AG65" i="21"/>
  <c r="BI72" i="21"/>
  <c r="BO60" i="21"/>
  <c r="BA77" i="21"/>
  <c r="D67" i="21"/>
  <c r="BK28" i="21"/>
  <c r="AU54" i="21"/>
  <c r="S42" i="21"/>
  <c r="AV5" i="21"/>
  <c r="E8" i="21"/>
  <c r="I8" i="21" s="1"/>
  <c r="BV8" i="21" s="1"/>
  <c r="AF45" i="21"/>
  <c r="BO76" i="21"/>
  <c r="Z64" i="21"/>
  <c r="AN75" i="21"/>
  <c r="AF61" i="21"/>
  <c r="AT22" i="21"/>
  <c r="AF36" i="21"/>
  <c r="AM32" i="21"/>
  <c r="AR32" i="21" s="1"/>
  <c r="CA32" i="21" s="1"/>
  <c r="BI55" i="21"/>
  <c r="BA10" i="21"/>
  <c r="BQ54" i="21"/>
  <c r="BT54" i="21" s="1"/>
  <c r="CE54" i="21" s="1"/>
  <c r="AF63" i="21"/>
  <c r="AU61" i="21"/>
  <c r="AC49" i="21"/>
  <c r="K56" i="21"/>
  <c r="AG73" i="21"/>
  <c r="AU26" i="21"/>
  <c r="BC63" i="21"/>
  <c r="T38" i="21"/>
  <c r="W38" i="21" s="1"/>
  <c r="BX38" i="21" s="1"/>
  <c r="O55" i="21"/>
  <c r="T47" i="21"/>
  <c r="AA53" i="21"/>
  <c r="AA40" i="21"/>
  <c r="G22" i="21"/>
  <c r="N7" i="21"/>
  <c r="AI30" i="21"/>
  <c r="AH62" i="21"/>
  <c r="AK62" i="21" s="1"/>
  <c r="BZ62" i="21" s="1"/>
  <c r="BS70" i="21"/>
  <c r="AB76" i="21"/>
  <c r="AJ74" i="21"/>
  <c r="AO66" i="21"/>
  <c r="AX7" i="21"/>
  <c r="AC25" i="21"/>
  <c r="AH6" i="21"/>
  <c r="BC71" i="21"/>
  <c r="BF71" i="21" s="1"/>
  <c r="CC71" i="21" s="1"/>
  <c r="BJ65" i="21"/>
  <c r="AB9" i="21"/>
  <c r="AB61" i="21"/>
  <c r="AO33" i="21"/>
  <c r="T54" i="21"/>
  <c r="W54" i="21" s="1"/>
  <c r="BX54" i="21" s="1"/>
  <c r="T8" i="21"/>
  <c r="BS39" i="21"/>
  <c r="O77" i="21"/>
  <c r="AC56" i="21"/>
  <c r="AQ63" i="21"/>
  <c r="U36" i="21"/>
  <c r="BS45" i="21"/>
  <c r="AZ53" i="21"/>
  <c r="BF53" i="21" s="1"/>
  <c r="CC53" i="21" s="1"/>
  <c r="Q20" i="21"/>
  <c r="AN16" i="21"/>
  <c r="BO40" i="21"/>
  <c r="BT40" i="21" s="1"/>
  <c r="CE40" i="21" s="1"/>
  <c r="O50" i="21"/>
  <c r="BA56" i="21"/>
  <c r="AF10" i="21"/>
  <c r="L70" i="21"/>
  <c r="AU68" i="21"/>
  <c r="AY68" i="21" s="1"/>
  <c r="CB68" i="21" s="1"/>
  <c r="DA68" i="21" s="1"/>
  <c r="Z67" i="21"/>
  <c r="BI5" i="21"/>
  <c r="AG32" i="21"/>
  <c r="AT55" i="21"/>
  <c r="AF56" i="21"/>
  <c r="AB20" i="21"/>
  <c r="AM41" i="21"/>
  <c r="K57" i="21"/>
  <c r="AU66" i="21"/>
  <c r="AO51" i="21"/>
  <c r="BH35" i="21"/>
  <c r="D70" i="21"/>
  <c r="BB65" i="21"/>
  <c r="K51" i="21"/>
  <c r="K25" i="21"/>
  <c r="S55" i="21"/>
  <c r="Y27" i="21"/>
  <c r="BI59" i="21"/>
  <c r="Z71" i="21"/>
  <c r="AD71" i="21" s="1"/>
  <c r="BY71" i="21" s="1"/>
  <c r="S70" i="21"/>
  <c r="E9" i="21"/>
  <c r="H44" i="21"/>
  <c r="AB22" i="21"/>
  <c r="BJ29" i="21"/>
  <c r="H22" i="21"/>
  <c r="BD50" i="21"/>
  <c r="AB23" i="21"/>
  <c r="AD23" i="21" s="1"/>
  <c r="BY23" i="21" s="1"/>
  <c r="AA71" i="21"/>
  <c r="AB45" i="21"/>
  <c r="G76" i="21"/>
  <c r="BR46" i="21"/>
  <c r="U69" i="21"/>
  <c r="AH71" i="21"/>
  <c r="AW48" i="21"/>
  <c r="AP31" i="21"/>
  <c r="BK68" i="21"/>
  <c r="BK56" i="21"/>
  <c r="AV65" i="21"/>
  <c r="M15" i="21"/>
  <c r="O54" i="21"/>
  <c r="P54" i="21" s="1"/>
  <c r="BW54" i="21" s="1"/>
  <c r="BD18" i="21"/>
  <c r="AP29" i="21"/>
  <c r="N14" i="21"/>
  <c r="AV15" i="21"/>
  <c r="BJ37" i="21"/>
  <c r="U13" i="21"/>
  <c r="AI75" i="21"/>
  <c r="AA31" i="21"/>
  <c r="BS20" i="21"/>
  <c r="BQ7" i="21"/>
  <c r="Q51" i="21"/>
  <c r="C53" i="21"/>
  <c r="Q44" i="21"/>
  <c r="AT6" i="21"/>
  <c r="AU38" i="21"/>
  <c r="AB63" i="21"/>
  <c r="AD63" i="21" s="1"/>
  <c r="BY63" i="21" s="1"/>
  <c r="D16" i="21"/>
  <c r="Z70" i="21"/>
  <c r="AO8" i="21"/>
  <c r="BB36" i="21"/>
  <c r="R39" i="21"/>
  <c r="BJ50" i="21"/>
  <c r="L57" i="21"/>
  <c r="AT52" i="21"/>
  <c r="AY52" i="21" s="1"/>
  <c r="CB52" i="21" s="1"/>
  <c r="E49" i="21"/>
  <c r="BI33" i="21"/>
  <c r="AG37" i="21"/>
  <c r="AK37" i="21" s="1"/>
  <c r="BZ37" i="21" s="1"/>
  <c r="AN48" i="21"/>
  <c r="AU57" i="21"/>
  <c r="AH22" i="21"/>
  <c r="Z51" i="21"/>
  <c r="Y32" i="21"/>
  <c r="AD32" i="21" s="1"/>
  <c r="BY32" i="21" s="1"/>
  <c r="BO56" i="21"/>
  <c r="BJ16" i="21"/>
  <c r="BP59" i="21"/>
  <c r="BT59" i="21" s="1"/>
  <c r="CE59" i="21" s="1"/>
  <c r="AU70" i="21"/>
  <c r="AI47" i="21"/>
  <c r="BA61" i="21"/>
  <c r="AU22" i="21"/>
  <c r="S32" i="21"/>
  <c r="W32" i="21" s="1"/>
  <c r="BX32" i="21" s="1"/>
  <c r="T7" i="21"/>
  <c r="AQ28" i="21"/>
  <c r="AH32" i="21"/>
  <c r="BK65" i="21"/>
  <c r="O43" i="21"/>
  <c r="BK62" i="21"/>
  <c r="H7" i="21"/>
  <c r="BL29" i="21"/>
  <c r="AW29" i="21"/>
  <c r="H17" i="21"/>
  <c r="AW52" i="21"/>
  <c r="H37" i="21"/>
  <c r="BL17" i="21"/>
  <c r="G52" i="21"/>
  <c r="I52" i="21" s="1"/>
  <c r="BV52" i="21" s="1"/>
  <c r="BJ5" i="21"/>
  <c r="BC39" i="21"/>
  <c r="AH58" i="21"/>
  <c r="F73" i="21"/>
  <c r="H61" i="21"/>
  <c r="BS49" i="21"/>
  <c r="T61" i="21"/>
  <c r="N35" i="21"/>
  <c r="V70" i="21"/>
  <c r="AQ17" i="21"/>
  <c r="AQ56" i="21"/>
  <c r="AA18" i="21"/>
  <c r="BQ9" i="21"/>
  <c r="BT9" i="21" s="1"/>
  <c r="CE9" i="21" s="1"/>
  <c r="H9" i="21"/>
  <c r="BQ55" i="21"/>
  <c r="O24" i="21"/>
  <c r="AZ23" i="21"/>
  <c r="BG44" i="21"/>
  <c r="BM44" i="21" s="1"/>
  <c r="CD44" i="21" s="1"/>
  <c r="J27" i="21"/>
  <c r="Q26" i="21"/>
  <c r="E22" i="21"/>
  <c r="BO69" i="21"/>
  <c r="AI53" i="21"/>
  <c r="L48" i="21"/>
  <c r="P48" i="21" s="1"/>
  <c r="BW48" i="21" s="1"/>
  <c r="AU63" i="21"/>
  <c r="E14" i="21"/>
  <c r="I14" i="21" s="1"/>
  <c r="BV14" i="21" s="1"/>
  <c r="R70" i="21"/>
  <c r="E52" i="21"/>
  <c r="Z19" i="21"/>
  <c r="Z53" i="21"/>
  <c r="BH15" i="21"/>
  <c r="S8" i="21"/>
  <c r="AI40" i="21"/>
  <c r="S51" i="21"/>
  <c r="E60" i="21"/>
  <c r="BA62" i="21"/>
  <c r="AQ24" i="21"/>
  <c r="Y59" i="21"/>
  <c r="AF60" i="21"/>
  <c r="S18" i="21"/>
  <c r="D72" i="21"/>
  <c r="E62" i="21"/>
  <c r="D50" i="21"/>
  <c r="S19" i="21"/>
  <c r="E73" i="21"/>
  <c r="I73" i="21" s="1"/>
  <c r="BV73" i="21" s="1"/>
  <c r="D66" i="21"/>
  <c r="D5" i="21"/>
  <c r="Z54" i="21"/>
  <c r="BK46" i="21"/>
  <c r="BK44" i="21"/>
  <c r="BS26" i="21"/>
  <c r="AO22" i="21"/>
  <c r="N45" i="21"/>
  <c r="P45" i="21" s="1"/>
  <c r="BW45" i="21" s="1"/>
  <c r="U75" i="21"/>
  <c r="T10" i="21"/>
  <c r="AW70" i="21"/>
  <c r="AY70" i="21" s="1"/>
  <c r="CB70" i="21" s="1"/>
  <c r="BS75" i="21"/>
  <c r="BQ20" i="21"/>
  <c r="BT20" i="21" s="1"/>
  <c r="CE20" i="21" s="1"/>
  <c r="BJ26" i="21"/>
  <c r="BS9" i="21"/>
  <c r="BR49" i="21"/>
  <c r="BT49" i="21" s="1"/>
  <c r="CE49" i="21" s="1"/>
  <c r="BD71" i="21"/>
  <c r="BL73" i="21"/>
  <c r="U20" i="21"/>
  <c r="BL12" i="21"/>
  <c r="AH39" i="21"/>
  <c r="AH33" i="21"/>
  <c r="BS43" i="21"/>
  <c r="BC12" i="21"/>
  <c r="BE49" i="21"/>
  <c r="AP6" i="21"/>
  <c r="N56" i="21"/>
  <c r="BE30" i="21"/>
  <c r="AH46" i="21"/>
  <c r="AK46" i="21" s="1"/>
  <c r="BZ46" i="21" s="1"/>
  <c r="BE32" i="21"/>
  <c r="BS51" i="21"/>
  <c r="O10" i="21"/>
  <c r="P10" i="21" s="1"/>
  <c r="BW10" i="21" s="1"/>
  <c r="AN70" i="21"/>
  <c r="AO75" i="21"/>
  <c r="BI65" i="21"/>
  <c r="BA32" i="21"/>
  <c r="AG74" i="21"/>
  <c r="AK74" i="21" s="1"/>
  <c r="BZ74" i="21" s="1"/>
  <c r="CY86" i="21" s="1"/>
  <c r="AQ20" i="21"/>
  <c r="G60" i="21"/>
  <c r="AP53" i="21"/>
  <c r="AR53" i="21" s="1"/>
  <c r="CA53" i="21" s="1"/>
  <c r="AO59" i="21"/>
  <c r="AW50" i="21"/>
  <c r="V25" i="21"/>
  <c r="U53" i="21"/>
  <c r="H23" i="21"/>
  <c r="AQ27" i="21"/>
  <c r="AW67" i="21"/>
  <c r="V33" i="21"/>
  <c r="W33" i="21" s="1"/>
  <c r="BX33" i="21" s="1"/>
  <c r="U9" i="21"/>
  <c r="V59" i="21"/>
  <c r="G8" i="21"/>
  <c r="AH47" i="21"/>
  <c r="BK10" i="21"/>
  <c r="V38" i="21"/>
  <c r="AJ42" i="21"/>
  <c r="AC66" i="21"/>
  <c r="AV53" i="21"/>
  <c r="BE52" i="21"/>
  <c r="BJ44" i="21"/>
  <c r="H75" i="21"/>
  <c r="U40" i="21"/>
  <c r="G65" i="21"/>
  <c r="BK53" i="21"/>
  <c r="BR57" i="21"/>
  <c r="BT57" i="21" s="1"/>
  <c r="CE57" i="21" s="1"/>
  <c r="U73" i="21"/>
  <c r="AC35" i="21"/>
  <c r="AX55" i="21"/>
  <c r="J39" i="21"/>
  <c r="BG75" i="21"/>
  <c r="BM75" i="21" s="1"/>
  <c r="CD75" i="21" s="1"/>
  <c r="DC87" i="21" s="1"/>
  <c r="AE8" i="21"/>
  <c r="J33" i="21"/>
  <c r="S73" i="21"/>
  <c r="W73" i="21" s="1"/>
  <c r="BX73" i="21" s="1"/>
  <c r="CW85" i="21" s="1"/>
  <c r="BH66" i="21"/>
  <c r="AA67" i="21"/>
  <c r="D76" i="21"/>
  <c r="I76" i="21" s="1"/>
  <c r="BV76" i="21" s="1"/>
  <c r="CU88" i="21" s="1"/>
  <c r="AN39" i="21"/>
  <c r="AG8" i="21"/>
  <c r="AK8" i="21" s="1"/>
  <c r="BZ8" i="21" s="1"/>
  <c r="R50" i="21"/>
  <c r="Z26" i="21"/>
  <c r="AI67" i="21"/>
  <c r="K45" i="21"/>
  <c r="BI28" i="21"/>
  <c r="AM61" i="21"/>
  <c r="AP44" i="21"/>
  <c r="L51" i="21"/>
  <c r="P51" i="21" s="1"/>
  <c r="BW51" i="21" s="1"/>
  <c r="BP14" i="21"/>
  <c r="Z37" i="21"/>
  <c r="AH61" i="21"/>
  <c r="AK61" i="21" s="1"/>
  <c r="BZ61" i="21" s="1"/>
  <c r="D38" i="21"/>
  <c r="AG76" i="21"/>
  <c r="BA11" i="21"/>
  <c r="BH56" i="21"/>
  <c r="BO35" i="21"/>
  <c r="BT35" i="21" s="1"/>
  <c r="CE35" i="21" s="1"/>
  <c r="S35" i="21"/>
  <c r="AG5" i="21"/>
  <c r="S64" i="21"/>
  <c r="BI67" i="21"/>
  <c r="AF29" i="21"/>
  <c r="E72" i="21"/>
  <c r="F64" i="21"/>
  <c r="AO21" i="21"/>
  <c r="AR21" i="21" s="1"/>
  <c r="CA21" i="21" s="1"/>
  <c r="BE29" i="21"/>
  <c r="H16" i="21"/>
  <c r="BE27" i="21"/>
  <c r="BJ36" i="21"/>
  <c r="AO67" i="21"/>
  <c r="U21" i="21"/>
  <c r="AA30" i="21"/>
  <c r="BD21" i="21"/>
  <c r="M68" i="21"/>
  <c r="AI8" i="21"/>
  <c r="H13" i="21"/>
  <c r="AW32" i="21"/>
  <c r="H69" i="21"/>
  <c r="BE42" i="21"/>
  <c r="AV27" i="21"/>
  <c r="H39" i="21"/>
  <c r="I39" i="21" s="1"/>
  <c r="BV39" i="21" s="1"/>
  <c r="AP27" i="21"/>
  <c r="BL67" i="21"/>
  <c r="AI19" i="21"/>
  <c r="AK19" i="21" s="1"/>
  <c r="BZ19" i="21" s="1"/>
  <c r="BE46" i="21"/>
  <c r="N62" i="21"/>
  <c r="BD42" i="21"/>
  <c r="V22" i="21"/>
  <c r="H59" i="21"/>
  <c r="AV52" i="21"/>
  <c r="AV76" i="21"/>
  <c r="G63" i="21"/>
  <c r="I63" i="21" s="1"/>
  <c r="BV63" i="21" s="1"/>
  <c r="CU63" i="21" s="1"/>
  <c r="AM22" i="21"/>
  <c r="AN30" i="21"/>
  <c r="H43" i="21"/>
  <c r="F40" i="21"/>
  <c r="BS62" i="21"/>
  <c r="BT62" i="21" s="1"/>
  <c r="CE62" i="21" s="1"/>
  <c r="U38" i="21"/>
  <c r="AB71" i="21"/>
  <c r="T77" i="21"/>
  <c r="W77" i="21" s="1"/>
  <c r="BX77" i="21" s="1"/>
  <c r="CJ78" i="21" s="1"/>
  <c r="H8" i="21"/>
  <c r="BQ77" i="21"/>
  <c r="BE41" i="21"/>
  <c r="N77" i="21"/>
  <c r="V63" i="21"/>
  <c r="T44" i="21"/>
  <c r="BQ43" i="21"/>
  <c r="AC24" i="21"/>
  <c r="AC22" i="21"/>
  <c r="BS22" i="21"/>
  <c r="AI31" i="21"/>
  <c r="BD10" i="21"/>
  <c r="F56" i="21"/>
  <c r="BD11" i="21"/>
  <c r="AV74" i="21"/>
  <c r="F61" i="21"/>
  <c r="I61" i="21" s="1"/>
  <c r="BV61" i="21" s="1"/>
  <c r="AA47" i="21"/>
  <c r="F29" i="21"/>
  <c r="V75" i="21"/>
  <c r="W75" i="21" s="1"/>
  <c r="BX75" i="21" s="1"/>
  <c r="AO18" i="21"/>
  <c r="AJ31" i="21"/>
  <c r="AJ73" i="21"/>
  <c r="U72" i="21"/>
  <c r="AB19" i="21"/>
  <c r="AC30" i="21"/>
  <c r="O67" i="21"/>
  <c r="BL75" i="21"/>
  <c r="AH20" i="21"/>
  <c r="T64" i="21"/>
  <c r="BC56" i="21"/>
  <c r="AX39" i="21"/>
  <c r="BR51" i="21"/>
  <c r="BT51" i="21" s="1"/>
  <c r="CE51" i="21" s="1"/>
  <c r="AB15" i="21"/>
  <c r="BK17" i="21"/>
  <c r="AV45" i="21"/>
  <c r="BS25" i="21"/>
  <c r="BD25" i="21"/>
  <c r="G11" i="21"/>
  <c r="J24" i="21"/>
  <c r="X72" i="21"/>
  <c r="AD72" i="21" s="1"/>
  <c r="BY72" i="21" s="1"/>
  <c r="BG5" i="21"/>
  <c r="L36" i="21"/>
  <c r="Y14" i="21"/>
  <c r="N52" i="21"/>
  <c r="BO74" i="21"/>
  <c r="BT74" i="21" s="1"/>
  <c r="CE74" i="21" s="1"/>
  <c r="DD86" i="21" s="1"/>
  <c r="BH74" i="21"/>
  <c r="BB71" i="21"/>
  <c r="AU29" i="21"/>
  <c r="AY29" i="21" s="1"/>
  <c r="CB29" i="21" s="1"/>
  <c r="CN29" i="21" s="1"/>
  <c r="K10" i="21"/>
  <c r="R32" i="21"/>
  <c r="K20" i="21"/>
  <c r="AF28" i="21"/>
  <c r="BH34" i="21"/>
  <c r="BM34" i="21" s="1"/>
  <c r="CD34" i="21" s="1"/>
  <c r="AX9" i="21"/>
  <c r="BO47" i="21"/>
  <c r="BH55" i="21"/>
  <c r="BH32" i="21"/>
  <c r="M50" i="21"/>
  <c r="D53" i="21"/>
  <c r="Z43" i="21"/>
  <c r="D59" i="21"/>
  <c r="I59" i="21" s="1"/>
  <c r="BV59" i="21" s="1"/>
  <c r="R6" i="21"/>
  <c r="BH10" i="21"/>
  <c r="R63" i="21"/>
  <c r="AT5" i="21"/>
  <c r="BO57" i="21"/>
  <c r="S52" i="21"/>
  <c r="BA22" i="21"/>
  <c r="AM44" i="21"/>
  <c r="AR44" i="21" s="1"/>
  <c r="CA44" i="21" s="1"/>
  <c r="N71" i="21"/>
  <c r="AC19" i="21"/>
  <c r="AX75" i="21"/>
  <c r="AY75" i="21" s="1"/>
  <c r="CB75" i="21" s="1"/>
  <c r="DA87" i="21" s="1"/>
  <c r="F6" i="21"/>
  <c r="G71" i="21"/>
  <c r="BC13" i="21"/>
  <c r="AO37" i="21"/>
  <c r="U27" i="21"/>
  <c r="W27" i="21" s="1"/>
  <c r="BX27" i="21" s="1"/>
  <c r="BR73" i="21"/>
  <c r="AH68" i="21"/>
  <c r="AP18" i="21"/>
  <c r="AA13" i="21"/>
  <c r="AW23" i="21"/>
  <c r="AC55" i="21"/>
  <c r="AB21" i="21"/>
  <c r="BR45" i="21"/>
  <c r="BT45" i="21" s="1"/>
  <c r="CE45" i="21" s="1"/>
  <c r="AC51" i="21"/>
  <c r="M77" i="21"/>
  <c r="BC22" i="21"/>
  <c r="BS33" i="21"/>
  <c r="U12" i="21"/>
  <c r="BC14" i="21"/>
  <c r="M65" i="21"/>
  <c r="AJ6" i="21"/>
  <c r="BD44" i="21"/>
  <c r="BD16" i="21"/>
  <c r="BR48" i="21"/>
  <c r="AO42" i="21"/>
  <c r="BJ56" i="21"/>
  <c r="AE65" i="21"/>
  <c r="BG25" i="21"/>
  <c r="BG38" i="21"/>
  <c r="BM38" i="21" s="1"/>
  <c r="CD38" i="21" s="1"/>
  <c r="R77" i="21"/>
  <c r="AM70" i="21"/>
  <c r="AO56" i="21"/>
  <c r="AR56" i="21" s="1"/>
  <c r="CA56" i="21" s="1"/>
  <c r="AU6" i="21"/>
  <c r="BA75" i="21"/>
  <c r="BE20" i="21"/>
  <c r="AF14" i="21"/>
  <c r="Z44" i="21"/>
  <c r="AD44" i="21" s="1"/>
  <c r="BY44" i="21" s="1"/>
  <c r="AQ77" i="21"/>
  <c r="AT75" i="21"/>
  <c r="S46" i="21"/>
  <c r="E44" i="21"/>
  <c r="K67" i="21"/>
  <c r="K58" i="21"/>
  <c r="BO5" i="21"/>
  <c r="Y31" i="21"/>
  <c r="AD31" i="21" s="1"/>
  <c r="BY31" i="21" s="1"/>
  <c r="AB67" i="21"/>
  <c r="E19" i="21"/>
  <c r="L75" i="21"/>
  <c r="BB56" i="21"/>
  <c r="AH18" i="21"/>
  <c r="AN52" i="21"/>
  <c r="AN24" i="21"/>
  <c r="AQ25" i="21"/>
  <c r="BI17" i="21"/>
  <c r="K6" i="21"/>
  <c r="S68" i="21"/>
  <c r="F18" i="21"/>
  <c r="N13" i="21"/>
  <c r="V14" i="21"/>
  <c r="BL57" i="21"/>
  <c r="AX51" i="21"/>
  <c r="AB38" i="21"/>
  <c r="AB7" i="21"/>
  <c r="V57" i="21"/>
  <c r="AJ45" i="21"/>
  <c r="BL25" i="21"/>
  <c r="AX15" i="21"/>
  <c r="AB6" i="21"/>
  <c r="AP30" i="21"/>
  <c r="AR30" i="21" s="1"/>
  <c r="CA30" i="21" s="1"/>
  <c r="AV75" i="21"/>
  <c r="AA45" i="21"/>
  <c r="T21" i="21"/>
  <c r="W21" i="21" s="1"/>
  <c r="BX21" i="21" s="1"/>
  <c r="BR58" i="21"/>
  <c r="AC74" i="21"/>
  <c r="AX5" i="21"/>
  <c r="G7" i="21"/>
  <c r="T51" i="21"/>
  <c r="O35" i="21"/>
  <c r="BJ57" i="21"/>
  <c r="AP15" i="21"/>
  <c r="AR15" i="21" s="1"/>
  <c r="CA15" i="21" s="1"/>
  <c r="AW31" i="21"/>
  <c r="O72" i="21"/>
  <c r="H38" i="21"/>
  <c r="AQ15" i="21"/>
  <c r="V50" i="21"/>
  <c r="W50" i="21" s="1"/>
  <c r="BX50" i="21" s="1"/>
  <c r="BS58" i="21"/>
  <c r="AE10" i="21"/>
  <c r="X76" i="21"/>
  <c r="AZ37" i="21"/>
  <c r="BH6" i="21"/>
  <c r="AF9" i="21"/>
  <c r="S16" i="21"/>
  <c r="AN61" i="21"/>
  <c r="AR61" i="21" s="1"/>
  <c r="CA61" i="21" s="1"/>
  <c r="AU14" i="21"/>
  <c r="AJ77" i="21"/>
  <c r="BP69" i="21"/>
  <c r="BT69" i="21" s="1"/>
  <c r="CE69" i="21" s="1"/>
  <c r="BO59" i="21"/>
  <c r="AO16" i="21"/>
  <c r="S74" i="21"/>
  <c r="L10" i="21"/>
  <c r="AO35" i="21"/>
  <c r="AG62" i="21"/>
  <c r="BA6" i="21"/>
  <c r="BB12" i="21"/>
  <c r="BF12" i="21" s="1"/>
  <c r="CC12" i="21" s="1"/>
  <c r="AM52" i="21"/>
  <c r="R54" i="21"/>
  <c r="E41" i="21"/>
  <c r="Z25" i="21"/>
  <c r="BH13" i="21"/>
  <c r="O69" i="21"/>
  <c r="BB18" i="21"/>
  <c r="Y33" i="21"/>
  <c r="H14" i="21"/>
  <c r="AN5" i="21"/>
  <c r="AU41" i="21"/>
  <c r="BP70" i="21"/>
  <c r="AH52" i="21"/>
  <c r="AI9" i="21"/>
  <c r="AJ18" i="21"/>
  <c r="F35" i="21"/>
  <c r="I35" i="21" s="1"/>
  <c r="BV35" i="21" s="1"/>
  <c r="BJ6" i="21"/>
  <c r="BC72" i="21"/>
  <c r="U63" i="21"/>
  <c r="AC42" i="21"/>
  <c r="AQ35" i="21"/>
  <c r="M32" i="21"/>
  <c r="AQ41" i="21"/>
  <c r="T18" i="21"/>
  <c r="AQ23" i="21"/>
  <c r="BD58" i="21"/>
  <c r="BD77" i="21"/>
  <c r="BF77" i="21" s="1"/>
  <c r="CC77" i="21" s="1"/>
  <c r="AI50" i="21"/>
  <c r="BD33" i="21"/>
  <c r="AW24" i="21"/>
  <c r="AC10" i="21"/>
  <c r="AW20" i="21"/>
  <c r="O73" i="21"/>
  <c r="G40" i="21"/>
  <c r="AA77" i="21"/>
  <c r="AD77" i="21" s="1"/>
  <c r="BY77" i="21" s="1"/>
  <c r="CX89" i="21" s="1"/>
  <c r="AJ20" i="21"/>
  <c r="BS72" i="21"/>
  <c r="AP74" i="21"/>
  <c r="BK32" i="21"/>
  <c r="BE31" i="21"/>
  <c r="BF31" i="21" s="1"/>
  <c r="CC31" i="21" s="1"/>
  <c r="BD9" i="21"/>
  <c r="V64" i="21"/>
  <c r="X5" i="21"/>
  <c r="C75" i="21"/>
  <c r="BG43" i="21"/>
  <c r="BM43" i="21" s="1"/>
  <c r="CD43" i="21" s="1"/>
  <c r="C37" i="21"/>
  <c r="Z74" i="21"/>
  <c r="AG56" i="21"/>
  <c r="AJ47" i="21"/>
  <c r="BH42" i="21"/>
  <c r="AN8" i="21"/>
  <c r="AB62" i="21"/>
  <c r="Y47" i="21"/>
  <c r="E40" i="21"/>
  <c r="AP52" i="21"/>
  <c r="BP18" i="21"/>
  <c r="BT18" i="21" s="1"/>
  <c r="CE18" i="21" s="1"/>
  <c r="BB52" i="21"/>
  <c r="BB45" i="21"/>
  <c r="BH27" i="21"/>
  <c r="BO64" i="21"/>
  <c r="BA34" i="21"/>
  <c r="BF34" i="21" s="1"/>
  <c r="CC34" i="21" s="1"/>
  <c r="L30" i="21"/>
  <c r="BC74" i="21"/>
  <c r="AF43" i="21"/>
  <c r="AK43" i="21" s="1"/>
  <c r="BZ43" i="21" s="1"/>
  <c r="AG11" i="21"/>
  <c r="Y41" i="21"/>
  <c r="BR64" i="21"/>
  <c r="BA21" i="21"/>
  <c r="BO30" i="21"/>
  <c r="BT30" i="21" s="1"/>
  <c r="CE30" i="21" s="1"/>
  <c r="AV30" i="21"/>
  <c r="AU75" i="21"/>
  <c r="K9" i="21"/>
  <c r="Z15" i="21"/>
  <c r="AH23" i="21"/>
  <c r="O48" i="21"/>
  <c r="U50" i="21"/>
  <c r="BL13" i="21"/>
  <c r="AO54" i="21"/>
  <c r="AA17" i="21"/>
  <c r="BR52" i="21"/>
  <c r="BT52" i="21" s="1"/>
  <c r="CE52" i="21" s="1"/>
  <c r="U59" i="21"/>
  <c r="O49" i="21"/>
  <c r="BS40" i="21"/>
  <c r="F22" i="21"/>
  <c r="T49" i="21"/>
  <c r="W49" i="21" s="1"/>
  <c r="BX49" i="21" s="1"/>
  <c r="BC35" i="21"/>
  <c r="AX6" i="21"/>
  <c r="BK27" i="21"/>
  <c r="BM27" i="21" s="1"/>
  <c r="CD27" i="21" s="1"/>
  <c r="BE69" i="21"/>
  <c r="F49" i="21"/>
  <c r="G56" i="21"/>
  <c r="G53" i="21"/>
  <c r="N22" i="21"/>
  <c r="BK25" i="21"/>
  <c r="AB39" i="21"/>
  <c r="H18" i="21"/>
  <c r="I18" i="21" s="1"/>
  <c r="BV18" i="21" s="1"/>
  <c r="AW65" i="21"/>
  <c r="AV33" i="21"/>
  <c r="BD15" i="21"/>
  <c r="BF15" i="21" s="1"/>
  <c r="CC15" i="21" s="1"/>
  <c r="F70" i="21"/>
  <c r="M26" i="21"/>
  <c r="P26" i="21" s="1"/>
  <c r="BW26" i="21" s="1"/>
  <c r="AW34" i="21"/>
  <c r="M40" i="21"/>
  <c r="BP46" i="21"/>
  <c r="BP10" i="21"/>
  <c r="BR71" i="21"/>
  <c r="BP12" i="21"/>
  <c r="AN37" i="21"/>
  <c r="BP17" i="21"/>
  <c r="BT17" i="21" s="1"/>
  <c r="CE17" i="21" s="1"/>
  <c r="AF77" i="21"/>
  <c r="K27" i="21"/>
  <c r="AG31" i="21"/>
  <c r="Z47" i="21"/>
  <c r="BI8" i="21"/>
  <c r="BB46" i="21"/>
  <c r="AO63" i="21"/>
  <c r="AT54" i="21"/>
  <c r="BH14" i="21"/>
  <c r="Y77" i="21"/>
  <c r="AV9" i="21"/>
  <c r="BI47" i="21"/>
  <c r="R34" i="21"/>
  <c r="D51" i="21"/>
  <c r="Z35" i="21"/>
  <c r="BH65" i="21"/>
  <c r="BM65" i="21" s="1"/>
  <c r="CD65" i="21" s="1"/>
  <c r="D44" i="21"/>
  <c r="K5" i="21"/>
  <c r="R12" i="21"/>
  <c r="W12" i="21" s="1"/>
  <c r="BX12" i="21" s="1"/>
  <c r="AM27" i="21"/>
  <c r="AN25" i="21"/>
  <c r="BH47" i="21"/>
  <c r="AP38" i="21"/>
  <c r="BS10" i="21"/>
  <c r="BT10" i="21" s="1"/>
  <c r="CE10" i="21" s="1"/>
  <c r="AP37" i="21"/>
  <c r="AI45" i="21"/>
  <c r="BQ73" i="21"/>
  <c r="AP67" i="21"/>
  <c r="AC16" i="21"/>
  <c r="AX43" i="21"/>
  <c r="AY43" i="21" s="1"/>
  <c r="CB43" i="21" s="1"/>
  <c r="AC58" i="21"/>
  <c r="AQ6" i="21"/>
  <c r="AR6" i="21" s="1"/>
  <c r="CA6" i="21" s="1"/>
  <c r="CM6" i="21" s="1"/>
  <c r="AO41" i="21"/>
  <c r="BK67" i="21"/>
  <c r="BE50" i="21"/>
  <c r="BD30" i="21"/>
  <c r="BS57" i="21"/>
  <c r="AJ37" i="21"/>
  <c r="V37" i="21"/>
  <c r="AB49" i="21"/>
  <c r="AD49" i="21" s="1"/>
  <c r="BY49" i="21" s="1"/>
  <c r="AP56" i="21"/>
  <c r="G34" i="21"/>
  <c r="BQ6" i="21"/>
  <c r="BT6" i="21" s="1"/>
  <c r="CE6" i="21" s="1"/>
  <c r="AX49" i="21"/>
  <c r="BK30" i="21"/>
  <c r="BC67" i="21"/>
  <c r="AJ28" i="21"/>
  <c r="M67" i="21"/>
  <c r="O74" i="21"/>
  <c r="V6" i="21"/>
  <c r="AH73" i="21"/>
  <c r="AZ41" i="21"/>
  <c r="AL8" i="21"/>
  <c r="AL54" i="21"/>
  <c r="R65" i="21"/>
  <c r="BI51" i="21"/>
  <c r="Y49" i="21"/>
  <c r="BA38" i="21"/>
  <c r="R58" i="21"/>
  <c r="AJ10" i="21"/>
  <c r="BO20" i="21"/>
  <c r="L14" i="21"/>
  <c r="AP8" i="21"/>
  <c r="AU33" i="21"/>
  <c r="AY33" i="21" s="1"/>
  <c r="CB33" i="21" s="1"/>
  <c r="D14" i="21"/>
  <c r="BA40" i="21"/>
  <c r="AN68" i="21"/>
  <c r="AG61" i="21"/>
  <c r="BI14" i="21"/>
  <c r="BI21" i="21"/>
  <c r="BK18" i="21"/>
  <c r="BH8" i="21"/>
  <c r="BM8" i="21" s="1"/>
  <c r="CD8" i="21" s="1"/>
  <c r="AF42" i="21"/>
  <c r="BP72" i="21"/>
  <c r="AX77" i="21"/>
  <c r="AT32" i="21"/>
  <c r="D20" i="21"/>
  <c r="H20" i="21"/>
  <c r="I20" i="21" s="1"/>
  <c r="BV20" i="21" s="1"/>
  <c r="BA19" i="21"/>
  <c r="BB32" i="21"/>
  <c r="BF32" i="21" s="1"/>
  <c r="CC32" i="21" s="1"/>
  <c r="E17" i="21"/>
  <c r="O52" i="21"/>
  <c r="AW7" i="21"/>
  <c r="AP32" i="21"/>
  <c r="V60" i="21"/>
  <c r="BL30" i="21"/>
  <c r="BM30" i="21" s="1"/>
  <c r="CD30" i="21" s="1"/>
  <c r="M59" i="21"/>
  <c r="BE65" i="21"/>
  <c r="BF65" i="21" s="1"/>
  <c r="CC65" i="21" s="1"/>
  <c r="H47" i="21"/>
  <c r="AQ75" i="21"/>
  <c r="AC37" i="21"/>
  <c r="AH34" i="21"/>
  <c r="V45" i="21"/>
  <c r="N27" i="21"/>
  <c r="BQ51" i="21"/>
  <c r="AI60" i="21"/>
  <c r="AK60" i="21" s="1"/>
  <c r="BZ60" i="21" s="1"/>
  <c r="T6" i="21"/>
  <c r="M7" i="21"/>
  <c r="T58" i="21"/>
  <c r="AA49" i="21"/>
  <c r="AJ57" i="21"/>
  <c r="AX24" i="21"/>
  <c r="AW10" i="21"/>
  <c r="U43" i="21"/>
  <c r="V47" i="21"/>
  <c r="V21" i="21"/>
  <c r="AJ29" i="21"/>
  <c r="AK29" i="21" s="1"/>
  <c r="BZ29" i="21" s="1"/>
  <c r="BK75" i="21"/>
  <c r="V20" i="21"/>
  <c r="M49" i="21"/>
  <c r="AH24" i="21"/>
  <c r="AS46" i="21"/>
  <c r="AY46" i="21" s="1"/>
  <c r="CB46" i="21" s="1"/>
  <c r="BN10" i="21"/>
  <c r="AN53" i="21"/>
  <c r="S31" i="21"/>
  <c r="W31" i="21" s="1"/>
  <c r="BX31" i="21" s="1"/>
  <c r="BD6" i="21"/>
  <c r="BB25" i="21"/>
  <c r="Z7" i="21"/>
  <c r="S77" i="21"/>
  <c r="AP70" i="21"/>
  <c r="AR70" i="21" s="1"/>
  <c r="CA70" i="21" s="1"/>
  <c r="BB39" i="21"/>
  <c r="BI34" i="21"/>
  <c r="S60" i="21"/>
  <c r="W60" i="21" s="1"/>
  <c r="BX60" i="21" s="1"/>
  <c r="AM59" i="21"/>
  <c r="D35" i="21"/>
  <c r="U58" i="21"/>
  <c r="E39" i="21"/>
  <c r="AG44" i="21"/>
  <c r="AK44" i="21" s="1"/>
  <c r="BZ44" i="21" s="1"/>
  <c r="Z61" i="21"/>
  <c r="K48" i="21"/>
  <c r="Y5" i="21"/>
  <c r="L23" i="21"/>
  <c r="BP19" i="21"/>
  <c r="AM16" i="21"/>
  <c r="H26" i="21"/>
  <c r="I26" i="21" s="1"/>
  <c r="BV26" i="21" s="1"/>
  <c r="BB33" i="21"/>
  <c r="BF33" i="21" s="1"/>
  <c r="CC33" i="21" s="1"/>
  <c r="BP8" i="21"/>
  <c r="AA20" i="21"/>
  <c r="BI41" i="21"/>
  <c r="AF66" i="21"/>
  <c r="Y12" i="21"/>
  <c r="AI24" i="21"/>
  <c r="BS48" i="21"/>
  <c r="BC9" i="21"/>
  <c r="BF9" i="21" s="1"/>
  <c r="CC9" i="21" s="1"/>
  <c r="BQ68" i="21"/>
  <c r="T42" i="21"/>
  <c r="U10" i="21"/>
  <c r="W10" i="21" s="1"/>
  <c r="BX10" i="21" s="1"/>
  <c r="AP9" i="21"/>
  <c r="AO61" i="21"/>
  <c r="O66" i="21"/>
  <c r="M30" i="21"/>
  <c r="AH26" i="21"/>
  <c r="AK26" i="21" s="1"/>
  <c r="BZ26" i="21" s="1"/>
  <c r="BJ19" i="21"/>
  <c r="AP46" i="21"/>
  <c r="G58" i="21"/>
  <c r="AH7" i="21"/>
  <c r="AI76" i="21"/>
  <c r="BC25" i="21"/>
  <c r="BL38" i="21"/>
  <c r="BL18" i="21"/>
  <c r="BM18" i="21" s="1"/>
  <c r="CD18" i="21" s="1"/>
  <c r="F51" i="21"/>
  <c r="BR67" i="21"/>
  <c r="BJ76" i="21"/>
  <c r="AB25" i="21"/>
  <c r="AX74" i="21"/>
  <c r="BQ48" i="21"/>
  <c r="AJ36" i="21"/>
  <c r="M58" i="21"/>
  <c r="P58" i="21" s="1"/>
  <c r="BW58" i="21" s="1"/>
  <c r="AH64" i="21"/>
  <c r="BL40" i="21"/>
  <c r="J31" i="21"/>
  <c r="P31" i="21" s="1"/>
  <c r="BW31" i="21" s="1"/>
  <c r="Q64" i="21"/>
  <c r="C72" i="21"/>
  <c r="AE53" i="21"/>
  <c r="BG11" i="21"/>
  <c r="BO44" i="21"/>
  <c r="BT44" i="21" s="1"/>
  <c r="CE44" i="21" s="1"/>
  <c r="K42" i="21"/>
  <c r="E47" i="21"/>
  <c r="AM20" i="21"/>
  <c r="AR20" i="21" s="1"/>
  <c r="CA20" i="21" s="1"/>
  <c r="BH60" i="21"/>
  <c r="BD65" i="21"/>
  <c r="AN73" i="21"/>
  <c r="Z40" i="21"/>
  <c r="F46" i="21"/>
  <c r="I46" i="21" s="1"/>
  <c r="BV46" i="21" s="1"/>
  <c r="BA25" i="21"/>
  <c r="E53" i="21"/>
  <c r="R72" i="21"/>
  <c r="W72" i="21" s="1"/>
  <c r="BX72" i="21" s="1"/>
  <c r="CW84" i="21" s="1"/>
  <c r="BA13" i="21"/>
  <c r="AG22" i="21"/>
  <c r="AM10" i="21"/>
  <c r="AU53" i="21"/>
  <c r="BJ40" i="21"/>
  <c r="BM40" i="21" s="1"/>
  <c r="CD40" i="21" s="1"/>
  <c r="R21" i="21"/>
  <c r="L25" i="21"/>
  <c r="L20" i="21"/>
  <c r="AW59" i="21"/>
  <c r="BA58" i="21"/>
  <c r="AN45" i="21"/>
  <c r="BS19" i="21"/>
  <c r="L73" i="21"/>
  <c r="P73" i="21" s="1"/>
  <c r="BW73" i="21" s="1"/>
  <c r="K43" i="21"/>
  <c r="BI16" i="21"/>
  <c r="BS64" i="21"/>
  <c r="N15" i="21"/>
  <c r="AW27" i="21"/>
  <c r="BC76" i="21"/>
  <c r="BF76" i="21" s="1"/>
  <c r="CC76" i="21" s="1"/>
  <c r="DB88" i="21" s="1"/>
  <c r="BQ42" i="21"/>
  <c r="AV25" i="21"/>
  <c r="AY25" i="21" s="1"/>
  <c r="CB25" i="21" s="1"/>
  <c r="AP76" i="21"/>
  <c r="BS56" i="21"/>
  <c r="AQ18" i="21"/>
  <c r="AJ14" i="21"/>
  <c r="V46" i="21"/>
  <c r="BJ13" i="21"/>
  <c r="M48" i="21"/>
  <c r="AX69" i="21"/>
  <c r="AI14" i="21"/>
  <c r="AB53" i="21"/>
  <c r="BC59" i="21"/>
  <c r="BF59" i="21" s="1"/>
  <c r="CC59" i="21" s="1"/>
  <c r="BK14" i="21"/>
  <c r="F71" i="21"/>
  <c r="G28" i="21"/>
  <c r="BL39" i="21"/>
  <c r="BJ47" i="21"/>
  <c r="AJ52" i="21"/>
  <c r="AI41" i="21"/>
  <c r="BE44" i="21"/>
  <c r="AV7" i="21"/>
  <c r="AJ69" i="21"/>
  <c r="V43" i="21"/>
  <c r="BD70" i="21"/>
  <c r="G25" i="21"/>
  <c r="AN14" i="21"/>
  <c r="AT65" i="21"/>
  <c r="E25" i="29"/>
  <c r="AE8" i="33" s="1"/>
  <c r="BI74" i="21"/>
  <c r="AC28" i="21"/>
  <c r="AJ30" i="21"/>
  <c r="AX36" i="21"/>
  <c r="BD17" i="21"/>
  <c r="H40" i="21"/>
  <c r="AV18" i="21"/>
  <c r="BR31" i="21"/>
  <c r="BT31" i="21" s="1"/>
  <c r="CE31" i="21" s="1"/>
  <c r="M33" i="21"/>
  <c r="O29" i="21"/>
  <c r="F25" i="21"/>
  <c r="AH50" i="21"/>
  <c r="AC68" i="21"/>
  <c r="AD68" i="21" s="1"/>
  <c r="BY68" i="21" s="1"/>
  <c r="BS54" i="21"/>
  <c r="AQ29" i="21"/>
  <c r="F19" i="21"/>
  <c r="BJ69" i="21"/>
  <c r="AO64" i="21"/>
  <c r="N61" i="21"/>
  <c r="P61" i="21" s="1"/>
  <c r="BW61" i="21" s="1"/>
  <c r="G23" i="21"/>
  <c r="AV8" i="21"/>
  <c r="AY8" i="21" s="1"/>
  <c r="CB8" i="21" s="1"/>
  <c r="BC75" i="21"/>
  <c r="O12" i="21"/>
  <c r="BL6" i="21"/>
  <c r="AC48" i="21"/>
  <c r="H76" i="21"/>
  <c r="AI17" i="21"/>
  <c r="O71" i="21"/>
  <c r="BL71" i="21"/>
  <c r="AC64" i="21"/>
  <c r="BG54" i="21"/>
  <c r="J72" i="21"/>
  <c r="P72" i="21" s="1"/>
  <c r="BW72" i="21" s="1"/>
  <c r="BG76" i="21"/>
  <c r="BH75" i="21"/>
  <c r="BO62" i="21"/>
  <c r="BH76" i="21"/>
  <c r="Z65" i="21"/>
  <c r="AD65" i="21" s="1"/>
  <c r="BY65" i="21" s="1"/>
  <c r="AM48" i="21"/>
  <c r="N31" i="21"/>
  <c r="K63" i="21"/>
  <c r="AU16" i="21"/>
  <c r="AJ58" i="21"/>
  <c r="K59" i="21"/>
  <c r="P59" i="21" s="1"/>
  <c r="BW59" i="21" s="1"/>
  <c r="BB63" i="21"/>
  <c r="AO32" i="21"/>
  <c r="AG14" i="21"/>
  <c r="BB35" i="21"/>
  <c r="D56" i="21"/>
  <c r="I56" i="21" s="1"/>
  <c r="BV56" i="21" s="1"/>
  <c r="Y30" i="21"/>
  <c r="L49" i="21"/>
  <c r="BI37" i="21"/>
  <c r="BM37" i="21" s="1"/>
  <c r="CD37" i="21" s="1"/>
  <c r="AN41" i="21"/>
  <c r="AM14" i="21"/>
  <c r="AR14" i="21" s="1"/>
  <c r="CA14" i="21" s="1"/>
  <c r="AW47" i="21"/>
  <c r="AN63" i="21"/>
  <c r="AT31" i="21"/>
  <c r="BE37" i="21"/>
  <c r="BO37" i="21"/>
  <c r="AT12" i="21"/>
  <c r="AM25" i="21"/>
  <c r="M71" i="21"/>
  <c r="P71" i="21" s="1"/>
  <c r="BW71" i="21" s="1"/>
  <c r="CV83" i="21" s="1"/>
  <c r="AI28" i="21"/>
  <c r="BD19" i="21"/>
  <c r="AB46" i="21"/>
  <c r="AD46" i="21" s="1"/>
  <c r="BY46" i="21" s="1"/>
  <c r="BR66" i="21"/>
  <c r="BQ33" i="21"/>
  <c r="BK54" i="21"/>
  <c r="AA14" i="21"/>
  <c r="AC76" i="21"/>
  <c r="AW61" i="21"/>
  <c r="BE54" i="21"/>
  <c r="O75" i="21"/>
  <c r="BK48" i="21"/>
  <c r="BJ58" i="21"/>
  <c r="AV64" i="21"/>
  <c r="AY64" i="21" s="1"/>
  <c r="CB64" i="21" s="1"/>
  <c r="H62" i="21"/>
  <c r="BC49" i="21"/>
  <c r="BF49" i="21" s="1"/>
  <c r="CC49" i="21" s="1"/>
  <c r="AV37" i="21"/>
  <c r="AV12" i="21"/>
  <c r="BK69" i="21"/>
  <c r="BD43" i="21"/>
  <c r="AW37" i="21"/>
  <c r="AX46" i="21"/>
  <c r="AH38" i="21"/>
  <c r="F72" i="21"/>
  <c r="I72" i="21" s="1"/>
  <c r="BV72" i="21" s="1"/>
  <c r="CU72" i="21" s="1"/>
  <c r="AQ49" i="21"/>
  <c r="AX68" i="21"/>
  <c r="BD60" i="21"/>
  <c r="BF60" i="21" s="1"/>
  <c r="CC60" i="21" s="1"/>
  <c r="BC64" i="21"/>
  <c r="BS50" i="21"/>
  <c r="AZ42" i="21"/>
  <c r="BN27" i="21"/>
  <c r="BH69" i="21"/>
  <c r="BM69" i="21" s="1"/>
  <c r="CD69" i="21" s="1"/>
  <c r="DC81" i="21" s="1"/>
  <c r="AM18" i="21"/>
  <c r="AX71" i="21"/>
  <c r="BB53" i="21"/>
  <c r="Y35" i="21"/>
  <c r="BH71" i="21"/>
  <c r="AN69" i="21"/>
  <c r="BI31" i="21"/>
  <c r="Y76" i="21"/>
  <c r="L68" i="21"/>
  <c r="AT21" i="21"/>
  <c r="AF57" i="21"/>
  <c r="AK57" i="21" s="1"/>
  <c r="BZ57" i="21" s="1"/>
  <c r="AI12" i="21"/>
  <c r="D21" i="21"/>
  <c r="AT30" i="21"/>
  <c r="AY30" i="21" s="1"/>
  <c r="CB30" i="21" s="1"/>
  <c r="BB69" i="21"/>
  <c r="T65" i="21"/>
  <c r="W65" i="21" s="1"/>
  <c r="BX65" i="21" s="1"/>
  <c r="Y72" i="21"/>
  <c r="AN65" i="21"/>
  <c r="AM8" i="21"/>
  <c r="AR8" i="21" s="1"/>
  <c r="CA8" i="21" s="1"/>
  <c r="BI11" i="21"/>
  <c r="AU32" i="21"/>
  <c r="AG16" i="21"/>
  <c r="Z68" i="21"/>
  <c r="R47" i="21"/>
  <c r="W47" i="21" s="1"/>
  <c r="BX47" i="21" s="1"/>
  <c r="AU52" i="21"/>
  <c r="BI6" i="21"/>
  <c r="AT50" i="21"/>
  <c r="AY50" i="21" s="1"/>
  <c r="CB50" i="21" s="1"/>
  <c r="AX29" i="21"/>
  <c r="AX76" i="21"/>
  <c r="BL15" i="21"/>
  <c r="F42" i="21"/>
  <c r="AX14" i="21"/>
  <c r="AY14" i="21" s="1"/>
  <c r="CB14" i="21" s="1"/>
  <c r="AX44" i="21"/>
  <c r="AJ39" i="21"/>
  <c r="AA27" i="21"/>
  <c r="AD27" i="21" s="1"/>
  <c r="BY27" i="21" s="1"/>
  <c r="AO7" i="21"/>
  <c r="BD64" i="21"/>
  <c r="BR60" i="21"/>
  <c r="AJ53" i="21"/>
  <c r="O20" i="21"/>
  <c r="BS66" i="21"/>
  <c r="BS31" i="21"/>
  <c r="AQ47" i="21"/>
  <c r="AR47" i="21" s="1"/>
  <c r="CA47" i="21" s="1"/>
  <c r="T60" i="21"/>
  <c r="H30" i="21"/>
  <c r="AW60" i="21"/>
  <c r="AY60" i="21" s="1"/>
  <c r="CB60" i="21" s="1"/>
  <c r="H35" i="21"/>
  <c r="G74" i="21"/>
  <c r="I74" i="21" s="1"/>
  <c r="BV74" i="21" s="1"/>
  <c r="BJ48" i="21"/>
  <c r="T69" i="21"/>
  <c r="AW76" i="21"/>
  <c r="BS37" i="21"/>
  <c r="BK24" i="21"/>
  <c r="AA64" i="21"/>
  <c r="AQ26" i="21"/>
  <c r="BS60" i="21"/>
  <c r="BG23" i="21"/>
  <c r="J40" i="21"/>
  <c r="AS9" i="21"/>
  <c r="AY9" i="21" s="1"/>
  <c r="CB9" i="21" s="1"/>
  <c r="BN23" i="21"/>
  <c r="J45" i="21"/>
  <c r="Y74" i="21"/>
  <c r="Y48" i="21"/>
  <c r="Y64" i="21"/>
  <c r="AM36" i="21"/>
  <c r="AT56" i="21"/>
  <c r="BS5" i="21"/>
  <c r="BT5" i="21" s="1"/>
  <c r="CE5" i="21" s="1"/>
  <c r="AT33" i="21"/>
  <c r="L53" i="21"/>
  <c r="H51" i="21"/>
  <c r="D19" i="21"/>
  <c r="Y20" i="21"/>
  <c r="AD20" i="21" s="1"/>
  <c r="BY20" i="21" s="1"/>
  <c r="AX13" i="21"/>
  <c r="D9" i="21"/>
  <c r="AU67" i="21"/>
  <c r="AM62" i="21"/>
  <c r="AN19" i="21"/>
  <c r="AG15" i="21"/>
  <c r="BH73" i="21"/>
  <c r="AG17" i="21"/>
  <c r="AK17" i="21" s="1"/>
  <c r="BZ17" i="21" s="1"/>
  <c r="AN29" i="21"/>
  <c r="BK61" i="21"/>
  <c r="L67" i="21"/>
  <c r="L29" i="21"/>
  <c r="BC42" i="21"/>
  <c r="BH58" i="21"/>
  <c r="BM58" i="21" s="1"/>
  <c r="CD58" i="21" s="1"/>
  <c r="BO7" i="21"/>
  <c r="AG49" i="21"/>
  <c r="V16" i="21"/>
  <c r="AP40" i="21"/>
  <c r="BL21" i="21"/>
  <c r="BM21" i="21" s="1"/>
  <c r="CD21" i="21" s="1"/>
  <c r="O37" i="21"/>
  <c r="AH60" i="21"/>
  <c r="BC6" i="21"/>
  <c r="O18" i="21"/>
  <c r="AP24" i="21"/>
  <c r="AR24" i="21" s="1"/>
  <c r="CA24" i="21" s="1"/>
  <c r="AH15" i="21"/>
  <c r="AC57" i="21"/>
  <c r="AP48" i="21"/>
  <c r="AR48" i="21" s="1"/>
  <c r="CA48" i="21" s="1"/>
  <c r="AA22" i="21"/>
  <c r="T33" i="21"/>
  <c r="BQ41" i="21"/>
  <c r="BR77" i="21"/>
  <c r="BT77" i="21" s="1"/>
  <c r="CE77" i="21" s="1"/>
  <c r="DD89" i="21" s="1"/>
  <c r="AH67" i="21"/>
  <c r="AJ72" i="21"/>
  <c r="BQ29" i="21"/>
  <c r="AQ73" i="21"/>
  <c r="U7" i="21"/>
  <c r="AB30" i="21"/>
  <c r="U11" i="21"/>
  <c r="W11" i="21" s="1"/>
  <c r="BX11" i="21" s="1"/>
  <c r="N21" i="21"/>
  <c r="O15" i="21"/>
  <c r="P15" i="21" s="1"/>
  <c r="BW15" i="21" s="1"/>
  <c r="AB18" i="21"/>
  <c r="AB36" i="21"/>
  <c r="G21" i="21"/>
  <c r="I21" i="21" s="1"/>
  <c r="BV21" i="21" s="1"/>
  <c r="AA9" i="21"/>
  <c r="BD14" i="21"/>
  <c r="AQ71" i="21"/>
  <c r="BA49" i="21"/>
  <c r="BP13" i="21"/>
  <c r="BT13" i="21" s="1"/>
  <c r="CE13" i="21" s="1"/>
  <c r="BJ11" i="21"/>
  <c r="L44" i="21"/>
  <c r="AM72" i="21"/>
  <c r="AR72" i="21" s="1"/>
  <c r="CA72" i="21" s="1"/>
  <c r="BR69" i="21"/>
  <c r="L58" i="21"/>
  <c r="K73" i="21"/>
  <c r="BO23" i="21"/>
  <c r="Y53" i="21"/>
  <c r="AD53" i="21" s="1"/>
  <c r="BY53" i="21" s="1"/>
  <c r="AH56" i="21"/>
  <c r="AC71" i="21"/>
  <c r="BJ54" i="21"/>
  <c r="BM54" i="21" s="1"/>
  <c r="CD54" i="21" s="1"/>
  <c r="BR56" i="21"/>
  <c r="AJ24" i="21"/>
  <c r="O11" i="21"/>
  <c r="AP61" i="21"/>
  <c r="BJ72" i="21"/>
  <c r="AA66" i="21"/>
  <c r="G37" i="21"/>
  <c r="G29" i="21"/>
  <c r="I29" i="21" s="1"/>
  <c r="BV29" i="21" s="1"/>
  <c r="AQ19" i="21"/>
  <c r="N76" i="21"/>
  <c r="AP43" i="21"/>
  <c r="AP55" i="21"/>
  <c r="G19" i="21"/>
  <c r="M34" i="21"/>
  <c r="AV66" i="21"/>
  <c r="BC27" i="21"/>
  <c r="BF27" i="21" s="1"/>
  <c r="CC27" i="21" s="1"/>
  <c r="V40" i="21"/>
  <c r="N36" i="21"/>
  <c r="V49" i="21"/>
  <c r="BQ21" i="21"/>
  <c r="H10" i="21"/>
  <c r="I10" i="21" s="1"/>
  <c r="BV10" i="21" s="1"/>
  <c r="AX11" i="21"/>
  <c r="BQ52" i="21"/>
  <c r="BE45" i="21"/>
  <c r="BF45" i="21" s="1"/>
  <c r="CC45" i="21" s="1"/>
  <c r="BK50" i="21"/>
  <c r="T62" i="21"/>
  <c r="C9" i="21"/>
  <c r="AS61" i="21"/>
  <c r="X11" i="21"/>
  <c r="AD11" i="21" s="1"/>
  <c r="BY11" i="21" s="1"/>
  <c r="AU58" i="21"/>
  <c r="L74" i="21"/>
  <c r="Y15" i="21"/>
  <c r="AD15" i="21" s="1"/>
  <c r="BY15" i="21" s="1"/>
  <c r="K19" i="21"/>
  <c r="BI61" i="21"/>
  <c r="AP12" i="21"/>
  <c r="AR12" i="21" s="1"/>
  <c r="CA12" i="21" s="1"/>
  <c r="AN54" i="21"/>
  <c r="Z28" i="21"/>
  <c r="BS61" i="21"/>
  <c r="S65" i="21"/>
  <c r="R59" i="21"/>
  <c r="W59" i="21" s="1"/>
  <c r="BX59" i="21" s="1"/>
  <c r="AA70" i="21"/>
  <c r="BO70" i="21"/>
  <c r="Y29" i="21"/>
  <c r="BI71" i="21"/>
  <c r="S57" i="21"/>
  <c r="W57" i="21" s="1"/>
  <c r="BX57" i="21" s="1"/>
  <c r="K52" i="21"/>
  <c r="AT10" i="21"/>
  <c r="BP21" i="21"/>
  <c r="BT21" i="21" s="1"/>
  <c r="CE21" i="21" s="1"/>
  <c r="Z21" i="21"/>
  <c r="AH48" i="21"/>
  <c r="AM51" i="21"/>
  <c r="AR51" i="21" s="1"/>
  <c r="CA51" i="21" s="1"/>
  <c r="AM68" i="21"/>
  <c r="V56" i="21"/>
  <c r="R40" i="21"/>
  <c r="BO27" i="21"/>
  <c r="AT76" i="21"/>
  <c r="AY76" i="21" s="1"/>
  <c r="CB76" i="21" s="1"/>
  <c r="DA88" i="21" s="1"/>
  <c r="AB60" i="21"/>
  <c r="BR29" i="21"/>
  <c r="AI58" i="21"/>
  <c r="AK58" i="21" s="1"/>
  <c r="BZ58" i="21" s="1"/>
  <c r="BD75" i="21"/>
  <c r="BK72" i="21"/>
  <c r="M22" i="21"/>
  <c r="BL35" i="21"/>
  <c r="AQ55" i="21"/>
  <c r="AR55" i="21" s="1"/>
  <c r="CA55" i="21" s="1"/>
  <c r="AC67" i="21"/>
  <c r="O22" i="21"/>
  <c r="AB34" i="21"/>
  <c r="BR23" i="21"/>
  <c r="O57" i="21"/>
  <c r="AV49" i="21"/>
  <c r="BK63" i="21"/>
  <c r="BL32" i="21"/>
  <c r="BM32" i="21" s="1"/>
  <c r="CD32" i="21" s="1"/>
  <c r="BL22" i="21"/>
  <c r="BC30" i="21"/>
  <c r="AW28" i="21"/>
  <c r="AY28" i="21" s="1"/>
  <c r="CB28" i="21" s="1"/>
  <c r="U25" i="21"/>
  <c r="F48" i="21"/>
  <c r="I48" i="21" s="1"/>
  <c r="BV48" i="21" s="1"/>
  <c r="BL52" i="21"/>
  <c r="AX59" i="21"/>
  <c r="BK49" i="21"/>
  <c r="BM49" i="21" s="1"/>
  <c r="CD49" i="21" s="1"/>
  <c r="M73" i="21"/>
  <c r="AJ71" i="21"/>
  <c r="AH28" i="21"/>
  <c r="F21" i="21"/>
  <c r="BJ15" i="21"/>
  <c r="BC66" i="21"/>
  <c r="J77" i="21"/>
  <c r="BN65" i="21"/>
  <c r="AF26" i="21"/>
  <c r="E31" i="21"/>
  <c r="M57" i="21"/>
  <c r="AM75" i="21"/>
  <c r="R23" i="21"/>
  <c r="W23" i="21" s="1"/>
  <c r="BX23" i="21" s="1"/>
  <c r="BO28" i="21"/>
  <c r="BH40" i="21"/>
  <c r="AT74" i="21"/>
  <c r="AY74" i="21" s="1"/>
  <c r="CB74" i="21" s="1"/>
  <c r="AN7" i="21"/>
  <c r="BH64" i="21"/>
  <c r="Z60" i="21"/>
  <c r="AU64" i="21"/>
  <c r="AB64" i="21"/>
  <c r="BP34" i="21"/>
  <c r="AU56" i="21"/>
  <c r="E64" i="21"/>
  <c r="AJ65" i="21"/>
  <c r="AT29" i="21"/>
  <c r="AF73" i="21"/>
  <c r="BO21" i="21"/>
  <c r="S71" i="21"/>
  <c r="W71" i="21" s="1"/>
  <c r="BX71" i="21" s="1"/>
  <c r="BI64" i="21"/>
  <c r="AF22" i="21"/>
  <c r="K44" i="21"/>
  <c r="P44" i="21" s="1"/>
  <c r="BW44" i="21" s="1"/>
  <c r="BP26" i="21"/>
  <c r="BI62" i="21"/>
  <c r="AG10" i="21"/>
  <c r="BB37" i="21"/>
  <c r="BK6" i="21"/>
  <c r="BM6" i="21" s="1"/>
  <c r="CD6" i="21" s="1"/>
  <c r="AC41" i="21"/>
  <c r="BS67" i="21"/>
  <c r="AX31" i="21"/>
  <c r="M63" i="21"/>
  <c r="AJ16" i="21"/>
  <c r="AW49" i="21"/>
  <c r="AY49" i="21" s="1"/>
  <c r="CB49" i="21" s="1"/>
  <c r="AW39" i="21"/>
  <c r="AX58" i="21"/>
  <c r="AY58" i="21" s="1"/>
  <c r="CB58" i="21" s="1"/>
  <c r="AV23" i="21"/>
  <c r="BJ10" i="21"/>
  <c r="AA5" i="21"/>
  <c r="AO58" i="21"/>
  <c r="BL65" i="21"/>
  <c r="F34" i="21"/>
  <c r="I34" i="21" s="1"/>
  <c r="BV34" i="21" s="1"/>
  <c r="BL68" i="21"/>
  <c r="BL48" i="21"/>
  <c r="BM48" i="21" s="1"/>
  <c r="CD48" i="21" s="1"/>
  <c r="H12" i="21"/>
  <c r="V15" i="21"/>
  <c r="AH51" i="21"/>
  <c r="AK51" i="21" s="1"/>
  <c r="BZ51" i="21" s="1"/>
  <c r="BL16" i="21"/>
  <c r="AI66" i="21"/>
  <c r="AB24" i="21"/>
  <c r="AI23" i="21"/>
  <c r="O56" i="21"/>
  <c r="AA6" i="21"/>
  <c r="U29" i="21"/>
  <c r="AJ50" i="21"/>
  <c r="AC61" i="21"/>
  <c r="AS34" i="21"/>
  <c r="Q69" i="21"/>
  <c r="AS26" i="21"/>
  <c r="Q39" i="21"/>
  <c r="W39" i="21" s="1"/>
  <c r="BX39" i="21" s="1"/>
  <c r="R74" i="21"/>
  <c r="BB38" i="21"/>
  <c r="L77" i="21"/>
  <c r="P77" i="21" s="1"/>
  <c r="BW77" i="21" s="1"/>
  <c r="Z73" i="21"/>
  <c r="K60" i="21"/>
  <c r="BO19" i="21"/>
  <c r="BT19" i="21" s="1"/>
  <c r="CE19" i="21" s="1"/>
  <c r="N46" i="21"/>
  <c r="Y28" i="21"/>
  <c r="AD28" i="21" s="1"/>
  <c r="BY28" i="21" s="1"/>
  <c r="AT77" i="21"/>
  <c r="M28" i="21"/>
  <c r="E56" i="21"/>
  <c r="E77" i="21"/>
  <c r="BC69" i="21"/>
  <c r="E68" i="21"/>
  <c r="I68" i="21" s="1"/>
  <c r="BV68" i="21" s="1"/>
  <c r="CU80" i="21" s="1"/>
  <c r="BP37" i="21"/>
  <c r="L66" i="21"/>
  <c r="P66" i="21" s="1"/>
  <c r="BW66" i="21" s="1"/>
  <c r="BA73" i="21"/>
  <c r="BA65" i="21"/>
  <c r="R22" i="21"/>
  <c r="BP51" i="21"/>
  <c r="AM65" i="21"/>
  <c r="BS17" i="21"/>
  <c r="AU15" i="21"/>
  <c r="BP29" i="21"/>
  <c r="BT29" i="21" s="1"/>
  <c r="CE29" i="21" s="1"/>
  <c r="BC8" i="21"/>
  <c r="BB15" i="21"/>
  <c r="BA17" i="21"/>
  <c r="S58" i="21"/>
  <c r="AV55" i="21"/>
  <c r="BR72" i="21"/>
  <c r="AP21" i="21"/>
  <c r="AW44" i="21"/>
  <c r="AY44" i="21" s="1"/>
  <c r="CB44" i="21" s="1"/>
  <c r="F52" i="21"/>
  <c r="AJ21" i="21"/>
  <c r="AA33" i="21"/>
  <c r="G51" i="21"/>
  <c r="BK43" i="21"/>
  <c r="AJ76" i="21"/>
  <c r="AJ59" i="21"/>
  <c r="G54" i="21"/>
  <c r="AQ38" i="21"/>
  <c r="AH44" i="21"/>
  <c r="BE14" i="21"/>
  <c r="BR61" i="21"/>
  <c r="V17" i="21"/>
  <c r="U60" i="21"/>
  <c r="AC13" i="21"/>
  <c r="AP66" i="21"/>
  <c r="AX61" i="21"/>
  <c r="G24" i="21"/>
  <c r="BE13" i="21"/>
  <c r="BF13" i="21" s="1"/>
  <c r="CC13" i="21" s="1"/>
  <c r="AA12" i="21"/>
  <c r="AH76" i="21"/>
  <c r="AI22" i="21"/>
  <c r="AK22" i="21" s="1"/>
  <c r="BZ22" i="21" s="1"/>
  <c r="N43" i="21"/>
  <c r="BL14" i="21"/>
  <c r="BM14" i="21" s="1"/>
  <c r="CD14" i="21" s="1"/>
  <c r="BQ22" i="21"/>
  <c r="AO55" i="21"/>
  <c r="AB61" i="35"/>
  <c r="AB65" i="35"/>
  <c r="AB6" i="35"/>
  <c r="AB19" i="35"/>
  <c r="AY47" i="21"/>
  <c r="CB47" i="21" s="1"/>
  <c r="AK35" i="21"/>
  <c r="BZ35" i="21" s="1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AR13" i="21"/>
  <c r="CA13" i="21" s="1"/>
  <c r="AD16" i="21"/>
  <c r="BY16" i="21" s="1"/>
  <c r="W53" i="21"/>
  <c r="BX53" i="21" s="1"/>
  <c r="AK69" i="21"/>
  <c r="BZ69" i="21" s="1"/>
  <c r="P68" i="21"/>
  <c r="BW68" i="21" s="1"/>
  <c r="CV80" i="21" s="1"/>
  <c r="BF70" i="21"/>
  <c r="CC70" i="21" s="1"/>
  <c r="DB82" i="21" s="1"/>
  <c r="AD69" i="21"/>
  <c r="BY69" i="21" s="1"/>
  <c r="CX81" i="21" s="1"/>
  <c r="AD54" i="21"/>
  <c r="BY54" i="21" s="1"/>
  <c r="AD73" i="21"/>
  <c r="BY73" i="21" s="1"/>
  <c r="CX85" i="21" s="1"/>
  <c r="I71" i="21"/>
  <c r="BV71" i="21" s="1"/>
  <c r="CU83" i="21" s="1"/>
  <c r="AK72" i="21"/>
  <c r="BZ72" i="21" s="1"/>
  <c r="CY84" i="21" s="1"/>
  <c r="AD13" i="21"/>
  <c r="BY13" i="21" s="1"/>
  <c r="BM16" i="21"/>
  <c r="CD16" i="21" s="1"/>
  <c r="I31" i="21"/>
  <c r="BV31" i="21" s="1"/>
  <c r="P53" i="21"/>
  <c r="BW53" i="21" s="1"/>
  <c r="W76" i="21"/>
  <c r="BX76" i="21" s="1"/>
  <c r="CW88" i="21" s="1"/>
  <c r="BA26" i="20"/>
  <c r="BA24" i="20"/>
  <c r="BM45" i="21"/>
  <c r="CD45" i="21" s="1"/>
  <c r="BF47" i="21"/>
  <c r="CC47" i="21" s="1"/>
  <c r="AY26" i="21"/>
  <c r="CB26" i="21" s="1"/>
  <c r="P9" i="21"/>
  <c r="BW9" i="21" s="1"/>
  <c r="BT22" i="21"/>
  <c r="CE22" i="21" s="1"/>
  <c r="BT43" i="21"/>
  <c r="CE43" i="21" s="1"/>
  <c r="AD36" i="21"/>
  <c r="BY36" i="21" s="1"/>
  <c r="BM9" i="21"/>
  <c r="CD9" i="21" s="1"/>
  <c r="AR33" i="21"/>
  <c r="CA33" i="21" s="1"/>
  <c r="BM36" i="21"/>
  <c r="CD36" i="21" s="1"/>
  <c r="AR60" i="21"/>
  <c r="CA60" i="21" s="1"/>
  <c r="BF23" i="21"/>
  <c r="CC23" i="21" s="1"/>
  <c r="BF10" i="21"/>
  <c r="CC10" i="21" s="1"/>
  <c r="AR34" i="21"/>
  <c r="CA34" i="21" s="1"/>
  <c r="BM22" i="21"/>
  <c r="CD22" i="21" s="1"/>
  <c r="W44" i="21"/>
  <c r="BX44" i="21" s="1"/>
  <c r="AY17" i="21"/>
  <c r="CB17" i="21" s="1"/>
  <c r="I5" i="21"/>
  <c r="BV5" i="21" s="1"/>
  <c r="W29" i="21"/>
  <c r="BX29" i="21" s="1"/>
  <c r="BF58" i="21"/>
  <c r="CC58" i="21" s="1"/>
  <c r="AK47" i="21"/>
  <c r="BZ47" i="21" s="1"/>
  <c r="BT24" i="21"/>
  <c r="CE24" i="21" s="1"/>
  <c r="BT28" i="21"/>
  <c r="CE28" i="21" s="1"/>
  <c r="BF52" i="21"/>
  <c r="CC52" i="21" s="1"/>
  <c r="BT70" i="21"/>
  <c r="CE70" i="21" s="1"/>
  <c r="BM10" i="21"/>
  <c r="CD10" i="21" s="1"/>
  <c r="AK18" i="21"/>
  <c r="BZ18" i="21" s="1"/>
  <c r="BF25" i="21"/>
  <c r="CC25" i="21" s="1"/>
  <c r="AY71" i="21"/>
  <c r="CB71" i="21" s="1"/>
  <c r="I51" i="21"/>
  <c r="BV51" i="21" s="1"/>
  <c r="BT26" i="21"/>
  <c r="CE26" i="21" s="1"/>
  <c r="AK49" i="21"/>
  <c r="BZ49" i="21" s="1"/>
  <c r="BT11" i="21"/>
  <c r="CE11" i="21" s="1"/>
  <c r="I60" i="21"/>
  <c r="BV60" i="21" s="1"/>
  <c r="AR36" i="21"/>
  <c r="CA36" i="21" s="1"/>
  <c r="I42" i="21"/>
  <c r="BV42" i="21" s="1"/>
  <c r="BF36" i="21"/>
  <c r="CC36" i="21" s="1"/>
  <c r="BM11" i="21"/>
  <c r="CD11" i="21" s="1"/>
  <c r="BT56" i="21"/>
  <c r="CE56" i="21" s="1"/>
  <c r="W7" i="21"/>
  <c r="BX7" i="21" s="1"/>
  <c r="AK66" i="21"/>
  <c r="BZ66" i="21" s="1"/>
  <c r="BM24" i="21"/>
  <c r="CD24" i="21" s="1"/>
  <c r="BF7" i="21"/>
  <c r="CC7" i="21" s="1"/>
  <c r="AR74" i="21"/>
  <c r="CA74" i="21" s="1"/>
  <c r="CZ86" i="21" s="1"/>
  <c r="AR22" i="21"/>
  <c r="CA22" i="21" s="1"/>
  <c r="AD12" i="21"/>
  <c r="BY12" i="21" s="1"/>
  <c r="BT8" i="21"/>
  <c r="CE8" i="21" s="1"/>
  <c r="AY36" i="21"/>
  <c r="CB36" i="21" s="1"/>
  <c r="BF11" i="21"/>
  <c r="CC11" i="21" s="1"/>
  <c r="BT34" i="21"/>
  <c r="CE34" i="21" s="1"/>
  <c r="AY23" i="21"/>
  <c r="CB23" i="21" s="1"/>
  <c r="AD56" i="21"/>
  <c r="BY56" i="21" s="1"/>
  <c r="I37" i="21"/>
  <c r="BV37" i="21" s="1"/>
  <c r="BT16" i="21"/>
  <c r="CE16" i="21" s="1"/>
  <c r="P34" i="21"/>
  <c r="BW34" i="21" s="1"/>
  <c r="BF74" i="21"/>
  <c r="CC74" i="21" s="1"/>
  <c r="AR65" i="21"/>
  <c r="CA65" i="21" s="1"/>
  <c r="I40" i="21"/>
  <c r="BV40" i="21" s="1"/>
  <c r="BM74" i="21"/>
  <c r="CD74" i="21" s="1"/>
  <c r="DC86" i="21" s="1"/>
  <c r="AD10" i="21"/>
  <c r="BY10" i="21" s="1"/>
  <c r="BF51" i="21"/>
  <c r="CC51" i="21" s="1"/>
  <c r="AR38" i="21"/>
  <c r="CA38" i="21" s="1"/>
  <c r="AD58" i="21"/>
  <c r="BY58" i="21" s="1"/>
  <c r="BF62" i="21"/>
  <c r="CC62" i="21" s="1"/>
  <c r="I57" i="21"/>
  <c r="BV57" i="21" s="1"/>
  <c r="AY72" i="21"/>
  <c r="CB72" i="21" s="1"/>
  <c r="DA84" i="21" s="1"/>
  <c r="AK23" i="21"/>
  <c r="BZ23" i="21" s="1"/>
  <c r="I50" i="21"/>
  <c r="BV50" i="21" s="1"/>
  <c r="AK40" i="21"/>
  <c r="BZ40" i="21" s="1"/>
  <c r="AK63" i="21"/>
  <c r="BZ63" i="21" s="1"/>
  <c r="AD43" i="21"/>
  <c r="BY43" i="21" s="1"/>
  <c r="I16" i="21"/>
  <c r="BV16" i="21" s="1"/>
  <c r="AR50" i="21"/>
  <c r="CA50" i="21" s="1"/>
  <c r="P18" i="21"/>
  <c r="BW18" i="21" s="1"/>
  <c r="P62" i="21"/>
  <c r="BW62" i="21" s="1"/>
  <c r="AR9" i="21"/>
  <c r="CA9" i="21" s="1"/>
  <c r="AD59" i="21"/>
  <c r="BY59" i="21" s="1"/>
  <c r="BT47" i="21"/>
  <c r="CE47" i="21" s="1"/>
  <c r="P24" i="21"/>
  <c r="BW24" i="21" s="1"/>
  <c r="AY42" i="21"/>
  <c r="CB42" i="21" s="1"/>
  <c r="AR27" i="21"/>
  <c r="CA27" i="21" s="1"/>
  <c r="P43" i="21"/>
  <c r="BW43" i="21" s="1"/>
  <c r="BM50" i="21"/>
  <c r="CD50" i="21" s="1"/>
  <c r="BT65" i="21"/>
  <c r="CE65" i="21" s="1"/>
  <c r="W37" i="21"/>
  <c r="BX37" i="21" s="1"/>
  <c r="W36" i="21"/>
  <c r="BX36" i="21" s="1"/>
  <c r="BF39" i="21"/>
  <c r="CC39" i="21" s="1"/>
  <c r="AK13" i="21"/>
  <c r="BZ13" i="21" s="1"/>
  <c r="BT15" i="21"/>
  <c r="CE15" i="21" s="1"/>
  <c r="AY32" i="21"/>
  <c r="CB32" i="21" s="1"/>
  <c r="AY56" i="21"/>
  <c r="CB56" i="21" s="1"/>
  <c r="W14" i="21"/>
  <c r="BX14" i="21" s="1"/>
  <c r="AD48" i="21"/>
  <c r="BY48" i="21" s="1"/>
  <c r="W45" i="21"/>
  <c r="BX45" i="21" s="1"/>
  <c r="P35" i="21"/>
  <c r="BW35" i="21" s="1"/>
  <c r="BF75" i="21"/>
  <c r="CC75" i="21" s="1"/>
  <c r="AD39" i="21"/>
  <c r="BY39" i="21" s="1"/>
  <c r="BF30" i="21"/>
  <c r="CC30" i="21" s="1"/>
  <c r="AY48" i="21"/>
  <c r="CB48" i="21" s="1"/>
  <c r="AK41" i="21"/>
  <c r="BZ41" i="21" s="1"/>
  <c r="AK39" i="21"/>
  <c r="BZ39" i="21" s="1"/>
  <c r="AY65" i="21"/>
  <c r="CB65" i="21" s="1"/>
  <c r="BT63" i="21"/>
  <c r="CE63" i="21" s="1"/>
  <c r="W66" i="21"/>
  <c r="BX66" i="21" s="1"/>
  <c r="AY51" i="21"/>
  <c r="CB51" i="21" s="1"/>
  <c r="BM25" i="21"/>
  <c r="CD25" i="21" s="1"/>
  <c r="BM28" i="21"/>
  <c r="CD28" i="21" s="1"/>
  <c r="AK56" i="21"/>
  <c r="BZ56" i="21" s="1"/>
  <c r="BM60" i="21"/>
  <c r="CD60" i="21" s="1"/>
  <c r="AD38" i="21"/>
  <c r="BY38" i="21" s="1"/>
  <c r="BF56" i="21"/>
  <c r="CC56" i="21" s="1"/>
  <c r="AD6" i="21"/>
  <c r="BY6" i="21" s="1"/>
  <c r="BF29" i="21"/>
  <c r="CC29" i="21" s="1"/>
  <c r="BM52" i="21"/>
  <c r="CD52" i="21" s="1"/>
  <c r="AR62" i="21"/>
  <c r="CA62" i="21" s="1"/>
  <c r="BM77" i="21"/>
  <c r="CD77" i="21" s="1"/>
  <c r="DC89" i="21" s="1"/>
  <c r="P70" i="21"/>
  <c r="BW70" i="21" s="1"/>
  <c r="P17" i="21"/>
  <c r="BW17" i="21" s="1"/>
  <c r="I47" i="21"/>
  <c r="BV47" i="21" s="1"/>
  <c r="AK48" i="21"/>
  <c r="BZ48" i="21" s="1"/>
  <c r="AD70" i="21"/>
  <c r="BY70" i="21" s="1"/>
  <c r="AR46" i="21"/>
  <c r="CA46" i="21" s="1"/>
  <c r="AK45" i="21"/>
  <c r="BZ45" i="21" s="1"/>
  <c r="AR10" i="21"/>
  <c r="CA10" i="21" s="1"/>
  <c r="BT33" i="21"/>
  <c r="CE33" i="21" s="1"/>
  <c r="AY10" i="21"/>
  <c r="CB10" i="21" s="1"/>
  <c r="I66" i="21"/>
  <c r="BV66" i="21" s="1"/>
  <c r="W6" i="21"/>
  <c r="BX6" i="21" s="1"/>
  <c r="AD30" i="21"/>
  <c r="BY30" i="21" s="1"/>
  <c r="AK24" i="21"/>
  <c r="BZ24" i="21" s="1"/>
  <c r="P52" i="21"/>
  <c r="BW52" i="21" s="1"/>
  <c r="CI53" i="21" s="1"/>
  <c r="AD67" i="21"/>
  <c r="BY67" i="21" s="1"/>
  <c r="I7" i="21"/>
  <c r="BV7" i="21" s="1"/>
  <c r="AY55" i="21"/>
  <c r="CB55" i="21" s="1"/>
  <c r="AB8" i="35"/>
  <c r="AR59" i="21"/>
  <c r="CA59" i="21" s="1"/>
  <c r="AY12" i="21"/>
  <c r="CB12" i="21" s="1"/>
  <c r="P36" i="21"/>
  <c r="BW36" i="21" s="1"/>
  <c r="AY59" i="21"/>
  <c r="CB59" i="21" s="1"/>
  <c r="DA59" i="21" s="1"/>
  <c r="AK38" i="21"/>
  <c r="BZ38" i="21" s="1"/>
  <c r="I70" i="21"/>
  <c r="BV70" i="21" s="1"/>
  <c r="BF18" i="21"/>
  <c r="CC18" i="21" s="1"/>
  <c r="AK5" i="21"/>
  <c r="BZ5" i="21" s="1"/>
  <c r="BM59" i="21"/>
  <c r="CD59" i="21" s="1"/>
  <c r="AR52" i="21"/>
  <c r="CA52" i="21" s="1"/>
  <c r="AD74" i="21"/>
  <c r="BY74" i="21" s="1"/>
  <c r="CX86" i="21" s="1"/>
  <c r="AK25" i="21"/>
  <c r="BZ25" i="21" s="1"/>
  <c r="BT71" i="21"/>
  <c r="CE71" i="21" s="1"/>
  <c r="BT7" i="21"/>
  <c r="CE7" i="21" s="1"/>
  <c r="AY13" i="21"/>
  <c r="CB13" i="21" s="1"/>
  <c r="W40" i="21"/>
  <c r="BX40" i="21" s="1"/>
  <c r="AB57" i="35"/>
  <c r="P50" i="21"/>
  <c r="BW50" i="21" s="1"/>
  <c r="I17" i="21"/>
  <c r="BV17" i="21" s="1"/>
  <c r="P63" i="21"/>
  <c r="BW63" i="21" s="1"/>
  <c r="AD22" i="21"/>
  <c r="BY22" i="21" s="1"/>
  <c r="BT37" i="21"/>
  <c r="CE37" i="21" s="1"/>
  <c r="BT42" i="21"/>
  <c r="CE42" i="21" s="1"/>
  <c r="BF43" i="21"/>
  <c r="CC43" i="21" s="1"/>
  <c r="AR63" i="21"/>
  <c r="CA63" i="21" s="1"/>
  <c r="P74" i="21"/>
  <c r="BW74" i="21" s="1"/>
  <c r="CV86" i="21" s="1"/>
  <c r="AD57" i="21"/>
  <c r="BY57" i="21" s="1"/>
  <c r="CX69" i="21" s="1"/>
  <c r="AY15" i="21"/>
  <c r="CB15" i="21" s="1"/>
  <c r="AK34" i="21"/>
  <c r="BZ34" i="21" s="1"/>
  <c r="AD62" i="21"/>
  <c r="BY62" i="21" s="1"/>
  <c r="W9" i="21"/>
  <c r="BX9" i="21" s="1"/>
  <c r="AD34" i="21"/>
  <c r="BY34" i="21" s="1"/>
  <c r="BF35" i="21"/>
  <c r="CC35" i="21" s="1"/>
  <c r="I44" i="21"/>
  <c r="BV44" i="21" s="1"/>
  <c r="I38" i="21"/>
  <c r="BV38" i="21" s="1"/>
  <c r="AY6" i="21"/>
  <c r="CB6" i="21" s="1"/>
  <c r="BM67" i="21"/>
  <c r="CD67" i="21" s="1"/>
  <c r="DC79" i="21" s="1"/>
  <c r="BF19" i="21"/>
  <c r="CC19" i="21" s="1"/>
  <c r="W69" i="21"/>
  <c r="BX69" i="21" s="1"/>
  <c r="AR16" i="21"/>
  <c r="CA16" i="21" s="1"/>
  <c r="W13" i="21"/>
  <c r="BX13" i="21" s="1"/>
  <c r="BF37" i="21"/>
  <c r="CC37" i="21" s="1"/>
  <c r="BT23" i="21"/>
  <c r="CE23" i="21" s="1"/>
  <c r="AY61" i="21"/>
  <c r="CB61" i="21" s="1"/>
  <c r="I12" i="21"/>
  <c r="BV12" i="21" s="1"/>
  <c r="BT36" i="21"/>
  <c r="CE36" i="21" s="1"/>
  <c r="AD60" i="21"/>
  <c r="BY60" i="21" s="1"/>
  <c r="BM57" i="21"/>
  <c r="CD57" i="21" s="1"/>
  <c r="BT12" i="21"/>
  <c r="CE12" i="21" s="1"/>
  <c r="P33" i="21"/>
  <c r="BW33" i="21" s="1"/>
  <c r="AD21" i="21"/>
  <c r="BY21" i="21" s="1"/>
  <c r="AR69" i="21"/>
  <c r="CA69" i="21" s="1"/>
  <c r="BM63" i="21"/>
  <c r="CD63" i="21" s="1"/>
  <c r="AY66" i="21"/>
  <c r="CB66" i="21" s="1"/>
  <c r="DA78" i="21" s="1"/>
  <c r="BF28" i="21"/>
  <c r="CC28" i="21" s="1"/>
  <c r="AD75" i="21"/>
  <c r="BY75" i="21" s="1"/>
  <c r="AK75" i="21"/>
  <c r="BZ75" i="21" s="1"/>
  <c r="CY87" i="21" s="1"/>
  <c r="AR41" i="21"/>
  <c r="CA41" i="21" s="1"/>
  <c r="I65" i="21"/>
  <c r="BV65" i="21" s="1"/>
  <c r="P19" i="21"/>
  <c r="BW19" i="21" s="1"/>
  <c r="BM17" i="21"/>
  <c r="CD17" i="21" s="1"/>
  <c r="P69" i="21"/>
  <c r="BW69" i="21" s="1"/>
  <c r="CV81" i="21" s="1"/>
  <c r="W48" i="21"/>
  <c r="BX48" i="21" s="1"/>
  <c r="BF54" i="21"/>
  <c r="CC54" i="21" s="1"/>
  <c r="I9" i="21"/>
  <c r="BV9" i="21" s="1"/>
  <c r="AD35" i="21"/>
  <c r="BY35" i="21" s="1"/>
  <c r="BF40" i="21"/>
  <c r="CC40" i="21" s="1"/>
  <c r="P27" i="21"/>
  <c r="BW27" i="21" s="1"/>
  <c r="BM61" i="21"/>
  <c r="CD61" i="21" s="1"/>
  <c r="AK42" i="21"/>
  <c r="BZ42" i="21" s="1"/>
  <c r="AK12" i="21"/>
  <c r="BZ12" i="21" s="1"/>
  <c r="BF64" i="21"/>
  <c r="CC64" i="21" s="1"/>
  <c r="P6" i="21"/>
  <c r="BW6" i="21" s="1"/>
  <c r="AK70" i="21"/>
  <c r="BZ70" i="21" s="1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BA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BF107" i="35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K74" i="20" s="1"/>
  <c r="AN74" i="20" s="1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AZ47" i="20" s="1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K62" i="19"/>
  <c r="AN62" i="19" s="1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AZ52" i="20" s="1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K32" i="20" s="1"/>
  <c r="AN32" i="20" s="1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AZ80" i="20" s="1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K53" i="19"/>
  <c r="AN53" i="19" s="1"/>
  <c r="B62" i="26"/>
  <c r="AN89" i="4"/>
  <c r="AI62" i="23" s="1"/>
  <c r="AA89" i="4"/>
  <c r="B62" i="23" s="1"/>
  <c r="P45" i="20"/>
  <c r="AO45" i="20" s="1"/>
  <c r="I22" i="20"/>
  <c r="AZ22" i="20" s="1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V104" i="35"/>
  <c r="V99" i="35"/>
  <c r="V102" i="35"/>
  <c r="V100" i="35"/>
  <c r="V103" i="35"/>
  <c r="V101" i="35"/>
  <c r="S99" i="35"/>
  <c r="S100" i="35"/>
  <c r="S103" i="35"/>
  <c r="S101" i="35"/>
  <c r="S104" i="35"/>
  <c r="S102" i="35"/>
  <c r="P101" i="35"/>
  <c r="P102" i="35"/>
  <c r="P104" i="35"/>
  <c r="P100" i="35"/>
  <c r="P103" i="35"/>
  <c r="P99" i="35"/>
  <c r="M104" i="35"/>
  <c r="M99" i="35"/>
  <c r="M102" i="35"/>
  <c r="M100" i="35"/>
  <c r="M103" i="35"/>
  <c r="M101" i="35"/>
  <c r="J99" i="35"/>
  <c r="J100" i="35"/>
  <c r="J101" i="35"/>
  <c r="J103" i="35"/>
  <c r="J102" i="35"/>
  <c r="J104" i="35"/>
  <c r="G99" i="35"/>
  <c r="DA70" i="21" l="1"/>
  <c r="AD64" i="21"/>
  <c r="BY64" i="21" s="1"/>
  <c r="CX64" i="21" s="1"/>
  <c r="CP8" i="21"/>
  <c r="BM13" i="21"/>
  <c r="CD13" i="21" s="1"/>
  <c r="DC25" i="21" s="1"/>
  <c r="AR35" i="21"/>
  <c r="CA35" i="21" s="1"/>
  <c r="BM29" i="21"/>
  <c r="CD29" i="21" s="1"/>
  <c r="BM72" i="21"/>
  <c r="CD72" i="21" s="1"/>
  <c r="CP73" i="21" s="1"/>
  <c r="AR73" i="21"/>
  <c r="CA73" i="21" s="1"/>
  <c r="CZ85" i="21" s="1"/>
  <c r="BF44" i="21"/>
  <c r="CC44" i="21" s="1"/>
  <c r="P22" i="21"/>
  <c r="BW22" i="21" s="1"/>
  <c r="CV22" i="21" s="1"/>
  <c r="I62" i="21"/>
  <c r="BV62" i="21" s="1"/>
  <c r="AY40" i="21"/>
  <c r="CB40" i="21" s="1"/>
  <c r="BF24" i="21"/>
  <c r="CC24" i="21" s="1"/>
  <c r="AR18" i="21"/>
  <c r="CA18" i="21" s="1"/>
  <c r="AK67" i="21"/>
  <c r="BZ67" i="21" s="1"/>
  <c r="CY79" i="21" s="1"/>
  <c r="BT73" i="21"/>
  <c r="CE73" i="21" s="1"/>
  <c r="DD85" i="21" s="1"/>
  <c r="AY69" i="21"/>
  <c r="CB69" i="21" s="1"/>
  <c r="DA81" i="21" s="1"/>
  <c r="AK50" i="21"/>
  <c r="BZ50" i="21" s="1"/>
  <c r="CY62" i="21" s="1"/>
  <c r="I58" i="21"/>
  <c r="BV58" i="21" s="1"/>
  <c r="W25" i="21"/>
  <c r="BX25" i="21" s="1"/>
  <c r="AR17" i="21"/>
  <c r="CA17" i="21" s="1"/>
  <c r="BM70" i="21"/>
  <c r="CD70" i="21" s="1"/>
  <c r="DC82" i="21" s="1"/>
  <c r="BT41" i="21"/>
  <c r="CE41" i="21" s="1"/>
  <c r="BT32" i="21"/>
  <c r="CE32" i="21" s="1"/>
  <c r="AD66" i="21"/>
  <c r="BY66" i="21" s="1"/>
  <c r="BM76" i="21"/>
  <c r="CD76" i="21" s="1"/>
  <c r="DC88" i="21" s="1"/>
  <c r="AY77" i="21"/>
  <c r="CB77" i="21" s="1"/>
  <c r="CN78" i="21" s="1"/>
  <c r="I19" i="21"/>
  <c r="BV19" i="21" s="1"/>
  <c r="AK21" i="21"/>
  <c r="BZ21" i="21" s="1"/>
  <c r="AY20" i="21"/>
  <c r="CB20" i="21" s="1"/>
  <c r="BT76" i="21"/>
  <c r="CE76" i="21" s="1"/>
  <c r="AR45" i="21"/>
  <c r="CA45" i="21" s="1"/>
  <c r="CZ45" i="21" s="1"/>
  <c r="AR43" i="21"/>
  <c r="CA43" i="21" s="1"/>
  <c r="AY67" i="21"/>
  <c r="CB67" i="21" s="1"/>
  <c r="DA79" i="21" s="1"/>
  <c r="AD7" i="21"/>
  <c r="BY7" i="21" s="1"/>
  <c r="P57" i="21"/>
  <c r="BW57" i="21" s="1"/>
  <c r="BF14" i="21"/>
  <c r="CC14" i="21" s="1"/>
  <c r="BM46" i="21"/>
  <c r="CD46" i="21" s="1"/>
  <c r="P39" i="21"/>
  <c r="BW39" i="21" s="1"/>
  <c r="P38" i="21"/>
  <c r="BW38" i="21" s="1"/>
  <c r="BM55" i="21"/>
  <c r="CD55" i="21" s="1"/>
  <c r="DC55" i="21" s="1"/>
  <c r="P41" i="21"/>
  <c r="BW41" i="21" s="1"/>
  <c r="CI42" i="21" s="1"/>
  <c r="P16" i="21"/>
  <c r="BW16" i="21" s="1"/>
  <c r="CI16" i="21" s="1"/>
  <c r="AR40" i="21"/>
  <c r="CA40" i="21" s="1"/>
  <c r="CZ40" i="21" s="1"/>
  <c r="W70" i="21"/>
  <c r="BX70" i="21" s="1"/>
  <c r="CW82" i="21" s="1"/>
  <c r="BT46" i="21"/>
  <c r="CE46" i="21" s="1"/>
  <c r="BF21" i="21"/>
  <c r="CC21" i="21" s="1"/>
  <c r="AK73" i="21"/>
  <c r="BZ73" i="21" s="1"/>
  <c r="BT60" i="21"/>
  <c r="CE60" i="21" s="1"/>
  <c r="AK53" i="21"/>
  <c r="BZ53" i="21" s="1"/>
  <c r="CY53" i="21" s="1"/>
  <c r="BT48" i="21"/>
  <c r="CE48" i="21" s="1"/>
  <c r="AR54" i="21"/>
  <c r="CA54" i="21" s="1"/>
  <c r="BM47" i="21"/>
  <c r="CD47" i="21" s="1"/>
  <c r="DC47" i="21" s="1"/>
  <c r="AD5" i="21"/>
  <c r="BY5" i="21" s="1"/>
  <c r="AK9" i="21"/>
  <c r="BZ9" i="21" s="1"/>
  <c r="CL10" i="21" s="1"/>
  <c r="AK65" i="21"/>
  <c r="BZ65" i="21" s="1"/>
  <c r="CY65" i="21" s="1"/>
  <c r="I53" i="21"/>
  <c r="BV53" i="21" s="1"/>
  <c r="P20" i="21"/>
  <c r="BW20" i="21" s="1"/>
  <c r="CI21" i="21" s="1"/>
  <c r="AY45" i="21"/>
  <c r="CB45" i="21" s="1"/>
  <c r="DA45" i="21" s="1"/>
  <c r="P56" i="21"/>
  <c r="BW56" i="21" s="1"/>
  <c r="W18" i="21"/>
  <c r="BX18" i="21" s="1"/>
  <c r="CW30" i="21" s="1"/>
  <c r="AY22" i="21"/>
  <c r="CB22" i="21" s="1"/>
  <c r="P28" i="21"/>
  <c r="BW28" i="21" s="1"/>
  <c r="AY34" i="21"/>
  <c r="CB34" i="21" s="1"/>
  <c r="DA34" i="21" s="1"/>
  <c r="AK55" i="21"/>
  <c r="BZ55" i="21" s="1"/>
  <c r="I77" i="21"/>
  <c r="BV77" i="21" s="1"/>
  <c r="CU89" i="21" s="1"/>
  <c r="AD61" i="21"/>
  <c r="BY61" i="21" s="1"/>
  <c r="CX73" i="21" s="1"/>
  <c r="AD17" i="21"/>
  <c r="BY17" i="21" s="1"/>
  <c r="CK17" i="21" s="1"/>
  <c r="BT25" i="21"/>
  <c r="CE25" i="21" s="1"/>
  <c r="DD37" i="21" s="1"/>
  <c r="BM5" i="21"/>
  <c r="CD5" i="21" s="1"/>
  <c r="W8" i="21"/>
  <c r="BX8" i="21" s="1"/>
  <c r="P29" i="21"/>
  <c r="BW29" i="21" s="1"/>
  <c r="BT39" i="21"/>
  <c r="CE39" i="21" s="1"/>
  <c r="BM53" i="21"/>
  <c r="CD53" i="21" s="1"/>
  <c r="CP54" i="21" s="1"/>
  <c r="P46" i="21"/>
  <c r="BW46" i="21" s="1"/>
  <c r="CV58" i="21" s="1"/>
  <c r="AY54" i="21"/>
  <c r="CB54" i="21" s="1"/>
  <c r="DA54" i="21" s="1"/>
  <c r="BF5" i="21"/>
  <c r="CC5" i="21" s="1"/>
  <c r="I55" i="21"/>
  <c r="BV55" i="21" s="1"/>
  <c r="BM7" i="21"/>
  <c r="CD7" i="21" s="1"/>
  <c r="BM71" i="21"/>
  <c r="CD71" i="21" s="1"/>
  <c r="AD41" i="21"/>
  <c r="BY41" i="21" s="1"/>
  <c r="BM39" i="21"/>
  <c r="CD39" i="21" s="1"/>
  <c r="CP40" i="21" s="1"/>
  <c r="BF6" i="21"/>
  <c r="CC6" i="21" s="1"/>
  <c r="CO6" i="21" s="1"/>
  <c r="AK77" i="21"/>
  <c r="BZ77" i="21" s="1"/>
  <c r="CY89" i="21" s="1"/>
  <c r="AR19" i="21"/>
  <c r="CA19" i="21" s="1"/>
  <c r="CZ19" i="21" s="1"/>
  <c r="AK20" i="21"/>
  <c r="BZ20" i="21" s="1"/>
  <c r="I45" i="21"/>
  <c r="BV45" i="21" s="1"/>
  <c r="AY73" i="21"/>
  <c r="CB73" i="21" s="1"/>
  <c r="DA73" i="21" s="1"/>
  <c r="AR66" i="21"/>
  <c r="CA66" i="21" s="1"/>
  <c r="CZ78" i="21" s="1"/>
  <c r="BM19" i="21"/>
  <c r="CD19" i="21" s="1"/>
  <c r="CF19" i="21" s="1" a="1"/>
  <c r="CF19" i="21" s="1"/>
  <c r="AR71" i="21"/>
  <c r="CA71" i="21" s="1"/>
  <c r="CZ83" i="21" s="1"/>
  <c r="AD19" i="21"/>
  <c r="BY19" i="21" s="1"/>
  <c r="AK68" i="21"/>
  <c r="BZ68" i="21" s="1"/>
  <c r="CY80" i="21" s="1"/>
  <c r="BT14" i="21"/>
  <c r="CE14" i="21" s="1"/>
  <c r="AK31" i="21"/>
  <c r="BZ31" i="21" s="1"/>
  <c r="AD55" i="21"/>
  <c r="BY55" i="21" s="1"/>
  <c r="CK55" i="21" s="1"/>
  <c r="I25" i="21"/>
  <c r="BV25" i="21" s="1"/>
  <c r="AR31" i="21"/>
  <c r="CA31" i="21" s="1"/>
  <c r="CZ31" i="21" s="1"/>
  <c r="P11" i="21"/>
  <c r="BW11" i="21" s="1"/>
  <c r="CV23" i="21" s="1"/>
  <c r="AD47" i="21"/>
  <c r="BY47" i="21" s="1"/>
  <c r="CX47" i="21" s="1"/>
  <c r="AY11" i="21"/>
  <c r="CB11" i="21" s="1"/>
  <c r="DB76" i="21"/>
  <c r="BF17" i="21"/>
  <c r="CC17" i="21" s="1"/>
  <c r="P67" i="21"/>
  <c r="BW67" i="21" s="1"/>
  <c r="AY31" i="21"/>
  <c r="CB31" i="21" s="1"/>
  <c r="AY7" i="21"/>
  <c r="CB7" i="21" s="1"/>
  <c r="DA19" i="21" s="1"/>
  <c r="W58" i="21"/>
  <c r="BX58" i="21" s="1"/>
  <c r="CJ58" i="21" s="1"/>
  <c r="AD33" i="21"/>
  <c r="BY33" i="21" s="1"/>
  <c r="AD76" i="21"/>
  <c r="BY76" i="21" s="1"/>
  <c r="CX88" i="21" s="1"/>
  <c r="W68" i="21"/>
  <c r="BX68" i="21" s="1"/>
  <c r="P75" i="21"/>
  <c r="BW75" i="21" s="1"/>
  <c r="CI76" i="21" s="1"/>
  <c r="W46" i="21"/>
  <c r="BX46" i="21" s="1"/>
  <c r="W63" i="21"/>
  <c r="BX63" i="21" s="1"/>
  <c r="CH61" i="21"/>
  <c r="W64" i="21"/>
  <c r="BX64" i="21" s="1"/>
  <c r="CJ64" i="21" s="1"/>
  <c r="I22" i="21"/>
  <c r="BV22" i="21" s="1"/>
  <c r="W51" i="21"/>
  <c r="BX51" i="21" s="1"/>
  <c r="CJ52" i="21" s="1"/>
  <c r="P14" i="21"/>
  <c r="BW14" i="21" s="1"/>
  <c r="BM35" i="21"/>
  <c r="CD35" i="21" s="1"/>
  <c r="AK32" i="21"/>
  <c r="BZ32" i="21" s="1"/>
  <c r="I67" i="21"/>
  <c r="BV67" i="21" s="1"/>
  <c r="CU79" i="21" s="1"/>
  <c r="AD37" i="21"/>
  <c r="BY37" i="21" s="1"/>
  <c r="CX49" i="21" s="1"/>
  <c r="AY53" i="21"/>
  <c r="CB53" i="21" s="1"/>
  <c r="DA65" i="21" s="1"/>
  <c r="I64" i="21"/>
  <c r="BV64" i="21" s="1"/>
  <c r="CU64" i="21" s="1"/>
  <c r="BT64" i="21"/>
  <c r="CE64" i="21" s="1"/>
  <c r="CQ64" i="21" s="1"/>
  <c r="BF46" i="21"/>
  <c r="CC46" i="21" s="1"/>
  <c r="AY24" i="21"/>
  <c r="CB24" i="21" s="1"/>
  <c r="AK76" i="21"/>
  <c r="BZ76" i="21" s="1"/>
  <c r="BM23" i="21"/>
  <c r="CD23" i="21" s="1"/>
  <c r="AK15" i="21"/>
  <c r="BZ15" i="21" s="1"/>
  <c r="CL16" i="21" s="1"/>
  <c r="AY41" i="21"/>
  <c r="CB41" i="21" s="1"/>
  <c r="CN42" i="21" s="1"/>
  <c r="I13" i="21"/>
  <c r="BV13" i="21" s="1"/>
  <c r="CH13" i="21" s="1"/>
  <c r="AK52" i="21"/>
  <c r="BZ52" i="21" s="1"/>
  <c r="BF16" i="21"/>
  <c r="CC16" i="21" s="1"/>
  <c r="I11" i="21"/>
  <c r="BV11" i="21" s="1"/>
  <c r="P47" i="21"/>
  <c r="BW47" i="21" s="1"/>
  <c r="CI47" i="21" s="1"/>
  <c r="BF22" i="21"/>
  <c r="CC22" i="21" s="1"/>
  <c r="BT67" i="21"/>
  <c r="CE67" i="21" s="1"/>
  <c r="DD79" i="21" s="1"/>
  <c r="I15" i="21"/>
  <c r="BV15" i="21" s="1"/>
  <c r="CH15" i="21" s="1"/>
  <c r="BM51" i="21"/>
  <c r="CD51" i="21" s="1"/>
  <c r="DC51" i="21" s="1"/>
  <c r="W56" i="21"/>
  <c r="BX56" i="21" s="1"/>
  <c r="I6" i="21"/>
  <c r="BV6" i="21" s="1"/>
  <c r="W20" i="21"/>
  <c r="BX20" i="21" s="1"/>
  <c r="AD29" i="21"/>
  <c r="BY29" i="21" s="1"/>
  <c r="CX41" i="21" s="1"/>
  <c r="BM68" i="21"/>
  <c r="CD68" i="21" s="1"/>
  <c r="P5" i="21"/>
  <c r="BW5" i="21" s="1"/>
  <c r="CI6" i="21" s="1"/>
  <c r="BF57" i="21"/>
  <c r="CC57" i="21" s="1"/>
  <c r="W55" i="21"/>
  <c r="BX55" i="21" s="1"/>
  <c r="P40" i="21"/>
  <c r="BW40" i="21" s="1"/>
  <c r="BT72" i="21"/>
  <c r="CE72" i="21" s="1"/>
  <c r="AK6" i="21"/>
  <c r="BZ6" i="21" s="1"/>
  <c r="W22" i="21"/>
  <c r="BX22" i="21" s="1"/>
  <c r="CW22" i="21" s="1"/>
  <c r="AK33" i="21"/>
  <c r="BZ33" i="21" s="1"/>
  <c r="BT50" i="21"/>
  <c r="CE50" i="21" s="1"/>
  <c r="DD50" i="21" s="1"/>
  <c r="AD14" i="21"/>
  <c r="BY14" i="21" s="1"/>
  <c r="CK14" i="21" s="1"/>
  <c r="DB54" i="21"/>
  <c r="CI8" i="21"/>
  <c r="DC20" i="21"/>
  <c r="CQ61" i="21"/>
  <c r="CW24" i="21"/>
  <c r="DD72" i="21"/>
  <c r="DG72" i="21" s="1"/>
  <c r="CY29" i="21"/>
  <c r="CN30" i="21"/>
  <c r="CJ43" i="21"/>
  <c r="CM64" i="21"/>
  <c r="CO35" i="21"/>
  <c r="CU65" i="21"/>
  <c r="DD71" i="21"/>
  <c r="CU45" i="21"/>
  <c r="CH45" i="21"/>
  <c r="CU57" i="21"/>
  <c r="CH46" i="21"/>
  <c r="CU40" i="21"/>
  <c r="CY35" i="21"/>
  <c r="CN11" i="21"/>
  <c r="DA23" i="21"/>
  <c r="DA47" i="21"/>
  <c r="CW73" i="21"/>
  <c r="CJ50" i="21"/>
  <c r="DA55" i="21"/>
  <c r="DC27" i="21"/>
  <c r="CY39" i="21"/>
  <c r="DB45" i="21"/>
  <c r="CO45" i="21"/>
  <c r="CN43" i="21"/>
  <c r="CK13" i="21"/>
  <c r="DD56" i="21"/>
  <c r="CM41" i="21"/>
  <c r="CH36" i="21"/>
  <c r="CW72" i="21"/>
  <c r="CU48" i="21"/>
  <c r="DD51" i="21"/>
  <c r="CM14" i="21"/>
  <c r="DA21" i="21"/>
  <c r="CQ10" i="21"/>
  <c r="CN22" i="21"/>
  <c r="DD68" i="21"/>
  <c r="CI35" i="21"/>
  <c r="CJ73" i="21"/>
  <c r="CQ40" i="21"/>
  <c r="CQ39" i="21"/>
  <c r="CL20" i="21"/>
  <c r="CL31" i="21"/>
  <c r="CQ11" i="21"/>
  <c r="CV65" i="21"/>
  <c r="CH78" i="21"/>
  <c r="CL77" i="21"/>
  <c r="DD22" i="21"/>
  <c r="CX36" i="21"/>
  <c r="CQ78" i="21"/>
  <c r="CK24" i="21"/>
  <c r="CJ54" i="21"/>
  <c r="CM72" i="21"/>
  <c r="CH32" i="21"/>
  <c r="CJ74" i="21"/>
  <c r="CH76" i="21"/>
  <c r="CU32" i="21"/>
  <c r="CN21" i="21"/>
  <c r="CI66" i="21"/>
  <c r="CV77" i="21"/>
  <c r="CU71" i="21"/>
  <c r="DG71" i="21" s="1"/>
  <c r="CW17" i="21"/>
  <c r="CK73" i="21"/>
  <c r="CP27" i="21"/>
  <c r="DC57" i="21"/>
  <c r="CJ35" i="21"/>
  <c r="DB70" i="21"/>
  <c r="CU36" i="21"/>
  <c r="CX53" i="21"/>
  <c r="CP66" i="21"/>
  <c r="CP47" i="21"/>
  <c r="CH26" i="21"/>
  <c r="CJ18" i="21"/>
  <c r="CK16" i="21"/>
  <c r="CW50" i="21"/>
  <c r="CK54" i="21"/>
  <c r="CH24" i="21"/>
  <c r="CM33" i="21"/>
  <c r="CH54" i="21"/>
  <c r="CP42" i="21"/>
  <c r="CY31" i="21"/>
  <c r="CH56" i="21"/>
  <c r="CQ36" i="21"/>
  <c r="CK48" i="21"/>
  <c r="DC54" i="21"/>
  <c r="CK47" i="21"/>
  <c r="CH70" i="21"/>
  <c r="CV62" i="21"/>
  <c r="CX59" i="21"/>
  <c r="CO21" i="21"/>
  <c r="CQ77" i="21"/>
  <c r="DD44" i="21"/>
  <c r="CQ44" i="21"/>
  <c r="CK41" i="21"/>
  <c r="CQ45" i="21"/>
  <c r="CI69" i="21"/>
  <c r="CX65" i="21"/>
  <c r="CV54" i="21"/>
  <c r="CX66" i="21"/>
  <c r="CK78" i="21"/>
  <c r="CI29" i="21"/>
  <c r="CK69" i="21"/>
  <c r="CY81" i="21"/>
  <c r="CW86" i="21"/>
  <c r="CW46" i="21"/>
  <c r="CO76" i="21"/>
  <c r="CH53" i="21"/>
  <c r="DC21" i="21"/>
  <c r="CU24" i="21"/>
  <c r="CO70" i="21"/>
  <c r="CL19" i="21"/>
  <c r="CM21" i="21"/>
  <c r="CI43" i="21"/>
  <c r="CJ34" i="21"/>
  <c r="CO77" i="21"/>
  <c r="CV42" i="21"/>
  <c r="CN35" i="21"/>
  <c r="CO71" i="21"/>
  <c r="CX54" i="21"/>
  <c r="CM60" i="21"/>
  <c r="CW18" i="21"/>
  <c r="CK70" i="21"/>
  <c r="CH31" i="21"/>
  <c r="CN36" i="21"/>
  <c r="CK53" i="21"/>
  <c r="DB46" i="21"/>
  <c r="DB34" i="21"/>
  <c r="CM40" i="21"/>
  <c r="CZ67" i="21"/>
  <c r="CX29" i="21"/>
  <c r="CK18" i="21"/>
  <c r="CW54" i="21"/>
  <c r="CK9" i="21"/>
  <c r="DC45" i="21"/>
  <c r="CZ54" i="21"/>
  <c r="S7" i="33" a="1"/>
  <c r="S7" i="33" s="1"/>
  <c r="CL33" i="21"/>
  <c r="CZ17" i="21"/>
  <c r="CM11" i="21"/>
  <c r="DC73" i="21"/>
  <c r="CO48" i="21"/>
  <c r="AZ21" i="20"/>
  <c r="CY33" i="21"/>
  <c r="DB59" i="21"/>
  <c r="K84" i="20"/>
  <c r="AN84" i="20" s="1"/>
  <c r="AV84" i="20" s="1"/>
  <c r="K86" i="20"/>
  <c r="AN86" i="20" s="1"/>
  <c r="AU86" i="20" s="1"/>
  <c r="CN26" i="21"/>
  <c r="DA38" i="21"/>
  <c r="CI63" i="21"/>
  <c r="DB23" i="21"/>
  <c r="CX21" i="21"/>
  <c r="CV49" i="21"/>
  <c r="CN27" i="21"/>
  <c r="CQ23" i="21"/>
  <c r="DD25" i="21"/>
  <c r="DD55" i="21"/>
  <c r="CL41" i="21"/>
  <c r="DA50" i="21"/>
  <c r="CI10" i="21"/>
  <c r="CK52" i="21"/>
  <c r="DD43" i="21"/>
  <c r="DG43" i="21" s="1"/>
  <c r="CM34" i="21"/>
  <c r="DD34" i="21"/>
  <c r="CM67" i="21"/>
  <c r="DD84" i="21"/>
  <c r="CW42" i="21"/>
  <c r="DB67" i="21"/>
  <c r="CP24" i="21"/>
  <c r="DB17" i="21"/>
  <c r="DB26" i="21"/>
  <c r="CN73" i="21"/>
  <c r="DA85" i="21"/>
  <c r="DB79" i="21"/>
  <c r="CM20" i="21"/>
  <c r="CI30" i="21"/>
  <c r="CU82" i="21"/>
  <c r="CX63" i="21"/>
  <c r="CQ76" i="21"/>
  <c r="CJ16" i="21"/>
  <c r="DD59" i="21"/>
  <c r="CM66" i="21"/>
  <c r="CH30" i="21"/>
  <c r="CQ56" i="21"/>
  <c r="CK36" i="21"/>
  <c r="CV30" i="21"/>
  <c r="DD80" i="21"/>
  <c r="DG80" i="21" s="1"/>
  <c r="DB83" i="21"/>
  <c r="CX84" i="21"/>
  <c r="CO78" i="21"/>
  <c r="CP78" i="21"/>
  <c r="CJ33" i="21"/>
  <c r="DB89" i="21"/>
  <c r="CZ33" i="21"/>
  <c r="CU67" i="21"/>
  <c r="CM51" i="21"/>
  <c r="DD41" i="21"/>
  <c r="CO49" i="21"/>
  <c r="CH7" i="21"/>
  <c r="CK26" i="21"/>
  <c r="CN34" i="21"/>
  <c r="DD21" i="21"/>
  <c r="CO73" i="21"/>
  <c r="CM48" i="21"/>
  <c r="CH29" i="21"/>
  <c r="CO56" i="21"/>
  <c r="CO10" i="21"/>
  <c r="DC50" i="21"/>
  <c r="CJ71" i="21"/>
  <c r="DC36" i="21"/>
  <c r="CO23" i="21"/>
  <c r="CW20" i="21"/>
  <c r="CI77" i="21"/>
  <c r="CX24" i="21"/>
  <c r="CP39" i="21"/>
  <c r="DC67" i="21"/>
  <c r="CM61" i="21"/>
  <c r="CP37" i="21"/>
  <c r="CZ60" i="21"/>
  <c r="CJ31" i="21"/>
  <c r="CY54" i="21"/>
  <c r="CZ76" i="21"/>
  <c r="CI12" i="21"/>
  <c r="CY23" i="21"/>
  <c r="CO14" i="21"/>
  <c r="CK56" i="21"/>
  <c r="CL8" i="21"/>
  <c r="CL67" i="21"/>
  <c r="CN63" i="21"/>
  <c r="CO15" i="21"/>
  <c r="CJ44" i="21"/>
  <c r="CN28" i="21"/>
  <c r="DD29" i="21"/>
  <c r="CL55" i="21"/>
  <c r="CL63" i="21"/>
  <c r="CZ50" i="21"/>
  <c r="CQ57" i="21"/>
  <c r="CY58" i="21"/>
  <c r="CU42" i="21"/>
  <c r="DC17" i="21"/>
  <c r="CY41" i="21"/>
  <c r="CV44" i="21"/>
  <c r="CL17" i="21"/>
  <c r="CL47" i="21"/>
  <c r="CL6" i="21"/>
  <c r="DC61" i="21"/>
  <c r="DD57" i="21"/>
  <c r="DC38" i="21"/>
  <c r="CI49" i="21"/>
  <c r="CJ21" i="21"/>
  <c r="CY17" i="21"/>
  <c r="DC66" i="21"/>
  <c r="CL62" i="21"/>
  <c r="CI60" i="21"/>
  <c r="DB72" i="21"/>
  <c r="CK12" i="21"/>
  <c r="CQ18" i="21"/>
  <c r="DC23" i="21"/>
  <c r="CN50" i="21"/>
  <c r="DD60" i="21"/>
  <c r="CL9" i="21"/>
  <c r="CO9" i="21"/>
  <c r="CP25" i="21"/>
  <c r="CM29" i="21"/>
  <c r="CY67" i="21"/>
  <c r="CK25" i="21"/>
  <c r="CP17" i="21"/>
  <c r="CI67" i="21"/>
  <c r="CY88" i="21"/>
  <c r="CW81" i="21"/>
  <c r="CV72" i="21"/>
  <c r="CV43" i="21"/>
  <c r="CH34" i="21"/>
  <c r="CN9" i="21"/>
  <c r="CZ24" i="21"/>
  <c r="CZ82" i="21"/>
  <c r="CN10" i="21"/>
  <c r="CO17" i="21"/>
  <c r="DB29" i="21"/>
  <c r="CI44" i="21"/>
  <c r="DB21" i="21"/>
  <c r="CZ28" i="21"/>
  <c r="CQ42" i="21"/>
  <c r="CJ30" i="21"/>
  <c r="CH68" i="21"/>
  <c r="DA33" i="21"/>
  <c r="CO34" i="21"/>
  <c r="DB81" i="21"/>
  <c r="CO55" i="21"/>
  <c r="CO47" i="21"/>
  <c r="DB66" i="21"/>
  <c r="CJ72" i="21"/>
  <c r="DB84" i="21"/>
  <c r="CZ88" i="21"/>
  <c r="CW21" i="21"/>
  <c r="DC33" i="21"/>
  <c r="CL59" i="21"/>
  <c r="CH20" i="21"/>
  <c r="CP55" i="21"/>
  <c r="CY18" i="21"/>
  <c r="CY47" i="21"/>
  <c r="CO22" i="21"/>
  <c r="CZ70" i="21"/>
  <c r="CX52" i="21"/>
  <c r="CY70" i="21"/>
  <c r="DB52" i="21"/>
  <c r="CI19" i="21"/>
  <c r="CV25" i="21"/>
  <c r="CX74" i="21"/>
  <c r="CO43" i="21"/>
  <c r="CL38" i="21"/>
  <c r="CX67" i="21"/>
  <c r="CH67" i="21"/>
  <c r="CW71" i="21"/>
  <c r="CM47" i="21"/>
  <c r="CO50" i="21"/>
  <c r="CL56" i="21"/>
  <c r="DA48" i="21"/>
  <c r="CW45" i="21"/>
  <c r="CQ65" i="21"/>
  <c r="CZ21" i="21"/>
  <c r="CU28" i="21"/>
  <c r="CP12" i="21"/>
  <c r="DB51" i="21"/>
  <c r="CN39" i="21"/>
  <c r="CQ17" i="21"/>
  <c r="CN74" i="21"/>
  <c r="CM58" i="21"/>
  <c r="DD69" i="21"/>
  <c r="CM50" i="21"/>
  <c r="CH14" i="21"/>
  <c r="CI78" i="21"/>
  <c r="CO72" i="21"/>
  <c r="CQ22" i="21"/>
  <c r="CP74" i="21"/>
  <c r="CL18" i="21"/>
  <c r="CO46" i="21"/>
  <c r="CL68" i="21"/>
  <c r="CL72" i="21"/>
  <c r="CW83" i="21"/>
  <c r="CJ66" i="21"/>
  <c r="DB24" i="21"/>
  <c r="CK49" i="21"/>
  <c r="CK72" i="21"/>
  <c r="CL37" i="21"/>
  <c r="CH38" i="21"/>
  <c r="CW75" i="21"/>
  <c r="CV46" i="21"/>
  <c r="DB22" i="21"/>
  <c r="DB85" i="21"/>
  <c r="DC74" i="21"/>
  <c r="CX56" i="21"/>
  <c r="CH71" i="21"/>
  <c r="CV78" i="21"/>
  <c r="CZ47" i="21"/>
  <c r="CL58" i="21"/>
  <c r="DD74" i="21"/>
  <c r="CM8" i="21"/>
  <c r="DA27" i="21"/>
  <c r="CN19" i="21"/>
  <c r="CU29" i="21"/>
  <c r="CZ64" i="21"/>
  <c r="CV61" i="21"/>
  <c r="CL48" i="21"/>
  <c r="CQ15" i="21"/>
  <c r="CY55" i="21"/>
  <c r="CI45" i="21"/>
  <c r="CO27" i="21"/>
  <c r="CQ60" i="21"/>
  <c r="CW32" i="21"/>
  <c r="CV56" i="21"/>
  <c r="CJ8" i="21"/>
  <c r="CV89" i="21"/>
  <c r="DA42" i="21"/>
  <c r="CI74" i="21"/>
  <c r="CH10" i="21"/>
  <c r="CI33" i="21"/>
  <c r="CX72" i="21"/>
  <c r="CJ11" i="21"/>
  <c r="CI50" i="21"/>
  <c r="CP31" i="21"/>
  <c r="CY28" i="21"/>
  <c r="DD17" i="21"/>
  <c r="CL24" i="21"/>
  <c r="CL46" i="21"/>
  <c r="CQ21" i="21"/>
  <c r="CP32" i="21"/>
  <c r="CN52" i="21"/>
  <c r="CK40" i="21"/>
  <c r="CN32" i="21"/>
  <c r="CP51" i="21"/>
  <c r="CM28" i="21"/>
  <c r="CH42" i="21"/>
  <c r="CO68" i="21"/>
  <c r="DB48" i="21"/>
  <c r="CH60" i="21"/>
  <c r="CY49" i="21"/>
  <c r="DD18" i="21"/>
  <c r="CN72" i="21"/>
  <c r="CO26" i="21"/>
  <c r="CP11" i="21"/>
  <c r="CV60" i="21"/>
  <c r="CH6" i="21"/>
  <c r="DD64" i="21"/>
  <c r="DG64" i="21" s="1"/>
  <c r="CJ49" i="21"/>
  <c r="CH74" i="21"/>
  <c r="CJ40" i="21"/>
  <c r="CZ37" i="21"/>
  <c r="CM37" i="21"/>
  <c r="DD38" i="21"/>
  <c r="CQ29" i="21"/>
  <c r="DD83" i="21"/>
  <c r="DG83" i="21" s="1"/>
  <c r="CZ52" i="21"/>
  <c r="DB71" i="21"/>
  <c r="CU41" i="21"/>
  <c r="CW29" i="21"/>
  <c r="CN51" i="21"/>
  <c r="CP10" i="21"/>
  <c r="CN14" i="21"/>
  <c r="CM43" i="21"/>
  <c r="CX76" i="21"/>
  <c r="CQ49" i="21"/>
  <c r="CH28" i="21"/>
  <c r="CH59" i="21"/>
  <c r="CW43" i="21"/>
  <c r="CQ43" i="21"/>
  <c r="DA72" i="21"/>
  <c r="DD48" i="21"/>
  <c r="CJ47" i="21"/>
  <c r="CH22" i="21"/>
  <c r="CO66" i="21"/>
  <c r="CM19" i="21"/>
  <c r="CP6" i="21"/>
  <c r="CN48" i="21"/>
  <c r="CN33" i="21"/>
  <c r="CL28" i="21"/>
  <c r="CJ10" i="21"/>
  <c r="DB60" i="21"/>
  <c r="DA82" i="21"/>
  <c r="DD66" i="21"/>
  <c r="CU60" i="21"/>
  <c r="CL40" i="21"/>
  <c r="CQ35" i="21"/>
  <c r="DD32" i="21"/>
  <c r="CX45" i="21"/>
  <c r="CO63" i="21"/>
  <c r="CM76" i="21"/>
  <c r="DB33" i="21"/>
  <c r="CK29" i="21"/>
  <c r="CK28" i="21"/>
  <c r="CP63" i="21"/>
  <c r="CQ33" i="21"/>
  <c r="CW23" i="21"/>
  <c r="CL42" i="21"/>
  <c r="DC18" i="21"/>
  <c r="CP75" i="21"/>
  <c r="CQ14" i="21"/>
  <c r="CH73" i="21"/>
  <c r="CU68" i="21"/>
  <c r="DA32" i="21"/>
  <c r="CV74" i="21"/>
  <c r="CZ57" i="21"/>
  <c r="CU69" i="21"/>
  <c r="CX60" i="21"/>
  <c r="CX18" i="21"/>
  <c r="DD36" i="21"/>
  <c r="CU76" i="21"/>
  <c r="CK19" i="21"/>
  <c r="CJ24" i="21"/>
  <c r="CP64" i="21"/>
  <c r="CI56" i="21"/>
  <c r="CP26" i="21"/>
  <c r="CO20" i="21"/>
  <c r="CZ56" i="21"/>
  <c r="CN13" i="21"/>
  <c r="DB32" i="21"/>
  <c r="CJ15" i="21"/>
  <c r="CW27" i="21"/>
  <c r="CK33" i="21"/>
  <c r="DA25" i="21"/>
  <c r="CY57" i="21"/>
  <c r="CZ84" i="21"/>
  <c r="CH25" i="21"/>
  <c r="DD88" i="21"/>
  <c r="DG88" i="21" s="1"/>
  <c r="CQ72" i="21"/>
  <c r="CH65" i="21"/>
  <c r="CI11" i="21"/>
  <c r="CK76" i="21"/>
  <c r="CF33" i="21" a="1"/>
  <c r="CF33" i="21" s="1"/>
  <c r="CY25" i="21"/>
  <c r="CJ38" i="21"/>
  <c r="DA44" i="21"/>
  <c r="CO75" i="21"/>
  <c r="DD54" i="21"/>
  <c r="CY51" i="21"/>
  <c r="CN71" i="21"/>
  <c r="CU17" i="21"/>
  <c r="CN18" i="21"/>
  <c r="CP22" i="21"/>
  <c r="DA30" i="21"/>
  <c r="DB20" i="21"/>
  <c r="DD76" i="21"/>
  <c r="CH27" i="21"/>
  <c r="DC70" i="21"/>
  <c r="CL22" i="21"/>
  <c r="CN57" i="21"/>
  <c r="CK35" i="21"/>
  <c r="CJ32" i="21"/>
  <c r="CN69" i="21"/>
  <c r="CU27" i="21"/>
  <c r="CQ34" i="21"/>
  <c r="CY69" i="21"/>
  <c r="CH33" i="21"/>
  <c r="CY21" i="21"/>
  <c r="CW66" i="21"/>
  <c r="CV68" i="21"/>
  <c r="CN46" i="21"/>
  <c r="CU25" i="21"/>
  <c r="CX27" i="21"/>
  <c r="CO60" i="21"/>
  <c r="CX87" i="21"/>
  <c r="DA76" i="21"/>
  <c r="CI70" i="21"/>
  <c r="CM62" i="21"/>
  <c r="CX50" i="21"/>
  <c r="CJ37" i="21"/>
  <c r="CL45" i="21"/>
  <c r="CM27" i="21"/>
  <c r="DD20" i="21"/>
  <c r="CH51" i="21"/>
  <c r="DC44" i="21"/>
  <c r="CM42" i="21"/>
  <c r="CK60" i="21"/>
  <c r="CP52" i="21"/>
  <c r="CP33" i="21"/>
  <c r="DB43" i="21"/>
  <c r="CK77" i="21"/>
  <c r="DD35" i="21"/>
  <c r="CY45" i="21"/>
  <c r="CM17" i="21"/>
  <c r="CX44" i="21"/>
  <c r="CP16" i="21"/>
  <c r="DA63" i="21"/>
  <c r="CV69" i="21"/>
  <c r="CQ6" i="21"/>
  <c r="CL13" i="21"/>
  <c r="CN17" i="21"/>
  <c r="CM16" i="21"/>
  <c r="CF76" i="21" a="1"/>
  <c r="CF76" i="21" s="1"/>
  <c r="DE88" i="21" s="1"/>
  <c r="CK7" i="21"/>
  <c r="CV50" i="21"/>
  <c r="CK58" i="21"/>
  <c r="CK10" i="21"/>
  <c r="CO54" i="21"/>
  <c r="CU61" i="21"/>
  <c r="CQ20" i="21"/>
  <c r="CH41" i="21"/>
  <c r="CY40" i="21"/>
  <c r="CZ73" i="21"/>
  <c r="CU55" i="21"/>
  <c r="CP38" i="21"/>
  <c r="CO58" i="21"/>
  <c r="CP23" i="21"/>
  <c r="CP50" i="21"/>
  <c r="CH16" i="21"/>
  <c r="CY61" i="21"/>
  <c r="CI62" i="21"/>
  <c r="CL49" i="21"/>
  <c r="CP15" i="21"/>
  <c r="DA56" i="21"/>
  <c r="CW44" i="21"/>
  <c r="CQ32" i="21"/>
  <c r="CP67" i="21"/>
  <c r="CW76" i="21"/>
  <c r="CY63" i="21"/>
  <c r="CO69" i="21"/>
  <c r="CN45" i="21"/>
  <c r="CP58" i="21"/>
  <c r="DB68" i="21"/>
  <c r="CL29" i="21"/>
  <c r="DB86" i="21"/>
  <c r="CQ55" i="21"/>
  <c r="DC42" i="21"/>
  <c r="CQ7" i="21"/>
  <c r="CN65" i="21"/>
  <c r="CI34" i="21"/>
  <c r="CW49" i="21"/>
  <c r="DC30" i="21"/>
  <c r="CL25" i="21"/>
  <c r="CX39" i="21"/>
  <c r="CL52" i="21"/>
  <c r="DB25" i="21"/>
  <c r="CH40" i="21"/>
  <c r="CL7" i="21"/>
  <c r="CV85" i="21"/>
  <c r="CU84" i="21"/>
  <c r="CO8" i="21"/>
  <c r="DA29" i="21"/>
  <c r="CO51" i="21"/>
  <c r="CN44" i="21"/>
  <c r="DC49" i="21"/>
  <c r="CO74" i="21"/>
  <c r="CU53" i="21"/>
  <c r="CM68" i="21"/>
  <c r="CW64" i="21"/>
  <c r="CV73" i="21"/>
  <c r="CH72" i="21"/>
  <c r="CH43" i="21"/>
  <c r="CP60" i="21"/>
  <c r="DA83" i="21"/>
  <c r="DC22" i="21"/>
  <c r="CJ45" i="21"/>
  <c r="DC34" i="21"/>
  <c r="CH62" i="21"/>
  <c r="CW47" i="21"/>
  <c r="CX38" i="21"/>
  <c r="CZ62" i="21"/>
  <c r="DA17" i="21"/>
  <c r="CU66" i="21"/>
  <c r="CI64" i="21"/>
  <c r="CO32" i="21"/>
  <c r="CQ9" i="21"/>
  <c r="CU47" i="21"/>
  <c r="CQ26" i="21"/>
  <c r="CZ69" i="21"/>
  <c r="DB19" i="21"/>
  <c r="CO12" i="21"/>
  <c r="CF68" i="21" a="1"/>
  <c r="CF68" i="21" s="1"/>
  <c r="DE80" i="21" s="1"/>
  <c r="CF48" i="21" a="1"/>
  <c r="CF48" i="21" s="1"/>
  <c r="CF64" i="21" a="1"/>
  <c r="CF64" i="21" s="1"/>
  <c r="DB50" i="21"/>
  <c r="CV19" i="21"/>
  <c r="CF55" i="21" a="1"/>
  <c r="CF55" i="21" s="1"/>
  <c r="CF39" i="21" a="1"/>
  <c r="CF39" i="21" s="1"/>
  <c r="CF25" i="21" a="1"/>
  <c r="CF25" i="21" s="1"/>
  <c r="CO65" i="21"/>
  <c r="CY82" i="21"/>
  <c r="CV37" i="21"/>
  <c r="DA86" i="21"/>
  <c r="DD26" i="21"/>
  <c r="CX23" i="21"/>
  <c r="DB31" i="21"/>
  <c r="CP45" i="21"/>
  <c r="CZ38" i="21"/>
  <c r="DA39" i="21"/>
  <c r="CM57" i="21"/>
  <c r="DA51" i="21"/>
  <c r="CI71" i="21"/>
  <c r="CK39" i="21"/>
  <c r="CH57" i="21"/>
  <c r="CP59" i="21"/>
  <c r="DB64" i="21"/>
  <c r="CX79" i="21"/>
  <c r="CU78" i="21"/>
  <c r="DG78" i="21" s="1"/>
  <c r="CI25" i="21"/>
  <c r="CW36" i="21"/>
  <c r="DB58" i="21"/>
  <c r="CZ35" i="21"/>
  <c r="CZ44" i="21"/>
  <c r="CZ36" i="21"/>
  <c r="CK34" i="21"/>
  <c r="CH17" i="21"/>
  <c r="CV64" i="21"/>
  <c r="DC56" i="21"/>
  <c r="DC72" i="21"/>
  <c r="CQ16" i="21"/>
  <c r="CL44" i="21"/>
  <c r="CW35" i="21"/>
  <c r="CI46" i="21"/>
  <c r="CZ74" i="21"/>
  <c r="CZ32" i="21"/>
  <c r="CN49" i="21"/>
  <c r="CZ68" i="21"/>
  <c r="CF28" i="21" a="1"/>
  <c r="CF28" i="21" s="1"/>
  <c r="CJ41" i="21"/>
  <c r="CN40" i="21"/>
  <c r="CM23" i="21"/>
  <c r="DC71" i="21"/>
  <c r="CL70" i="21"/>
  <c r="DB40" i="21"/>
  <c r="CF11" i="21" a="1"/>
  <c r="CF11" i="21" s="1"/>
  <c r="CJ60" i="21"/>
  <c r="CL71" i="21"/>
  <c r="CZ46" i="21"/>
  <c r="CZ48" i="21"/>
  <c r="CV87" i="21"/>
  <c r="CV82" i="21"/>
  <c r="CZ39" i="21"/>
  <c r="CJ36" i="21"/>
  <c r="CY68" i="21"/>
  <c r="CI65" i="21"/>
  <c r="CZ51" i="21"/>
  <c r="CZ25" i="21"/>
  <c r="CP41" i="21"/>
  <c r="CO64" i="21"/>
  <c r="CZ41" i="21"/>
  <c r="CN12" i="21"/>
  <c r="CQ66" i="21"/>
  <c r="CU56" i="21"/>
  <c r="CW57" i="21"/>
  <c r="CM26" i="21"/>
  <c r="CH55" i="21"/>
  <c r="CV70" i="21"/>
  <c r="CM39" i="21"/>
  <c r="CP46" i="21"/>
  <c r="DD28" i="21"/>
  <c r="DD81" i="21"/>
  <c r="DG81" i="21" s="1"/>
  <c r="CZ29" i="21"/>
  <c r="CU58" i="21"/>
  <c r="CL39" i="21"/>
  <c r="CZ61" i="21"/>
  <c r="CY38" i="21"/>
  <c r="CU35" i="21"/>
  <c r="CU54" i="21"/>
  <c r="CM10" i="21"/>
  <c r="CO11" i="21"/>
  <c r="CM30" i="21"/>
  <c r="CM69" i="21"/>
  <c r="DA60" i="21"/>
  <c r="CW59" i="21"/>
  <c r="DD65" i="21"/>
  <c r="CV24" i="21"/>
  <c r="DB63" i="21"/>
  <c r="CH23" i="21"/>
  <c r="CU75" i="21"/>
  <c r="CU23" i="21"/>
  <c r="CW39" i="21"/>
  <c r="CZ49" i="21"/>
  <c r="CH64" i="21"/>
  <c r="CH52" i="21"/>
  <c r="DA74" i="21"/>
  <c r="CO41" i="21"/>
  <c r="CV76" i="21"/>
  <c r="CW48" i="21"/>
  <c r="CN55" i="21"/>
  <c r="CW37" i="21"/>
  <c r="CF9" i="21" a="1"/>
  <c r="CF9" i="21" s="1"/>
  <c r="CW60" i="21"/>
  <c r="CL57" i="21"/>
  <c r="CU86" i="21"/>
  <c r="DG86" i="21" s="1"/>
  <c r="CU44" i="21"/>
  <c r="DD77" i="21"/>
  <c r="DB55" i="21"/>
  <c r="CQ69" i="21"/>
  <c r="CY56" i="21"/>
  <c r="DA64" i="21"/>
  <c r="CQ8" i="21"/>
  <c r="DD33" i="21"/>
  <c r="CO40" i="21"/>
  <c r="CM46" i="21"/>
  <c r="DC24" i="21"/>
  <c r="DB44" i="21"/>
  <c r="CQ70" i="21"/>
  <c r="CM49" i="21"/>
  <c r="CH44" i="21"/>
  <c r="CN64" i="21"/>
  <c r="CN70" i="21"/>
  <c r="CZ58" i="21"/>
  <c r="DC64" i="21"/>
  <c r="DC52" i="21"/>
  <c r="CX62" i="21"/>
  <c r="DC58" i="21"/>
  <c r="CO52" i="21"/>
  <c r="CY74" i="21"/>
  <c r="CQ28" i="21"/>
  <c r="CX32" i="21"/>
  <c r="CV36" i="21"/>
  <c r="DC63" i="21"/>
  <c r="CW61" i="21"/>
  <c r="DD45" i="21"/>
  <c r="DG45" i="21" s="1"/>
  <c r="CO30" i="21"/>
  <c r="DD49" i="21"/>
  <c r="CO28" i="21"/>
  <c r="CO42" i="21"/>
  <c r="CF27" i="21" a="1"/>
  <c r="CF27" i="21" s="1"/>
  <c r="CY73" i="21"/>
  <c r="CX51" i="21"/>
  <c r="DC68" i="21"/>
  <c r="CO57" i="21"/>
  <c r="CY36" i="21"/>
  <c r="CJ9" i="21"/>
  <c r="CI73" i="21"/>
  <c r="CH35" i="21"/>
  <c r="CN41" i="21"/>
  <c r="DA53" i="21"/>
  <c r="CX33" i="21"/>
  <c r="CN38" i="21"/>
  <c r="CH18" i="21"/>
  <c r="CY71" i="21"/>
  <c r="CP62" i="21"/>
  <c r="DB65" i="21"/>
  <c r="CJ67" i="21"/>
  <c r="CU19" i="21"/>
  <c r="CL23" i="21"/>
  <c r="CQ38" i="21"/>
  <c r="CJ12" i="21"/>
  <c r="CK6" i="21"/>
  <c r="CQ71" i="21"/>
  <c r="CU73" i="21"/>
  <c r="CQ24" i="21"/>
  <c r="CM53" i="21"/>
  <c r="DB49" i="21"/>
  <c r="CQ46" i="21"/>
  <c r="CP49" i="21"/>
  <c r="DD31" i="21"/>
  <c r="CW69" i="21"/>
  <c r="CY46" i="21"/>
  <c r="DB73" i="21"/>
  <c r="CQ41" i="21"/>
  <c r="CF70" i="21" a="1"/>
  <c r="CF70" i="21" s="1"/>
  <c r="DE82" i="21" s="1"/>
  <c r="CI54" i="21"/>
  <c r="CL26" i="21"/>
  <c r="CI61" i="21"/>
  <c r="CP9" i="21"/>
  <c r="DB39" i="21"/>
  <c r="CN54" i="21"/>
  <c r="CX35" i="21"/>
  <c r="CP18" i="21"/>
  <c r="CJ48" i="21"/>
  <c r="CV45" i="21"/>
  <c r="CM9" i="21"/>
  <c r="CZ72" i="21"/>
  <c r="CO13" i="21"/>
  <c r="CF51" i="21" a="1"/>
  <c r="CF51" i="21" s="1"/>
  <c r="CO33" i="21"/>
  <c r="CO31" i="21"/>
  <c r="CL74" i="21"/>
  <c r="CQ37" i="21"/>
  <c r="CW89" i="21"/>
  <c r="DA69" i="21"/>
  <c r="DD82" i="21"/>
  <c r="DC26" i="21"/>
  <c r="CN58" i="21"/>
  <c r="CN20" i="21"/>
  <c r="CV28" i="21"/>
  <c r="CM56" i="21"/>
  <c r="CU85" i="21"/>
  <c r="DG85" i="21" s="1"/>
  <c r="DB41" i="21"/>
  <c r="CW78" i="21"/>
  <c r="CX19" i="21"/>
  <c r="CM52" i="21"/>
  <c r="CZ20" i="21"/>
  <c r="DC37" i="21"/>
  <c r="CU31" i="21"/>
  <c r="CH58" i="21"/>
  <c r="DB87" i="21"/>
  <c r="CM70" i="21"/>
  <c r="CU39" i="21"/>
  <c r="CO16" i="21"/>
  <c r="CK66" i="21"/>
  <c r="CK61" i="21"/>
  <c r="CI55" i="21"/>
  <c r="CM74" i="21"/>
  <c r="CY43" i="21"/>
  <c r="CP61" i="21"/>
  <c r="CW41" i="21"/>
  <c r="CO44" i="21"/>
  <c r="CJ39" i="21"/>
  <c r="CF47" i="21" a="1"/>
  <c r="CF47" i="21" s="1"/>
  <c r="CY76" i="21"/>
  <c r="CU51" i="21"/>
  <c r="CH50" i="21"/>
  <c r="DA80" i="21"/>
  <c r="CQ25" i="21"/>
  <c r="CK27" i="21"/>
  <c r="DC75" i="21"/>
  <c r="DB27" i="21"/>
  <c r="CF74" i="21" a="1"/>
  <c r="CF74" i="21" s="1"/>
  <c r="DE86" i="21" s="1"/>
  <c r="CP56" i="21"/>
  <c r="DD23" i="21"/>
  <c r="DB56" i="21"/>
  <c r="CX17" i="21"/>
  <c r="DC80" i="21"/>
  <c r="CY19" i="21"/>
  <c r="CN53" i="21"/>
  <c r="DD53" i="21"/>
  <c r="CF73" i="21" a="1"/>
  <c r="CF73" i="21" s="1"/>
  <c r="DA49" i="21"/>
  <c r="DA37" i="21"/>
  <c r="DC28" i="21"/>
  <c r="CQ63" i="21"/>
  <c r="CO24" i="21"/>
  <c r="CL27" i="21"/>
  <c r="DB75" i="21"/>
  <c r="CU52" i="21"/>
  <c r="CJ23" i="21"/>
  <c r="CY78" i="21"/>
  <c r="CV55" i="21"/>
  <c r="CM36" i="21"/>
  <c r="CI15" i="21"/>
  <c r="CZ42" i="21"/>
  <c r="CH11" i="21"/>
  <c r="CM35" i="21"/>
  <c r="CY52" i="21"/>
  <c r="CF23" i="21" a="1"/>
  <c r="CF23" i="21" s="1"/>
  <c r="CL43" i="21"/>
  <c r="CZ55" i="21"/>
  <c r="CY85" i="21"/>
  <c r="CH47" i="21"/>
  <c r="CH48" i="21"/>
  <c r="CN66" i="21"/>
  <c r="CP57" i="21"/>
  <c r="CO59" i="21"/>
  <c r="CH12" i="21"/>
  <c r="DA62" i="21"/>
  <c r="DC62" i="21"/>
  <c r="DB69" i="21"/>
  <c r="CP68" i="21"/>
  <c r="CX80" i="21"/>
  <c r="CU30" i="21"/>
  <c r="CQ53" i="21"/>
  <c r="CU59" i="21"/>
  <c r="DG59" i="21" s="1"/>
  <c r="CZ26" i="21"/>
  <c r="CH19" i="21"/>
  <c r="CN37" i="21"/>
  <c r="CU18" i="21"/>
  <c r="CX28" i="21"/>
  <c r="CU87" i="21"/>
  <c r="CL51" i="21"/>
  <c r="CL66" i="21"/>
  <c r="CI72" i="21"/>
  <c r="CZ30" i="21"/>
  <c r="CV63" i="21"/>
  <c r="CI28" i="21"/>
  <c r="CF26" i="21" a="1"/>
  <c r="CF26" i="21" s="1"/>
  <c r="CQ12" i="21"/>
  <c r="CJ59" i="21"/>
  <c r="CQ30" i="21"/>
  <c r="DD63" i="21"/>
  <c r="DG63" i="21" s="1"/>
  <c r="CI39" i="21"/>
  <c r="CW56" i="21"/>
  <c r="DD52" i="21"/>
  <c r="CL12" i="21"/>
  <c r="CK65" i="21"/>
  <c r="DA41" i="21"/>
  <c r="CM18" i="21"/>
  <c r="CQ48" i="21"/>
  <c r="DD87" i="21"/>
  <c r="CL73" i="21"/>
  <c r="CJ46" i="21"/>
  <c r="CO29" i="21"/>
  <c r="CM24" i="21"/>
  <c r="CL50" i="21"/>
  <c r="CZ81" i="21"/>
  <c r="CM44" i="21"/>
  <c r="CJ19" i="21"/>
  <c r="CK68" i="21"/>
  <c r="CY37" i="21"/>
  <c r="CZ34" i="21"/>
  <c r="DB62" i="21"/>
  <c r="CF44" i="21" a="1"/>
  <c r="CF44" i="21" s="1"/>
  <c r="CK51" i="21"/>
  <c r="CK57" i="21"/>
  <c r="DB57" i="21"/>
  <c r="CH69" i="21"/>
  <c r="DB77" i="21"/>
  <c r="CX40" i="21"/>
  <c r="CK15" i="21"/>
  <c r="CJ61" i="21"/>
  <c r="CQ54" i="21"/>
  <c r="CM25" i="21"/>
  <c r="CN23" i="21"/>
  <c r="DB42" i="21"/>
  <c r="CX48" i="21"/>
  <c r="CN56" i="21"/>
  <c r="CH75" i="21"/>
  <c r="CY66" i="21"/>
  <c r="DB28" i="21"/>
  <c r="CJ13" i="21"/>
  <c r="CH39" i="21"/>
  <c r="CK75" i="21"/>
  <c r="CO39" i="21"/>
  <c r="CX83" i="21"/>
  <c r="CK59" i="21"/>
  <c r="CM73" i="21"/>
  <c r="CU46" i="21"/>
  <c r="CM38" i="21"/>
  <c r="CX68" i="21"/>
  <c r="CJ25" i="21"/>
  <c r="CO53" i="21"/>
  <c r="CH66" i="21"/>
  <c r="CP21" i="21"/>
  <c r="CZ27" i="21"/>
  <c r="CM13" i="21"/>
  <c r="DD75" i="21"/>
  <c r="DG75" i="21" s="1"/>
  <c r="CY30" i="21"/>
  <c r="DC32" i="21"/>
  <c r="DA66" i="21"/>
  <c r="CZ87" i="21"/>
  <c r="CJ77" i="21"/>
  <c r="CW19" i="21"/>
  <c r="CP44" i="21"/>
  <c r="CF61" i="21" a="1"/>
  <c r="CF61" i="21" s="1"/>
  <c r="DA20" i="21"/>
  <c r="CJ20" i="21"/>
  <c r="DB74" i="21"/>
  <c r="CU37" i="21"/>
  <c r="DB53" i="21"/>
  <c r="CX61" i="21"/>
  <c r="CJ17" i="21"/>
  <c r="CP28" i="21"/>
  <c r="CP36" i="21"/>
  <c r="CN16" i="21"/>
  <c r="DB38" i="21"/>
  <c r="CX75" i="21"/>
  <c r="CM15" i="21"/>
  <c r="CY42" i="21"/>
  <c r="DA67" i="21"/>
  <c r="CV75" i="21"/>
  <c r="DB36" i="21"/>
  <c r="CW31" i="21"/>
  <c r="CQ75" i="21"/>
  <c r="CL30" i="21"/>
  <c r="CI75" i="21"/>
  <c r="CI22" i="21"/>
  <c r="CI38" i="21"/>
  <c r="DC60" i="21"/>
  <c r="CK8" i="21"/>
  <c r="CI32" i="21"/>
  <c r="CM75" i="21"/>
  <c r="CW77" i="21"/>
  <c r="CP7" i="21"/>
  <c r="DC48" i="21"/>
  <c r="CO25" i="21"/>
  <c r="CK62" i="21"/>
  <c r="CQ19" i="21"/>
  <c r="CH37" i="21"/>
  <c r="DC35" i="21"/>
  <c r="CV59" i="21"/>
  <c r="CU34" i="21"/>
  <c r="CL21" i="21"/>
  <c r="CV66" i="21"/>
  <c r="CI9" i="21"/>
  <c r="CV33" i="21"/>
  <c r="CM65" i="21"/>
  <c r="CF43" i="21" a="1"/>
  <c r="CF43" i="21" s="1"/>
  <c r="CF16" i="21" a="1"/>
  <c r="CF16" i="21" s="1"/>
  <c r="CJ55" i="21"/>
  <c r="DD47" i="21"/>
  <c r="CJ76" i="21"/>
  <c r="CF12" i="21" a="1"/>
  <c r="CF12" i="21" s="1"/>
  <c r="CW80" i="21"/>
  <c r="CL65" i="21"/>
  <c r="CP48" i="21"/>
  <c r="DA28" i="21"/>
  <c r="DD19" i="21"/>
  <c r="CX57" i="21"/>
  <c r="DA35" i="21"/>
  <c r="CK44" i="21"/>
  <c r="CW67" i="21"/>
  <c r="CO36" i="21"/>
  <c r="CK50" i="21"/>
  <c r="CL36" i="21"/>
  <c r="CK63" i="21"/>
  <c r="CW55" i="21"/>
  <c r="CJ68" i="21"/>
  <c r="CP65" i="21"/>
  <c r="DB35" i="21"/>
  <c r="CW87" i="21"/>
  <c r="CY20" i="21"/>
  <c r="CX77" i="21"/>
  <c r="CY64" i="21"/>
  <c r="DB47" i="21"/>
  <c r="CV21" i="21"/>
  <c r="CJ42" i="21"/>
  <c r="DA52" i="21"/>
  <c r="CP43" i="21"/>
  <c r="CU49" i="21"/>
  <c r="CI31" i="21"/>
  <c r="CY48" i="21"/>
  <c r="CX71" i="21"/>
  <c r="CZ53" i="21"/>
  <c r="CF63" i="21" a="1"/>
  <c r="CF63" i="21" s="1"/>
  <c r="CZ22" i="21"/>
  <c r="CK64" i="21"/>
  <c r="CY24" i="21"/>
  <c r="CZ65" i="21"/>
  <c r="DC40" i="21"/>
  <c r="CW68" i="21"/>
  <c r="DC83" i="21"/>
  <c r="CJ75" i="21"/>
  <c r="CF45" i="21" a="1"/>
  <c r="CF45" i="21" s="1"/>
  <c r="CI48" i="21"/>
  <c r="CJ65" i="21"/>
  <c r="DA40" i="21"/>
  <c r="CL64" i="21"/>
  <c r="CF71" i="21" a="1"/>
  <c r="CF71" i="21" s="1"/>
  <c r="DE83" i="21" s="1"/>
  <c r="CW53" i="21"/>
  <c r="DC43" i="21"/>
  <c r="CF49" i="21" a="1"/>
  <c r="CF49" i="21" s="1"/>
  <c r="CV31" i="21"/>
  <c r="CU33" i="21"/>
  <c r="DA18" i="21"/>
  <c r="CJ26" i="21"/>
  <c r="CX46" i="21"/>
  <c r="CI14" i="21"/>
  <c r="CZ77" i="21"/>
  <c r="CW28" i="21"/>
  <c r="CF18" i="21" a="1"/>
  <c r="CF18" i="21" s="1"/>
  <c r="CF52" i="21" a="1"/>
  <c r="CF52" i="21" s="1"/>
  <c r="CF30" i="21" a="1"/>
  <c r="CF30" i="21" s="1"/>
  <c r="CU20" i="21"/>
  <c r="CF17" i="21" a="1"/>
  <c r="CF17" i="21" s="1"/>
  <c r="CN31" i="21"/>
  <c r="CV57" i="21"/>
  <c r="DD58" i="21"/>
  <c r="CW51" i="21"/>
  <c r="CJ69" i="21"/>
  <c r="CF56" i="21" a="1"/>
  <c r="CF56" i="21" s="1"/>
  <c r="CP71" i="21"/>
  <c r="CW65" i="21"/>
  <c r="CK45" i="21"/>
  <c r="CM54" i="21"/>
  <c r="DD40" i="21"/>
  <c r="DG40" i="21" s="1"/>
  <c r="CK67" i="21"/>
  <c r="CH49" i="21"/>
  <c r="CV84" i="21"/>
  <c r="CF65" i="21" a="1"/>
  <c r="CF65" i="21" s="1"/>
  <c r="CX78" i="21"/>
  <c r="CM12" i="21"/>
  <c r="CF72" i="21" a="1"/>
  <c r="CF72" i="21" s="1"/>
  <c r="CY60" i="21"/>
  <c r="CX34" i="21"/>
  <c r="CV71" i="21"/>
  <c r="DA77" i="21"/>
  <c r="CN24" i="21"/>
  <c r="CU22" i="21"/>
  <c r="DG22" i="21" s="1"/>
  <c r="CP35" i="21"/>
  <c r="DC29" i="21"/>
  <c r="CJ62" i="21"/>
  <c r="CN15" i="21"/>
  <c r="CF54" i="21" a="1"/>
  <c r="CF54" i="21" s="1"/>
  <c r="CK11" i="21"/>
  <c r="CV47" i="21"/>
  <c r="CK32" i="21"/>
  <c r="CN6" i="21"/>
  <c r="CV29" i="21"/>
  <c r="CF10" i="21" a="1"/>
  <c r="CF10" i="21" s="1"/>
  <c r="CV52" i="21"/>
  <c r="DD27" i="21"/>
  <c r="DG27" i="21" s="1"/>
  <c r="CI51" i="21"/>
  <c r="CM55" i="21"/>
  <c r="CK71" i="21"/>
  <c r="CX20" i="21"/>
  <c r="CV51" i="21"/>
  <c r="CI37" i="21"/>
  <c r="DC84" i="21"/>
  <c r="CK20" i="21"/>
  <c r="CV79" i="21"/>
  <c r="CN25" i="21"/>
  <c r="CU62" i="21"/>
  <c r="CL60" i="21"/>
  <c r="CW33" i="21"/>
  <c r="CK23" i="21"/>
  <c r="CF36" i="21" a="1"/>
  <c r="CF36" i="21" s="1"/>
  <c r="CI24" i="21"/>
  <c r="CK21" i="21"/>
  <c r="CI17" i="21"/>
  <c r="DA71" i="21"/>
  <c r="CI57" i="21"/>
  <c r="CU21" i="21"/>
  <c r="DD30" i="21"/>
  <c r="CF46" i="21" a="1"/>
  <c r="CF46" i="21" s="1"/>
  <c r="CL35" i="21"/>
  <c r="CQ52" i="21"/>
  <c r="CU38" i="21"/>
  <c r="CF32" i="21" a="1"/>
  <c r="CF32" i="21" s="1"/>
  <c r="CZ63" i="21"/>
  <c r="DA43" i="21"/>
  <c r="CY72" i="21"/>
  <c r="CZ59" i="21"/>
  <c r="CF57" i="21" a="1"/>
  <c r="CF57" i="21" s="1"/>
  <c r="CI58" i="21"/>
  <c r="CX42" i="21"/>
  <c r="DA36" i="21"/>
  <c r="DC69" i="21"/>
  <c r="CZ71" i="21"/>
  <c r="DA24" i="21"/>
  <c r="CJ63" i="21"/>
  <c r="CK30" i="21"/>
  <c r="CF66" i="21" a="1"/>
  <c r="CF66" i="21" s="1"/>
  <c r="DE78" i="21" s="1"/>
  <c r="DA75" i="21"/>
  <c r="CI26" i="21"/>
  <c r="CL75" i="21"/>
  <c r="CF42" i="21" a="1"/>
  <c r="CF42" i="21" s="1"/>
  <c r="CI7" i="21"/>
  <c r="CL76" i="21"/>
  <c r="CX43" i="21"/>
  <c r="DB30" i="21"/>
  <c r="CZ89" i="21"/>
  <c r="CO67" i="21"/>
  <c r="CF14" i="21" a="1"/>
  <c r="CF14" i="21" s="1"/>
  <c r="CW52" i="21"/>
  <c r="CP72" i="21"/>
  <c r="CZ18" i="21"/>
  <c r="CV67" i="21"/>
  <c r="CF60" i="21" a="1"/>
  <c r="CF60" i="21" s="1"/>
  <c r="DA22" i="21"/>
  <c r="CF62" i="21" a="1"/>
  <c r="CF62" i="21" s="1"/>
  <c r="CQ51" i="21"/>
  <c r="CV38" i="21"/>
  <c r="CP34" i="21"/>
  <c r="CU74" i="21"/>
  <c r="DG74" i="21" s="1"/>
  <c r="CO19" i="21"/>
  <c r="CJ27" i="21"/>
  <c r="CW58" i="21"/>
  <c r="CF77" i="21" a="1"/>
  <c r="CF77" i="21" s="1"/>
  <c r="DA58" i="21"/>
  <c r="CI13" i="21"/>
  <c r="CF40" i="21" a="1"/>
  <c r="CF40" i="21" s="1"/>
  <c r="DE40" i="21" s="1"/>
  <c r="CF38" i="21" a="1"/>
  <c r="CF38" i="21" s="1"/>
  <c r="CX58" i="21"/>
  <c r="DD42" i="21"/>
  <c r="CJ57" i="21"/>
  <c r="DA26" i="21"/>
  <c r="CF24" i="21" a="1"/>
  <c r="CF24" i="21" s="1"/>
  <c r="CR25" i="21" s="1"/>
  <c r="CM59" i="21"/>
  <c r="CF58" i="21" a="1"/>
  <c r="CF58" i="21" s="1"/>
  <c r="CK42" i="21"/>
  <c r="CP69" i="21"/>
  <c r="CN77" i="21"/>
  <c r="CZ66" i="21"/>
  <c r="CL61" i="21"/>
  <c r="CW63" i="21"/>
  <c r="CY22" i="21"/>
  <c r="CX30" i="21"/>
  <c r="CN75" i="21"/>
  <c r="CV26" i="21"/>
  <c r="CY75" i="21"/>
  <c r="CJ6" i="21"/>
  <c r="CH63" i="21"/>
  <c r="CK46" i="21"/>
  <c r="DD73" i="21"/>
  <c r="DG73" i="21" s="1"/>
  <c r="CF13" i="21" a="1"/>
  <c r="CF13" i="21" s="1"/>
  <c r="CR13" i="21" s="1"/>
  <c r="CM78" i="21"/>
  <c r="CN60" i="21"/>
  <c r="CF29" i="21" a="1"/>
  <c r="CF29" i="21" s="1"/>
  <c r="CW62" i="21"/>
  <c r="CQ47" i="21"/>
  <c r="CX82" i="21"/>
  <c r="CP77" i="21"/>
  <c r="CV18" i="21"/>
  <c r="CK43" i="21"/>
  <c r="DA31" i="21"/>
  <c r="DC46" i="21"/>
  <c r="AR90" i="32"/>
  <c r="K77" i="33" s="1"/>
  <c r="CN47" i="21"/>
  <c r="CX22" i="21"/>
  <c r="CV48" i="21"/>
  <c r="CU70" i="21"/>
  <c r="DD46" i="21"/>
  <c r="CI59" i="21"/>
  <c r="CV40" i="21"/>
  <c r="CU26" i="21"/>
  <c r="CK74" i="21"/>
  <c r="CX31" i="21"/>
  <c r="DB18" i="21"/>
  <c r="CN59" i="21"/>
  <c r="DA46" i="21"/>
  <c r="CW74" i="21"/>
  <c r="CI27" i="21"/>
  <c r="CI52" i="21"/>
  <c r="CM7" i="21"/>
  <c r="CJ7" i="21"/>
  <c r="CL11" i="21"/>
  <c r="DD70" i="21"/>
  <c r="CF35" i="21" a="1"/>
  <c r="CF35" i="21" s="1"/>
  <c r="CO61" i="21"/>
  <c r="CX70" i="21"/>
  <c r="DC77" i="21"/>
  <c r="CI18" i="21"/>
  <c r="DB37" i="21"/>
  <c r="CL34" i="21"/>
  <c r="CW25" i="21"/>
  <c r="DD24" i="21"/>
  <c r="CK22" i="21"/>
  <c r="CO62" i="21"/>
  <c r="CF59" i="21" a="1"/>
  <c r="CF59" i="21" s="1"/>
  <c r="CR59" i="21" s="1"/>
  <c r="DD39" i="21"/>
  <c r="CI40" i="21"/>
  <c r="CF34" i="21" a="1"/>
  <c r="CF34" i="21" s="1"/>
  <c r="CK31" i="21"/>
  <c r="CO18" i="21"/>
  <c r="CV35" i="21"/>
  <c r="CP70" i="21"/>
  <c r="DC41" i="21"/>
  <c r="CV27" i="21"/>
  <c r="CW38" i="21"/>
  <c r="CH8" i="21"/>
  <c r="CJ14" i="21"/>
  <c r="CW40" i="21"/>
  <c r="CQ62" i="21"/>
  <c r="CL14" i="21"/>
  <c r="DD61" i="21"/>
  <c r="CM22" i="21"/>
  <c r="CH9" i="21"/>
  <c r="CQ27" i="21"/>
  <c r="DB61" i="21"/>
  <c r="CM77" i="21"/>
  <c r="CY26" i="21"/>
  <c r="CU50" i="21"/>
  <c r="CY32" i="21"/>
  <c r="CP29" i="21"/>
  <c r="CZ75" i="21"/>
  <c r="CN61" i="21"/>
  <c r="CN62" i="21"/>
  <c r="CO37" i="21"/>
  <c r="CH21" i="21"/>
  <c r="CW70" i="21"/>
  <c r="CW26" i="21"/>
  <c r="CY34" i="21"/>
  <c r="CF6" i="21" a="1"/>
  <c r="CF6" i="21" s="1"/>
  <c r="CI23" i="21"/>
  <c r="CQ31" i="21"/>
  <c r="CF69" i="21" a="1"/>
  <c r="CF69" i="21" s="1"/>
  <c r="DE81" i="21" s="1"/>
  <c r="CP30" i="21"/>
  <c r="CJ28" i="21"/>
  <c r="CQ58" i="21"/>
  <c r="CI36" i="21"/>
  <c r="CJ51" i="21"/>
  <c r="CO38" i="21"/>
  <c r="CF8" i="21" a="1"/>
  <c r="CF8" i="21" s="1"/>
  <c r="CY44" i="21"/>
  <c r="CJ53" i="21"/>
  <c r="CI68" i="21"/>
  <c r="CL32" i="21"/>
  <c r="DA61" i="21"/>
  <c r="CV39" i="21"/>
  <c r="CF21" i="21" a="1"/>
  <c r="CF21" i="21" s="1"/>
  <c r="CQ59" i="21"/>
  <c r="CM63" i="21"/>
  <c r="CJ29" i="21"/>
  <c r="CN76" i="21"/>
  <c r="CF75" i="21" a="1"/>
  <c r="CF75" i="21" s="1"/>
  <c r="CQ13" i="21"/>
  <c r="R18" i="37"/>
  <c r="AR77" i="32"/>
  <c r="K64" i="33" s="1"/>
  <c r="S8" i="33" a="1"/>
  <c r="S8" i="33" s="1"/>
  <c r="AR62" i="32"/>
  <c r="K49" i="33" s="1"/>
  <c r="K38" i="20"/>
  <c r="AN38" i="20" s="1"/>
  <c r="AZ18" i="20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I103" i="35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DG89" i="2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J105" i="35"/>
  <c r="BD103" i="35"/>
  <c r="BC103" i="35"/>
  <c r="AL101" i="35"/>
  <c r="AL100" i="35"/>
  <c r="AO104" i="35"/>
  <c r="S105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AU84" i="20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V105" i="35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BH24" i="20"/>
  <c r="BG24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G37" i="20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M105" i="35"/>
  <c r="BC104" i="35"/>
  <c r="BD104" i="35"/>
  <c r="BF102" i="35"/>
  <c r="P105" i="35"/>
  <c r="AR102" i="35"/>
  <c r="D108" i="35"/>
  <c r="Z109" i="35" s="1"/>
  <c r="G108" i="35"/>
  <c r="AC109" i="35" s="1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BG78" i="20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BD101" i="35"/>
  <c r="BC101" i="35"/>
  <c r="AO102" i="35"/>
  <c r="J31" i="37"/>
  <c r="Q31" i="37"/>
  <c r="R21" i="37"/>
  <c r="K21" i="37"/>
  <c r="DD52" i="18"/>
  <c r="C51" i="20" s="1"/>
  <c r="CR52" i="18"/>
  <c r="C51" i="19" s="1"/>
  <c r="DG79" i="2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G18" i="20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BG27" i="20"/>
  <c r="BH27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AV26" i="20"/>
  <c r="AU26" i="20"/>
  <c r="K34" i="20"/>
  <c r="AN34" i="20" s="1"/>
  <c r="J77" i="26"/>
  <c r="BH21" i="20"/>
  <c r="BG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AV38" i="20"/>
  <c r="AU38" i="20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G107" i="35"/>
  <c r="G106" i="35"/>
  <c r="D99" i="35"/>
  <c r="G105" i="35"/>
  <c r="CF7" i="21" l="1" a="1"/>
  <c r="CF7" i="21" s="1"/>
  <c r="DE19" i="21" s="1"/>
  <c r="CQ50" i="21"/>
  <c r="CF37" i="21" a="1"/>
  <c r="CF37" i="21" s="1"/>
  <c r="DE49" i="21" s="1"/>
  <c r="CN8" i="21"/>
  <c r="CF15" i="21" a="1"/>
  <c r="CF15" i="21" s="1"/>
  <c r="CF41" i="21" a="1"/>
  <c r="CF41" i="21" s="1"/>
  <c r="CF22" i="21" a="1"/>
  <c r="CF22" i="21" s="1"/>
  <c r="DE34" i="21" s="1"/>
  <c r="CN67" i="21"/>
  <c r="DC53" i="21"/>
  <c r="DA57" i="21"/>
  <c r="CX55" i="21"/>
  <c r="CQ68" i="21"/>
  <c r="DD67" i="21"/>
  <c r="DG67" i="21" s="1"/>
  <c r="DC59" i="21"/>
  <c r="CJ22" i="21"/>
  <c r="CL69" i="21"/>
  <c r="CH77" i="21"/>
  <c r="CV53" i="21"/>
  <c r="CX26" i="21"/>
  <c r="DD62" i="21"/>
  <c r="DC65" i="21"/>
  <c r="CZ43" i="21"/>
  <c r="CV20" i="21"/>
  <c r="CL54" i="21"/>
  <c r="CK38" i="21"/>
  <c r="CP13" i="21"/>
  <c r="CN68" i="21"/>
  <c r="CP53" i="21"/>
  <c r="CV34" i="21"/>
  <c r="DC19" i="21"/>
  <c r="DC31" i="21"/>
  <c r="CI41" i="21"/>
  <c r="CN7" i="21"/>
  <c r="CL15" i="21"/>
  <c r="DC76" i="21"/>
  <c r="CY27" i="21"/>
  <c r="CU77" i="21"/>
  <c r="DG77" i="21" s="1"/>
  <c r="CL53" i="21"/>
  <c r="CP76" i="21"/>
  <c r="CI20" i="21"/>
  <c r="CY50" i="21"/>
  <c r="CM32" i="21"/>
  <c r="CF53" i="21" a="1"/>
  <c r="CF53" i="21" s="1"/>
  <c r="CR53" i="21" s="1"/>
  <c r="CQ67" i="21"/>
  <c r="CM45" i="21"/>
  <c r="CK37" i="21"/>
  <c r="CQ73" i="21"/>
  <c r="CY77" i="21"/>
  <c r="DC39" i="21"/>
  <c r="CP19" i="21"/>
  <c r="CF20" i="21" a="1"/>
  <c r="CF20" i="21" s="1"/>
  <c r="CR20" i="21" s="1"/>
  <c r="CF31" i="21" a="1"/>
  <c r="CF31" i="21" s="1"/>
  <c r="CF67" i="21" a="1"/>
  <c r="CF67" i="21" s="1"/>
  <c r="CR68" i="21" s="1"/>
  <c r="CF5" i="21" a="1"/>
  <c r="CF5" i="21" s="1"/>
  <c r="CM31" i="21"/>
  <c r="CX37" i="21"/>
  <c r="CJ70" i="21"/>
  <c r="CQ74" i="21"/>
  <c r="DA89" i="21"/>
  <c r="CV41" i="21"/>
  <c r="CW34" i="21"/>
  <c r="CL78" i="21"/>
  <c r="CV17" i="21"/>
  <c r="CP14" i="21"/>
  <c r="CP20" i="21"/>
  <c r="DG65" i="21"/>
  <c r="CV32" i="21"/>
  <c r="CM71" i="21"/>
  <c r="CO7" i="21"/>
  <c r="CJ56" i="21"/>
  <c r="CF50" i="21" a="1"/>
  <c r="CF50" i="21" s="1"/>
  <c r="DE50" i="21" s="1"/>
  <c r="DG57" i="21"/>
  <c r="DG51" i="21"/>
  <c r="DG48" i="21"/>
  <c r="DG56" i="21"/>
  <c r="CR58" i="21"/>
  <c r="DG68" i="21"/>
  <c r="CR77" i="21"/>
  <c r="DG32" i="21"/>
  <c r="DG36" i="21"/>
  <c r="DG44" i="21"/>
  <c r="DG24" i="21"/>
  <c r="DG55" i="21"/>
  <c r="DG84" i="21"/>
  <c r="DG82" i="21"/>
  <c r="BH85" i="20"/>
  <c r="AU28" i="20"/>
  <c r="AU33" i="20"/>
  <c r="BH17" i="20"/>
  <c r="AU81" i="20"/>
  <c r="DG37" i="21"/>
  <c r="DG25" i="21"/>
  <c r="DG34" i="21"/>
  <c r="DG21" i="21"/>
  <c r="AU64" i="20"/>
  <c r="DG29" i="21"/>
  <c r="DG42" i="21"/>
  <c r="BG34" i="20"/>
  <c r="BG62" i="20"/>
  <c r="DG17" i="21"/>
  <c r="DG41" i="21"/>
  <c r="DG60" i="21"/>
  <c r="DG28" i="21"/>
  <c r="DE33" i="21"/>
  <c r="DG66" i="21"/>
  <c r="DG69" i="21"/>
  <c r="CR33" i="21"/>
  <c r="DE41" i="21"/>
  <c r="DG18" i="21"/>
  <c r="DE89" i="21"/>
  <c r="DE65" i="21"/>
  <c r="DG38" i="21"/>
  <c r="DE53" i="21"/>
  <c r="CR36" i="21"/>
  <c r="CR39" i="21"/>
  <c r="DG76" i="21"/>
  <c r="CR47" i="21"/>
  <c r="DG31" i="21"/>
  <c r="CR78" i="21"/>
  <c r="CR35" i="21"/>
  <c r="DE26" i="21"/>
  <c r="DE77" i="21"/>
  <c r="DE75" i="21"/>
  <c r="DG70" i="21"/>
  <c r="CR61" i="21"/>
  <c r="DE30" i="21"/>
  <c r="CR43" i="21"/>
  <c r="DE63" i="21"/>
  <c r="DG61" i="21"/>
  <c r="DG62" i="21"/>
  <c r="DG52" i="21"/>
  <c r="DG54" i="21"/>
  <c r="CR65" i="21"/>
  <c r="DG20" i="21"/>
  <c r="CR72" i="21"/>
  <c r="DG87" i="21"/>
  <c r="DG53" i="21"/>
  <c r="DE21" i="21"/>
  <c r="DE28" i="21"/>
  <c r="DG50" i="21"/>
  <c r="DG39" i="21"/>
  <c r="CR75" i="21"/>
  <c r="CR12" i="21"/>
  <c r="DG35" i="21"/>
  <c r="DE60" i="21"/>
  <c r="DE55" i="21"/>
  <c r="CR52" i="21"/>
  <c r="CR60" i="21"/>
  <c r="DG47" i="21"/>
  <c r="DE25" i="21"/>
  <c r="CR32" i="21"/>
  <c r="DE87" i="21"/>
  <c r="DE31" i="21"/>
  <c r="CR66" i="21"/>
  <c r="DE51" i="21"/>
  <c r="CR76" i="21"/>
  <c r="DE18" i="21"/>
  <c r="CR16" i="21"/>
  <c r="DE84" i="21"/>
  <c r="DE72" i="21"/>
  <c r="CR40" i="21"/>
  <c r="CR7" i="21"/>
  <c r="CR29" i="21"/>
  <c r="DE74" i="21"/>
  <c r="CR10" i="21"/>
  <c r="CR57" i="21"/>
  <c r="CR30" i="21"/>
  <c r="CR15" i="21"/>
  <c r="CR42" i="21"/>
  <c r="CR22" i="21"/>
  <c r="DG30" i="21"/>
  <c r="DE23" i="21"/>
  <c r="CR71" i="21"/>
  <c r="DE48" i="21"/>
  <c r="CR9" i="21"/>
  <c r="DE52" i="21"/>
  <c r="DE71" i="21"/>
  <c r="CR19" i="21"/>
  <c r="DE69" i="21"/>
  <c r="DG23" i="21"/>
  <c r="DE73" i="21"/>
  <c r="DE76" i="21"/>
  <c r="CR41" i="21"/>
  <c r="DE70" i="21"/>
  <c r="DE35" i="21"/>
  <c r="CR34" i="21"/>
  <c r="DE68" i="21"/>
  <c r="DG33" i="21"/>
  <c r="CR63" i="21"/>
  <c r="CR56" i="21"/>
  <c r="DE42" i="21"/>
  <c r="CR38" i="21"/>
  <c r="CR11" i="21"/>
  <c r="DE38" i="21"/>
  <c r="DG58" i="21"/>
  <c r="CR31" i="21"/>
  <c r="DE67" i="21"/>
  <c r="CR6" i="21"/>
  <c r="CR23" i="21"/>
  <c r="DE22" i="21"/>
  <c r="DG26" i="21"/>
  <c r="CR18" i="21"/>
  <c r="DE57" i="21"/>
  <c r="DG49" i="21"/>
  <c r="DE56" i="21"/>
  <c r="DE59" i="21"/>
  <c r="DE27" i="21"/>
  <c r="CR26" i="21"/>
  <c r="DE37" i="21"/>
  <c r="DE85" i="21"/>
  <c r="DE43" i="21"/>
  <c r="DE64" i="21"/>
  <c r="CR73" i="21"/>
  <c r="CR64" i="21"/>
  <c r="CR21" i="21"/>
  <c r="CR74" i="21"/>
  <c r="CR67" i="21"/>
  <c r="DG19" i="21"/>
  <c r="DE47" i="21"/>
  <c r="DE45" i="21"/>
  <c r="CR44" i="21"/>
  <c r="DE29" i="21"/>
  <c r="CR45" i="21"/>
  <c r="DE44" i="21"/>
  <c r="CR17" i="21"/>
  <c r="DG46" i="21"/>
  <c r="CR55" i="21"/>
  <c r="DE66" i="21"/>
  <c r="CR28" i="21"/>
  <c r="DE39" i="21"/>
  <c r="DE17" i="21"/>
  <c r="CR27" i="21"/>
  <c r="DE54" i="21"/>
  <c r="CR48" i="21"/>
  <c r="DE61" i="21"/>
  <c r="CR51" i="21"/>
  <c r="DE62" i="21"/>
  <c r="CR14" i="21"/>
  <c r="DE24" i="21"/>
  <c r="DE46" i="21"/>
  <c r="CR49" i="21"/>
  <c r="CR70" i="21"/>
  <c r="DE36" i="21"/>
  <c r="DE58" i="21"/>
  <c r="CR46" i="21"/>
  <c r="CR69" i="21"/>
  <c r="CR24" i="21"/>
  <c r="CR62" i="21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BH102" i="35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BE101" i="35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D102" i="35"/>
  <c r="G102" i="35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D103" i="35"/>
  <c r="Z103" i="35" s="1"/>
  <c r="G103" i="35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D101" i="35"/>
  <c r="G101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D104" i="35"/>
  <c r="G104" i="35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D107" i="35"/>
  <c r="D106" i="35"/>
  <c r="D105" i="35"/>
  <c r="DE20" i="21" l="1"/>
  <c r="DE79" i="21"/>
  <c r="CR50" i="21"/>
  <c r="DE32" i="21"/>
  <c r="CR37" i="21"/>
  <c r="CR54" i="21"/>
  <c r="CR8" i="21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G100" i="35"/>
  <c r="AC100" i="35" s="1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BK106" i="35" s="1"/>
  <c r="Y36" i="23"/>
  <c r="K58" i="23"/>
  <c r="AC58" i="23" s="1"/>
  <c r="C59" i="33" s="1"/>
  <c r="AR56" i="23"/>
  <c r="BJ56" i="23" s="1"/>
  <c r="BF42" i="23"/>
  <c r="BK102" i="35"/>
  <c r="BF44" i="23"/>
  <c r="Y16" i="23"/>
  <c r="AX104" i="35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D100" i="35"/>
  <c r="AT104" i="35" l="1"/>
  <c r="AV104" i="35" s="1"/>
  <c r="AX103" i="35"/>
  <c r="AU107" i="35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AV107" i="35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AY103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AY104" i="35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W101" i="35" l="1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AV101" i="35" l="1"/>
  <c r="AV100" i="35"/>
  <c r="V92" i="35" l="1"/>
  <c r="V97" i="35"/>
  <c r="V82" i="35"/>
  <c r="M78" i="35"/>
  <c r="M84" i="35"/>
  <c r="J88" i="35"/>
  <c r="M82" i="35"/>
  <c r="M88" i="35"/>
  <c r="M81" i="35"/>
  <c r="M86" i="35"/>
  <c r="M83" i="35"/>
  <c r="J89" i="35"/>
  <c r="J85" i="35"/>
  <c r="J94" i="35"/>
  <c r="J82" i="35"/>
  <c r="M95" i="35"/>
  <c r="M96" i="35"/>
  <c r="M89" i="35"/>
  <c r="M93" i="35"/>
  <c r="J83" i="35"/>
  <c r="J92" i="35"/>
  <c r="J96" i="35"/>
  <c r="M80" i="35"/>
  <c r="M79" i="35"/>
  <c r="AI79" i="35" s="1"/>
  <c r="M90" i="35"/>
  <c r="M91" i="35"/>
  <c r="J77" i="35"/>
  <c r="J93" i="35"/>
  <c r="J97" i="35"/>
  <c r="J84" i="35"/>
  <c r="J87" i="35"/>
  <c r="J78" i="35"/>
  <c r="M94" i="35"/>
  <c r="J91" i="35"/>
  <c r="J95" i="35"/>
  <c r="M77" i="35"/>
  <c r="J86" i="35"/>
  <c r="AF86" i="35" s="1"/>
  <c r="J81" i="35"/>
  <c r="J80" i="35"/>
  <c r="M85" i="35"/>
  <c r="AI85" i="35" s="1"/>
  <c r="M87" i="35"/>
  <c r="M92" i="35"/>
  <c r="M97" i="35"/>
  <c r="J79" i="35"/>
  <c r="J90" i="35"/>
  <c r="AI95" i="35" l="1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BA94" i="35"/>
  <c r="AI90" i="35"/>
  <c r="J98" i="35"/>
  <c r="AF99" i="35" s="1"/>
  <c r="AI84" i="35"/>
  <c r="M98" i="35"/>
  <c r="AI99" i="35" s="1"/>
  <c r="BD95" i="35"/>
  <c r="BD87" i="35"/>
  <c r="BA86" i="35"/>
  <c r="AZ86" i="35"/>
  <c r="AF95" i="35"/>
  <c r="AI94" i="35"/>
  <c r="AF87" i="35"/>
  <c r="AF85" i="35"/>
  <c r="AI81" i="35"/>
  <c r="BC91" i="35"/>
  <c r="AI97" i="35"/>
  <c r="AI96" i="35"/>
  <c r="AF82" i="35"/>
  <c r="AI83" i="35"/>
  <c r="BD79" i="35"/>
  <c r="BC79" i="35"/>
  <c r="AF88" i="35"/>
  <c r="AI78" i="35"/>
  <c r="BC85" i="35"/>
  <c r="BD85" i="35"/>
  <c r="AF78" i="35"/>
  <c r="AF97" i="35"/>
  <c r="AF96" i="35"/>
  <c r="V86" i="35"/>
  <c r="V79" i="35"/>
  <c r="V78" i="35"/>
  <c r="V84" i="35"/>
  <c r="V89" i="35"/>
  <c r="V90" i="35"/>
  <c r="V88" i="35"/>
  <c r="V80" i="35"/>
  <c r="V85" i="35"/>
  <c r="V77" i="35"/>
  <c r="V87" i="35"/>
  <c r="V95" i="35"/>
  <c r="V94" i="35"/>
  <c r="V83" i="35"/>
  <c r="AR83" i="35" s="1"/>
  <c r="BA79" i="35" l="1"/>
  <c r="BD82" i="35"/>
  <c r="BE85" i="35"/>
  <c r="AZ83" i="35"/>
  <c r="BD89" i="35"/>
  <c r="AZ93" i="35"/>
  <c r="BB93" i="35" s="1"/>
  <c r="AR90" i="35"/>
  <c r="BM90" i="35" s="1"/>
  <c r="AF98" i="35"/>
  <c r="BA98" i="35" s="1"/>
  <c r="BA89" i="35"/>
  <c r="BB89" i="35" s="1"/>
  <c r="BB79" i="35"/>
  <c r="BE87" i="35"/>
  <c r="BD80" i="35"/>
  <c r="BE80" i="35" s="1"/>
  <c r="AR85" i="35"/>
  <c r="AR80" i="35"/>
  <c r="BL80" i="35" s="1"/>
  <c r="AZ81" i="35"/>
  <c r="BB81" i="35" s="1"/>
  <c r="BD93" i="35"/>
  <c r="BE93" i="35" s="1"/>
  <c r="BA90" i="35"/>
  <c r="BB90" i="35" s="1"/>
  <c r="AR87" i="35"/>
  <c r="BM87" i="35" s="1"/>
  <c r="BE79" i="35"/>
  <c r="BE91" i="35"/>
  <c r="BE95" i="35"/>
  <c r="V98" i="35"/>
  <c r="AR89" i="35"/>
  <c r="BD97" i="35"/>
  <c r="BC97" i="35"/>
  <c r="BC81" i="35"/>
  <c r="BD81" i="35"/>
  <c r="AR95" i="35"/>
  <c r="V93" i="35"/>
  <c r="AR93" i="35" s="1"/>
  <c r="AR78" i="35"/>
  <c r="AR79" i="35"/>
  <c r="BC78" i="35"/>
  <c r="BD78" i="35"/>
  <c r="BA85" i="35"/>
  <c r="AZ85" i="35"/>
  <c r="BD84" i="35"/>
  <c r="BC84" i="35"/>
  <c r="AZ88" i="35"/>
  <c r="BA88" i="35"/>
  <c r="BB83" i="35"/>
  <c r="AZ84" i="35"/>
  <c r="BA84" i="35"/>
  <c r="AR84" i="35"/>
  <c r="V81" i="35"/>
  <c r="AZ87" i="35"/>
  <c r="BA87" i="35"/>
  <c r="BE82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V91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L85" i="35"/>
  <c r="BM85" i="35"/>
  <c r="BA78" i="35"/>
  <c r="AZ78" i="35"/>
  <c r="BA82" i="35"/>
  <c r="AZ82" i="35"/>
  <c r="BD99" i="35"/>
  <c r="BC99" i="35"/>
  <c r="BC90" i="35"/>
  <c r="BD90" i="35"/>
  <c r="V96" i="35"/>
  <c r="BD96" i="35"/>
  <c r="BC96" i="35"/>
  <c r="AI98" i="35"/>
  <c r="BB86" i="35"/>
  <c r="BB94" i="35"/>
  <c r="BE89" i="35"/>
  <c r="S91" i="35"/>
  <c r="S96" i="35"/>
  <c r="S79" i="35"/>
  <c r="S95" i="35"/>
  <c r="S88" i="35"/>
  <c r="S90" i="35"/>
  <c r="S92" i="35"/>
  <c r="S83" i="35"/>
  <c r="S89" i="35"/>
  <c r="S94" i="35"/>
  <c r="S97" i="35"/>
  <c r="S84" i="35"/>
  <c r="S81" i="35"/>
  <c r="S93" i="35"/>
  <c r="S80" i="35"/>
  <c r="S78" i="35"/>
  <c r="S82" i="35"/>
  <c r="S85" i="35"/>
  <c r="S87" i="35"/>
  <c r="S86" i="35"/>
  <c r="S77" i="35"/>
  <c r="AZ98" i="35" l="1"/>
  <c r="BE97" i="35"/>
  <c r="BL87" i="35"/>
  <c r="BE99" i="35"/>
  <c r="BM80" i="35"/>
  <c r="BN80" i="35" s="1"/>
  <c r="BL90" i="35"/>
  <c r="BN90" i="35" s="1"/>
  <c r="BN85" i="35"/>
  <c r="BE83" i="35"/>
  <c r="AO79" i="35"/>
  <c r="BI79" i="35" s="1"/>
  <c r="AO85" i="35"/>
  <c r="BJ85" i="35" s="1"/>
  <c r="AO92" i="35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S98" i="35"/>
  <c r="AO99" i="35" s="1"/>
  <c r="BB97" i="35"/>
  <c r="BB99" i="35"/>
  <c r="BN87" i="35"/>
  <c r="AR81" i="35"/>
  <c r="AR82" i="35"/>
  <c r="BB98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I90" i="35"/>
  <c r="BD98" i="35"/>
  <c r="BC98" i="35"/>
  <c r="BE98" i="35" s="1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BJ92" i="35"/>
  <c r="BI92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M20" i="35"/>
  <c r="P6" i="35"/>
  <c r="AR68" i="35" l="1"/>
  <c r="AR9" i="35"/>
  <c r="BI85" i="35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AR31" i="35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BK85" i="35"/>
  <c r="AO98" i="35"/>
  <c r="BJ98" i="35" s="1"/>
  <c r="BM9" i="35"/>
  <c r="BL9" i="35"/>
  <c r="AR36" i="35"/>
  <c r="BL68" i="35"/>
  <c r="BM68" i="35"/>
  <c r="V76" i="35"/>
  <c r="BK92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BL60" i="35"/>
  <c r="AR11" i="35"/>
  <c r="AR71" i="35"/>
  <c r="AR20" i="35"/>
  <c r="AR74" i="35"/>
  <c r="BL99" i="35"/>
  <c r="BM99" i="35"/>
  <c r="BN89" i="35"/>
  <c r="BM82" i="35"/>
  <c r="BL82" i="35"/>
  <c r="BL31" i="35"/>
  <c r="BM31" i="35"/>
  <c r="AR61" i="35"/>
  <c r="BL96" i="35"/>
  <c r="BM96" i="35"/>
  <c r="BN93" i="35"/>
  <c r="BN78" i="35"/>
  <c r="BK90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BL41" i="35"/>
  <c r="BM75" i="35"/>
  <c r="AR70" i="35"/>
  <c r="AR15" i="35"/>
  <c r="AR28" i="35"/>
  <c r="AR63" i="35"/>
  <c r="BI88" i="35"/>
  <c r="BJ88" i="35"/>
  <c r="BJ78" i="35"/>
  <c r="BI78" i="35"/>
  <c r="BJ82" i="35"/>
  <c r="BI82" i="35"/>
  <c r="BM69" i="35"/>
  <c r="BL69" i="35"/>
  <c r="BJ80" i="35"/>
  <c r="BI80" i="35"/>
  <c r="BI95" i="35"/>
  <c r="BJ95" i="35"/>
  <c r="BI96" i="35"/>
  <c r="BJ96" i="35"/>
  <c r="BI87" i="35"/>
  <c r="BJ87" i="35"/>
  <c r="G65" i="35"/>
  <c r="G81" i="35"/>
  <c r="G4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AO31" i="35" s="1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AR44" i="35" s="1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AO37" i="35" s="1"/>
  <c r="S18" i="35"/>
  <c r="AO18" i="35" s="1"/>
  <c r="S65" i="35"/>
  <c r="S45" i="35"/>
  <c r="S32" i="35"/>
  <c r="S5" i="35"/>
  <c r="S4" i="35"/>
  <c r="S27" i="35"/>
  <c r="S19" i="35"/>
  <c r="S21" i="35"/>
  <c r="S64" i="35"/>
  <c r="P9" i="35"/>
  <c r="S33" i="35"/>
  <c r="AO33" i="35" s="1"/>
  <c r="S20" i="35"/>
  <c r="S40" i="35"/>
  <c r="P4" i="35"/>
  <c r="S72" i="35"/>
  <c r="S29" i="35"/>
  <c r="S43" i="35"/>
  <c r="S42" i="35"/>
  <c r="S66" i="35"/>
  <c r="S14" i="35"/>
  <c r="S41" i="35"/>
  <c r="AO41" i="35" s="1"/>
  <c r="S52" i="35"/>
  <c r="S47" i="35"/>
  <c r="S35" i="35"/>
  <c r="S60" i="35"/>
  <c r="AO60" i="35" s="1"/>
  <c r="S56" i="35"/>
  <c r="S69" i="35"/>
  <c r="S44" i="35"/>
  <c r="S63" i="35"/>
  <c r="S15" i="35"/>
  <c r="S58" i="35"/>
  <c r="S10" i="35"/>
  <c r="S74" i="35"/>
  <c r="S57" i="35"/>
  <c r="AO57" i="35" s="1"/>
  <c r="S75" i="35"/>
  <c r="S13" i="35"/>
  <c r="S7" i="35"/>
  <c r="S23" i="35"/>
  <c r="S70" i="35"/>
  <c r="S61" i="35"/>
  <c r="S39" i="35"/>
  <c r="AO39" i="35" s="1"/>
  <c r="S71" i="35"/>
  <c r="S28" i="35"/>
  <c r="S25" i="35"/>
  <c r="S9" i="35"/>
  <c r="AO9" i="35" s="1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AI12" i="35" s="1"/>
  <c r="M6" i="35"/>
  <c r="J15" i="35"/>
  <c r="M34" i="35"/>
  <c r="M25" i="35"/>
  <c r="M10" i="35"/>
  <c r="J7" i="35"/>
  <c r="J34" i="35"/>
  <c r="J31" i="35"/>
  <c r="M37" i="35"/>
  <c r="J26" i="35"/>
  <c r="AF26" i="35" s="1"/>
  <c r="J37" i="35"/>
  <c r="M14" i="35"/>
  <c r="M9" i="35"/>
  <c r="J5" i="35"/>
  <c r="M32" i="35"/>
  <c r="G12" i="35"/>
  <c r="M13" i="35"/>
  <c r="J30" i="35"/>
  <c r="G6" i="35"/>
  <c r="J18" i="35"/>
  <c r="J8" i="35"/>
  <c r="G31" i="35"/>
  <c r="G27" i="35"/>
  <c r="J14" i="35"/>
  <c r="M22" i="35"/>
  <c r="G9" i="35"/>
  <c r="G24" i="35"/>
  <c r="G7" i="35"/>
  <c r="J35" i="35"/>
  <c r="M18" i="35"/>
  <c r="AI18" i="35" s="1"/>
  <c r="G62" i="35"/>
  <c r="G18" i="35"/>
  <c r="G58" i="35"/>
  <c r="G22" i="35"/>
  <c r="G29" i="35"/>
  <c r="G15" i="35"/>
  <c r="G30" i="35"/>
  <c r="M7" i="35"/>
  <c r="G28" i="35"/>
  <c r="AC28" i="35" s="1"/>
  <c r="G17" i="35"/>
  <c r="G26" i="35"/>
  <c r="M16" i="35"/>
  <c r="M28" i="35"/>
  <c r="AI28" i="35" s="1"/>
  <c r="J21" i="35"/>
  <c r="G61" i="35"/>
  <c r="M30" i="35"/>
  <c r="G13" i="35"/>
  <c r="G60" i="35"/>
  <c r="J9" i="35"/>
  <c r="J19" i="35"/>
  <c r="G14" i="35"/>
  <c r="AC14" i="35" s="1"/>
  <c r="G11" i="35"/>
  <c r="G23" i="35"/>
  <c r="G21" i="35"/>
  <c r="G10" i="35"/>
  <c r="J27" i="35"/>
  <c r="G25" i="35"/>
  <c r="M24" i="35"/>
  <c r="M4" i="35"/>
  <c r="AI5" i="35" s="1"/>
  <c r="J4" i="35"/>
  <c r="AC7" i="35" l="1"/>
  <c r="AF14" i="35"/>
  <c r="BL13" i="35"/>
  <c r="BN13" i="35" s="1"/>
  <c r="BN81" i="35"/>
  <c r="BL23" i="35"/>
  <c r="BN23" i="35" s="1"/>
  <c r="AC11" i="35"/>
  <c r="AO23" i="35"/>
  <c r="BJ23" i="35" s="1"/>
  <c r="BL45" i="35"/>
  <c r="BN45" i="35" s="1"/>
  <c r="BL48" i="35"/>
  <c r="BN48" i="35" s="1"/>
  <c r="AO47" i="35"/>
  <c r="AO15" i="35"/>
  <c r="BI15" i="35" s="1"/>
  <c r="AO27" i="35"/>
  <c r="AO7" i="35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AO20" i="35"/>
  <c r="BJ20" i="35" s="1"/>
  <c r="BN31" i="35"/>
  <c r="BN98" i="35"/>
  <c r="BL12" i="35"/>
  <c r="BN12" i="35" s="1"/>
  <c r="AO19" i="35"/>
  <c r="BI19" i="35" s="1"/>
  <c r="BN68" i="35"/>
  <c r="AO32" i="35"/>
  <c r="BI32" i="35" s="1"/>
  <c r="AI6" i="35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BN9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AW7" i="35"/>
  <c r="AX7" i="35"/>
  <c r="M19" i="35"/>
  <c r="AF28" i="35"/>
  <c r="AO10" i="35"/>
  <c r="AO44" i="35"/>
  <c r="BI47" i="35"/>
  <c r="BJ47" i="35"/>
  <c r="S49" i="35"/>
  <c r="AO68" i="35"/>
  <c r="BM46" i="35"/>
  <c r="BL46" i="35"/>
  <c r="BM32" i="35"/>
  <c r="BL32" i="35"/>
  <c r="BM64" i="35"/>
  <c r="BL64" i="35"/>
  <c r="BL26" i="35"/>
  <c r="BM26" i="35"/>
  <c r="S12" i="35"/>
  <c r="AO12" i="35" s="1"/>
  <c r="AO46" i="35"/>
  <c r="AO36" i="35"/>
  <c r="AL15" i="35"/>
  <c r="AL13" i="35"/>
  <c r="BK80" i="35"/>
  <c r="BN69" i="35"/>
  <c r="AR47" i="35"/>
  <c r="AR25" i="35"/>
  <c r="AR65" i="35"/>
  <c r="AR55" i="35"/>
  <c r="AR52" i="35"/>
  <c r="AX11" i="35"/>
  <c r="AW11" i="35"/>
  <c r="AZ21" i="35"/>
  <c r="AC18" i="35"/>
  <c r="AC12" i="35"/>
  <c r="AF15" i="35"/>
  <c r="AZ6" i="35"/>
  <c r="BA6" i="35"/>
  <c r="AF17" i="35"/>
  <c r="AL18" i="35"/>
  <c r="BC5" i="35"/>
  <c r="BD5" i="35"/>
  <c r="AC10" i="35"/>
  <c r="AX14" i="35"/>
  <c r="AW14" i="35"/>
  <c r="AC13" i="35"/>
  <c r="BC28" i="35"/>
  <c r="BD28" i="35"/>
  <c r="AX28" i="35"/>
  <c r="AW28" i="35"/>
  <c r="AC29" i="35"/>
  <c r="AC62" i="35"/>
  <c r="AC24" i="35"/>
  <c r="AC27" i="35"/>
  <c r="AI32" i="35"/>
  <c r="AI37" i="35"/>
  <c r="BD6" i="35"/>
  <c r="BC6" i="35"/>
  <c r="AI26" i="35"/>
  <c r="AF20" i="35"/>
  <c r="AO70" i="35"/>
  <c r="BJ60" i="35"/>
  <c r="BI60" i="35"/>
  <c r="AO14" i="35"/>
  <c r="AO45" i="35"/>
  <c r="BJ18" i="35"/>
  <c r="BI18" i="35"/>
  <c r="V42" i="35"/>
  <c r="AR42" i="35" s="1"/>
  <c r="P5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BI9" i="35"/>
  <c r="BJ9" i="35"/>
  <c r="AO29" i="35"/>
  <c r="AO64" i="35"/>
  <c r="BJ27" i="35"/>
  <c r="BI27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Z25" i="35"/>
  <c r="BJ61" i="35"/>
  <c r="AO40" i="35"/>
  <c r="BJ33" i="35"/>
  <c r="BI33" i="35"/>
  <c r="AO34" i="35"/>
  <c r="BM34" i="35"/>
  <c r="BL34" i="35"/>
  <c r="BJ31" i="35"/>
  <c r="BI31" i="35"/>
  <c r="AO16" i="35"/>
  <c r="V6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BI74" i="35"/>
  <c r="S55" i="35"/>
  <c r="AO55" i="35" s="1"/>
  <c r="BM24" i="35"/>
  <c r="BL24" i="35"/>
  <c r="V6" i="35"/>
  <c r="AR6" i="35" s="1"/>
  <c r="AI27" i="35"/>
  <c r="AO8" i="35"/>
  <c r="BK96" i="35"/>
  <c r="BK78" i="35"/>
  <c r="AR73" i="35"/>
  <c r="BM5" i="35"/>
  <c r="BL5" i="35"/>
  <c r="BN60" i="35"/>
  <c r="BA31" i="35"/>
  <c r="AC23" i="35"/>
  <c r="AC61" i="35"/>
  <c r="AC26" i="35"/>
  <c r="AF35" i="35"/>
  <c r="AF8" i="35"/>
  <c r="AI13" i="35"/>
  <c r="AI14" i="35"/>
  <c r="AI10" i="35"/>
  <c r="AF24" i="35"/>
  <c r="AF33" i="35"/>
  <c r="AF29" i="35"/>
  <c r="M21" i="35"/>
  <c r="AI21" i="35" s="1"/>
  <c r="AO42" i="35"/>
  <c r="BI20" i="35"/>
  <c r="AO5" i="35"/>
  <c r="BJ37" i="35"/>
  <c r="BI37" i="35"/>
  <c r="BM21" i="35"/>
  <c r="BL21" i="35"/>
  <c r="V56" i="35"/>
  <c r="AR56" i="35" s="1"/>
  <c r="BL72" i="35"/>
  <c r="BM72" i="35"/>
  <c r="P7" i="35"/>
  <c r="AL7" i="35" s="1"/>
  <c r="AO24" i="35"/>
  <c r="S53" i="35"/>
  <c r="S76" i="35"/>
  <c r="BM70" i="35"/>
  <c r="BL70" i="35"/>
  <c r="BN41" i="35"/>
  <c r="BL18" i="35"/>
  <c r="BM18" i="35"/>
  <c r="BN99" i="35"/>
  <c r="AR59" i="35"/>
  <c r="AR76" i="35"/>
  <c r="AR77" i="35"/>
  <c r="BM36" i="35"/>
  <c r="BL36" i="35"/>
  <c r="AI25" i="35"/>
  <c r="AI31" i="35"/>
  <c r="AC16" i="35"/>
  <c r="BJ25" i="35"/>
  <c r="BI25" i="35"/>
  <c r="BI39" i="35"/>
  <c r="BJ39" i="35"/>
  <c r="BJ57" i="35"/>
  <c r="BI57" i="35"/>
  <c r="AO72" i="35"/>
  <c r="AO62" i="35"/>
  <c r="AL11" i="35"/>
  <c r="AL19" i="35"/>
  <c r="AO67" i="35"/>
  <c r="AR8" i="35"/>
  <c r="AR35" i="35"/>
  <c r="BA14" i="35"/>
  <c r="AZ14" i="35"/>
  <c r="BA26" i="35"/>
  <c r="AZ26" i="35"/>
  <c r="AI34" i="35"/>
  <c r="AF12" i="35"/>
  <c r="AI35" i="35"/>
  <c r="AI36" i="35"/>
  <c r="BJ7" i="35"/>
  <c r="BI7" i="35"/>
  <c r="BJ15" i="35"/>
  <c r="BJ41" i="35"/>
  <c r="BI41" i="35"/>
  <c r="S51" i="35"/>
  <c r="AO51" i="35" s="1"/>
  <c r="BL51" i="35"/>
  <c r="BM51" i="35"/>
  <c r="BL54" i="35"/>
  <c r="BM54" i="35"/>
  <c r="BM37" i="35"/>
  <c r="BL37" i="35"/>
  <c r="AO22" i="35"/>
  <c r="AO26" i="35"/>
  <c r="BK88" i="35"/>
  <c r="BN75" i="35"/>
  <c r="BM30" i="35"/>
  <c r="BL30" i="35"/>
  <c r="BM74" i="35"/>
  <c r="BL74" i="35"/>
  <c r="BK93" i="35"/>
  <c r="BL10" i="35"/>
  <c r="BM10" i="35"/>
  <c r="G34" i="35"/>
  <c r="G78" i="35"/>
  <c r="G72" i="35"/>
  <c r="G45" i="35"/>
  <c r="G43" i="35"/>
  <c r="G67" i="35"/>
  <c r="G52" i="35"/>
  <c r="G54" i="35"/>
  <c r="G39" i="35"/>
  <c r="G79" i="35"/>
  <c r="AC79" i="35" s="1"/>
  <c r="G74" i="35"/>
  <c r="G42" i="35"/>
  <c r="G35" i="35"/>
  <c r="G71" i="35"/>
  <c r="G36" i="35"/>
  <c r="G75" i="35"/>
  <c r="G41" i="35"/>
  <c r="G49" i="35"/>
  <c r="G46" i="35"/>
  <c r="G55" i="35"/>
  <c r="G70" i="35"/>
  <c r="G50" i="35"/>
  <c r="G53" i="35"/>
  <c r="AC53" i="35" s="1"/>
  <c r="G66" i="35"/>
  <c r="AC66" i="35" s="1"/>
  <c r="G64" i="35"/>
  <c r="G73" i="35"/>
  <c r="G37" i="35"/>
  <c r="AC37" i="35" s="1"/>
  <c r="G69" i="35"/>
  <c r="G80" i="35"/>
  <c r="G47" i="35"/>
  <c r="G38" i="35"/>
  <c r="G44" i="35"/>
  <c r="G94" i="35"/>
  <c r="G88" i="35"/>
  <c r="G87" i="35"/>
  <c r="G84" i="35"/>
  <c r="G96" i="35"/>
  <c r="G92" i="35"/>
  <c r="G89" i="35"/>
  <c r="G91" i="35"/>
  <c r="G93" i="35"/>
  <c r="G97" i="35"/>
  <c r="G85" i="35"/>
  <c r="G95" i="35"/>
  <c r="G86" i="35"/>
  <c r="G83" i="35"/>
  <c r="G90" i="35"/>
  <c r="G68" i="35"/>
  <c r="G76" i="35"/>
  <c r="AC76" i="35" s="1"/>
  <c r="G33" i="35"/>
  <c r="G56" i="35"/>
  <c r="G48" i="35"/>
  <c r="G40" i="35"/>
  <c r="G51" i="35"/>
  <c r="AC51" i="35" s="1"/>
  <c r="D10" i="35"/>
  <c r="D16" i="35"/>
  <c r="D12" i="35"/>
  <c r="D5" i="35"/>
  <c r="D17" i="35"/>
  <c r="D15" i="35"/>
  <c r="D6" i="35"/>
  <c r="D11" i="35"/>
  <c r="Z11" i="35" s="1"/>
  <c r="D7" i="35"/>
  <c r="D13" i="35"/>
  <c r="D14" i="35"/>
  <c r="D18" i="35"/>
  <c r="D9" i="35"/>
  <c r="D4" i="35"/>
  <c r="Z14" i="35" l="1"/>
  <c r="BG10" i="35"/>
  <c r="BI23" i="35"/>
  <c r="BN30" i="35"/>
  <c r="BN54" i="35"/>
  <c r="AZ34" i="35"/>
  <c r="BB34" i="35" s="1"/>
  <c r="BK60" i="35"/>
  <c r="AZ7" i="35"/>
  <c r="BB7" i="35" s="1"/>
  <c r="AZ30" i="35"/>
  <c r="BB30" i="35" s="1"/>
  <c r="BD11" i="35"/>
  <c r="BA9" i="35"/>
  <c r="BM58" i="35"/>
  <c r="BN26" i="35"/>
  <c r="BA27" i="35"/>
  <c r="BB27" i="35" s="1"/>
  <c r="BK74" i="35"/>
  <c r="AC74" i="35"/>
  <c r="AW74" i="35" s="1"/>
  <c r="BB26" i="35"/>
  <c r="BN70" i="35"/>
  <c r="BJ75" i="35"/>
  <c r="BC29" i="35"/>
  <c r="BE29" i="35" s="1"/>
  <c r="BN61" i="35"/>
  <c r="BD24" i="35"/>
  <c r="BE24" i="35" s="1"/>
  <c r="AW17" i="35"/>
  <c r="AZ11" i="35"/>
  <c r="BB11" i="35" s="1"/>
  <c r="BI71" i="35"/>
  <c r="BK71" i="35" s="1"/>
  <c r="AX6" i="35"/>
  <c r="AY6" i="35" s="1"/>
  <c r="BF17" i="35"/>
  <c r="BH17" i="35" s="1"/>
  <c r="AZ18" i="35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B9" i="35"/>
  <c r="BN58" i="35"/>
  <c r="BN63" i="35"/>
  <c r="AY17" i="35"/>
  <c r="BK41" i="35"/>
  <c r="BK20" i="35"/>
  <c r="AC44" i="35"/>
  <c r="BI58" i="35"/>
  <c r="BA22" i="35"/>
  <c r="BB22" i="35" s="1"/>
  <c r="BI38" i="35"/>
  <c r="BK38" i="35" s="1"/>
  <c r="BJ32" i="35"/>
  <c r="BK32" i="35" s="1"/>
  <c r="BF9" i="35"/>
  <c r="BK7" i="35"/>
  <c r="BB14" i="35"/>
  <c r="BN11" i="35"/>
  <c r="BN10" i="35"/>
  <c r="BN51" i="35"/>
  <c r="AW15" i="35"/>
  <c r="AY15" i="35" s="1"/>
  <c r="BK39" i="35"/>
  <c r="BN21" i="35"/>
  <c r="BH10" i="35"/>
  <c r="BJ19" i="35"/>
  <c r="BK19" i="35" s="1"/>
  <c r="BF12" i="35"/>
  <c r="BH12" i="35" s="1"/>
  <c r="BA10" i="35"/>
  <c r="BB10" i="35" s="1"/>
  <c r="BE5" i="35"/>
  <c r="AZ5" i="35"/>
  <c r="BB5" i="35" s="1"/>
  <c r="BK37" i="35"/>
  <c r="BN72" i="35"/>
  <c r="Z5" i="35"/>
  <c r="AU5" i="35" s="1"/>
  <c r="Z15" i="35"/>
  <c r="AT15" i="35" s="1"/>
  <c r="AC95" i="35"/>
  <c r="AW95" i="35" s="1"/>
  <c r="AC55" i="35"/>
  <c r="AW55" i="35" s="1"/>
  <c r="BN5" i="35"/>
  <c r="BK31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E6" i="35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BK58" i="35"/>
  <c r="Z13" i="35"/>
  <c r="AU13" i="35" s="1"/>
  <c r="Z16" i="35"/>
  <c r="AU16" i="35" s="1"/>
  <c r="BN39" i="35"/>
  <c r="Z10" i="35"/>
  <c r="AU10" i="35" s="1"/>
  <c r="BK15" i="35"/>
  <c r="BK23" i="35"/>
  <c r="BN19" i="35"/>
  <c r="AY14" i="35"/>
  <c r="AY11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K25" i="35"/>
  <c r="BB31" i="35"/>
  <c r="BN24" i="35"/>
  <c r="BH9" i="35"/>
  <c r="Z18" i="35"/>
  <c r="AT18" i="35" s="1"/>
  <c r="AC88" i="35"/>
  <c r="AX88" i="35" s="1"/>
  <c r="AC73" i="35"/>
  <c r="AW73" i="35" s="1"/>
  <c r="AL8" i="35"/>
  <c r="BF8" i="35" s="1"/>
  <c r="BE11" i="35"/>
  <c r="BE12" i="35"/>
  <c r="AC93" i="35"/>
  <c r="AX93" i="35" s="1"/>
  <c r="BK9" i="35"/>
  <c r="BN32" i="35"/>
  <c r="G98" i="35"/>
  <c r="AC99" i="35" s="1"/>
  <c r="BJ24" i="35"/>
  <c r="BI24" i="35"/>
  <c r="BA23" i="35"/>
  <c r="AZ23" i="35"/>
  <c r="BA20" i="35"/>
  <c r="AZ20" i="35"/>
  <c r="AX13" i="35"/>
  <c r="AW13" i="35"/>
  <c r="BA28" i="35"/>
  <c r="AZ28" i="35"/>
  <c r="G20" i="35"/>
  <c r="J36" i="35"/>
  <c r="AX95" i="35"/>
  <c r="AX44" i="35"/>
  <c r="AW44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K7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B6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G32" i="35"/>
  <c r="AC32" i="35" s="1"/>
  <c r="AC68" i="35"/>
  <c r="AC90" i="35"/>
  <c r="G59" i="35"/>
  <c r="D19" i="35"/>
  <c r="Z19" i="35" s="1"/>
  <c r="G19" i="35"/>
  <c r="AC19" i="35" s="1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M39" i="35"/>
  <c r="AI39" i="35" s="1"/>
  <c r="J38" i="35"/>
  <c r="AF38" i="35" s="1"/>
  <c r="G77" i="35"/>
  <c r="AC77" i="35" s="1"/>
  <c r="AC69" i="35"/>
  <c r="AX53" i="35"/>
  <c r="AW53" i="35"/>
  <c r="AC75" i="35"/>
  <c r="AC71" i="35"/>
  <c r="AC54" i="35"/>
  <c r="AC52" i="35"/>
  <c r="AC34" i="35"/>
  <c r="BJ62" i="35"/>
  <c r="BI62" i="35"/>
  <c r="BK57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BK61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BK47" i="35"/>
  <c r="BB18" i="35"/>
  <c r="Z17" i="35"/>
  <c r="G82" i="35"/>
  <c r="AC82" i="35" s="1"/>
  <c r="AC85" i="35"/>
  <c r="AC47" i="35"/>
  <c r="AX66" i="35"/>
  <c r="AW66" i="35"/>
  <c r="AX79" i="35"/>
  <c r="AW79" i="35"/>
  <c r="AC39" i="35"/>
  <c r="AC43" i="35"/>
  <c r="AC45" i="35"/>
  <c r="BD36" i="35"/>
  <c r="BC36" i="35"/>
  <c r="BL35" i="35"/>
  <c r="BM35" i="35"/>
  <c r="AI22" i="35"/>
  <c r="BD17" i="35"/>
  <c r="BC17" i="35"/>
  <c r="BN34" i="35"/>
  <c r="BB25" i="35"/>
  <c r="BI17" i="35"/>
  <c r="BJ17" i="35"/>
  <c r="BK27" i="35"/>
  <c r="BN16" i="35"/>
  <c r="BI14" i="35"/>
  <c r="BJ14" i="35"/>
  <c r="BC37" i="35"/>
  <c r="BD37" i="35"/>
  <c r="AY28" i="35"/>
  <c r="AX18" i="35"/>
  <c r="AW18" i="35"/>
  <c r="AO56" i="35"/>
  <c r="AO49" i="35"/>
  <c r="AO50" i="35"/>
  <c r="AT14" i="35"/>
  <c r="AU14" i="35"/>
  <c r="AW51" i="35"/>
  <c r="AX51" i="35"/>
  <c r="G8" i="35"/>
  <c r="AX76" i="35"/>
  <c r="AW76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W37" i="35"/>
  <c r="AX37" i="35"/>
  <c r="AC70" i="35"/>
  <c r="G63" i="35"/>
  <c r="AC63" i="35" s="1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AY7" i="35"/>
  <c r="AT11" i="35"/>
  <c r="AU11" i="35"/>
  <c r="AX48" i="35"/>
  <c r="Z7" i="35"/>
  <c r="AC38" i="35"/>
  <c r="AC41" i="35"/>
  <c r="AC36" i="35"/>
  <c r="AC42" i="35"/>
  <c r="AC72" i="35"/>
  <c r="G57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K18" i="35"/>
  <c r="BJ70" i="35"/>
  <c r="BI70" i="35"/>
  <c r="BE28" i="35"/>
  <c r="BA17" i="35"/>
  <c r="AZ17" i="35"/>
  <c r="BB21" i="35"/>
  <c r="BM52" i="35"/>
  <c r="BL52" i="35"/>
  <c r="BF15" i="35"/>
  <c r="BG15" i="35"/>
  <c r="BN64" i="35"/>
  <c r="AO13" i="35"/>
  <c r="BN44" i="35"/>
  <c r="D8" i="35"/>
  <c r="Z8" i="35" s="1"/>
  <c r="AW80" i="35" l="1"/>
  <c r="AX89" i="35"/>
  <c r="AT5" i="35"/>
  <c r="AX56" i="35"/>
  <c r="AX74" i="35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BE35" i="35"/>
  <c r="AY5" i="35"/>
  <c r="BB8" i="35"/>
  <c r="AT6" i="35"/>
  <c r="AV6" i="35" s="1"/>
  <c r="AY44" i="35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AY74" i="35"/>
  <c r="BN22" i="35"/>
  <c r="AY48" i="35"/>
  <c r="AU18" i="35"/>
  <c r="AV18" i="35" s="1"/>
  <c r="AX84" i="35"/>
  <c r="AY84" i="35" s="1"/>
  <c r="AV11" i="35"/>
  <c r="AW40" i="35"/>
  <c r="AY40" i="35" s="1"/>
  <c r="BN8" i="35"/>
  <c r="BE37" i="35"/>
  <c r="AV14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AY89" i="35"/>
  <c r="BK62" i="35"/>
  <c r="AY53" i="35"/>
  <c r="AW86" i="35"/>
  <c r="AY86" i="35" s="1"/>
  <c r="AT10" i="35"/>
  <c r="AV10" i="35" s="1"/>
  <c r="AY24" i="35"/>
  <c r="BE10" i="35"/>
  <c r="AY79" i="35"/>
  <c r="AY80" i="35"/>
  <c r="BH7" i="35"/>
  <c r="BB17" i="35"/>
  <c r="BN56" i="35"/>
  <c r="AC98" i="35"/>
  <c r="AW98" i="35" s="1"/>
  <c r="AV5" i="35"/>
  <c r="BK68" i="35"/>
  <c r="AY16" i="35"/>
  <c r="BE25" i="35"/>
  <c r="AY23" i="35"/>
  <c r="AY51" i="35"/>
  <c r="BK11" i="35"/>
  <c r="AY56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AY76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AY35" i="35"/>
  <c r="AY95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Y37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M40" i="35"/>
  <c r="AI40" i="35" s="1"/>
  <c r="AT8" i="35"/>
  <c r="AU8" i="35"/>
  <c r="P20" i="35"/>
  <c r="AL20" i="35" s="1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D20" i="35"/>
  <c r="Z20" i="35" s="1"/>
  <c r="BE22" i="35" l="1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P21" i="35"/>
  <c r="AL21" i="35" s="1"/>
  <c r="J39" i="35"/>
  <c r="AF39" i="35" s="1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M41" i="35"/>
  <c r="AI41" i="35" s="1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D21" i="35"/>
  <c r="Z21" i="35" s="1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AV21" i="35" s="1"/>
  <c r="M42" i="35"/>
  <c r="AI42" i="35" s="1"/>
  <c r="BB37" i="35"/>
  <c r="BC41" i="35"/>
  <c r="BD41" i="35"/>
  <c r="J40" i="35"/>
  <c r="AF40" i="35" s="1"/>
  <c r="AY58" i="35"/>
  <c r="BG21" i="35"/>
  <c r="BF21" i="35"/>
  <c r="BH21" i="35" s="1"/>
  <c r="P22" i="35"/>
  <c r="AL22" i="35" s="1"/>
  <c r="AV20" i="35"/>
  <c r="BH20" i="35"/>
  <c r="AY64" i="35"/>
  <c r="AZ39" i="35"/>
  <c r="BA39" i="35"/>
  <c r="D22" i="35"/>
  <c r="Z22" i="35" s="1"/>
  <c r="AT22" i="35" l="1"/>
  <c r="AU22" i="35"/>
  <c r="BD42" i="35"/>
  <c r="BC42" i="35"/>
  <c r="BE41" i="35"/>
  <c r="BG22" i="35"/>
  <c r="BF22" i="35"/>
  <c r="BH22" i="35" s="1"/>
  <c r="BB39" i="35"/>
  <c r="M43" i="35"/>
  <c r="AI43" i="35" s="1"/>
  <c r="J41" i="35"/>
  <c r="AF41" i="35" s="1"/>
  <c r="D23" i="35"/>
  <c r="Z23" i="35" s="1"/>
  <c r="P23" i="35"/>
  <c r="AL23" i="35" s="1"/>
  <c r="BA40" i="35"/>
  <c r="AZ40" i="35"/>
  <c r="BE42" i="35" l="1"/>
  <c r="AV22" i="35"/>
  <c r="BB40" i="35"/>
  <c r="BG23" i="35"/>
  <c r="BF23" i="35"/>
  <c r="J42" i="35"/>
  <c r="AF42" i="35" s="1"/>
  <c r="D24" i="35"/>
  <c r="Z24" i="35" s="1"/>
  <c r="P24" i="35"/>
  <c r="AL24" i="35" s="1"/>
  <c r="AT23" i="35"/>
  <c r="AU23" i="35"/>
  <c r="BA41" i="35"/>
  <c r="AZ41" i="35"/>
  <c r="BD43" i="35"/>
  <c r="BC43" i="35"/>
  <c r="M44" i="35"/>
  <c r="AI44" i="35" s="1"/>
  <c r="AV23" i="35" l="1"/>
  <c r="BH23" i="35"/>
  <c r="BB41" i="35"/>
  <c r="BD44" i="35"/>
  <c r="BC44" i="35"/>
  <c r="BE44" i="35" s="1"/>
  <c r="AU24" i="35"/>
  <c r="AT24" i="35"/>
  <c r="BE43" i="35"/>
  <c r="BA42" i="35"/>
  <c r="AZ42" i="35"/>
  <c r="P25" i="35"/>
  <c r="AL25" i="35" s="1"/>
  <c r="BF24" i="35"/>
  <c r="BG24" i="35"/>
  <c r="M45" i="35"/>
  <c r="AI45" i="35" s="1"/>
  <c r="J43" i="35"/>
  <c r="AF43" i="35" s="1"/>
  <c r="D25" i="35"/>
  <c r="Z25" i="35" s="1"/>
  <c r="BB42" i="35" l="1"/>
  <c r="J44" i="35"/>
  <c r="AF44" i="35" s="1"/>
  <c r="AU25" i="35"/>
  <c r="AT25" i="35"/>
  <c r="AV25" i="35" s="1"/>
  <c r="BD45" i="35"/>
  <c r="BC45" i="35"/>
  <c r="BE45" i="35" s="1"/>
  <c r="AV24" i="35"/>
  <c r="BA43" i="35"/>
  <c r="AZ43" i="35"/>
  <c r="M46" i="35"/>
  <c r="AI46" i="35" s="1"/>
  <c r="D26" i="35"/>
  <c r="Z26" i="35" s="1"/>
  <c r="P26" i="35"/>
  <c r="AL26" i="35" s="1"/>
  <c r="BH24" i="35"/>
  <c r="BG25" i="35"/>
  <c r="BF25" i="35"/>
  <c r="BH25" i="35" l="1"/>
  <c r="BF26" i="35"/>
  <c r="BG26" i="35"/>
  <c r="AT26" i="35"/>
  <c r="AU26" i="35"/>
  <c r="D27" i="35"/>
  <c r="Z27" i="35" s="1"/>
  <c r="P27" i="35"/>
  <c r="AL27" i="35" s="1"/>
  <c r="BD46" i="35"/>
  <c r="BC46" i="35"/>
  <c r="M47" i="35"/>
  <c r="AI47" i="35" s="1"/>
  <c r="BA44" i="35"/>
  <c r="AZ44" i="35"/>
  <c r="J45" i="35"/>
  <c r="AF45" i="35" s="1"/>
  <c r="BB43" i="35"/>
  <c r="AV26" i="35" l="1"/>
  <c r="P28" i="35"/>
  <c r="AL28" i="35" s="1"/>
  <c r="AZ45" i="35"/>
  <c r="BA45" i="35"/>
  <c r="BF27" i="35"/>
  <c r="BG27" i="35"/>
  <c r="AU27" i="35"/>
  <c r="AT27" i="35"/>
  <c r="J46" i="35"/>
  <c r="AF46" i="35" s="1"/>
  <c r="BB44" i="35"/>
  <c r="M48" i="35"/>
  <c r="AI48" i="35" s="1"/>
  <c r="BD47" i="35"/>
  <c r="BC47" i="35"/>
  <c r="BE47" i="35" s="1"/>
  <c r="BH26" i="35"/>
  <c r="BE46" i="35"/>
  <c r="D28" i="35"/>
  <c r="Z28" i="35" s="1"/>
  <c r="AV27" i="35" l="1"/>
  <c r="D29" i="35"/>
  <c r="Z29" i="35" s="1"/>
  <c r="P29" i="35"/>
  <c r="AL29" i="35" s="1"/>
  <c r="BD48" i="35"/>
  <c r="BC48" i="35"/>
  <c r="BH27" i="35"/>
  <c r="M49" i="35"/>
  <c r="AI49" i="35" s="1"/>
  <c r="J47" i="35"/>
  <c r="AF47" i="35" s="1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BH29" i="35" s="1"/>
  <c r="J48" i="35"/>
  <c r="AF48" i="35" s="1"/>
  <c r="BA47" i="35"/>
  <c r="AZ47" i="35"/>
  <c r="AU29" i="35"/>
  <c r="AT29" i="35"/>
  <c r="M50" i="35"/>
  <c r="AI50" i="35" s="1"/>
  <c r="D30" i="35"/>
  <c r="Z30" i="35" s="1"/>
  <c r="P30" i="35"/>
  <c r="AL30" i="35" s="1"/>
  <c r="BH28" i="35"/>
  <c r="J50" i="35"/>
  <c r="AV29" i="35" l="1"/>
  <c r="BB47" i="35"/>
  <c r="D31" i="35"/>
  <c r="Z31" i="35" s="1"/>
  <c r="P31" i="35"/>
  <c r="AL31" i="35" s="1"/>
  <c r="BG30" i="35"/>
  <c r="BF30" i="35"/>
  <c r="BH30" i="35" s="1"/>
  <c r="BA48" i="35"/>
  <c r="AZ48" i="35"/>
  <c r="AT30" i="35"/>
  <c r="AU30" i="35"/>
  <c r="M51" i="35"/>
  <c r="AI51" i="35" s="1"/>
  <c r="BD50" i="35"/>
  <c r="BC50" i="35"/>
  <c r="J49" i="35"/>
  <c r="AF49" i="35" s="1"/>
  <c r="BE49" i="35"/>
  <c r="P86" i="35"/>
  <c r="P78" i="35"/>
  <c r="P81" i="35"/>
  <c r="P97" i="35"/>
  <c r="P96" i="35"/>
  <c r="P93" i="35"/>
  <c r="P98" i="35"/>
  <c r="AL99" i="35" s="1"/>
  <c r="P83" i="35"/>
  <c r="P79" i="35"/>
  <c r="P88" i="35"/>
  <c r="P84" i="35"/>
  <c r="P89" i="35"/>
  <c r="P91" i="35"/>
  <c r="AV30" i="35" l="1"/>
  <c r="BE50" i="35"/>
  <c r="AL79" i="35"/>
  <c r="BF79" i="35" s="1"/>
  <c r="AL98" i="35"/>
  <c r="AL84" i="35"/>
  <c r="BG84" i="35" s="1"/>
  <c r="BA49" i="35"/>
  <c r="AZ49" i="35"/>
  <c r="AF50" i="35"/>
  <c r="D94" i="35"/>
  <c r="P94" i="35"/>
  <c r="AL94" i="35" s="1"/>
  <c r="M52" i="35"/>
  <c r="AI52" i="35" s="1"/>
  <c r="D32" i="35"/>
  <c r="Z32" i="35" s="1"/>
  <c r="P32" i="35"/>
  <c r="AL32" i="35" s="1"/>
  <c r="AL89" i="35"/>
  <c r="BG99" i="35"/>
  <c r="BF99" i="35"/>
  <c r="D77" i="35"/>
  <c r="P77" i="35"/>
  <c r="AL78" i="35" s="1"/>
  <c r="AL97" i="35"/>
  <c r="BB48" i="35"/>
  <c r="D92" i="35"/>
  <c r="P92" i="35"/>
  <c r="AL92" i="35" s="1"/>
  <c r="D87" i="35"/>
  <c r="P87" i="35"/>
  <c r="AL87" i="35" s="1"/>
  <c r="D80" i="35"/>
  <c r="P80" i="35"/>
  <c r="AL80" i="35" s="1"/>
  <c r="D95" i="35"/>
  <c r="P95" i="35"/>
  <c r="D82" i="35"/>
  <c r="P82" i="35"/>
  <c r="AL82" i="35" s="1"/>
  <c r="D85" i="35"/>
  <c r="P85" i="35"/>
  <c r="AL85" i="35" s="1"/>
  <c r="D90" i="35"/>
  <c r="P90" i="35"/>
  <c r="AL90" i="35" s="1"/>
  <c r="BC51" i="35"/>
  <c r="BD51" i="35"/>
  <c r="BF98" i="35"/>
  <c r="BG98" i="35"/>
  <c r="BF31" i="35"/>
  <c r="BG31" i="35"/>
  <c r="AU31" i="35"/>
  <c r="AT31" i="35"/>
  <c r="D98" i="35"/>
  <c r="Z99" i="35" s="1"/>
  <c r="D81" i="35"/>
  <c r="D91" i="35"/>
  <c r="D83" i="35"/>
  <c r="Z83" i="35" s="1"/>
  <c r="D93" i="35"/>
  <c r="Z93" i="35" s="1"/>
  <c r="D89" i="35"/>
  <c r="Z89" i="35" s="1"/>
  <c r="D78" i="35"/>
  <c r="D84" i="35"/>
  <c r="D96" i="35"/>
  <c r="D86" i="35"/>
  <c r="D88" i="35"/>
  <c r="D79" i="35"/>
  <c r="D97" i="35"/>
  <c r="Z98" i="35" s="1"/>
  <c r="BH99" i="35" l="1"/>
  <c r="AL83" i="35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AU88" i="35"/>
  <c r="Z78" i="35"/>
  <c r="Z82" i="35"/>
  <c r="Z87" i="35"/>
  <c r="J51" i="35"/>
  <c r="AF51" i="35" s="1"/>
  <c r="AT89" i="35"/>
  <c r="AU89" i="35"/>
  <c r="AT81" i="35"/>
  <c r="D33" i="35"/>
  <c r="Z33" i="35" s="1"/>
  <c r="P33" i="35"/>
  <c r="AL33" i="35" s="1"/>
  <c r="BH31" i="35"/>
  <c r="BE51" i="35"/>
  <c r="Z92" i="35"/>
  <c r="Z94" i="35"/>
  <c r="BF92" i="35"/>
  <c r="BG92" i="35"/>
  <c r="AT98" i="35"/>
  <c r="AU98" i="35"/>
  <c r="BG78" i="35"/>
  <c r="BF78" i="35"/>
  <c r="BG90" i="35"/>
  <c r="BF90" i="35"/>
  <c r="AL95" i="35"/>
  <c r="Z97" i="35"/>
  <c r="Z96" i="35"/>
  <c r="AT93" i="35"/>
  <c r="AU93" i="35"/>
  <c r="Z90" i="35"/>
  <c r="AT95" i="35"/>
  <c r="BF89" i="35"/>
  <c r="BG89" i="35"/>
  <c r="BA50" i="35"/>
  <c r="AZ50" i="35"/>
  <c r="BG94" i="35"/>
  <c r="BF94" i="35"/>
  <c r="Z79" i="35"/>
  <c r="AU99" i="35"/>
  <c r="AT99" i="35"/>
  <c r="BH98" i="35"/>
  <c r="BF85" i="35"/>
  <c r="BG85" i="35"/>
  <c r="BG80" i="35"/>
  <c r="BF80" i="35"/>
  <c r="BH80" i="35" s="1"/>
  <c r="BG32" i="35"/>
  <c r="BF32" i="35"/>
  <c r="AU83" i="35"/>
  <c r="AT83" i="35"/>
  <c r="AL93" i="35"/>
  <c r="Z85" i="35"/>
  <c r="Z80" i="35"/>
  <c r="AL96" i="35"/>
  <c r="AU32" i="35"/>
  <c r="AT32" i="35"/>
  <c r="M53" i="35"/>
  <c r="AI53" i="35" s="1"/>
  <c r="BG83" i="35"/>
  <c r="BF83" i="35"/>
  <c r="BG82" i="35"/>
  <c r="BF82" i="35"/>
  <c r="BG87" i="35"/>
  <c r="BF87" i="35"/>
  <c r="BF97" i="35"/>
  <c r="BG97" i="35"/>
  <c r="BC52" i="35"/>
  <c r="BD52" i="35"/>
  <c r="AL86" i="35"/>
  <c r="BH94" i="35" l="1"/>
  <c r="BG81" i="35"/>
  <c r="BG91" i="35"/>
  <c r="BH91" i="35" s="1"/>
  <c r="AT91" i="35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88" i="35"/>
  <c r="AV99" i="35"/>
  <c r="AV95" i="35"/>
  <c r="BH83" i="35"/>
  <c r="BH97" i="35"/>
  <c r="AV83" i="35"/>
  <c r="AV91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H81" i="35"/>
  <c r="BG86" i="35"/>
  <c r="BF86" i="35"/>
  <c r="AU33" i="35"/>
  <c r="AT33" i="35"/>
  <c r="AU97" i="35"/>
  <c r="AT97" i="35"/>
  <c r="D34" i="35"/>
  <c r="Z34" i="35" s="1"/>
  <c r="P34" i="35"/>
  <c r="AL34" i="35" s="1"/>
  <c r="AU79" i="35"/>
  <c r="AT79" i="35"/>
  <c r="BE52" i="35"/>
  <c r="BG96" i="35"/>
  <c r="BF96" i="35"/>
  <c r="AU90" i="35"/>
  <c r="AT90" i="35"/>
  <c r="BG95" i="35"/>
  <c r="BF95" i="35"/>
  <c r="BH92" i="35"/>
  <c r="AV81" i="35"/>
  <c r="AU87" i="35"/>
  <c r="AT87" i="35"/>
  <c r="AV87" i="35" s="1"/>
  <c r="AT78" i="35"/>
  <c r="AU78" i="35"/>
  <c r="AT80" i="35"/>
  <c r="AU80" i="35"/>
  <c r="BH90" i="35"/>
  <c r="AT94" i="35"/>
  <c r="AU94" i="35"/>
  <c r="AV89" i="35"/>
  <c r="AU82" i="35"/>
  <c r="AT82" i="35"/>
  <c r="M54" i="35"/>
  <c r="AI54" i="35" s="1"/>
  <c r="J52" i="35"/>
  <c r="AF52" i="35" s="1"/>
  <c r="BD53" i="35"/>
  <c r="BC53" i="35"/>
  <c r="AU85" i="35"/>
  <c r="AT85" i="35"/>
  <c r="AV85" i="35" s="1"/>
  <c r="BB50" i="35"/>
  <c r="AU92" i="35"/>
  <c r="AT92" i="35"/>
  <c r="BH33" i="35" l="1"/>
  <c r="AV79" i="35"/>
  <c r="BH86" i="35"/>
  <c r="AV82" i="35"/>
  <c r="AV80" i="35"/>
  <c r="AV92" i="35"/>
  <c r="BE53" i="35"/>
  <c r="AV94" i="35"/>
  <c r="AV90" i="35"/>
  <c r="D35" i="35"/>
  <c r="Z35" i="35" s="1"/>
  <c r="P35" i="35"/>
  <c r="AL35" i="35" s="1"/>
  <c r="J53" i="35"/>
  <c r="AF53" i="35" s="1"/>
  <c r="BD54" i="35"/>
  <c r="BC54" i="35"/>
  <c r="BH95" i="35"/>
  <c r="BG34" i="35"/>
  <c r="BF34" i="35"/>
  <c r="BA52" i="35"/>
  <c r="AZ52" i="35"/>
  <c r="BB52" i="35" s="1"/>
  <c r="AT34" i="35"/>
  <c r="AU34" i="35"/>
  <c r="AV96" i="35"/>
  <c r="AV78" i="35"/>
  <c r="BB51" i="35"/>
  <c r="M55" i="35"/>
  <c r="AI55" i="35" s="1"/>
  <c r="AV97" i="35"/>
  <c r="BH93" i="35"/>
  <c r="BH96" i="35"/>
  <c r="AV33" i="35"/>
  <c r="AV34" i="35" l="1"/>
  <c r="M56" i="35"/>
  <c r="AI56" i="35" s="1"/>
  <c r="D36" i="35"/>
  <c r="Z36" i="35" s="1"/>
  <c r="P36" i="35"/>
  <c r="AL36" i="35" s="1"/>
  <c r="BE54" i="35"/>
  <c r="J54" i="35"/>
  <c r="AF54" i="35" s="1"/>
  <c r="BA53" i="35"/>
  <c r="AZ53" i="35"/>
  <c r="BB53" i="35" s="1"/>
  <c r="BC55" i="35"/>
  <c r="BD55" i="35"/>
  <c r="BG35" i="35"/>
  <c r="BF35" i="35"/>
  <c r="BH34" i="35"/>
  <c r="AU35" i="35"/>
  <c r="AT35" i="35"/>
  <c r="AV35" i="35" s="1"/>
  <c r="J56" i="35"/>
  <c r="J55" i="35"/>
  <c r="AF55" i="35" l="1"/>
  <c r="AZ55" i="35" s="1"/>
  <c r="BH35" i="35"/>
  <c r="AF56" i="35"/>
  <c r="BE55" i="35"/>
  <c r="BF36" i="35"/>
  <c r="BG36" i="35"/>
  <c r="AU36" i="35"/>
  <c r="AT36" i="35"/>
  <c r="BC56" i="35"/>
  <c r="BD56" i="35"/>
  <c r="M57" i="35"/>
  <c r="AI57" i="35" s="1"/>
  <c r="D37" i="35"/>
  <c r="Z37" i="35" s="1"/>
  <c r="P37" i="35"/>
  <c r="AL37" i="35" s="1"/>
  <c r="BA54" i="35"/>
  <c r="AZ54" i="35"/>
  <c r="BA55" i="35" l="1"/>
  <c r="BB55" i="35" s="1"/>
  <c r="BE56" i="35"/>
  <c r="BH36" i="35"/>
  <c r="D38" i="35"/>
  <c r="Z38" i="35" s="1"/>
  <c r="P38" i="35"/>
  <c r="AL38" i="35" s="1"/>
  <c r="BG37" i="35"/>
  <c r="BF37" i="35"/>
  <c r="AT37" i="35"/>
  <c r="AV37" i="35" s="1"/>
  <c r="AU37" i="35"/>
  <c r="M58" i="35"/>
  <c r="AI58" i="35" s="1"/>
  <c r="BC57" i="35"/>
  <c r="BD57" i="35"/>
  <c r="BA56" i="35"/>
  <c r="AZ56" i="35"/>
  <c r="BB54" i="35"/>
  <c r="AV36" i="35"/>
  <c r="BB56" i="35" l="1"/>
  <c r="BE57" i="35"/>
  <c r="BH37" i="35"/>
  <c r="M59" i="35"/>
  <c r="AI59" i="35" s="1"/>
  <c r="BD58" i="35"/>
  <c r="BC58" i="35"/>
  <c r="D39" i="35"/>
  <c r="Z39" i="35" s="1"/>
  <c r="P39" i="35"/>
  <c r="AL39" i="35" s="1"/>
  <c r="J57" i="35"/>
  <c r="AF57" i="35" s="1"/>
  <c r="BG38" i="35"/>
  <c r="BF38" i="35"/>
  <c r="AU38" i="35"/>
  <c r="AT38" i="35"/>
  <c r="BH38" i="35" l="1"/>
  <c r="D40" i="35"/>
  <c r="Z40" i="35" s="1"/>
  <c r="P40" i="35"/>
  <c r="AL40" i="35" s="1"/>
  <c r="BA57" i="35"/>
  <c r="AZ57" i="35"/>
  <c r="BF39" i="35"/>
  <c r="BG39" i="35"/>
  <c r="J58" i="35"/>
  <c r="AF58" i="35" s="1"/>
  <c r="AU39" i="35"/>
  <c r="AT39" i="35"/>
  <c r="AV38" i="35"/>
  <c r="BE58" i="35"/>
  <c r="M60" i="35"/>
  <c r="AI60" i="35" s="1"/>
  <c r="BD59" i="35"/>
  <c r="BC59" i="35"/>
  <c r="J60" i="35"/>
  <c r="BB57" i="35" l="1"/>
  <c r="BH39" i="35"/>
  <c r="BE59" i="35"/>
  <c r="BA58" i="35"/>
  <c r="AZ58" i="35"/>
  <c r="M61" i="35"/>
  <c r="AI61" i="35" s="1"/>
  <c r="BC60" i="35"/>
  <c r="BD60" i="35"/>
  <c r="D41" i="35"/>
  <c r="Z41" i="35" s="1"/>
  <c r="P41" i="35"/>
  <c r="AL41" i="35" s="1"/>
  <c r="J59" i="35"/>
  <c r="AF59" i="35" s="1"/>
  <c r="AV39" i="35"/>
  <c r="BG40" i="35"/>
  <c r="BF40" i="35"/>
  <c r="AU40" i="35"/>
  <c r="AT40" i="35"/>
  <c r="BB58" i="35" l="1"/>
  <c r="D42" i="35"/>
  <c r="Z42" i="35" s="1"/>
  <c r="P42" i="35"/>
  <c r="AL42" i="35" s="1"/>
  <c r="BH40" i="35"/>
  <c r="BE60" i="35"/>
  <c r="BC61" i="35"/>
  <c r="BD61" i="35"/>
  <c r="M62" i="35"/>
  <c r="AI62" i="35" s="1"/>
  <c r="AZ59" i="35"/>
  <c r="BA59" i="35"/>
  <c r="BG41" i="35"/>
  <c r="BF41" i="35"/>
  <c r="AV40" i="35"/>
  <c r="AU41" i="35"/>
  <c r="AT41" i="35"/>
  <c r="AV41" i="35" s="1"/>
  <c r="AF60" i="35"/>
  <c r="J62" i="35"/>
  <c r="BH41" i="35" l="1"/>
  <c r="BB59" i="35"/>
  <c r="BC62" i="35"/>
  <c r="BD62" i="35"/>
  <c r="M63" i="35"/>
  <c r="AI63" i="35" s="1"/>
  <c r="D43" i="35"/>
  <c r="Z43" i="35" s="1"/>
  <c r="P43" i="35"/>
  <c r="AL43" i="35" s="1"/>
  <c r="BE61" i="35"/>
  <c r="J61" i="35"/>
  <c r="AF61" i="35" s="1"/>
  <c r="BG42" i="35"/>
  <c r="BF42" i="35"/>
  <c r="BA60" i="35"/>
  <c r="AZ60" i="35"/>
  <c r="AT42" i="35"/>
  <c r="AU42" i="35"/>
  <c r="AF62" i="35" l="1"/>
  <c r="BA62" i="35" s="1"/>
  <c r="BH42" i="35"/>
  <c r="P44" i="35"/>
  <c r="AL44" i="35" s="1"/>
  <c r="AV42" i="35"/>
  <c r="BG43" i="35"/>
  <c r="BF43" i="35"/>
  <c r="BH43" i="35" s="1"/>
  <c r="M64" i="35"/>
  <c r="AI64" i="35" s="1"/>
  <c r="BB60" i="35"/>
  <c r="AU43" i="35"/>
  <c r="AT43" i="35"/>
  <c r="BC63" i="35"/>
  <c r="BD63" i="35"/>
  <c r="BA61" i="35"/>
  <c r="AZ61" i="35"/>
  <c r="BB61" i="35" s="1"/>
  <c r="BE62" i="35"/>
  <c r="D44" i="35"/>
  <c r="Z44" i="35" s="1"/>
  <c r="AZ62" i="35" l="1"/>
  <c r="BB62" i="35" s="1"/>
  <c r="AV43" i="35"/>
  <c r="AU44" i="35"/>
  <c r="AT44" i="35"/>
  <c r="BC64" i="35"/>
  <c r="BD64" i="35"/>
  <c r="P45" i="35"/>
  <c r="AL45" i="35" s="1"/>
  <c r="J63" i="35"/>
  <c r="AF63" i="35" s="1"/>
  <c r="BE63" i="35"/>
  <c r="M65" i="35"/>
  <c r="AI65" i="35" s="1"/>
  <c r="BG44" i="35"/>
  <c r="BF44" i="35"/>
  <c r="D45" i="35"/>
  <c r="Z45" i="35" s="1"/>
  <c r="AV44" i="35" l="1"/>
  <c r="BG45" i="35"/>
  <c r="BF45" i="35"/>
  <c r="M66" i="35"/>
  <c r="AI66" i="35" s="1"/>
  <c r="D46" i="35"/>
  <c r="Z46" i="35" s="1"/>
  <c r="P46" i="35"/>
  <c r="AL46" i="35" s="1"/>
  <c r="BH44" i="35"/>
  <c r="BD65" i="35"/>
  <c r="BC65" i="35"/>
  <c r="AU45" i="35"/>
  <c r="AT45" i="35"/>
  <c r="BE64" i="35"/>
  <c r="J64" i="35"/>
  <c r="AF64" i="35" s="1"/>
  <c r="AZ63" i="35"/>
  <c r="BA63" i="35"/>
  <c r="AV45" i="35" l="1"/>
  <c r="BH45" i="35"/>
  <c r="BB63" i="35"/>
  <c r="D47" i="35"/>
  <c r="Z47" i="35" s="1"/>
  <c r="P47" i="35"/>
  <c r="AL47" i="35" s="1"/>
  <c r="BA64" i="35"/>
  <c r="AZ64" i="35"/>
  <c r="BB64" i="35" s="1"/>
  <c r="BG46" i="35"/>
  <c r="BF46" i="35"/>
  <c r="AU46" i="35"/>
  <c r="AT46" i="35"/>
  <c r="BC66" i="35"/>
  <c r="BD66" i="35"/>
  <c r="M67" i="35"/>
  <c r="AI67" i="35" s="1"/>
  <c r="J65" i="35"/>
  <c r="AF65" i="35" s="1"/>
  <c r="BE65" i="35"/>
  <c r="BE66" i="35" l="1"/>
  <c r="BH46" i="35"/>
  <c r="J66" i="35"/>
  <c r="AF66" i="35" s="1"/>
  <c r="BA65" i="35"/>
  <c r="AZ65" i="35"/>
  <c r="D48" i="35"/>
  <c r="Z48" i="35" s="1"/>
  <c r="P48" i="35"/>
  <c r="AL48" i="35" s="1"/>
  <c r="M68" i="35"/>
  <c r="AI68" i="35" s="1"/>
  <c r="BC67" i="35"/>
  <c r="BD67" i="35"/>
  <c r="BG47" i="35"/>
  <c r="BF47" i="35"/>
  <c r="BH47" i="35" s="1"/>
  <c r="AU47" i="35"/>
  <c r="AT47" i="35"/>
  <c r="AV46" i="35"/>
  <c r="J68" i="35"/>
  <c r="BE67" i="35" l="1"/>
  <c r="BB65" i="35"/>
  <c r="BD68" i="35"/>
  <c r="BC68" i="35"/>
  <c r="J67" i="35"/>
  <c r="AF67" i="35" s="1"/>
  <c r="AV47" i="35"/>
  <c r="BG48" i="35"/>
  <c r="BF48" i="35"/>
  <c r="AU48" i="35"/>
  <c r="AT48" i="35"/>
  <c r="P49" i="35"/>
  <c r="AL49" i="35" s="1"/>
  <c r="M69" i="35"/>
  <c r="AI69" i="35" s="1"/>
  <c r="BA66" i="35"/>
  <c r="AZ66" i="35"/>
  <c r="D49" i="35"/>
  <c r="Z49" i="35" s="1"/>
  <c r="BH48" i="35" l="1"/>
  <c r="BB66" i="35"/>
  <c r="BC69" i="35"/>
  <c r="BD69" i="35"/>
  <c r="AU49" i="35"/>
  <c r="AT49" i="35"/>
  <c r="BG49" i="35"/>
  <c r="BF49" i="35"/>
  <c r="BA67" i="35"/>
  <c r="AZ67" i="35"/>
  <c r="D50" i="35"/>
  <c r="Z50" i="35" s="1"/>
  <c r="P50" i="35"/>
  <c r="AL50" i="35" s="1"/>
  <c r="M70" i="35"/>
  <c r="AI70" i="35" s="1"/>
  <c r="AF68" i="35"/>
  <c r="BE68" i="35"/>
  <c r="AV48" i="35"/>
  <c r="BE69" i="35" l="1"/>
  <c r="AV49" i="35"/>
  <c r="BB67" i="35"/>
  <c r="BH49" i="35"/>
  <c r="M71" i="35"/>
  <c r="AI71" i="35" s="1"/>
  <c r="AZ68" i="35"/>
  <c r="BA68" i="35"/>
  <c r="BC70" i="35"/>
  <c r="BD70" i="35"/>
  <c r="D51" i="35"/>
  <c r="Z51" i="35" s="1"/>
  <c r="P51" i="35"/>
  <c r="AL51" i="35" s="1"/>
  <c r="BG50" i="35"/>
  <c r="BF50" i="35"/>
  <c r="J69" i="35"/>
  <c r="AF69" i="35" s="1"/>
  <c r="AT50" i="35"/>
  <c r="AU50" i="35"/>
  <c r="AV50" i="35" l="1"/>
  <c r="BE70" i="35"/>
  <c r="BB68" i="35"/>
  <c r="BA69" i="35"/>
  <c r="AZ69" i="35"/>
  <c r="BB69" i="35" s="1"/>
  <c r="BH50" i="35"/>
  <c r="BD71" i="35"/>
  <c r="BC71" i="35"/>
  <c r="BG51" i="35"/>
  <c r="BF51" i="35"/>
  <c r="BH51" i="35" s="1"/>
  <c r="M72" i="35"/>
  <c r="AI72" i="35" s="1"/>
  <c r="AU51" i="35"/>
  <c r="AT51" i="35"/>
  <c r="J70" i="35"/>
  <c r="AF70" i="35" s="1"/>
  <c r="P52" i="35"/>
  <c r="AL52" i="35" s="1"/>
  <c r="D52" i="35"/>
  <c r="Z52" i="35" s="1"/>
  <c r="BA70" i="35" l="1"/>
  <c r="AZ70" i="35"/>
  <c r="M73" i="35"/>
  <c r="AI73" i="35" s="1"/>
  <c r="BE71" i="35"/>
  <c r="AV51" i="35"/>
  <c r="J71" i="35"/>
  <c r="AF71" i="35" s="1"/>
  <c r="AU52" i="35"/>
  <c r="AT52" i="35"/>
  <c r="BF52" i="35"/>
  <c r="BG52" i="35"/>
  <c r="D53" i="35"/>
  <c r="Z53" i="35" s="1"/>
  <c r="P53" i="35"/>
  <c r="AL53" i="35" s="1"/>
  <c r="BD72" i="35"/>
  <c r="BC72" i="35"/>
  <c r="BH52" i="35" l="1"/>
  <c r="BE72" i="35"/>
  <c r="BB70" i="35"/>
  <c r="BC73" i="35"/>
  <c r="BD73" i="35"/>
  <c r="M74" i="35"/>
  <c r="AI74" i="35" s="1"/>
  <c r="D54" i="35"/>
  <c r="Z54" i="35" s="1"/>
  <c r="P54" i="35"/>
  <c r="AL54" i="35" s="1"/>
  <c r="AZ71" i="35"/>
  <c r="BA71" i="35"/>
  <c r="J72" i="35"/>
  <c r="AF72" i="35" s="1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D55" i="35"/>
  <c r="Z55" i="35" s="1"/>
  <c r="P55" i="35"/>
  <c r="AL55" i="35" s="1"/>
  <c r="BD74" i="35"/>
  <c r="BC74" i="35"/>
  <c r="M75" i="35"/>
  <c r="AI75" i="35" s="1"/>
  <c r="J73" i="35"/>
  <c r="AF73" i="35" s="1"/>
  <c r="AZ72" i="35"/>
  <c r="BA72" i="35"/>
  <c r="BH53" i="35"/>
  <c r="M76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J74" i="35"/>
  <c r="AF74" i="35" s="1"/>
  <c r="BD75" i="35"/>
  <c r="BC75" i="35"/>
  <c r="BH54" i="35"/>
  <c r="D56" i="35"/>
  <c r="Z56" i="35" s="1"/>
  <c r="P56" i="35"/>
  <c r="AL56" i="35" s="1"/>
  <c r="BE74" i="35"/>
  <c r="BB73" i="35" l="1"/>
  <c r="BE75" i="35"/>
  <c r="AU56" i="35"/>
  <c r="AT56" i="35"/>
  <c r="BF56" i="35"/>
  <c r="BG56" i="35"/>
  <c r="J76" i="35"/>
  <c r="BA74" i="35"/>
  <c r="AZ74" i="35"/>
  <c r="BD76" i="35"/>
  <c r="BC76" i="35"/>
  <c r="J75" i="35"/>
  <c r="AF75" i="35" s="1"/>
  <c r="BH55" i="35"/>
  <c r="D57" i="35"/>
  <c r="Z57" i="35" s="1"/>
  <c r="P57" i="35"/>
  <c r="AL57" i="35" s="1"/>
  <c r="BD77" i="35"/>
  <c r="BC77" i="35"/>
  <c r="BB74" i="35" l="1"/>
  <c r="BH56" i="35"/>
  <c r="BF57" i="35"/>
  <c r="BG57" i="35"/>
  <c r="AT57" i="35"/>
  <c r="AU57" i="35"/>
  <c r="AF76" i="35"/>
  <c r="AF77" i="35"/>
  <c r="P58" i="35"/>
  <c r="AL58" i="35" s="1"/>
  <c r="BA75" i="35"/>
  <c r="AZ75" i="35"/>
  <c r="BE76" i="35"/>
  <c r="AV56" i="35"/>
  <c r="BE77" i="35"/>
  <c r="D58" i="35"/>
  <c r="Z58" i="35" s="1"/>
  <c r="BH57" i="35" l="1"/>
  <c r="BG58" i="35"/>
  <c r="BF58" i="35"/>
  <c r="BA77" i="35"/>
  <c r="AZ77" i="35"/>
  <c r="BA76" i="35"/>
  <c r="AZ76" i="35"/>
  <c r="P59" i="35"/>
  <c r="AL59" i="35" s="1"/>
  <c r="AU58" i="35"/>
  <c r="AT58" i="35"/>
  <c r="AV57" i="35"/>
  <c r="BB75" i="35"/>
  <c r="D59" i="35"/>
  <c r="Z59" i="35" s="1"/>
  <c r="BH58" i="35" l="1"/>
  <c r="AV58" i="35"/>
  <c r="D60" i="35"/>
  <c r="Z60" i="35" s="1"/>
  <c r="P60" i="35"/>
  <c r="AL60" i="35" s="1"/>
  <c r="BG59" i="35"/>
  <c r="BF59" i="35"/>
  <c r="BB76" i="35"/>
  <c r="AU59" i="35"/>
  <c r="AT59" i="35"/>
  <c r="BB77" i="35"/>
  <c r="AV59" i="35" l="1"/>
  <c r="D61" i="35"/>
  <c r="Z61" i="35" s="1"/>
  <c r="P61" i="35"/>
  <c r="AL61" i="35" s="1"/>
  <c r="BH59" i="35"/>
  <c r="BG60" i="35"/>
  <c r="BF60" i="35"/>
  <c r="AU60" i="35"/>
  <c r="AT60" i="35"/>
  <c r="AV60" i="35" s="1"/>
  <c r="D62" i="35" l="1"/>
  <c r="Z62" i="35" s="1"/>
  <c r="P62" i="35"/>
  <c r="AL62" i="35" s="1"/>
  <c r="BH60" i="35"/>
  <c r="BF61" i="35"/>
  <c r="BG61" i="35"/>
  <c r="AU61" i="35"/>
  <c r="AT61" i="35"/>
  <c r="AV61" i="35" l="1"/>
  <c r="BH61" i="35"/>
  <c r="P63" i="35"/>
  <c r="AL63" i="35" s="1"/>
  <c r="BG62" i="35"/>
  <c r="BF62" i="35"/>
  <c r="AU62" i="35"/>
  <c r="AT62" i="35"/>
  <c r="D63" i="35"/>
  <c r="Z63" i="35" s="1"/>
  <c r="BH62" i="35" l="1"/>
  <c r="P64" i="35"/>
  <c r="AL64" i="35" s="1"/>
  <c r="BG63" i="35"/>
  <c r="BF63" i="35"/>
  <c r="AU63" i="35"/>
  <c r="AT63" i="35"/>
  <c r="AV62" i="35"/>
  <c r="D64" i="35"/>
  <c r="Z64" i="35" s="1"/>
  <c r="AV63" i="35" l="1"/>
  <c r="D65" i="35"/>
  <c r="Z65" i="35" s="1"/>
  <c r="P65" i="35"/>
  <c r="AL65" i="35" s="1"/>
  <c r="BH63" i="35"/>
  <c r="AT64" i="35"/>
  <c r="AU64" i="35"/>
  <c r="BG64" i="35"/>
  <c r="BF64" i="35"/>
  <c r="BH64" i="35" s="1"/>
  <c r="AV64" i="35" l="1"/>
  <c r="P66" i="35"/>
  <c r="AL66" i="35" s="1"/>
  <c r="BG65" i="35"/>
  <c r="BF65" i="35"/>
  <c r="AU65" i="35"/>
  <c r="AT65" i="35"/>
  <c r="D66" i="35"/>
  <c r="Z66" i="35" s="1"/>
  <c r="AV65" i="35" l="1"/>
  <c r="BH65" i="35"/>
  <c r="AT66" i="35"/>
  <c r="AU66" i="35"/>
  <c r="BF66" i="35"/>
  <c r="BG66" i="35"/>
  <c r="D67" i="35"/>
  <c r="Z67" i="35" s="1"/>
  <c r="P67" i="35"/>
  <c r="AL67" i="35" s="1"/>
  <c r="AV66" i="35" l="1"/>
  <c r="BH66" i="35"/>
  <c r="AU67" i="35"/>
  <c r="AT67" i="35"/>
  <c r="D68" i="35"/>
  <c r="Z68" i="35" s="1"/>
  <c r="P68" i="35"/>
  <c r="AL68" i="35" s="1"/>
  <c r="BG67" i="35"/>
  <c r="BF67" i="35"/>
  <c r="BH67" i="35" l="1"/>
  <c r="P69" i="35"/>
  <c r="AL69" i="35" s="1"/>
  <c r="AU68" i="35"/>
  <c r="AT68" i="35"/>
  <c r="AV68" i="35" s="1"/>
  <c r="AV67" i="35"/>
  <c r="BF68" i="35"/>
  <c r="BG68" i="35"/>
  <c r="D69" i="35"/>
  <c r="Z69" i="35" s="1"/>
  <c r="BH68" i="35" l="1"/>
  <c r="AT69" i="35"/>
  <c r="AU69" i="35"/>
  <c r="P70" i="35"/>
  <c r="AL70" i="35" s="1"/>
  <c r="BG69" i="35"/>
  <c r="BF69" i="35"/>
  <c r="D70" i="35"/>
  <c r="Z70" i="35" s="1"/>
  <c r="BH69" i="35" l="1"/>
  <c r="AV69" i="35"/>
  <c r="AU70" i="35"/>
  <c r="AT70" i="35"/>
  <c r="P71" i="35"/>
  <c r="AL71" i="35" s="1"/>
  <c r="BG70" i="35"/>
  <c r="BF70" i="35"/>
  <c r="D71" i="35"/>
  <c r="Z71" i="35" s="1"/>
  <c r="BH70" i="35" l="1"/>
  <c r="D72" i="35"/>
  <c r="Z72" i="35" s="1"/>
  <c r="P72" i="35"/>
  <c r="AL72" i="35" s="1"/>
  <c r="AU71" i="35"/>
  <c r="AT71" i="35"/>
  <c r="AV71" i="35" s="1"/>
  <c r="BF71" i="35"/>
  <c r="BG71" i="35"/>
  <c r="AV70" i="35"/>
  <c r="D73" i="35" l="1"/>
  <c r="Z73" i="35" s="1"/>
  <c r="P73" i="35"/>
  <c r="AL73" i="35" s="1"/>
  <c r="BH71" i="35"/>
  <c r="BG72" i="35"/>
  <c r="BF72" i="35"/>
  <c r="AU72" i="35"/>
  <c r="AT72" i="35"/>
  <c r="BH72" i="35" l="1"/>
  <c r="AV72" i="35"/>
  <c r="D74" i="35"/>
  <c r="Z74" i="35" s="1"/>
  <c r="P74" i="35"/>
  <c r="AL74" i="35" s="1"/>
  <c r="BF73" i="35"/>
  <c r="BG73" i="35"/>
  <c r="AU73" i="35"/>
  <c r="AT73" i="35"/>
  <c r="AV73" i="35" l="1"/>
  <c r="BH73" i="35"/>
  <c r="D75" i="35"/>
  <c r="Z75" i="35" s="1"/>
  <c r="P75" i="35"/>
  <c r="AL75" i="35" s="1"/>
  <c r="BG74" i="35"/>
  <c r="BF74" i="35"/>
  <c r="AU74" i="35"/>
  <c r="AT74" i="35"/>
  <c r="AV74" i="35" l="1"/>
  <c r="P76" i="35"/>
  <c r="BH74" i="35"/>
  <c r="BG75" i="35"/>
  <c r="BF75" i="35"/>
  <c r="BH75" i="35" s="1"/>
  <c r="AT75" i="35"/>
  <c r="AU75" i="35"/>
  <c r="D76" i="35"/>
  <c r="AV75" i="35" l="1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s="1"/>
  <c r="BH76" i="35" l="1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<sst xmlns="http://schemas.openxmlformats.org/spreadsheetml/2006/main" count="1822" uniqueCount="459">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</sst>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8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 por regiones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'Nucleo&amp;Subyacente'!$X$2:$X$3</c:f>
              <c:strCache>
                <c:ptCount val="2"/>
                <c:pt idx="0">
                  <c:v>Nacional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'Nucleo&amp;Subyacente'!$X$4:$X$96</c:f>
              <c:numCache>
                <c:formatCode>0.0%</c:formatCode>
                <c:ptCount val="93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2-455A-A315-18EE87D9D1BA}"/>
            </c:ext>
          </c:extLst>
        </c:ser>
        <c:ser>
          <c:idx val="1"/>
          <c:order val="1"/>
          <c:tx>
            <c:strRef>
              <c:f>'Nucleo&amp;Subyacente'!$AA$2:$AA$3</c:f>
              <c:strCache>
                <c:ptCount val="2"/>
                <c:pt idx="0">
                  <c:v>GBA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'Nucleo&amp;Subyacente'!$AA$4:$AA$96</c:f>
              <c:numCache>
                <c:formatCode>0.0%</c:formatCode>
                <c:ptCount val="93"/>
                <c:pt idx="1">
                  <c:v>1.3388999999999873E-2</c:v>
                </c:pt>
                <c:pt idx="2">
                  <c:v>1.8460827974252858E-2</c:v>
                </c:pt>
                <c:pt idx="3">
                  <c:v>1.8209528755533722E-2</c:v>
                </c:pt>
                <c:pt idx="4">
                  <c:v>2.2915792408537028E-2</c:v>
                </c:pt>
                <c:pt idx="5">
                  <c:v>1.6024588524548911E-2</c:v>
                </c:pt>
                <c:pt idx="6">
                  <c:v>1.52261629977688E-2</c:v>
                </c:pt>
                <c:pt idx="7">
                  <c:v>1.7638427566378567E-2</c:v>
                </c:pt>
                <c:pt idx="8">
                  <c:v>1.5037394085539724E-2</c:v>
                </c:pt>
                <c:pt idx="9">
                  <c:v>1.7577956179525067E-2</c:v>
                </c:pt>
                <c:pt idx="10">
                  <c:v>1.1379782546023565E-2</c:v>
                </c:pt>
                <c:pt idx="11">
                  <c:v>1.3053647462441198E-2</c:v>
                </c:pt>
                <c:pt idx="12">
                  <c:v>1.9737249798599477E-2</c:v>
                </c:pt>
                <c:pt idx="13">
                  <c:v>1.4526482971683574E-2</c:v>
                </c:pt>
                <c:pt idx="14">
                  <c:v>2.177925134936487E-2</c:v>
                </c:pt>
                <c:pt idx="15">
                  <c:v>2.4654955787125399E-2</c:v>
                </c:pt>
                <c:pt idx="16">
                  <c:v>2.0976879971301043E-2</c:v>
                </c:pt>
                <c:pt idx="17">
                  <c:v>2.5668733472870464E-2</c:v>
                </c:pt>
                <c:pt idx="18">
                  <c:v>4.1844198359042295E-2</c:v>
                </c:pt>
                <c:pt idx="19">
                  <c:v>2.9012230632351699E-2</c:v>
                </c:pt>
                <c:pt idx="20">
                  <c:v>3.2115553737460001E-2</c:v>
                </c:pt>
                <c:pt idx="21">
                  <c:v>7.8133559484434345E-2</c:v>
                </c:pt>
                <c:pt idx="22">
                  <c:v>4.2589995556386429E-2</c:v>
                </c:pt>
                <c:pt idx="23">
                  <c:v>3.1737740106219769E-2</c:v>
                </c:pt>
                <c:pt idx="24">
                  <c:v>2.9441022734791433E-2</c:v>
                </c:pt>
                <c:pt idx="25">
                  <c:v>2.8822035527616086E-2</c:v>
                </c:pt>
                <c:pt idx="26">
                  <c:v>3.7170813536966385E-2</c:v>
                </c:pt>
                <c:pt idx="27">
                  <c:v>4.2874404674922317E-2</c:v>
                </c:pt>
                <c:pt idx="28">
                  <c:v>3.7077829491002356E-2</c:v>
                </c:pt>
                <c:pt idx="29">
                  <c:v>3.2639284045260508E-2</c:v>
                </c:pt>
                <c:pt idx="30">
                  <c:v>2.6002036267318562E-2</c:v>
                </c:pt>
                <c:pt idx="31">
                  <c:v>2.1152054733158288E-2</c:v>
                </c:pt>
                <c:pt idx="32">
                  <c:v>4.749258522846822E-2</c:v>
                </c:pt>
                <c:pt idx="33">
                  <c:v>6.2777892917349476E-2</c:v>
                </c:pt>
                <c:pt idx="34">
                  <c:v>3.8087464541537885E-2</c:v>
                </c:pt>
                <c:pt idx="35">
                  <c:v>3.6704365303000808E-2</c:v>
                </c:pt>
                <c:pt idx="36">
                  <c:v>3.9021443243812737E-2</c:v>
                </c:pt>
                <c:pt idx="37">
                  <c:v>2.0649428963785521E-2</c:v>
                </c:pt>
                <c:pt idx="38">
                  <c:v>2.13326202613211E-2</c:v>
                </c:pt>
                <c:pt idx="39">
                  <c:v>3.2593945306166772E-2</c:v>
                </c:pt>
                <c:pt idx="40">
                  <c:v>1.632457124073361E-2</c:v>
                </c:pt>
                <c:pt idx="41">
                  <c:v>1.3704299007668563E-2</c:v>
                </c:pt>
                <c:pt idx="42">
                  <c:v>2.321707717484589E-2</c:v>
                </c:pt>
                <c:pt idx="43">
                  <c:v>2.2797702515349627E-2</c:v>
                </c:pt>
                <c:pt idx="44">
                  <c:v>3.1957518451985134E-2</c:v>
                </c:pt>
                <c:pt idx="45">
                  <c:v>2.1865001196441192E-2</c:v>
                </c:pt>
                <c:pt idx="46">
                  <c:v>3.4418606291043652E-2</c:v>
                </c:pt>
                <c:pt idx="47">
                  <c:v>4.0936102721006895E-2</c:v>
                </c:pt>
                <c:pt idx="48">
                  <c:v>4.4510144468805191E-2</c:v>
                </c:pt>
                <c:pt idx="49">
                  <c:v>3.1723706257644535E-2</c:v>
                </c:pt>
                <c:pt idx="50">
                  <c:v>4.2636506858576118E-2</c:v>
                </c:pt>
                <c:pt idx="51">
                  <c:v>4.3474237987793707E-2</c:v>
                </c:pt>
                <c:pt idx="52">
                  <c:v>4.8042189880060926E-2</c:v>
                </c:pt>
                <c:pt idx="53">
                  <c:v>3.5589207741799189E-2</c:v>
                </c:pt>
                <c:pt idx="54">
                  <c:v>3.5113014897106387E-2</c:v>
                </c:pt>
                <c:pt idx="55">
                  <c:v>3.3872403155118525E-2</c:v>
                </c:pt>
                <c:pt idx="56">
                  <c:v>3.0708037108124531E-2</c:v>
                </c:pt>
                <c:pt idx="57">
                  <c:v>3.3543560146564122E-2</c:v>
                </c:pt>
                <c:pt idx="58">
                  <c:v>3.3256748076512466E-2</c:v>
                </c:pt>
                <c:pt idx="59">
                  <c:v>3.3467162419845931E-2</c:v>
                </c:pt>
                <c:pt idx="60">
                  <c:v>4.6120858434597123E-2</c:v>
                </c:pt>
                <c:pt idx="61">
                  <c:v>3.3325941525241376E-2</c:v>
                </c:pt>
                <c:pt idx="62">
                  <c:v>4.5055752632016333E-2</c:v>
                </c:pt>
                <c:pt idx="63">
                  <c:v>6.1371801752384103E-2</c:v>
                </c:pt>
                <c:pt idx="64">
                  <c:v>7.0400077096675506E-2</c:v>
                </c:pt>
                <c:pt idx="65">
                  <c:v>4.956387740531687E-2</c:v>
                </c:pt>
                <c:pt idx="66">
                  <c:v>5.2865886644448246E-2</c:v>
                </c:pt>
                <c:pt idx="67">
                  <c:v>7.4439790478378676E-2</c:v>
                </c:pt>
                <c:pt idx="68">
                  <c:v>6.9117123490354926E-2</c:v>
                </c:pt>
                <c:pt idx="69">
                  <c:v>5.4931384288529284E-2</c:v>
                </c:pt>
                <c:pt idx="70">
                  <c:v>5.7968333409517792E-2</c:v>
                </c:pt>
                <c:pt idx="71">
                  <c:v>4.8718287281936723E-2</c:v>
                </c:pt>
                <c:pt idx="72">
                  <c:v>5.6103745090080537E-2</c:v>
                </c:pt>
                <c:pt idx="73">
                  <c:v>5.5308339879507118E-2</c:v>
                </c:pt>
                <c:pt idx="74">
                  <c:v>7.5009235222463166E-2</c:v>
                </c:pt>
                <c:pt idx="75">
                  <c:v>6.8364663555540606E-2</c:v>
                </c:pt>
                <c:pt idx="76">
                  <c:v>8.4159340067341049E-2</c:v>
                </c:pt>
                <c:pt idx="77">
                  <c:v>7.9014950224384206E-2</c:v>
                </c:pt>
                <c:pt idx="78">
                  <c:v>6.5238797619025402E-2</c:v>
                </c:pt>
                <c:pt idx="79">
                  <c:v>6.3994676303772202E-2</c:v>
                </c:pt>
                <c:pt idx="80">
                  <c:v>0.13512674726903873</c:v>
                </c:pt>
                <c:pt idx="81">
                  <c:v>0.12698869433861515</c:v>
                </c:pt>
                <c:pt idx="82">
                  <c:v>9.1858032604187123E-2</c:v>
                </c:pt>
                <c:pt idx="83">
                  <c:v>0.13828668676605593</c:v>
                </c:pt>
                <c:pt idx="84">
                  <c:v>0.28498686499043679</c:v>
                </c:pt>
                <c:pt idx="85">
                  <c:v>0.18999510264087371</c:v>
                </c:pt>
                <c:pt idx="86">
                  <c:v>0.12883836080780187</c:v>
                </c:pt>
                <c:pt idx="87">
                  <c:v>9.6840961180812757E-2</c:v>
                </c:pt>
                <c:pt idx="88">
                  <c:v>6.3955110835908657E-2</c:v>
                </c:pt>
                <c:pt idx="89">
                  <c:v>3.9091774962724202E-2</c:v>
                </c:pt>
                <c:pt idx="90">
                  <c:v>3.8575669208773311E-2</c:v>
                </c:pt>
                <c:pt idx="91">
                  <c:v>3.8944694972016691E-2</c:v>
                </c:pt>
                <c:pt idx="92">
                  <c:v>4.2929681235247097E-2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5A-A315-18EE87D9D1BA}"/>
            </c:ext>
          </c:extLst>
        </c:ser>
        <c:ser>
          <c:idx val="2"/>
          <c:order val="2"/>
          <c:tx>
            <c:strRef>
              <c:f>'Nucleo&amp;Subyacente'!$AD$2:$AD$3</c:f>
              <c:strCache>
                <c:ptCount val="2"/>
                <c:pt idx="0">
                  <c:v>Pampeana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'Nucleo&amp;Subyacente'!$AD$4:$AD$96</c:f>
              <c:numCache>
                <c:formatCode>0.0%</c:formatCode>
                <c:ptCount val="93"/>
                <c:pt idx="1">
                  <c:v>1.6093000000000135E-2</c:v>
                </c:pt>
                <c:pt idx="2">
                  <c:v>1.5612744109053001E-2</c:v>
                </c:pt>
                <c:pt idx="3">
                  <c:v>2.0510544528502539E-2</c:v>
                </c:pt>
                <c:pt idx="4">
                  <c:v>1.9123122370321433E-2</c:v>
                </c:pt>
                <c:pt idx="5">
                  <c:v>1.6338042341944581E-2</c:v>
                </c:pt>
                <c:pt idx="6">
                  <c:v>1.1316496103307871E-2</c:v>
                </c:pt>
                <c:pt idx="7">
                  <c:v>1.9310314819229735E-2</c:v>
                </c:pt>
                <c:pt idx="8">
                  <c:v>1.3858417011800572E-2</c:v>
                </c:pt>
                <c:pt idx="9">
                  <c:v>1.5419823758405338E-2</c:v>
                </c:pt>
                <c:pt idx="10">
                  <c:v>1.4798657573179108E-2</c:v>
                </c:pt>
                <c:pt idx="11">
                  <c:v>1.3092303291973639E-2</c:v>
                </c:pt>
                <c:pt idx="12">
                  <c:v>1.4801078214224495E-2</c:v>
                </c:pt>
                <c:pt idx="13">
                  <c:v>1.5635104174687831E-2</c:v>
                </c:pt>
                <c:pt idx="14">
                  <c:v>2.0536207804574325E-2</c:v>
                </c:pt>
                <c:pt idx="15">
                  <c:v>2.5615831232365327E-2</c:v>
                </c:pt>
                <c:pt idx="16">
                  <c:v>2.1392352808306203E-2</c:v>
                </c:pt>
                <c:pt idx="17">
                  <c:v>2.8507589593810945E-2</c:v>
                </c:pt>
                <c:pt idx="18">
                  <c:v>4.0493268422309159E-2</c:v>
                </c:pt>
                <c:pt idx="19">
                  <c:v>3.4044687928444617E-2</c:v>
                </c:pt>
                <c:pt idx="20">
                  <c:v>3.5956662081664259E-2</c:v>
                </c:pt>
                <c:pt idx="21">
                  <c:v>7.3954705860831416E-2</c:v>
                </c:pt>
                <c:pt idx="22">
                  <c:v>4.6195012573863714E-2</c:v>
                </c:pt>
                <c:pt idx="23">
                  <c:v>3.2183962487567053E-2</c:v>
                </c:pt>
                <c:pt idx="24">
                  <c:v>2.551336468968679E-2</c:v>
                </c:pt>
                <c:pt idx="25">
                  <c:v>2.9536098619594053E-2</c:v>
                </c:pt>
                <c:pt idx="26">
                  <c:v>4.0920591061924139E-2</c:v>
                </c:pt>
                <c:pt idx="27">
                  <c:v>4.7486207006334435E-2</c:v>
                </c:pt>
                <c:pt idx="28">
                  <c:v>3.8539247521042652E-2</c:v>
                </c:pt>
                <c:pt idx="29">
                  <c:v>3.1857551139664819E-2</c:v>
                </c:pt>
                <c:pt idx="30">
                  <c:v>2.8227454419240239E-2</c:v>
                </c:pt>
                <c:pt idx="31">
                  <c:v>2.1083423432467274E-2</c:v>
                </c:pt>
                <c:pt idx="32">
                  <c:v>4.4069779697601286E-2</c:v>
                </c:pt>
                <c:pt idx="33">
                  <c:v>6.6502205005024351E-2</c:v>
                </c:pt>
                <c:pt idx="34">
                  <c:v>3.8539184274746452E-2</c:v>
                </c:pt>
                <c:pt idx="35">
                  <c:v>4.2074034246832648E-2</c:v>
                </c:pt>
                <c:pt idx="36">
                  <c:v>3.4893032161093851E-2</c:v>
                </c:pt>
                <c:pt idx="37">
                  <c:v>2.6042099446964562E-2</c:v>
                </c:pt>
                <c:pt idx="38">
                  <c:v>2.6228347380504946E-2</c:v>
                </c:pt>
                <c:pt idx="39">
                  <c:v>2.9659222127494278E-2</c:v>
                </c:pt>
                <c:pt idx="40">
                  <c:v>1.7333505395390247E-2</c:v>
                </c:pt>
                <c:pt idx="41">
                  <c:v>1.830021338766108E-2</c:v>
                </c:pt>
                <c:pt idx="42">
                  <c:v>2.5150762300477414E-2</c:v>
                </c:pt>
                <c:pt idx="43">
                  <c:v>2.7652941764256811E-2</c:v>
                </c:pt>
                <c:pt idx="44">
                  <c:v>2.9142833134262025E-2</c:v>
                </c:pt>
                <c:pt idx="45">
                  <c:v>2.4234467731701015E-2</c:v>
                </c:pt>
                <c:pt idx="46">
                  <c:v>3.5621124749954047E-2</c:v>
                </c:pt>
                <c:pt idx="47">
                  <c:v>3.8825908571566758E-2</c:v>
                </c:pt>
                <c:pt idx="48">
                  <c:v>5.1213434475808617E-2</c:v>
                </c:pt>
                <c:pt idx="49">
                  <c:v>4.5532770624759467E-2</c:v>
                </c:pt>
                <c:pt idx="50">
                  <c:v>3.8476967225785641E-2</c:v>
                </c:pt>
                <c:pt idx="51">
                  <c:v>4.9496624065589412E-2</c:v>
                </c:pt>
                <c:pt idx="52">
                  <c:v>4.189907415528582E-2</c:v>
                </c:pt>
                <c:pt idx="53">
                  <c:v>3.3948451686735659E-2</c:v>
                </c:pt>
                <c:pt idx="54">
                  <c:v>3.7112210896240061E-2</c:v>
                </c:pt>
                <c:pt idx="55">
                  <c:v>2.7471061783441053E-2</c:v>
                </c:pt>
                <c:pt idx="56">
                  <c:v>3.2048175612347185E-2</c:v>
                </c:pt>
                <c:pt idx="57">
                  <c:v>3.23070605716127E-2</c:v>
                </c:pt>
                <c:pt idx="58">
                  <c:v>3.1091310152772111E-2</c:v>
                </c:pt>
                <c:pt idx="59">
                  <c:v>3.2774555425462371E-2</c:v>
                </c:pt>
                <c:pt idx="60">
                  <c:v>4.0576113843960648E-2</c:v>
                </c:pt>
                <c:pt idx="61">
                  <c:v>3.145037446161969E-2</c:v>
                </c:pt>
                <c:pt idx="62">
                  <c:v>4.1737862176451257E-2</c:v>
                </c:pt>
                <c:pt idx="63">
                  <c:v>6.4985884837203578E-2</c:v>
                </c:pt>
                <c:pt idx="64">
                  <c:v>6.5108619311714522E-2</c:v>
                </c:pt>
                <c:pt idx="65">
                  <c:v>5.359835580775929E-2</c:v>
                </c:pt>
                <c:pt idx="66">
                  <c:v>4.9082253067259884E-2</c:v>
                </c:pt>
                <c:pt idx="67">
                  <c:v>7.2744957621488693E-2</c:v>
                </c:pt>
                <c:pt idx="68">
                  <c:v>6.6944071818515249E-2</c:v>
                </c:pt>
                <c:pt idx="69">
                  <c:v>5.5720945201296779E-2</c:v>
                </c:pt>
                <c:pt idx="70">
                  <c:v>5.4246419335542972E-2</c:v>
                </c:pt>
                <c:pt idx="71">
                  <c:v>4.7438322780496422E-2</c:v>
                </c:pt>
                <c:pt idx="72">
                  <c:v>5.1133003469707727E-2</c:v>
                </c:pt>
                <c:pt idx="73">
                  <c:v>5.1232576203804614E-2</c:v>
                </c:pt>
                <c:pt idx="74">
                  <c:v>7.5158535169098206E-2</c:v>
                </c:pt>
                <c:pt idx="75">
                  <c:v>7.5376612066975435E-2</c:v>
                </c:pt>
                <c:pt idx="76">
                  <c:v>8.5296686069846084E-2</c:v>
                </c:pt>
                <c:pt idx="77">
                  <c:v>8.0336770469257246E-2</c:v>
                </c:pt>
                <c:pt idx="78">
                  <c:v>6.5988378094498312E-2</c:v>
                </c:pt>
                <c:pt idx="79">
                  <c:v>6.5518011831975143E-2</c:v>
                </c:pt>
                <c:pt idx="80">
                  <c:v>0.13600198030008648</c:v>
                </c:pt>
                <c:pt idx="81">
                  <c:v>0.13768440174776098</c:v>
                </c:pt>
                <c:pt idx="82">
                  <c:v>8.699141312977865E-2</c:v>
                </c:pt>
                <c:pt idx="83">
                  <c:v>0.13377176232999033</c:v>
                </c:pt>
                <c:pt idx="84">
                  <c:v>0.28040909055770413</c:v>
                </c:pt>
                <c:pt idx="85">
                  <c:v>0.20715253530185085</c:v>
                </c:pt>
                <c:pt idx="86">
                  <c:v>0.12136137456370877</c:v>
                </c:pt>
                <c:pt idx="87">
                  <c:v>9.6640507336703596E-2</c:v>
                </c:pt>
                <c:pt idx="88">
                  <c:v>6.4245199874211512E-2</c:v>
                </c:pt>
                <c:pt idx="89">
                  <c:v>3.7580908193411089E-2</c:v>
                </c:pt>
                <c:pt idx="90">
                  <c:v>3.6949725972526215E-2</c:v>
                </c:pt>
                <c:pt idx="91">
                  <c:v>3.7066617199836838E-2</c:v>
                </c:pt>
                <c:pt idx="92">
                  <c:v>4.0318095897562856E-2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2-455A-A315-18EE87D9D1BA}"/>
            </c:ext>
          </c:extLst>
        </c:ser>
        <c:ser>
          <c:idx val="3"/>
          <c:order val="3"/>
          <c:tx>
            <c:strRef>
              <c:f>'Nucleo&amp;Subyacente'!$AG$2:$AG$3</c:f>
              <c:strCache>
                <c:ptCount val="2"/>
                <c:pt idx="0">
                  <c:v>NOA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'Nucleo&amp;Subyacente'!$AG$4:$AG$96</c:f>
              <c:numCache>
                <c:formatCode>0.0%</c:formatCode>
                <c:ptCount val="93"/>
                <c:pt idx="1">
                  <c:v>1.433899999999988E-2</c:v>
                </c:pt>
                <c:pt idx="2">
                  <c:v>1.5148781620345941E-2</c:v>
                </c:pt>
                <c:pt idx="3">
                  <c:v>2.2273369557300304E-2</c:v>
                </c:pt>
                <c:pt idx="4">
                  <c:v>2.0801033591731244E-2</c:v>
                </c:pt>
                <c:pt idx="5">
                  <c:v>1.5240066410059816E-2</c:v>
                </c:pt>
                <c:pt idx="6">
                  <c:v>9.810140506292031E-3</c:v>
                </c:pt>
                <c:pt idx="7">
                  <c:v>1.5912107144607779E-2</c:v>
                </c:pt>
                <c:pt idx="8">
                  <c:v>1.2409495480023569E-2</c:v>
                </c:pt>
                <c:pt idx="9">
                  <c:v>1.7466424131378666E-2</c:v>
                </c:pt>
                <c:pt idx="10">
                  <c:v>1.5598258532764309E-2</c:v>
                </c:pt>
                <c:pt idx="11">
                  <c:v>1.1966146311548576E-2</c:v>
                </c:pt>
                <c:pt idx="12">
                  <c:v>1.2667821841927829E-2</c:v>
                </c:pt>
                <c:pt idx="13">
                  <c:v>1.6318253874324729E-2</c:v>
                </c:pt>
                <c:pt idx="14">
                  <c:v>1.704443411150236E-2</c:v>
                </c:pt>
                <c:pt idx="15">
                  <c:v>3.070670907969375E-2</c:v>
                </c:pt>
                <c:pt idx="16">
                  <c:v>2.0369766253842014E-2</c:v>
                </c:pt>
                <c:pt idx="17">
                  <c:v>2.4072590383384274E-2</c:v>
                </c:pt>
                <c:pt idx="18">
                  <c:v>3.830567124577855E-2</c:v>
                </c:pt>
                <c:pt idx="19">
                  <c:v>3.4644248767726982E-2</c:v>
                </c:pt>
                <c:pt idx="20">
                  <c:v>3.1720345804455263E-2</c:v>
                </c:pt>
                <c:pt idx="21">
                  <c:v>7.5970443742396476E-2</c:v>
                </c:pt>
                <c:pt idx="22">
                  <c:v>4.9547994224370617E-2</c:v>
                </c:pt>
                <c:pt idx="23">
                  <c:v>3.7267656602814281E-2</c:v>
                </c:pt>
                <c:pt idx="24">
                  <c:v>2.2778569080749378E-2</c:v>
                </c:pt>
                <c:pt idx="25">
                  <c:v>3.3332186909227568E-2</c:v>
                </c:pt>
                <c:pt idx="26">
                  <c:v>4.2235984176783647E-2</c:v>
                </c:pt>
                <c:pt idx="27">
                  <c:v>5.0582203147592875E-2</c:v>
                </c:pt>
                <c:pt idx="28">
                  <c:v>3.8319136446582691E-2</c:v>
                </c:pt>
                <c:pt idx="29">
                  <c:v>2.8565861487102495E-2</c:v>
                </c:pt>
                <c:pt idx="30">
                  <c:v>3.0036888798888439E-2</c:v>
                </c:pt>
                <c:pt idx="31">
                  <c:v>2.1981606044285007E-2</c:v>
                </c:pt>
                <c:pt idx="32">
                  <c:v>4.3945766564321698E-2</c:v>
                </c:pt>
                <c:pt idx="33">
                  <c:v>6.7880411591999978E-2</c:v>
                </c:pt>
                <c:pt idx="34">
                  <c:v>3.3985257164668159E-2</c:v>
                </c:pt>
                <c:pt idx="35">
                  <c:v>3.905410949870336E-2</c:v>
                </c:pt>
                <c:pt idx="36">
                  <c:v>3.463746238658616E-2</c:v>
                </c:pt>
                <c:pt idx="37">
                  <c:v>2.5569461151309092E-2</c:v>
                </c:pt>
                <c:pt idx="38">
                  <c:v>2.6045577580972257E-2</c:v>
                </c:pt>
                <c:pt idx="39">
                  <c:v>3.550773949819197E-2</c:v>
                </c:pt>
                <c:pt idx="40">
                  <c:v>2.8123515657748843E-2</c:v>
                </c:pt>
                <c:pt idx="41">
                  <c:v>1.8481139238162081E-2</c:v>
                </c:pt>
                <c:pt idx="42">
                  <c:v>1.9462736313074158E-2</c:v>
                </c:pt>
                <c:pt idx="43">
                  <c:v>2.5236260338552086E-2</c:v>
                </c:pt>
                <c:pt idx="44">
                  <c:v>2.5933566400007768E-2</c:v>
                </c:pt>
                <c:pt idx="45">
                  <c:v>1.7960504139525435E-2</c:v>
                </c:pt>
                <c:pt idx="46">
                  <c:v>3.308619538908153E-2</c:v>
                </c:pt>
                <c:pt idx="47">
                  <c:v>3.9989413994543588E-2</c:v>
                </c:pt>
                <c:pt idx="48">
                  <c:v>5.3476401824941178E-2</c:v>
                </c:pt>
                <c:pt idx="49">
                  <c:v>5.0413969668443581E-2</c:v>
                </c:pt>
                <c:pt idx="50">
                  <c:v>3.9656775440921388E-2</c:v>
                </c:pt>
                <c:pt idx="51">
                  <c:v>4.2155982572361195E-2</c:v>
                </c:pt>
                <c:pt idx="52">
                  <c:v>4.4124879665296879E-2</c:v>
                </c:pt>
                <c:pt idx="53">
                  <c:v>3.5146831609344176E-2</c:v>
                </c:pt>
                <c:pt idx="54">
                  <c:v>3.737019196654745E-2</c:v>
                </c:pt>
                <c:pt idx="55">
                  <c:v>2.8503731088052486E-2</c:v>
                </c:pt>
                <c:pt idx="56">
                  <c:v>2.8468553743645986E-2</c:v>
                </c:pt>
                <c:pt idx="57">
                  <c:v>3.1760837461388691E-2</c:v>
                </c:pt>
                <c:pt idx="58">
                  <c:v>3.0917233988515092E-2</c:v>
                </c:pt>
                <c:pt idx="59">
                  <c:v>2.9549790857685165E-2</c:v>
                </c:pt>
                <c:pt idx="60">
                  <c:v>4.7818309375370571E-2</c:v>
                </c:pt>
                <c:pt idx="61">
                  <c:v>3.4967208208096956E-2</c:v>
                </c:pt>
                <c:pt idx="62">
                  <c:v>4.6406502000850613E-2</c:v>
                </c:pt>
                <c:pt idx="63">
                  <c:v>7.0773328065137697E-2</c:v>
                </c:pt>
                <c:pt idx="64">
                  <c:v>6.5451050157778301E-2</c:v>
                </c:pt>
                <c:pt idx="65">
                  <c:v>5.6877672153123005E-2</c:v>
                </c:pt>
                <c:pt idx="66">
                  <c:v>4.9891285406576058E-2</c:v>
                </c:pt>
                <c:pt idx="67">
                  <c:v>6.6343886657518114E-2</c:v>
                </c:pt>
                <c:pt idx="68">
                  <c:v>7.1122566185740199E-2</c:v>
                </c:pt>
                <c:pt idx="69">
                  <c:v>5.2774252675387157E-2</c:v>
                </c:pt>
                <c:pt idx="70">
                  <c:v>5.0846036055920196E-2</c:v>
                </c:pt>
                <c:pt idx="71">
                  <c:v>4.4886645510162859E-2</c:v>
                </c:pt>
                <c:pt idx="72">
                  <c:v>4.7972967408172362E-2</c:v>
                </c:pt>
                <c:pt idx="73">
                  <c:v>5.4158462690523157E-2</c:v>
                </c:pt>
                <c:pt idx="74">
                  <c:v>9.166322105768332E-2</c:v>
                </c:pt>
                <c:pt idx="75">
                  <c:v>7.923742560260294E-2</c:v>
                </c:pt>
                <c:pt idx="76">
                  <c:v>8.0566713728474681E-2</c:v>
                </c:pt>
                <c:pt idx="77">
                  <c:v>7.8389482439361169E-2</c:v>
                </c:pt>
                <c:pt idx="78">
                  <c:v>6.1779130004303573E-2</c:v>
                </c:pt>
                <c:pt idx="79">
                  <c:v>6.2588478507165979E-2</c:v>
                </c:pt>
                <c:pt idx="80">
                  <c:v>0.15282096768307296</c:v>
                </c:pt>
                <c:pt idx="81">
                  <c:v>0.14205598626584193</c:v>
                </c:pt>
                <c:pt idx="82">
                  <c:v>8.2300439535002656E-2</c:v>
                </c:pt>
                <c:pt idx="83">
                  <c:v>0.12368339646982518</c:v>
                </c:pt>
                <c:pt idx="84">
                  <c:v>0.28032354219823441</c:v>
                </c:pt>
                <c:pt idx="85">
                  <c:v>0.220301102857696</c:v>
                </c:pt>
                <c:pt idx="86">
                  <c:v>0.10773718841861668</c:v>
                </c:pt>
                <c:pt idx="87">
                  <c:v>7.9119254327425059E-2</c:v>
                </c:pt>
                <c:pt idx="88">
                  <c:v>6.6674814357776446E-2</c:v>
                </c:pt>
                <c:pt idx="89">
                  <c:v>3.4474103810659518E-2</c:v>
                </c:pt>
                <c:pt idx="90">
                  <c:v>3.0432961687898219E-2</c:v>
                </c:pt>
                <c:pt idx="91">
                  <c:v>3.507954188797946E-2</c:v>
                </c:pt>
                <c:pt idx="92">
                  <c:v>3.5966827803431745E-2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2-455A-A315-18EE87D9D1BA}"/>
            </c:ext>
          </c:extLst>
        </c:ser>
        <c:ser>
          <c:idx val="4"/>
          <c:order val="4"/>
          <c:tx>
            <c:strRef>
              <c:f>'Nucleo&amp;Subyacente'!$AJ$2:$AJ$3</c:f>
              <c:strCache>
                <c:ptCount val="2"/>
                <c:pt idx="0">
                  <c:v>NEA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'Nucleo&amp;Subyacente'!$AJ$4:$AJ$96</c:f>
              <c:numCache>
                <c:formatCode>0.0%</c:formatCode>
                <c:ptCount val="93"/>
                <c:pt idx="1">
                  <c:v>1.8639000000000072E-2</c:v>
                </c:pt>
                <c:pt idx="2">
                  <c:v>1.553739843065105E-2</c:v>
                </c:pt>
                <c:pt idx="3">
                  <c:v>1.8956640430908278E-2</c:v>
                </c:pt>
                <c:pt idx="4">
                  <c:v>2.0719568607956207E-2</c:v>
                </c:pt>
                <c:pt idx="5">
                  <c:v>2.0909624914956293E-2</c:v>
                </c:pt>
                <c:pt idx="6">
                  <c:v>1.5504186494515348E-2</c:v>
                </c:pt>
                <c:pt idx="7">
                  <c:v>1.4698196142698405E-2</c:v>
                </c:pt>
                <c:pt idx="8">
                  <c:v>1.0914989600985248E-2</c:v>
                </c:pt>
                <c:pt idx="9">
                  <c:v>1.3198833762165796E-2</c:v>
                </c:pt>
                <c:pt idx="10">
                  <c:v>1.231007837528697E-2</c:v>
                </c:pt>
                <c:pt idx="11">
                  <c:v>1.140627063690558E-2</c:v>
                </c:pt>
                <c:pt idx="12">
                  <c:v>1.4971974411749134E-2</c:v>
                </c:pt>
                <c:pt idx="13">
                  <c:v>1.2588796419422899E-2</c:v>
                </c:pt>
                <c:pt idx="14">
                  <c:v>1.7081896042915323E-2</c:v>
                </c:pt>
                <c:pt idx="15">
                  <c:v>2.5088536872766465E-2</c:v>
                </c:pt>
                <c:pt idx="16">
                  <c:v>2.0480338152020661E-2</c:v>
                </c:pt>
                <c:pt idx="17">
                  <c:v>3.0826672583908588E-2</c:v>
                </c:pt>
                <c:pt idx="18">
                  <c:v>3.5106195325253164E-2</c:v>
                </c:pt>
                <c:pt idx="19">
                  <c:v>3.3908328585632974E-2</c:v>
                </c:pt>
                <c:pt idx="20">
                  <c:v>3.5665996200692662E-2</c:v>
                </c:pt>
                <c:pt idx="21">
                  <c:v>7.9456041777372644E-2</c:v>
                </c:pt>
                <c:pt idx="22">
                  <c:v>5.2509036479515103E-2</c:v>
                </c:pt>
                <c:pt idx="23">
                  <c:v>3.3038597757461208E-2</c:v>
                </c:pt>
                <c:pt idx="24">
                  <c:v>2.5836996179149141E-2</c:v>
                </c:pt>
                <c:pt idx="25">
                  <c:v>3.2976591476057582E-2</c:v>
                </c:pt>
                <c:pt idx="26">
                  <c:v>4.1077484892601435E-2</c:v>
                </c:pt>
                <c:pt idx="27">
                  <c:v>4.9855368651090082E-2</c:v>
                </c:pt>
                <c:pt idx="28">
                  <c:v>3.8821716071057333E-2</c:v>
                </c:pt>
                <c:pt idx="29">
                  <c:v>2.7962760889860938E-2</c:v>
                </c:pt>
                <c:pt idx="30">
                  <c:v>2.9297729711649678E-2</c:v>
                </c:pt>
                <c:pt idx="31">
                  <c:v>2.0227417974631567E-2</c:v>
                </c:pt>
                <c:pt idx="32">
                  <c:v>5.1191056031193449E-2</c:v>
                </c:pt>
                <c:pt idx="33">
                  <c:v>6.6115952897686237E-2</c:v>
                </c:pt>
                <c:pt idx="34">
                  <c:v>3.5640172692223082E-2</c:v>
                </c:pt>
                <c:pt idx="35">
                  <c:v>4.4962989502893125E-2</c:v>
                </c:pt>
                <c:pt idx="36">
                  <c:v>3.5702144485005416E-2</c:v>
                </c:pt>
                <c:pt idx="37">
                  <c:v>3.468063758024087E-2</c:v>
                </c:pt>
                <c:pt idx="38">
                  <c:v>2.5400831070943264E-2</c:v>
                </c:pt>
                <c:pt idx="39">
                  <c:v>2.768478626373061E-2</c:v>
                </c:pt>
                <c:pt idx="40">
                  <c:v>2.1724707534621412E-2</c:v>
                </c:pt>
                <c:pt idx="41">
                  <c:v>1.9588199217243307E-2</c:v>
                </c:pt>
                <c:pt idx="42">
                  <c:v>2.4433350355844929E-2</c:v>
                </c:pt>
                <c:pt idx="43">
                  <c:v>2.6828255459690364E-2</c:v>
                </c:pt>
                <c:pt idx="44">
                  <c:v>2.5738515896893688E-2</c:v>
                </c:pt>
                <c:pt idx="45">
                  <c:v>3.2018726969531563E-2</c:v>
                </c:pt>
                <c:pt idx="46">
                  <c:v>3.3688142225024142E-2</c:v>
                </c:pt>
                <c:pt idx="47">
                  <c:v>4.0622437577916504E-2</c:v>
                </c:pt>
                <c:pt idx="48">
                  <c:v>6.5939083810949262E-2</c:v>
                </c:pt>
                <c:pt idx="49">
                  <c:v>4.377658098017867E-2</c:v>
                </c:pt>
                <c:pt idx="50">
                  <c:v>4.1228857547952469E-2</c:v>
                </c:pt>
                <c:pt idx="51">
                  <c:v>3.3213997147014673E-2</c:v>
                </c:pt>
                <c:pt idx="52">
                  <c:v>4.54907108741327E-2</c:v>
                </c:pt>
                <c:pt idx="53">
                  <c:v>3.0440175231088107E-2</c:v>
                </c:pt>
                <c:pt idx="54">
                  <c:v>3.4181150542441419E-2</c:v>
                </c:pt>
                <c:pt idx="55">
                  <c:v>3.1240761600324296E-2</c:v>
                </c:pt>
                <c:pt idx="56">
                  <c:v>3.0129831017331021E-2</c:v>
                </c:pt>
                <c:pt idx="57">
                  <c:v>3.0233091437660509E-2</c:v>
                </c:pt>
                <c:pt idx="58">
                  <c:v>3.3854580971987014E-2</c:v>
                </c:pt>
                <c:pt idx="59">
                  <c:v>3.4606993005073639E-2</c:v>
                </c:pt>
                <c:pt idx="60">
                  <c:v>5.1384316764135463E-2</c:v>
                </c:pt>
                <c:pt idx="61">
                  <c:v>2.984702945953277E-2</c:v>
                </c:pt>
                <c:pt idx="62">
                  <c:v>4.7264534531586522E-2</c:v>
                </c:pt>
                <c:pt idx="63">
                  <c:v>6.069268140889994E-2</c:v>
                </c:pt>
                <c:pt idx="64">
                  <c:v>6.4583334482182453E-2</c:v>
                </c:pt>
                <c:pt idx="65">
                  <c:v>5.4410717291928368E-2</c:v>
                </c:pt>
                <c:pt idx="66">
                  <c:v>4.9707421706367994E-2</c:v>
                </c:pt>
                <c:pt idx="67">
                  <c:v>7.6279899978893173E-2</c:v>
                </c:pt>
                <c:pt idx="68">
                  <c:v>6.939306182438032E-2</c:v>
                </c:pt>
                <c:pt idx="69">
                  <c:v>5.6318885743492419E-2</c:v>
                </c:pt>
                <c:pt idx="70">
                  <c:v>4.9130861978206708E-2</c:v>
                </c:pt>
                <c:pt idx="71">
                  <c:v>4.3046029280311204E-2</c:v>
                </c:pt>
                <c:pt idx="72">
                  <c:v>4.7903346953477755E-2</c:v>
                </c:pt>
                <c:pt idx="73">
                  <c:v>4.8968421338849044E-2</c:v>
                </c:pt>
                <c:pt idx="74">
                  <c:v>8.8970526820404627E-2</c:v>
                </c:pt>
                <c:pt idx="75">
                  <c:v>6.6585171487011818E-2</c:v>
                </c:pt>
                <c:pt idx="76">
                  <c:v>8.9665147355042718E-2</c:v>
                </c:pt>
                <c:pt idx="77">
                  <c:v>7.2711482085143553E-2</c:v>
                </c:pt>
                <c:pt idx="78">
                  <c:v>6.546499934736838E-2</c:v>
                </c:pt>
                <c:pt idx="79">
                  <c:v>6.3259733594090539E-2</c:v>
                </c:pt>
                <c:pt idx="80">
                  <c:v>0.15750196143360906</c:v>
                </c:pt>
                <c:pt idx="81">
                  <c:v>0.13930960726887753</c:v>
                </c:pt>
                <c:pt idx="82">
                  <c:v>7.8210845833999842E-2</c:v>
                </c:pt>
                <c:pt idx="83">
                  <c:v>0.13395793348934992</c:v>
                </c:pt>
                <c:pt idx="84">
                  <c:v>0.29580667744193767</c:v>
                </c:pt>
                <c:pt idx="85">
                  <c:v>0.19748192438428624</c:v>
                </c:pt>
                <c:pt idx="86">
                  <c:v>0.10256593162711991</c:v>
                </c:pt>
                <c:pt idx="87">
                  <c:v>8.1897928595635383E-2</c:v>
                </c:pt>
                <c:pt idx="88">
                  <c:v>4.8405213480244624E-2</c:v>
                </c:pt>
                <c:pt idx="89">
                  <c:v>2.8824135135800066E-2</c:v>
                </c:pt>
                <c:pt idx="90">
                  <c:v>3.0956302675237524E-2</c:v>
                </c:pt>
                <c:pt idx="91">
                  <c:v>3.2799161595759241E-2</c:v>
                </c:pt>
                <c:pt idx="92">
                  <c:v>3.9633983940529971E-2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32-455A-A315-18EE87D9D1BA}"/>
            </c:ext>
          </c:extLst>
        </c:ser>
        <c:ser>
          <c:idx val="5"/>
          <c:order val="5"/>
          <c:tx>
            <c:strRef>
              <c:f>'Nucleo&amp;Subyacente'!$AM$2:$AM$3</c:f>
              <c:strCache>
                <c:ptCount val="2"/>
                <c:pt idx="0">
                  <c:v>Cuyo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'Nucleo&amp;Subyacente'!$AM$4:$AM$96</c:f>
              <c:numCache>
                <c:formatCode>0.0%</c:formatCode>
                <c:ptCount val="93"/>
                <c:pt idx="1">
                  <c:v>1.7235000000000111E-2</c:v>
                </c:pt>
                <c:pt idx="2">
                  <c:v>1.4011511597614934E-2</c:v>
                </c:pt>
                <c:pt idx="3">
                  <c:v>2.0008957932617699E-2</c:v>
                </c:pt>
                <c:pt idx="4">
                  <c:v>2.3215828507394898E-2</c:v>
                </c:pt>
                <c:pt idx="5">
                  <c:v>1.7556033005342142E-2</c:v>
                </c:pt>
                <c:pt idx="6">
                  <c:v>1.3779687490015569E-2</c:v>
                </c:pt>
                <c:pt idx="7">
                  <c:v>1.5405907714029388E-2</c:v>
                </c:pt>
                <c:pt idx="8">
                  <c:v>1.4520372772926615E-2</c:v>
                </c:pt>
                <c:pt idx="9">
                  <c:v>1.4920924345581676E-2</c:v>
                </c:pt>
                <c:pt idx="10">
                  <c:v>1.612951844843824E-2</c:v>
                </c:pt>
                <c:pt idx="11">
                  <c:v>1.2094973085082561E-2</c:v>
                </c:pt>
                <c:pt idx="12">
                  <c:v>1.3006459263427805E-2</c:v>
                </c:pt>
                <c:pt idx="13">
                  <c:v>1.2140075890974877E-2</c:v>
                </c:pt>
                <c:pt idx="14">
                  <c:v>2.5909998652307697E-2</c:v>
                </c:pt>
                <c:pt idx="15">
                  <c:v>2.4708667021751785E-2</c:v>
                </c:pt>
                <c:pt idx="16">
                  <c:v>2.432342557370526E-2</c:v>
                </c:pt>
                <c:pt idx="17">
                  <c:v>2.3403758254461282E-2</c:v>
                </c:pt>
                <c:pt idx="18">
                  <c:v>4.1715552465734218E-2</c:v>
                </c:pt>
                <c:pt idx="19">
                  <c:v>3.6166762835312394E-2</c:v>
                </c:pt>
                <c:pt idx="20">
                  <c:v>3.0056648470491387E-2</c:v>
                </c:pt>
                <c:pt idx="21">
                  <c:v>8.3617810006246129E-2</c:v>
                </c:pt>
                <c:pt idx="22">
                  <c:v>4.8333497379364543E-2</c:v>
                </c:pt>
                <c:pt idx="23">
                  <c:v>3.6711422668119553E-2</c:v>
                </c:pt>
                <c:pt idx="24">
                  <c:v>2.8341701147343246E-2</c:v>
                </c:pt>
                <c:pt idx="25">
                  <c:v>3.528752543675262E-2</c:v>
                </c:pt>
                <c:pt idx="26">
                  <c:v>3.5450615938368957E-2</c:v>
                </c:pt>
                <c:pt idx="27">
                  <c:v>5.0343303476987566E-2</c:v>
                </c:pt>
                <c:pt idx="28">
                  <c:v>3.4222333464020593E-2</c:v>
                </c:pt>
                <c:pt idx="29">
                  <c:v>3.1408598699470103E-2</c:v>
                </c:pt>
                <c:pt idx="30">
                  <c:v>2.6965963611232935E-2</c:v>
                </c:pt>
                <c:pt idx="31">
                  <c:v>2.5093623599216075E-2</c:v>
                </c:pt>
                <c:pt idx="32">
                  <c:v>4.6762903113463983E-2</c:v>
                </c:pt>
                <c:pt idx="33">
                  <c:v>6.4301695958478566E-2</c:v>
                </c:pt>
                <c:pt idx="34">
                  <c:v>4.2535507800227856E-2</c:v>
                </c:pt>
                <c:pt idx="35">
                  <c:v>4.7217946252845255E-2</c:v>
                </c:pt>
                <c:pt idx="36">
                  <c:v>3.2503349154201944E-2</c:v>
                </c:pt>
                <c:pt idx="37">
                  <c:v>3.073728084725369E-2</c:v>
                </c:pt>
                <c:pt idx="38">
                  <c:v>2.6204029360942682E-2</c:v>
                </c:pt>
                <c:pt idx="39">
                  <c:v>2.8795392003188036E-2</c:v>
                </c:pt>
                <c:pt idx="40">
                  <c:v>1.3944063834212983E-2</c:v>
                </c:pt>
                <c:pt idx="41">
                  <c:v>1.3626320321731278E-2</c:v>
                </c:pt>
                <c:pt idx="42">
                  <c:v>1.9919700074758184E-2</c:v>
                </c:pt>
                <c:pt idx="43">
                  <c:v>2.522280396745602E-2</c:v>
                </c:pt>
                <c:pt idx="44">
                  <c:v>3.0615000327536279E-2</c:v>
                </c:pt>
                <c:pt idx="45">
                  <c:v>2.9222671082020479E-2</c:v>
                </c:pt>
                <c:pt idx="46">
                  <c:v>3.4260669922348663E-2</c:v>
                </c:pt>
                <c:pt idx="47">
                  <c:v>3.707883565404213E-2</c:v>
                </c:pt>
                <c:pt idx="48">
                  <c:v>5.6147569705421674E-2</c:v>
                </c:pt>
                <c:pt idx="49">
                  <c:v>4.0782748549551995E-2</c:v>
                </c:pt>
                <c:pt idx="50">
                  <c:v>4.0450791017361043E-2</c:v>
                </c:pt>
                <c:pt idx="51">
                  <c:v>4.9456687385333931E-2</c:v>
                </c:pt>
                <c:pt idx="52">
                  <c:v>4.6859660002435355E-2</c:v>
                </c:pt>
                <c:pt idx="53">
                  <c:v>3.9046494061581338E-2</c:v>
                </c:pt>
                <c:pt idx="54">
                  <c:v>3.7961500508357782E-2</c:v>
                </c:pt>
                <c:pt idx="55">
                  <c:v>3.4303770723232319E-2</c:v>
                </c:pt>
                <c:pt idx="56">
                  <c:v>2.9862828279861642E-2</c:v>
                </c:pt>
                <c:pt idx="57">
                  <c:v>2.4989540764666751E-2</c:v>
                </c:pt>
                <c:pt idx="58">
                  <c:v>2.8170559185098032E-2</c:v>
                </c:pt>
                <c:pt idx="59">
                  <c:v>3.2130529311979128E-2</c:v>
                </c:pt>
                <c:pt idx="60">
                  <c:v>4.8727102572675651E-2</c:v>
                </c:pt>
                <c:pt idx="61">
                  <c:v>3.6884693424198645E-2</c:v>
                </c:pt>
                <c:pt idx="62">
                  <c:v>5.1807119526779077E-2</c:v>
                </c:pt>
                <c:pt idx="63">
                  <c:v>6.7064544849574803E-2</c:v>
                </c:pt>
                <c:pt idx="64">
                  <c:v>6.2407021133173535E-2</c:v>
                </c:pt>
                <c:pt idx="65">
                  <c:v>5.6768720454353438E-2</c:v>
                </c:pt>
                <c:pt idx="66">
                  <c:v>4.8042930661396976E-2</c:v>
                </c:pt>
                <c:pt idx="67">
                  <c:v>6.8956193817581113E-2</c:v>
                </c:pt>
                <c:pt idx="68">
                  <c:v>6.1983457227753336E-2</c:v>
                </c:pt>
                <c:pt idx="69">
                  <c:v>5.4108423264667804E-2</c:v>
                </c:pt>
                <c:pt idx="70">
                  <c:v>4.7148417033930246E-2</c:v>
                </c:pt>
                <c:pt idx="71">
                  <c:v>4.889584698451821E-2</c:v>
                </c:pt>
                <c:pt idx="72">
                  <c:v>4.9390155024352955E-2</c:v>
                </c:pt>
                <c:pt idx="73">
                  <c:v>5.5355499660541652E-2</c:v>
                </c:pt>
                <c:pt idx="74">
                  <c:v>8.2703892478335206E-2</c:v>
                </c:pt>
                <c:pt idx="75">
                  <c:v>8.2739851370453366E-2</c:v>
                </c:pt>
                <c:pt idx="76">
                  <c:v>7.4708189281105897E-2</c:v>
                </c:pt>
                <c:pt idx="77">
                  <c:v>7.1226024060007997E-2</c:v>
                </c:pt>
                <c:pt idx="78">
                  <c:v>5.9035790959621082E-2</c:v>
                </c:pt>
                <c:pt idx="79">
                  <c:v>6.3652899771104998E-2</c:v>
                </c:pt>
                <c:pt idx="80">
                  <c:v>0.13695810410583542</c:v>
                </c:pt>
                <c:pt idx="81">
                  <c:v>0.14680743997840007</c:v>
                </c:pt>
                <c:pt idx="82">
                  <c:v>8.1393408898338793E-2</c:v>
                </c:pt>
                <c:pt idx="83">
                  <c:v>0.12454476823147176</c:v>
                </c:pt>
                <c:pt idx="84">
                  <c:v>0.28263720471264375</c:v>
                </c:pt>
                <c:pt idx="85">
                  <c:v>0.21731159266763456</c:v>
                </c:pt>
                <c:pt idx="86">
                  <c:v>0.12943290503023297</c:v>
                </c:pt>
                <c:pt idx="87">
                  <c:v>8.7571190977608904E-2</c:v>
                </c:pt>
                <c:pt idx="88">
                  <c:v>5.8643675453506017E-2</c:v>
                </c:pt>
                <c:pt idx="89">
                  <c:v>3.1202494560762517E-2</c:v>
                </c:pt>
                <c:pt idx="90">
                  <c:v>3.1412300670831339E-2</c:v>
                </c:pt>
                <c:pt idx="91">
                  <c:v>4.2569128564883041E-2</c:v>
                </c:pt>
                <c:pt idx="92">
                  <c:v>3.9106434275551605E-2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32-455A-A315-18EE87D9D1BA}"/>
            </c:ext>
          </c:extLst>
        </c:ser>
        <c:ser>
          <c:idx val="6"/>
          <c:order val="6"/>
          <c:tx>
            <c:strRef>
              <c:f>'Nucleo&amp;Subyacente'!$AP$2:$AP$3</c:f>
              <c:strCache>
                <c:ptCount val="2"/>
                <c:pt idx="0">
                  <c:v>Patagonia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'Nucleo&amp;Subyacente'!$AP$4:$AP$96</c:f>
              <c:numCache>
                <c:formatCode>0.0%</c:formatCode>
                <c:ptCount val="93"/>
                <c:pt idx="1">
                  <c:v>1.8374000000000112E-2</c:v>
                </c:pt>
                <c:pt idx="2">
                  <c:v>1.6561695408563004E-2</c:v>
                </c:pt>
                <c:pt idx="3">
                  <c:v>1.6779683938024093E-2</c:v>
                </c:pt>
                <c:pt idx="4">
                  <c:v>1.6726026993827636E-2</c:v>
                </c:pt>
                <c:pt idx="5">
                  <c:v>2.0174413226476506E-2</c:v>
                </c:pt>
                <c:pt idx="6">
                  <c:v>1.2999538380374487E-2</c:v>
                </c:pt>
                <c:pt idx="7">
                  <c:v>1.3276660690180186E-2</c:v>
                </c:pt>
                <c:pt idx="8">
                  <c:v>1.6764746561255039E-2</c:v>
                </c:pt>
                <c:pt idx="9">
                  <c:v>1.4106521172506881E-2</c:v>
                </c:pt>
                <c:pt idx="10">
                  <c:v>1.2189897944436812E-2</c:v>
                </c:pt>
                <c:pt idx="11">
                  <c:v>1.2633022495090351E-2</c:v>
                </c:pt>
                <c:pt idx="12">
                  <c:v>1.2971870358972293E-2</c:v>
                </c:pt>
                <c:pt idx="13">
                  <c:v>1.8453490785340199E-2</c:v>
                </c:pt>
                <c:pt idx="14">
                  <c:v>1.8986621797132841E-2</c:v>
                </c:pt>
                <c:pt idx="15">
                  <c:v>3.2451673060999164E-2</c:v>
                </c:pt>
                <c:pt idx="16">
                  <c:v>2.2616546313201313E-2</c:v>
                </c:pt>
                <c:pt idx="17">
                  <c:v>2.3712282052315681E-2</c:v>
                </c:pt>
                <c:pt idx="18">
                  <c:v>3.9783320267654299E-2</c:v>
                </c:pt>
                <c:pt idx="19">
                  <c:v>3.4261318484046566E-2</c:v>
                </c:pt>
                <c:pt idx="20">
                  <c:v>3.3719215668932545E-2</c:v>
                </c:pt>
                <c:pt idx="21">
                  <c:v>6.7263306074813123E-2</c:v>
                </c:pt>
                <c:pt idx="22">
                  <c:v>5.0566959462633454E-2</c:v>
                </c:pt>
                <c:pt idx="23">
                  <c:v>4.0629206624005709E-2</c:v>
                </c:pt>
                <c:pt idx="24">
                  <c:v>2.9625347881432118E-2</c:v>
                </c:pt>
                <c:pt idx="25">
                  <c:v>3.1618908360916631E-2</c:v>
                </c:pt>
                <c:pt idx="26">
                  <c:v>3.0102361945669731E-2</c:v>
                </c:pt>
                <c:pt idx="27">
                  <c:v>4.5293520147440702E-2</c:v>
                </c:pt>
                <c:pt idx="28">
                  <c:v>3.882586240318342E-2</c:v>
                </c:pt>
                <c:pt idx="29">
                  <c:v>3.1849523129888091E-2</c:v>
                </c:pt>
                <c:pt idx="30">
                  <c:v>2.7670171037862845E-2</c:v>
                </c:pt>
                <c:pt idx="31">
                  <c:v>2.3945438539692443E-2</c:v>
                </c:pt>
                <c:pt idx="32">
                  <c:v>5.1150399956658266E-2</c:v>
                </c:pt>
                <c:pt idx="33">
                  <c:v>5.7206999589785257E-2</c:v>
                </c:pt>
                <c:pt idx="34">
                  <c:v>3.7349173714717354E-2</c:v>
                </c:pt>
                <c:pt idx="35">
                  <c:v>3.985739214847861E-2</c:v>
                </c:pt>
                <c:pt idx="36">
                  <c:v>3.9402133143068507E-2</c:v>
                </c:pt>
                <c:pt idx="37">
                  <c:v>2.9306152096455929E-2</c:v>
                </c:pt>
                <c:pt idx="38">
                  <c:v>2.2115765836733914E-2</c:v>
                </c:pt>
                <c:pt idx="39">
                  <c:v>2.936221460742483E-2</c:v>
                </c:pt>
                <c:pt idx="40">
                  <c:v>6.3998093813846246E-3</c:v>
                </c:pt>
                <c:pt idx="41">
                  <c:v>1.7556068168009364E-2</c:v>
                </c:pt>
                <c:pt idx="42">
                  <c:v>1.5467949583180651E-2</c:v>
                </c:pt>
                <c:pt idx="43">
                  <c:v>3.1224849997990356E-2</c:v>
                </c:pt>
                <c:pt idx="44">
                  <c:v>3.4852713939581559E-2</c:v>
                </c:pt>
                <c:pt idx="45">
                  <c:v>1.9423366580457513E-2</c:v>
                </c:pt>
                <c:pt idx="46">
                  <c:v>3.2154604617227855E-2</c:v>
                </c:pt>
                <c:pt idx="47">
                  <c:v>2.8778914834603597E-2</c:v>
                </c:pt>
                <c:pt idx="48">
                  <c:v>3.6253773124341526E-2</c:v>
                </c:pt>
                <c:pt idx="49">
                  <c:v>3.8595211091106529E-2</c:v>
                </c:pt>
                <c:pt idx="50">
                  <c:v>4.0381817274688814E-2</c:v>
                </c:pt>
                <c:pt idx="51">
                  <c:v>4.2708609862947222E-2</c:v>
                </c:pt>
                <c:pt idx="52">
                  <c:v>5.1385959025452399E-2</c:v>
                </c:pt>
                <c:pt idx="53">
                  <c:v>3.2617516169492822E-2</c:v>
                </c:pt>
                <c:pt idx="54">
                  <c:v>3.5646173344560772E-2</c:v>
                </c:pt>
                <c:pt idx="55">
                  <c:v>3.7542969813028071E-2</c:v>
                </c:pt>
                <c:pt idx="56">
                  <c:v>3.9302184876113033E-2</c:v>
                </c:pt>
                <c:pt idx="57">
                  <c:v>3.920474206836122E-2</c:v>
                </c:pt>
                <c:pt idx="58">
                  <c:v>3.1257076877234669E-2</c:v>
                </c:pt>
                <c:pt idx="59">
                  <c:v>2.4265553853605182E-2</c:v>
                </c:pt>
                <c:pt idx="60">
                  <c:v>3.5316258116681265E-2</c:v>
                </c:pt>
                <c:pt idx="61">
                  <c:v>3.793761497137127E-2</c:v>
                </c:pt>
                <c:pt idx="62">
                  <c:v>4.5695343376285225E-2</c:v>
                </c:pt>
                <c:pt idx="63">
                  <c:v>7.0896740136655589E-2</c:v>
                </c:pt>
                <c:pt idx="64">
                  <c:v>6.0723059334538698E-2</c:v>
                </c:pt>
                <c:pt idx="65">
                  <c:v>4.8144128644022288E-2</c:v>
                </c:pt>
                <c:pt idx="66">
                  <c:v>5.0391341980388527E-2</c:v>
                </c:pt>
                <c:pt idx="67">
                  <c:v>7.9138913737057281E-2</c:v>
                </c:pt>
                <c:pt idx="68">
                  <c:v>6.6369645838586955E-2</c:v>
                </c:pt>
                <c:pt idx="69">
                  <c:v>5.6163400851913625E-2</c:v>
                </c:pt>
                <c:pt idx="70">
                  <c:v>6.4798253655739879E-2</c:v>
                </c:pt>
                <c:pt idx="71">
                  <c:v>4.4370105144212024E-2</c:v>
                </c:pt>
                <c:pt idx="72">
                  <c:v>4.3084787861634721E-2</c:v>
                </c:pt>
                <c:pt idx="73">
                  <c:v>5.4906039398248563E-2</c:v>
                </c:pt>
                <c:pt idx="74">
                  <c:v>6.6510595263563843E-2</c:v>
                </c:pt>
                <c:pt idx="75">
                  <c:v>6.6132822501692834E-2</c:v>
                </c:pt>
                <c:pt idx="76">
                  <c:v>8.3332987102094913E-2</c:v>
                </c:pt>
                <c:pt idx="77">
                  <c:v>7.2488699750693053E-2</c:v>
                </c:pt>
                <c:pt idx="78">
                  <c:v>6.5023363478899476E-2</c:v>
                </c:pt>
                <c:pt idx="79">
                  <c:v>7.8077038449553937E-2</c:v>
                </c:pt>
                <c:pt idx="80">
                  <c:v>0.13622949936206252</c:v>
                </c:pt>
                <c:pt idx="81">
                  <c:v>0.14802222819707045</c:v>
                </c:pt>
                <c:pt idx="82">
                  <c:v>8.7932503670771878E-2</c:v>
                </c:pt>
                <c:pt idx="83">
                  <c:v>0.12186499914957261</c:v>
                </c:pt>
                <c:pt idx="84">
                  <c:v>0.26450447873584704</c:v>
                </c:pt>
                <c:pt idx="85">
                  <c:v>0.24477317126502229</c:v>
                </c:pt>
                <c:pt idx="86">
                  <c:v>0.11472711248596545</c:v>
                </c:pt>
                <c:pt idx="87">
                  <c:v>9.230716210553358E-2</c:v>
                </c:pt>
                <c:pt idx="88">
                  <c:v>5.8442793965530093E-2</c:v>
                </c:pt>
                <c:pt idx="89">
                  <c:v>3.8803421567528806E-2</c:v>
                </c:pt>
                <c:pt idx="90">
                  <c:v>3.3898500639989226E-2</c:v>
                </c:pt>
                <c:pt idx="91">
                  <c:v>3.6974899834536723E-2</c:v>
                </c:pt>
                <c:pt idx="92">
                  <c:v>4.298529822144781E-2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32-455A-A315-18EE87D9D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375327"/>
        <c:axId val="2110352287"/>
      </c:lineChart>
      <c:dateAx>
        <c:axId val="21103753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52287"/>
        <c:crosses val="autoZero"/>
        <c:auto val="1"/>
        <c:lblOffset val="100"/>
        <c:baseTimeUnit val="months"/>
      </c:dateAx>
      <c:valAx>
        <c:axId val="21103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'Nucleo&amp;Subyacente'!$Z$2:$Z$3</c:f>
              <c:strCache>
                <c:ptCount val="2"/>
                <c:pt idx="0">
                  <c:v>Nacional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'Nucleo&amp;Subyacente'!$Z$4:$Z$96</c:f>
              <c:numCache>
                <c:formatCode>0.0%</c:formatCode>
                <c:ptCount val="93"/>
                <c:pt idx="1">
                  <c:v>1.6071125160454836E-2</c:v>
                </c:pt>
                <c:pt idx="2">
                  <c:v>1.6587129602355866E-2</c:v>
                </c:pt>
                <c:pt idx="3">
                  <c:v>1.5406712121765809E-2</c:v>
                </c:pt>
                <c:pt idx="4">
                  <c:v>2.351668627254111E-2</c:v>
                </c:pt>
                <c:pt idx="5">
                  <c:v>1.8992711336613954E-2</c:v>
                </c:pt>
                <c:pt idx="6">
                  <c:v>1.2845299863458726E-2</c:v>
                </c:pt>
                <c:pt idx="7">
                  <c:v>1.8970622739784115E-2</c:v>
                </c:pt>
                <c:pt idx="8">
                  <c:v>1.1850518767444029E-2</c:v>
                </c:pt>
                <c:pt idx="9">
                  <c:v>8.3930691524045642E-3</c:v>
                </c:pt>
                <c:pt idx="10">
                  <c:v>1.1242575548358724E-2</c:v>
                </c:pt>
                <c:pt idx="11">
                  <c:v>1.5331481069844166E-2</c:v>
                </c:pt>
                <c:pt idx="12">
                  <c:v>1.6092283157157272E-2</c:v>
                </c:pt>
                <c:pt idx="13">
                  <c:v>2.0897458996679052E-2</c:v>
                </c:pt>
                <c:pt idx="14">
                  <c:v>1.7983795914283451E-2</c:v>
                </c:pt>
                <c:pt idx="15">
                  <c:v>1.8067303571129179E-2</c:v>
                </c:pt>
                <c:pt idx="16">
                  <c:v>1.8004298052539669E-2</c:v>
                </c:pt>
                <c:pt idx="17">
                  <c:v>3.0171770889211968E-2</c:v>
                </c:pt>
                <c:pt idx="18">
                  <c:v>3.8776893420350511E-2</c:v>
                </c:pt>
                <c:pt idx="19">
                  <c:v>3.7290015095868378E-2</c:v>
                </c:pt>
                <c:pt idx="20">
                  <c:v>3.0456734450290845E-2</c:v>
                </c:pt>
                <c:pt idx="21">
                  <c:v>6.2069660973153695E-2</c:v>
                </c:pt>
                <c:pt idx="22">
                  <c:v>4.2497681417742239E-2</c:v>
                </c:pt>
                <c:pt idx="23">
                  <c:v>3.6130883505072209E-2</c:v>
                </c:pt>
                <c:pt idx="24">
                  <c:v>2.4229847096925106E-2</c:v>
                </c:pt>
                <c:pt idx="25">
                  <c:v>3.0380644237767873E-2</c:v>
                </c:pt>
                <c:pt idx="26">
                  <c:v>4.0687265727846977E-2</c:v>
                </c:pt>
                <c:pt idx="27">
                  <c:v>4.1975317069248064E-2</c:v>
                </c:pt>
                <c:pt idx="28">
                  <c:v>3.386524285582726E-2</c:v>
                </c:pt>
                <c:pt idx="29">
                  <c:v>3.0463301848959512E-2</c:v>
                </c:pt>
                <c:pt idx="30">
                  <c:v>2.8068531320868395E-2</c:v>
                </c:pt>
                <c:pt idx="31">
                  <c:v>2.6156401341216995E-2</c:v>
                </c:pt>
                <c:pt idx="32">
                  <c:v>4.2592033185862688E-2</c:v>
                </c:pt>
                <c:pt idx="33">
                  <c:v>5.604927736662213E-2</c:v>
                </c:pt>
                <c:pt idx="34">
                  <c:v>3.0692155635380525E-2</c:v>
                </c:pt>
                <c:pt idx="35">
                  <c:v>4.6287648521011526E-2</c:v>
                </c:pt>
                <c:pt idx="36">
                  <c:v>3.6471646760306786E-2</c:v>
                </c:pt>
                <c:pt idx="37">
                  <c:v>3.3772338148724934E-2</c:v>
                </c:pt>
                <c:pt idx="38">
                  <c:v>2.1797390859657817E-2</c:v>
                </c:pt>
                <c:pt idx="39">
                  <c:v>2.3694156701155711E-2</c:v>
                </c:pt>
                <c:pt idx="40">
                  <c:v>2.1497693082160207E-2</c:v>
                </c:pt>
                <c:pt idx="41">
                  <c:v>2.7135406393712369E-2</c:v>
                </c:pt>
                <c:pt idx="42">
                  <c:v>3.561099493001163E-2</c:v>
                </c:pt>
                <c:pt idx="43">
                  <c:v>3.1979402266962165E-2</c:v>
                </c:pt>
                <c:pt idx="44">
                  <c:v>3.0295862742130808E-2</c:v>
                </c:pt>
                <c:pt idx="45">
                  <c:v>2.4451591470647349E-2</c:v>
                </c:pt>
                <c:pt idx="46">
                  <c:v>4.1740149164515294E-2</c:v>
                </c:pt>
                <c:pt idx="47">
                  <c:v>3.5782238715110992E-2</c:v>
                </c:pt>
                <c:pt idx="48">
                  <c:v>3.6787738890391664E-2</c:v>
                </c:pt>
                <c:pt idx="49">
                  <c:v>3.7155225335523623E-2</c:v>
                </c:pt>
                <c:pt idx="50">
                  <c:v>3.4280083643994264E-2</c:v>
                </c:pt>
                <c:pt idx="51">
                  <c:v>4.0498407140524773E-2</c:v>
                </c:pt>
                <c:pt idx="52">
                  <c:v>4.0016616543918193E-2</c:v>
                </c:pt>
                <c:pt idx="53">
                  <c:v>3.6198206941464139E-2</c:v>
                </c:pt>
                <c:pt idx="54">
                  <c:v>4.0862521511678906E-2</c:v>
                </c:pt>
                <c:pt idx="55">
                  <c:v>4.2256054968720091E-2</c:v>
                </c:pt>
                <c:pt idx="56">
                  <c:v>2.5105681871242513E-2</c:v>
                </c:pt>
                <c:pt idx="57">
                  <c:v>3.1560657724889696E-2</c:v>
                </c:pt>
                <c:pt idx="58">
                  <c:v>3.6219422644943933E-2</c:v>
                </c:pt>
                <c:pt idx="59">
                  <c:v>3.0251845894731844E-2</c:v>
                </c:pt>
                <c:pt idx="60">
                  <c:v>4.0164355554098252E-2</c:v>
                </c:pt>
                <c:pt idx="61">
                  <c:v>3.8627171304637775E-2</c:v>
                </c:pt>
                <c:pt idx="62">
                  <c:v>4.8651007478828001E-2</c:v>
                </c:pt>
                <c:pt idx="63">
                  <c:v>5.5947313244389063E-2</c:v>
                </c:pt>
                <c:pt idx="64">
                  <c:v>6.2613449235856544E-2</c:v>
                </c:pt>
                <c:pt idx="65">
                  <c:v>5.7533547872710589E-2</c:v>
                </c:pt>
                <c:pt idx="66">
                  <c:v>6.2455362653187185E-2</c:v>
                </c:pt>
                <c:pt idx="67">
                  <c:v>9.3823325006933356E-2</c:v>
                </c:pt>
                <c:pt idx="68">
                  <c:v>7.542114939821043E-2</c:v>
                </c:pt>
                <c:pt idx="69">
                  <c:v>6.2729495122220813E-2</c:v>
                </c:pt>
                <c:pt idx="70">
                  <c:v>6.1763462274250447E-2</c:v>
                </c:pt>
                <c:pt idx="71">
                  <c:v>4.7291502765606674E-2</c:v>
                </c:pt>
                <c:pt idx="72">
                  <c:v>4.6736064349449213E-2</c:v>
                </c:pt>
                <c:pt idx="73">
                  <c:v>5.6157218718123181E-2</c:v>
                </c:pt>
                <c:pt idx="74">
                  <c:v>6.9964237055256895E-2</c:v>
                </c:pt>
                <c:pt idx="75">
                  <c:v>6.9037968136240524E-2</c:v>
                </c:pt>
                <c:pt idx="76">
                  <c:v>9.1040627739611857E-2</c:v>
                </c:pt>
                <c:pt idx="77">
                  <c:v>8.0435243520341038E-2</c:v>
                </c:pt>
                <c:pt idx="78">
                  <c:v>6.3171038385779532E-2</c:v>
                </c:pt>
                <c:pt idx="79">
                  <c:v>7.4741361288749308E-2</c:v>
                </c:pt>
                <c:pt idx="80">
                  <c:v>0.13183339412833184</c:v>
                </c:pt>
                <c:pt idx="81">
                  <c:v>0.13377390809564194</c:v>
                </c:pt>
                <c:pt idx="82">
                  <c:v>8.7852510363928715E-2</c:v>
                </c:pt>
                <c:pt idx="83">
                  <c:v>0.13712839167417923</c:v>
                </c:pt>
                <c:pt idx="84">
                  <c:v>0.24908113985315938</c:v>
                </c:pt>
                <c:pt idx="85">
                  <c:v>0.19935142433196962</c:v>
                </c:pt>
                <c:pt idx="86">
                  <c:v>0.1063046970404502</c:v>
                </c:pt>
                <c:pt idx="87">
                  <c:v>8.3788847202678873E-2</c:v>
                </c:pt>
                <c:pt idx="88">
                  <c:v>6.6303218486925886E-2</c:v>
                </c:pt>
                <c:pt idx="89">
                  <c:v>5.3617697928067365E-2</c:v>
                </c:pt>
                <c:pt idx="90">
                  <c:v>4.7661916441427143E-2</c:v>
                </c:pt>
                <c:pt idx="91">
                  <c:v>5.0087676828602046E-2</c:v>
                </c:pt>
                <c:pt idx="92">
                  <c:v>3.7467025420923727E-2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B-4916-8912-E6316386F7D4}"/>
            </c:ext>
          </c:extLst>
        </c:ser>
        <c:ser>
          <c:idx val="1"/>
          <c:order val="1"/>
          <c:tx>
            <c:strRef>
              <c:f>'Nucleo&amp;Subyacente'!$AC$2:$AC$3</c:f>
              <c:strCache>
                <c:ptCount val="2"/>
                <c:pt idx="0">
                  <c:v>GBA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'Nucleo&amp;Subyacente'!$AC$4:$AC$96</c:f>
              <c:numCache>
                <c:formatCode>0.0%</c:formatCode>
                <c:ptCount val="93"/>
                <c:pt idx="1">
                  <c:v>1.5752078134238845E-2</c:v>
                </c:pt>
                <c:pt idx="2">
                  <c:v>1.7720793753650321E-2</c:v>
                </c:pt>
                <c:pt idx="3">
                  <c:v>1.7919902439352153E-2</c:v>
                </c:pt>
                <c:pt idx="4">
                  <c:v>2.6050993446173898E-2</c:v>
                </c:pt>
                <c:pt idx="5">
                  <c:v>1.7607492455163909E-2</c:v>
                </c:pt>
                <c:pt idx="6">
                  <c:v>1.4254427966520655E-2</c:v>
                </c:pt>
                <c:pt idx="7">
                  <c:v>1.7913485220969694E-2</c:v>
                </c:pt>
                <c:pt idx="8">
                  <c:v>1.1184097626744105E-2</c:v>
                </c:pt>
                <c:pt idx="9">
                  <c:v>7.6000495278543134E-3</c:v>
                </c:pt>
                <c:pt idx="10">
                  <c:v>1.0134763583951045E-2</c:v>
                </c:pt>
                <c:pt idx="11">
                  <c:v>1.5020312950672077E-2</c:v>
                </c:pt>
                <c:pt idx="12">
                  <c:v>1.7783102022765229E-2</c:v>
                </c:pt>
                <c:pt idx="13">
                  <c:v>2.3696114983695393E-2</c:v>
                </c:pt>
                <c:pt idx="14">
                  <c:v>1.9520173998515578E-2</c:v>
                </c:pt>
                <c:pt idx="15">
                  <c:v>1.8811418523138057E-2</c:v>
                </c:pt>
                <c:pt idx="16">
                  <c:v>1.6340085485004652E-2</c:v>
                </c:pt>
                <c:pt idx="17">
                  <c:v>3.09055546219692E-2</c:v>
                </c:pt>
                <c:pt idx="18">
                  <c:v>3.6652875167142218E-2</c:v>
                </c:pt>
                <c:pt idx="19">
                  <c:v>3.5780398737125241E-2</c:v>
                </c:pt>
                <c:pt idx="20">
                  <c:v>2.6578859471299454E-2</c:v>
                </c:pt>
                <c:pt idx="21">
                  <c:v>6.4867451123655551E-2</c:v>
                </c:pt>
                <c:pt idx="22">
                  <c:v>3.9902302053838934E-2</c:v>
                </c:pt>
                <c:pt idx="23">
                  <c:v>3.7532158535649174E-2</c:v>
                </c:pt>
                <c:pt idx="24">
                  <c:v>2.4396119515270431E-2</c:v>
                </c:pt>
                <c:pt idx="25">
                  <c:v>3.1734746373670353E-2</c:v>
                </c:pt>
                <c:pt idx="26">
                  <c:v>4.0365208563313715E-2</c:v>
                </c:pt>
                <c:pt idx="27">
                  <c:v>4.1045719805675729E-2</c:v>
                </c:pt>
                <c:pt idx="28">
                  <c:v>3.2643089202905706E-2</c:v>
                </c:pt>
                <c:pt idx="29">
                  <c:v>3.1027468821396065E-2</c:v>
                </c:pt>
                <c:pt idx="30">
                  <c:v>2.5024898433851916E-2</c:v>
                </c:pt>
                <c:pt idx="31">
                  <c:v>2.6647787514238797E-2</c:v>
                </c:pt>
                <c:pt idx="32">
                  <c:v>4.1918534952689157E-2</c:v>
                </c:pt>
                <c:pt idx="33">
                  <c:v>5.5070702345129341E-2</c:v>
                </c:pt>
                <c:pt idx="34">
                  <c:v>3.1222664743632889E-2</c:v>
                </c:pt>
                <c:pt idx="35">
                  <c:v>4.6745935317008103E-2</c:v>
                </c:pt>
                <c:pt idx="36">
                  <c:v>3.7473812548385332E-2</c:v>
                </c:pt>
                <c:pt idx="37">
                  <c:v>3.5799573714933031E-2</c:v>
                </c:pt>
                <c:pt idx="38">
                  <c:v>1.8964052596897929E-2</c:v>
                </c:pt>
                <c:pt idx="39">
                  <c:v>2.1303027547959319E-2</c:v>
                </c:pt>
                <c:pt idx="40">
                  <c:v>1.9596336329272157E-2</c:v>
                </c:pt>
                <c:pt idx="41">
                  <c:v>2.9317719190336655E-2</c:v>
                </c:pt>
                <c:pt idx="42">
                  <c:v>3.5629204113483137E-2</c:v>
                </c:pt>
                <c:pt idx="43">
                  <c:v>2.8502232199347111E-2</c:v>
                </c:pt>
                <c:pt idx="44">
                  <c:v>3.2395317927002676E-2</c:v>
                </c:pt>
                <c:pt idx="45">
                  <c:v>2.4537932210286773E-2</c:v>
                </c:pt>
                <c:pt idx="46">
                  <c:v>4.0198286936513394E-2</c:v>
                </c:pt>
                <c:pt idx="47">
                  <c:v>3.5277136244143081E-2</c:v>
                </c:pt>
                <c:pt idx="48">
                  <c:v>3.2207427286761181E-2</c:v>
                </c:pt>
                <c:pt idx="49">
                  <c:v>3.3759795034011608E-2</c:v>
                </c:pt>
                <c:pt idx="50">
                  <c:v>3.5641538759835445E-2</c:v>
                </c:pt>
                <c:pt idx="51">
                  <c:v>4.2500959234683444E-2</c:v>
                </c:pt>
                <c:pt idx="52">
                  <c:v>4.0219470108372901E-2</c:v>
                </c:pt>
                <c:pt idx="53">
                  <c:v>3.4545274840860563E-2</c:v>
                </c:pt>
                <c:pt idx="54">
                  <c:v>4.1698514724235913E-2</c:v>
                </c:pt>
                <c:pt idx="55">
                  <c:v>4.4510505978762271E-2</c:v>
                </c:pt>
                <c:pt idx="56">
                  <c:v>2.5201297803561173E-2</c:v>
                </c:pt>
                <c:pt idx="57">
                  <c:v>3.2785154438590869E-2</c:v>
                </c:pt>
                <c:pt idx="58">
                  <c:v>3.8091053300821409E-2</c:v>
                </c:pt>
                <c:pt idx="59">
                  <c:v>3.1182332266332935E-2</c:v>
                </c:pt>
                <c:pt idx="60">
                  <c:v>4.2356043120029385E-2</c:v>
                </c:pt>
                <c:pt idx="61">
                  <c:v>4.3328862236751142E-2</c:v>
                </c:pt>
                <c:pt idx="62">
                  <c:v>4.9374108511101911E-2</c:v>
                </c:pt>
                <c:pt idx="63">
                  <c:v>5.0489612482454538E-2</c:v>
                </c:pt>
                <c:pt idx="64">
                  <c:v>6.3272798298311006E-2</c:v>
                </c:pt>
                <c:pt idx="65">
                  <c:v>5.5847876944467911E-2</c:v>
                </c:pt>
                <c:pt idx="66">
                  <c:v>6.643777706069609E-2</c:v>
                </c:pt>
                <c:pt idx="67">
                  <c:v>9.5829456741291397E-2</c:v>
                </c:pt>
                <c:pt idx="68">
                  <c:v>7.3715569837978112E-2</c:v>
                </c:pt>
                <c:pt idx="69">
                  <c:v>6.0185105258060645E-2</c:v>
                </c:pt>
                <c:pt idx="70">
                  <c:v>6.3137070839752729E-2</c:v>
                </c:pt>
                <c:pt idx="71">
                  <c:v>4.793024102093546E-2</c:v>
                </c:pt>
                <c:pt idx="72">
                  <c:v>5.2395979057688891E-2</c:v>
                </c:pt>
                <c:pt idx="73">
                  <c:v>5.6892147513856406E-2</c:v>
                </c:pt>
                <c:pt idx="74">
                  <c:v>7.133980906699211E-2</c:v>
                </c:pt>
                <c:pt idx="75">
                  <c:v>6.6752530574126556E-2</c:v>
                </c:pt>
                <c:pt idx="76">
                  <c:v>9.0213958796300453E-2</c:v>
                </c:pt>
                <c:pt idx="77">
                  <c:v>8.266245719434373E-2</c:v>
                </c:pt>
                <c:pt idx="78">
                  <c:v>6.1854537350216843E-2</c:v>
                </c:pt>
                <c:pt idx="79">
                  <c:v>7.5972871113920926E-2</c:v>
                </c:pt>
                <c:pt idx="80">
                  <c:v>0.12820081180642262</c:v>
                </c:pt>
                <c:pt idx="81">
                  <c:v>0.12922780912845222</c:v>
                </c:pt>
                <c:pt idx="82">
                  <c:v>9.2402368532446211E-2</c:v>
                </c:pt>
                <c:pt idx="83">
                  <c:v>0.14133694945908926</c:v>
                </c:pt>
                <c:pt idx="84">
                  <c:v>0.25180188752264976</c:v>
                </c:pt>
                <c:pt idx="85">
                  <c:v>0.19512002638843162</c:v>
                </c:pt>
                <c:pt idx="86">
                  <c:v>0.1083260263821213</c:v>
                </c:pt>
                <c:pt idx="87">
                  <c:v>8.4881229155191917E-2</c:v>
                </c:pt>
                <c:pt idx="88">
                  <c:v>6.5349084157521053E-2</c:v>
                </c:pt>
                <c:pt idx="89">
                  <c:v>5.6477511397549307E-2</c:v>
                </c:pt>
                <c:pt idx="90">
                  <c:v>4.6134939381627937E-2</c:v>
                </c:pt>
                <c:pt idx="91">
                  <c:v>5.2797459393566726E-2</c:v>
                </c:pt>
                <c:pt idx="92">
                  <c:v>3.4579780819370409E-2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B-4916-8912-E6316386F7D4}"/>
            </c:ext>
          </c:extLst>
        </c:ser>
        <c:ser>
          <c:idx val="2"/>
          <c:order val="2"/>
          <c:tx>
            <c:strRef>
              <c:f>'Nucleo&amp;Subyacente'!$AF$2:$AF$3</c:f>
              <c:strCache>
                <c:ptCount val="2"/>
                <c:pt idx="0">
                  <c:v>Pampeana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'Nucleo&amp;Subyacente'!$AF$4:$AF$96</c:f>
              <c:numCache>
                <c:formatCode>0.0%</c:formatCode>
                <c:ptCount val="93"/>
                <c:pt idx="1">
                  <c:v>1.6465510133685468E-2</c:v>
                </c:pt>
                <c:pt idx="2">
                  <c:v>1.5619923374860845E-2</c:v>
                </c:pt>
                <c:pt idx="3">
                  <c:v>1.3092652790207993E-2</c:v>
                </c:pt>
                <c:pt idx="4">
                  <c:v>2.1250308909550153E-2</c:v>
                </c:pt>
                <c:pt idx="5">
                  <c:v>1.9217795669792981E-2</c:v>
                </c:pt>
                <c:pt idx="6">
                  <c:v>1.1921781613532412E-2</c:v>
                </c:pt>
                <c:pt idx="7">
                  <c:v>2.2935091903863336E-2</c:v>
                </c:pt>
                <c:pt idx="8">
                  <c:v>1.3294246520265895E-2</c:v>
                </c:pt>
                <c:pt idx="9">
                  <c:v>9.3774722547101952E-3</c:v>
                </c:pt>
                <c:pt idx="10">
                  <c:v>1.2064112392827564E-2</c:v>
                </c:pt>
                <c:pt idx="11">
                  <c:v>1.6075355198562402E-2</c:v>
                </c:pt>
                <c:pt idx="12">
                  <c:v>1.4340938441829376E-2</c:v>
                </c:pt>
                <c:pt idx="13">
                  <c:v>2.0004553038685202E-2</c:v>
                </c:pt>
                <c:pt idx="14">
                  <c:v>1.5877859459490384E-2</c:v>
                </c:pt>
                <c:pt idx="15">
                  <c:v>1.5779250503589415E-2</c:v>
                </c:pt>
                <c:pt idx="16">
                  <c:v>1.9339828430016803E-2</c:v>
                </c:pt>
                <c:pt idx="17">
                  <c:v>3.0581053162248573E-2</c:v>
                </c:pt>
                <c:pt idx="18">
                  <c:v>4.1997530265068139E-2</c:v>
                </c:pt>
                <c:pt idx="19">
                  <c:v>3.8503045847190664E-2</c:v>
                </c:pt>
                <c:pt idx="20">
                  <c:v>3.5114507068457756E-2</c:v>
                </c:pt>
                <c:pt idx="21">
                  <c:v>5.8374804415290305E-2</c:v>
                </c:pt>
                <c:pt idx="22">
                  <c:v>4.3984865760862801E-2</c:v>
                </c:pt>
                <c:pt idx="23">
                  <c:v>3.3497029599466321E-2</c:v>
                </c:pt>
                <c:pt idx="24">
                  <c:v>2.395243946482184E-2</c:v>
                </c:pt>
                <c:pt idx="25">
                  <c:v>2.7414663175359122E-2</c:v>
                </c:pt>
                <c:pt idx="26">
                  <c:v>4.0966592076937092E-2</c:v>
                </c:pt>
                <c:pt idx="27">
                  <c:v>4.205224190794965E-2</c:v>
                </c:pt>
                <c:pt idx="28">
                  <c:v>3.4443219306688366E-2</c:v>
                </c:pt>
                <c:pt idx="29">
                  <c:v>2.8864547381577621E-2</c:v>
                </c:pt>
                <c:pt idx="30">
                  <c:v>3.1021305920714282E-2</c:v>
                </c:pt>
                <c:pt idx="31">
                  <c:v>2.6343039682809044E-2</c:v>
                </c:pt>
                <c:pt idx="32">
                  <c:v>4.1868997284462361E-2</c:v>
                </c:pt>
                <c:pt idx="33">
                  <c:v>5.7489040468668762E-2</c:v>
                </c:pt>
                <c:pt idx="34">
                  <c:v>2.9840088121903419E-2</c:v>
                </c:pt>
                <c:pt idx="35">
                  <c:v>4.5872572197277917E-2</c:v>
                </c:pt>
                <c:pt idx="36">
                  <c:v>3.5217614955975751E-2</c:v>
                </c:pt>
                <c:pt idx="37">
                  <c:v>3.2198329160666228E-2</c:v>
                </c:pt>
                <c:pt idx="38">
                  <c:v>2.4847006696874674E-2</c:v>
                </c:pt>
                <c:pt idx="39">
                  <c:v>2.3872254939442561E-2</c:v>
                </c:pt>
                <c:pt idx="40">
                  <c:v>2.2242192427018193E-2</c:v>
                </c:pt>
                <c:pt idx="41">
                  <c:v>2.5030043357301857E-2</c:v>
                </c:pt>
                <c:pt idx="42">
                  <c:v>3.6224654755485863E-2</c:v>
                </c:pt>
                <c:pt idx="43">
                  <c:v>3.4678187944358063E-2</c:v>
                </c:pt>
                <c:pt idx="44">
                  <c:v>3.0181099169197978E-2</c:v>
                </c:pt>
                <c:pt idx="45">
                  <c:v>2.3849885621482159E-2</c:v>
                </c:pt>
                <c:pt idx="46">
                  <c:v>4.3213293501628502E-2</c:v>
                </c:pt>
                <c:pt idx="47">
                  <c:v>3.6430412424583114E-2</c:v>
                </c:pt>
                <c:pt idx="48">
                  <c:v>4.0615572584886461E-2</c:v>
                </c:pt>
                <c:pt idx="49">
                  <c:v>4.1134667032948657E-2</c:v>
                </c:pt>
                <c:pt idx="50">
                  <c:v>3.2915478069958537E-2</c:v>
                </c:pt>
                <c:pt idx="51">
                  <c:v>4.1986927720325973E-2</c:v>
                </c:pt>
                <c:pt idx="52">
                  <c:v>3.8425016536145495E-2</c:v>
                </c:pt>
                <c:pt idx="53">
                  <c:v>3.6495499374733287E-2</c:v>
                </c:pt>
                <c:pt idx="54">
                  <c:v>3.9835955090104402E-2</c:v>
                </c:pt>
                <c:pt idx="55">
                  <c:v>3.9387239999011836E-2</c:v>
                </c:pt>
                <c:pt idx="56">
                  <c:v>2.53404528001E-2</c:v>
                </c:pt>
                <c:pt idx="57">
                  <c:v>3.128537688123334E-2</c:v>
                </c:pt>
                <c:pt idx="58">
                  <c:v>3.5327719958794468E-2</c:v>
                </c:pt>
                <c:pt idx="59">
                  <c:v>3.0113849929813696E-2</c:v>
                </c:pt>
                <c:pt idx="60">
                  <c:v>3.8122653084733615E-2</c:v>
                </c:pt>
                <c:pt idx="61">
                  <c:v>3.5201312957797715E-2</c:v>
                </c:pt>
                <c:pt idx="62">
                  <c:v>4.7285693473405388E-2</c:v>
                </c:pt>
                <c:pt idx="63">
                  <c:v>5.7975299745600894E-2</c:v>
                </c:pt>
                <c:pt idx="64">
                  <c:v>6.0828947082208984E-2</c:v>
                </c:pt>
                <c:pt idx="65">
                  <c:v>5.8113637707806642E-2</c:v>
                </c:pt>
                <c:pt idx="66">
                  <c:v>5.9237385901111939E-2</c:v>
                </c:pt>
                <c:pt idx="67">
                  <c:v>9.387903112907825E-2</c:v>
                </c:pt>
                <c:pt idx="68">
                  <c:v>7.7272293065835829E-2</c:v>
                </c:pt>
                <c:pt idx="69">
                  <c:v>6.5428778846988944E-2</c:v>
                </c:pt>
                <c:pt idx="70">
                  <c:v>5.9558582329463761E-2</c:v>
                </c:pt>
                <c:pt idx="71">
                  <c:v>4.6745097455023643E-2</c:v>
                </c:pt>
                <c:pt idx="72">
                  <c:v>4.4848881129879281E-2</c:v>
                </c:pt>
                <c:pt idx="73">
                  <c:v>5.4840598520718542E-2</c:v>
                </c:pt>
                <c:pt idx="74">
                  <c:v>6.6510639657559656E-2</c:v>
                </c:pt>
                <c:pt idx="75">
                  <c:v>7.1975084084578533E-2</c:v>
                </c:pt>
                <c:pt idx="76">
                  <c:v>9.5805409449361223E-2</c:v>
                </c:pt>
                <c:pt idx="77">
                  <c:v>7.6825188061198313E-2</c:v>
                </c:pt>
                <c:pt idx="78">
                  <c:v>6.4271470375207196E-2</c:v>
                </c:pt>
                <c:pt idx="79">
                  <c:v>7.4816750560362522E-2</c:v>
                </c:pt>
                <c:pt idx="80">
                  <c:v>0.13113539588798728</c:v>
                </c:pt>
                <c:pt idx="81">
                  <c:v>0.13643673428102332</c:v>
                </c:pt>
                <c:pt idx="82">
                  <c:v>8.5100793144899933E-2</c:v>
                </c:pt>
                <c:pt idx="83">
                  <c:v>0.13671053634552455</c:v>
                </c:pt>
                <c:pt idx="84">
                  <c:v>0.24643912893192921</c:v>
                </c:pt>
                <c:pt idx="85">
                  <c:v>0.20120210185733911</c:v>
                </c:pt>
                <c:pt idx="86">
                  <c:v>0.106974123706012</c:v>
                </c:pt>
                <c:pt idx="87">
                  <c:v>8.6523940838730606E-2</c:v>
                </c:pt>
                <c:pt idx="88">
                  <c:v>6.7372528302210632E-2</c:v>
                </c:pt>
                <c:pt idx="89">
                  <c:v>5.2255974773000924E-2</c:v>
                </c:pt>
                <c:pt idx="90">
                  <c:v>5.1297616382416589E-2</c:v>
                </c:pt>
                <c:pt idx="91">
                  <c:v>4.8863373411086375E-2</c:v>
                </c:pt>
                <c:pt idx="92">
                  <c:v>3.8270704346955231E-2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B-4916-8912-E6316386F7D4}"/>
            </c:ext>
          </c:extLst>
        </c:ser>
        <c:ser>
          <c:idx val="3"/>
          <c:order val="3"/>
          <c:tx>
            <c:strRef>
              <c:f>'Nucleo&amp;Subyacente'!$AI$2:$AI$3</c:f>
              <c:strCache>
                <c:ptCount val="2"/>
                <c:pt idx="0">
                  <c:v>NOA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'Nucleo&amp;Subyacente'!$AI$4:$AI$96</c:f>
              <c:numCache>
                <c:formatCode>0.0%</c:formatCode>
                <c:ptCount val="93"/>
                <c:pt idx="1">
                  <c:v>1.4759993153831807E-2</c:v>
                </c:pt>
                <c:pt idx="2">
                  <c:v>1.713779585464037E-2</c:v>
                </c:pt>
                <c:pt idx="3">
                  <c:v>1.3913613735945241E-2</c:v>
                </c:pt>
                <c:pt idx="4">
                  <c:v>2.0532958475331542E-2</c:v>
                </c:pt>
                <c:pt idx="5">
                  <c:v>1.9090969754881337E-2</c:v>
                </c:pt>
                <c:pt idx="6">
                  <c:v>1.1059024236682813E-2</c:v>
                </c:pt>
                <c:pt idx="7">
                  <c:v>1.6528899416164755E-2</c:v>
                </c:pt>
                <c:pt idx="8">
                  <c:v>1.1254781486809806E-2</c:v>
                </c:pt>
                <c:pt idx="9">
                  <c:v>1.3092655645892126E-2</c:v>
                </c:pt>
                <c:pt idx="10">
                  <c:v>1.5430720589675317E-2</c:v>
                </c:pt>
                <c:pt idx="11">
                  <c:v>1.4789050208618315E-2</c:v>
                </c:pt>
                <c:pt idx="12">
                  <c:v>1.4493755485779802E-2</c:v>
                </c:pt>
                <c:pt idx="13">
                  <c:v>1.7251459604530561E-2</c:v>
                </c:pt>
                <c:pt idx="14">
                  <c:v>1.4577622260667278E-2</c:v>
                </c:pt>
                <c:pt idx="15">
                  <c:v>2.2066845405877E-2</c:v>
                </c:pt>
                <c:pt idx="16">
                  <c:v>1.653910985131013E-2</c:v>
                </c:pt>
                <c:pt idx="17">
                  <c:v>2.7965470639265799E-2</c:v>
                </c:pt>
                <c:pt idx="18">
                  <c:v>3.8889111034674517E-2</c:v>
                </c:pt>
                <c:pt idx="19">
                  <c:v>4.2117507744589222E-2</c:v>
                </c:pt>
                <c:pt idx="20">
                  <c:v>3.423114658896842E-2</c:v>
                </c:pt>
                <c:pt idx="21">
                  <c:v>5.9649808435667584E-2</c:v>
                </c:pt>
                <c:pt idx="22">
                  <c:v>4.6209243852560755E-2</c:v>
                </c:pt>
                <c:pt idx="23">
                  <c:v>3.3984224352942682E-2</c:v>
                </c:pt>
                <c:pt idx="24">
                  <c:v>2.2806993929737729E-2</c:v>
                </c:pt>
                <c:pt idx="25">
                  <c:v>3.158539356062251E-2</c:v>
                </c:pt>
                <c:pt idx="26">
                  <c:v>4.611636325302948E-2</c:v>
                </c:pt>
                <c:pt idx="27">
                  <c:v>4.1118079432284738E-2</c:v>
                </c:pt>
                <c:pt idx="28">
                  <c:v>3.2656951702319414E-2</c:v>
                </c:pt>
                <c:pt idx="29">
                  <c:v>3.1688212842466479E-2</c:v>
                </c:pt>
                <c:pt idx="30">
                  <c:v>3.0580753203446109E-2</c:v>
                </c:pt>
                <c:pt idx="31">
                  <c:v>2.3679733014412951E-2</c:v>
                </c:pt>
                <c:pt idx="32">
                  <c:v>4.6215508280336826E-2</c:v>
                </c:pt>
                <c:pt idx="33">
                  <c:v>5.8089147733389579E-2</c:v>
                </c:pt>
                <c:pt idx="34">
                  <c:v>2.7392873984215527E-2</c:v>
                </c:pt>
                <c:pt idx="35">
                  <c:v>4.0479586910818099E-2</c:v>
                </c:pt>
                <c:pt idx="36">
                  <c:v>3.6523075474169886E-2</c:v>
                </c:pt>
                <c:pt idx="37">
                  <c:v>2.9508150635659147E-2</c:v>
                </c:pt>
                <c:pt idx="38">
                  <c:v>2.433407063729609E-2</c:v>
                </c:pt>
                <c:pt idx="39">
                  <c:v>3.4961959808676557E-2</c:v>
                </c:pt>
                <c:pt idx="40">
                  <c:v>3.1286093153809702E-2</c:v>
                </c:pt>
                <c:pt idx="41">
                  <c:v>2.6611517139513152E-2</c:v>
                </c:pt>
                <c:pt idx="42">
                  <c:v>3.3716890923929155E-2</c:v>
                </c:pt>
                <c:pt idx="43">
                  <c:v>3.3444049875506865E-2</c:v>
                </c:pt>
                <c:pt idx="44">
                  <c:v>2.3636943031590807E-2</c:v>
                </c:pt>
                <c:pt idx="45">
                  <c:v>2.1408246261086505E-2</c:v>
                </c:pt>
                <c:pt idx="46">
                  <c:v>4.7910764560359365E-2</c:v>
                </c:pt>
                <c:pt idx="47">
                  <c:v>3.5816865279084675E-2</c:v>
                </c:pt>
                <c:pt idx="48">
                  <c:v>4.1692479359421775E-2</c:v>
                </c:pt>
                <c:pt idx="49">
                  <c:v>4.3721651981617926E-2</c:v>
                </c:pt>
                <c:pt idx="50">
                  <c:v>3.1846225520474114E-2</c:v>
                </c:pt>
                <c:pt idx="51">
                  <c:v>3.3796754506851157E-2</c:v>
                </c:pt>
                <c:pt idx="52">
                  <c:v>3.7002344331009018E-2</c:v>
                </c:pt>
                <c:pt idx="53">
                  <c:v>3.8475732522602613E-2</c:v>
                </c:pt>
                <c:pt idx="54">
                  <c:v>3.8578930027568736E-2</c:v>
                </c:pt>
                <c:pt idx="55">
                  <c:v>4.247341066816479E-2</c:v>
                </c:pt>
                <c:pt idx="56">
                  <c:v>2.2337709933405447E-2</c:v>
                </c:pt>
                <c:pt idx="57">
                  <c:v>3.1160515684501178E-2</c:v>
                </c:pt>
                <c:pt idx="58">
                  <c:v>3.6516794243907968E-2</c:v>
                </c:pt>
                <c:pt idx="59">
                  <c:v>3.0936643271157749E-2</c:v>
                </c:pt>
                <c:pt idx="60">
                  <c:v>4.0874080968850368E-2</c:v>
                </c:pt>
                <c:pt idx="61">
                  <c:v>3.8703522754321096E-2</c:v>
                </c:pt>
                <c:pt idx="62">
                  <c:v>4.857358206400697E-2</c:v>
                </c:pt>
                <c:pt idx="63">
                  <c:v>6.2773214495797314E-2</c:v>
                </c:pt>
                <c:pt idx="64">
                  <c:v>6.4591949542647464E-2</c:v>
                </c:pt>
                <c:pt idx="65">
                  <c:v>6.0189915583721332E-2</c:v>
                </c:pt>
                <c:pt idx="66">
                  <c:v>5.8942530738958832E-2</c:v>
                </c:pt>
                <c:pt idx="67">
                  <c:v>8.6814637034246189E-2</c:v>
                </c:pt>
                <c:pt idx="68">
                  <c:v>7.8645126390654241E-2</c:v>
                </c:pt>
                <c:pt idx="69">
                  <c:v>5.9961280177679654E-2</c:v>
                </c:pt>
                <c:pt idx="70">
                  <c:v>6.2350917677932216E-2</c:v>
                </c:pt>
                <c:pt idx="71">
                  <c:v>4.6969870702024519E-2</c:v>
                </c:pt>
                <c:pt idx="72">
                  <c:v>3.8243895244584492E-2</c:v>
                </c:pt>
                <c:pt idx="73">
                  <c:v>6.11212219843833E-2</c:v>
                </c:pt>
                <c:pt idx="74">
                  <c:v>7.7362063739737419E-2</c:v>
                </c:pt>
                <c:pt idx="75">
                  <c:v>6.7764844413564784E-2</c:v>
                </c:pt>
                <c:pt idx="76">
                  <c:v>7.982800095005893E-2</c:v>
                </c:pt>
                <c:pt idx="77">
                  <c:v>8.6959755706520037E-2</c:v>
                </c:pt>
                <c:pt idx="78">
                  <c:v>6.3947851133949074E-2</c:v>
                </c:pt>
                <c:pt idx="79">
                  <c:v>7.1202714718993754E-2</c:v>
                </c:pt>
                <c:pt idx="80">
                  <c:v>0.14718158091584033</c:v>
                </c:pt>
                <c:pt idx="81">
                  <c:v>0.13104007130145789</c:v>
                </c:pt>
                <c:pt idx="82">
                  <c:v>8.3927537298471799E-2</c:v>
                </c:pt>
                <c:pt idx="83">
                  <c:v>0.12435688001219192</c:v>
                </c:pt>
                <c:pt idx="84">
                  <c:v>0.24226991518743191</c:v>
                </c:pt>
                <c:pt idx="85">
                  <c:v>0.20492334432062953</c:v>
                </c:pt>
                <c:pt idx="86">
                  <c:v>9.4372521513458762E-2</c:v>
                </c:pt>
                <c:pt idx="87">
                  <c:v>6.9636552001201668E-2</c:v>
                </c:pt>
                <c:pt idx="88">
                  <c:v>7.3626176407894706E-2</c:v>
                </c:pt>
                <c:pt idx="89">
                  <c:v>5.1862799487165434E-2</c:v>
                </c:pt>
                <c:pt idx="90">
                  <c:v>4.3820656447983941E-2</c:v>
                </c:pt>
                <c:pt idx="91">
                  <c:v>4.6105910356759594E-2</c:v>
                </c:pt>
                <c:pt idx="92">
                  <c:v>4.0198506109166976E-2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B-4916-8912-E6316386F7D4}"/>
            </c:ext>
          </c:extLst>
        </c:ser>
        <c:ser>
          <c:idx val="4"/>
          <c:order val="4"/>
          <c:tx>
            <c:strRef>
              <c:f>'Nucleo&amp;Subyacente'!$AL$2:$AL$3</c:f>
              <c:strCache>
                <c:ptCount val="2"/>
                <c:pt idx="0">
                  <c:v>NEA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'Nucleo&amp;Subyacente'!$AL$4:$AL$96</c:f>
              <c:numCache>
                <c:formatCode>0.0%</c:formatCode>
                <c:ptCount val="93"/>
                <c:pt idx="1">
                  <c:v>1.9940542009798223E-2</c:v>
                </c:pt>
                <c:pt idx="2">
                  <c:v>1.7324142204822923E-2</c:v>
                </c:pt>
                <c:pt idx="3">
                  <c:v>1.390622498138061E-2</c:v>
                </c:pt>
                <c:pt idx="4">
                  <c:v>2.4188446820845533E-2</c:v>
                </c:pt>
                <c:pt idx="5">
                  <c:v>2.4296813915484883E-2</c:v>
                </c:pt>
                <c:pt idx="6">
                  <c:v>1.5966907466034908E-2</c:v>
                </c:pt>
                <c:pt idx="7">
                  <c:v>1.3831913362981174E-2</c:v>
                </c:pt>
                <c:pt idx="8">
                  <c:v>7.2114665658267185E-3</c:v>
                </c:pt>
                <c:pt idx="9">
                  <c:v>4.3396947814371423E-3</c:v>
                </c:pt>
                <c:pt idx="10">
                  <c:v>8.2862169530382168E-3</c:v>
                </c:pt>
                <c:pt idx="11">
                  <c:v>1.5965162935852151E-2</c:v>
                </c:pt>
                <c:pt idx="12">
                  <c:v>1.1953526222145738E-2</c:v>
                </c:pt>
                <c:pt idx="13">
                  <c:v>1.6248880441385616E-2</c:v>
                </c:pt>
                <c:pt idx="14">
                  <c:v>1.6183252789733427E-2</c:v>
                </c:pt>
                <c:pt idx="15">
                  <c:v>1.8301809875977071E-2</c:v>
                </c:pt>
                <c:pt idx="16">
                  <c:v>1.9540137997918983E-2</c:v>
                </c:pt>
                <c:pt idx="17">
                  <c:v>3.2700827184312109E-2</c:v>
                </c:pt>
                <c:pt idx="18">
                  <c:v>3.4681306237091647E-2</c:v>
                </c:pt>
                <c:pt idx="19">
                  <c:v>3.7035351973873532E-2</c:v>
                </c:pt>
                <c:pt idx="20">
                  <c:v>3.2541945822727181E-2</c:v>
                </c:pt>
                <c:pt idx="21">
                  <c:v>6.4618293362431745E-2</c:v>
                </c:pt>
                <c:pt idx="22">
                  <c:v>4.6676180049255667E-2</c:v>
                </c:pt>
                <c:pt idx="23">
                  <c:v>3.3123978596133252E-2</c:v>
                </c:pt>
                <c:pt idx="24">
                  <c:v>2.1650572537403434E-2</c:v>
                </c:pt>
                <c:pt idx="25">
                  <c:v>3.3713960276177346E-2</c:v>
                </c:pt>
                <c:pt idx="26">
                  <c:v>4.415380129857982E-2</c:v>
                </c:pt>
                <c:pt idx="27">
                  <c:v>4.7947968742906077E-2</c:v>
                </c:pt>
                <c:pt idx="28">
                  <c:v>3.9983596521039111E-2</c:v>
                </c:pt>
                <c:pt idx="29">
                  <c:v>2.6833857179838994E-2</c:v>
                </c:pt>
                <c:pt idx="30">
                  <c:v>3.2391690166457821E-2</c:v>
                </c:pt>
                <c:pt idx="31">
                  <c:v>2.3056842049571369E-2</c:v>
                </c:pt>
                <c:pt idx="32">
                  <c:v>4.724894558664805E-2</c:v>
                </c:pt>
                <c:pt idx="33">
                  <c:v>5.6939017856248775E-2</c:v>
                </c:pt>
                <c:pt idx="34">
                  <c:v>2.9446393466641574E-2</c:v>
                </c:pt>
                <c:pt idx="35">
                  <c:v>4.5043782522955489E-2</c:v>
                </c:pt>
                <c:pt idx="36">
                  <c:v>3.6411465278986865E-2</c:v>
                </c:pt>
                <c:pt idx="37">
                  <c:v>3.8500565395089836E-2</c:v>
                </c:pt>
                <c:pt idx="38">
                  <c:v>2.3950523165338078E-2</c:v>
                </c:pt>
                <c:pt idx="39">
                  <c:v>2.9161517095890543E-2</c:v>
                </c:pt>
                <c:pt idx="40">
                  <c:v>2.9491435009758815E-2</c:v>
                </c:pt>
                <c:pt idx="41">
                  <c:v>2.5230419709075802E-2</c:v>
                </c:pt>
                <c:pt idx="42">
                  <c:v>3.9130143402007045E-2</c:v>
                </c:pt>
                <c:pt idx="43">
                  <c:v>3.405044151492076E-2</c:v>
                </c:pt>
                <c:pt idx="44">
                  <c:v>2.0788422977032761E-2</c:v>
                </c:pt>
                <c:pt idx="45">
                  <c:v>3.274205441849154E-2</c:v>
                </c:pt>
                <c:pt idx="46">
                  <c:v>4.0702692421438202E-2</c:v>
                </c:pt>
                <c:pt idx="47">
                  <c:v>4.0263000277270367E-2</c:v>
                </c:pt>
                <c:pt idx="48">
                  <c:v>5.2327616894978668E-2</c:v>
                </c:pt>
                <c:pt idx="49">
                  <c:v>3.7071895879208228E-2</c:v>
                </c:pt>
                <c:pt idx="50">
                  <c:v>3.600026572986903E-2</c:v>
                </c:pt>
                <c:pt idx="51">
                  <c:v>2.8567627971497922E-2</c:v>
                </c:pt>
                <c:pt idx="52">
                  <c:v>3.9619803081434979E-2</c:v>
                </c:pt>
                <c:pt idx="53">
                  <c:v>3.8608801121637226E-2</c:v>
                </c:pt>
                <c:pt idx="54">
                  <c:v>3.8824125227373996E-2</c:v>
                </c:pt>
                <c:pt idx="55">
                  <c:v>4.0960115959756127E-2</c:v>
                </c:pt>
                <c:pt idx="56">
                  <c:v>2.5960545315752093E-2</c:v>
                </c:pt>
                <c:pt idx="57">
                  <c:v>2.336882682407837E-2</c:v>
                </c:pt>
                <c:pt idx="58">
                  <c:v>3.6442230150473653E-2</c:v>
                </c:pt>
                <c:pt idx="59">
                  <c:v>3.0937595877808644E-2</c:v>
                </c:pt>
                <c:pt idx="60">
                  <c:v>3.9144049081445864E-2</c:v>
                </c:pt>
                <c:pt idx="61">
                  <c:v>3.0064505482752413E-2</c:v>
                </c:pt>
                <c:pt idx="62">
                  <c:v>5.0342778884823858E-2</c:v>
                </c:pt>
                <c:pt idx="63">
                  <c:v>6.1583470228706361E-2</c:v>
                </c:pt>
                <c:pt idx="64">
                  <c:v>6.3612969792650631E-2</c:v>
                </c:pt>
                <c:pt idx="65">
                  <c:v>6.1970218186795156E-2</c:v>
                </c:pt>
                <c:pt idx="66">
                  <c:v>5.9796914896177666E-2</c:v>
                </c:pt>
                <c:pt idx="67">
                  <c:v>9.1304998177446528E-2</c:v>
                </c:pt>
                <c:pt idx="68">
                  <c:v>7.7482061177268191E-2</c:v>
                </c:pt>
                <c:pt idx="69">
                  <c:v>6.5471824096033693E-2</c:v>
                </c:pt>
                <c:pt idx="70">
                  <c:v>5.8862334267796967E-2</c:v>
                </c:pt>
                <c:pt idx="71">
                  <c:v>4.3802897541387997E-2</c:v>
                </c:pt>
                <c:pt idx="72">
                  <c:v>3.2810795973185147E-2</c:v>
                </c:pt>
                <c:pt idx="73">
                  <c:v>5.6173089502612239E-2</c:v>
                </c:pt>
                <c:pt idx="74">
                  <c:v>8.1623067185075726E-2</c:v>
                </c:pt>
                <c:pt idx="75">
                  <c:v>6.201769232451082E-2</c:v>
                </c:pt>
                <c:pt idx="76">
                  <c:v>9.1781658138084365E-2</c:v>
                </c:pt>
                <c:pt idx="77">
                  <c:v>7.8698876771106319E-2</c:v>
                </c:pt>
                <c:pt idx="78">
                  <c:v>6.8928820007830405E-2</c:v>
                </c:pt>
                <c:pt idx="79">
                  <c:v>6.872002565650015E-2</c:v>
                </c:pt>
                <c:pt idx="80">
                  <c:v>0.15218910409625952</c:v>
                </c:pt>
                <c:pt idx="81">
                  <c:v>0.13420181181594648</c:v>
                </c:pt>
                <c:pt idx="82">
                  <c:v>7.5482427738229774E-2</c:v>
                </c:pt>
                <c:pt idx="83">
                  <c:v>0.13555754633717787</c:v>
                </c:pt>
                <c:pt idx="84">
                  <c:v>0.26599493674507424</c:v>
                </c:pt>
                <c:pt idx="85">
                  <c:v>0.18153009435995848</c:v>
                </c:pt>
                <c:pt idx="86">
                  <c:v>9.6773738384779096E-2</c:v>
                </c:pt>
                <c:pt idx="87">
                  <c:v>7.3579183692957351E-2</c:v>
                </c:pt>
                <c:pt idx="88">
                  <c:v>5.4733584232405041E-2</c:v>
                </c:pt>
                <c:pt idx="89">
                  <c:v>4.4395744774015089E-2</c:v>
                </c:pt>
                <c:pt idx="90">
                  <c:v>4.5697042002283528E-2</c:v>
                </c:pt>
                <c:pt idx="91">
                  <c:v>4.0390416684337183E-2</c:v>
                </c:pt>
                <c:pt idx="92">
                  <c:v>4.358391373521231E-2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FB-4916-8912-E6316386F7D4}"/>
            </c:ext>
          </c:extLst>
        </c:ser>
        <c:ser>
          <c:idx val="5"/>
          <c:order val="5"/>
          <c:tx>
            <c:strRef>
              <c:f>'Nucleo&amp;Subyacente'!$AO$2:$AO$3</c:f>
              <c:strCache>
                <c:ptCount val="2"/>
                <c:pt idx="0">
                  <c:v>Cuyo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'Nucleo&amp;Subyacente'!$AO$4:$AO$96</c:f>
              <c:numCache>
                <c:formatCode>0.0%</c:formatCode>
                <c:ptCount val="93"/>
                <c:pt idx="1">
                  <c:v>1.4547698853610402E-2</c:v>
                </c:pt>
                <c:pt idx="2">
                  <c:v>7.8207615131782315E-3</c:v>
                </c:pt>
                <c:pt idx="3">
                  <c:v>1.4947940979530117E-2</c:v>
                </c:pt>
                <c:pt idx="4">
                  <c:v>2.5257094523194024E-2</c:v>
                </c:pt>
                <c:pt idx="5">
                  <c:v>2.3762086857384013E-2</c:v>
                </c:pt>
                <c:pt idx="6">
                  <c:v>7.5271706828772267E-3</c:v>
                </c:pt>
                <c:pt idx="7">
                  <c:v>1.5767848800747331E-2</c:v>
                </c:pt>
                <c:pt idx="8">
                  <c:v>1.3099267926549363E-2</c:v>
                </c:pt>
                <c:pt idx="9">
                  <c:v>1.0834001866673271E-2</c:v>
                </c:pt>
                <c:pt idx="10">
                  <c:v>1.4177070600530417E-2</c:v>
                </c:pt>
                <c:pt idx="11">
                  <c:v>1.507124869376586E-2</c:v>
                </c:pt>
                <c:pt idx="12">
                  <c:v>1.5699775963216034E-2</c:v>
                </c:pt>
                <c:pt idx="13">
                  <c:v>1.1955714398912187E-2</c:v>
                </c:pt>
                <c:pt idx="14">
                  <c:v>2.1432619285238985E-2</c:v>
                </c:pt>
                <c:pt idx="15">
                  <c:v>1.7178236515743794E-2</c:v>
                </c:pt>
                <c:pt idx="16">
                  <c:v>1.8939598759926568E-2</c:v>
                </c:pt>
                <c:pt idx="17">
                  <c:v>2.7345479188475075E-2</c:v>
                </c:pt>
                <c:pt idx="18">
                  <c:v>4.1951109672430986E-2</c:v>
                </c:pt>
                <c:pt idx="19">
                  <c:v>4.1505559300635264E-2</c:v>
                </c:pt>
                <c:pt idx="20">
                  <c:v>2.7048271999745355E-2</c:v>
                </c:pt>
                <c:pt idx="21">
                  <c:v>7.1714794542439675E-2</c:v>
                </c:pt>
                <c:pt idx="22">
                  <c:v>4.4744172902945634E-2</c:v>
                </c:pt>
                <c:pt idx="23">
                  <c:v>3.8155851024324949E-2</c:v>
                </c:pt>
                <c:pt idx="24">
                  <c:v>2.368415009233571E-2</c:v>
                </c:pt>
                <c:pt idx="25">
                  <c:v>3.1103286272313291E-2</c:v>
                </c:pt>
                <c:pt idx="26">
                  <c:v>3.9265949289519764E-2</c:v>
                </c:pt>
                <c:pt idx="27">
                  <c:v>4.5336183021519982E-2</c:v>
                </c:pt>
                <c:pt idx="28">
                  <c:v>3.2155509605436228E-2</c:v>
                </c:pt>
                <c:pt idx="29">
                  <c:v>3.2459323397116657E-2</c:v>
                </c:pt>
                <c:pt idx="30">
                  <c:v>2.6941856894911576E-2</c:v>
                </c:pt>
                <c:pt idx="31">
                  <c:v>2.6415878393011738E-2</c:v>
                </c:pt>
                <c:pt idx="32">
                  <c:v>4.6979919985069563E-2</c:v>
                </c:pt>
                <c:pt idx="33">
                  <c:v>5.5964343685183326E-2</c:v>
                </c:pt>
                <c:pt idx="34">
                  <c:v>3.684278318555978E-2</c:v>
                </c:pt>
                <c:pt idx="35">
                  <c:v>5.250298847678958E-2</c:v>
                </c:pt>
                <c:pt idx="36">
                  <c:v>3.1123801905483139E-2</c:v>
                </c:pt>
                <c:pt idx="37">
                  <c:v>3.0136336075571091E-2</c:v>
                </c:pt>
                <c:pt idx="38">
                  <c:v>2.4366646045798968E-2</c:v>
                </c:pt>
                <c:pt idx="39">
                  <c:v>2.5645068670578919E-2</c:v>
                </c:pt>
                <c:pt idx="40">
                  <c:v>2.2946809717859784E-2</c:v>
                </c:pt>
                <c:pt idx="41">
                  <c:v>2.3973092094545345E-2</c:v>
                </c:pt>
                <c:pt idx="42">
                  <c:v>3.7824363107682002E-2</c:v>
                </c:pt>
                <c:pt idx="43">
                  <c:v>3.2351858835895975E-2</c:v>
                </c:pt>
                <c:pt idx="44">
                  <c:v>2.8133440898571394E-2</c:v>
                </c:pt>
                <c:pt idx="45">
                  <c:v>3.0362428829775023E-2</c:v>
                </c:pt>
                <c:pt idx="46">
                  <c:v>4.0062941189493051E-2</c:v>
                </c:pt>
                <c:pt idx="47">
                  <c:v>3.5223576656418842E-2</c:v>
                </c:pt>
                <c:pt idx="48">
                  <c:v>4.0421319764147423E-2</c:v>
                </c:pt>
                <c:pt idx="49">
                  <c:v>3.882629269911364E-2</c:v>
                </c:pt>
                <c:pt idx="50">
                  <c:v>3.1284993855173582E-2</c:v>
                </c:pt>
                <c:pt idx="51">
                  <c:v>3.6107894559732179E-2</c:v>
                </c:pt>
                <c:pt idx="52">
                  <c:v>4.2897248880766403E-2</c:v>
                </c:pt>
                <c:pt idx="53">
                  <c:v>4.1065657173443793E-2</c:v>
                </c:pt>
                <c:pt idx="54">
                  <c:v>4.6637585397012016E-2</c:v>
                </c:pt>
                <c:pt idx="55">
                  <c:v>4.2371724244715692E-2</c:v>
                </c:pt>
                <c:pt idx="56">
                  <c:v>1.9160611636937386E-2</c:v>
                </c:pt>
                <c:pt idx="57">
                  <c:v>2.55029548851049E-2</c:v>
                </c:pt>
                <c:pt idx="58">
                  <c:v>3.046718439341034E-2</c:v>
                </c:pt>
                <c:pt idx="59">
                  <c:v>3.0203026994483073E-2</c:v>
                </c:pt>
                <c:pt idx="60">
                  <c:v>4.2249039321949233E-2</c:v>
                </c:pt>
                <c:pt idx="61">
                  <c:v>3.648876582691174E-2</c:v>
                </c:pt>
                <c:pt idx="62">
                  <c:v>5.0516034792617681E-2</c:v>
                </c:pt>
                <c:pt idx="63">
                  <c:v>6.2746183754852414E-2</c:v>
                </c:pt>
                <c:pt idx="64">
                  <c:v>6.0916412036708278E-2</c:v>
                </c:pt>
                <c:pt idx="65">
                  <c:v>6.206190312824944E-2</c:v>
                </c:pt>
                <c:pt idx="66">
                  <c:v>5.8642927107302789E-2</c:v>
                </c:pt>
                <c:pt idx="67">
                  <c:v>8.6758852283187693E-2</c:v>
                </c:pt>
                <c:pt idx="68">
                  <c:v>7.5361177641781962E-2</c:v>
                </c:pt>
                <c:pt idx="69">
                  <c:v>6.4784745249028441E-2</c:v>
                </c:pt>
                <c:pt idx="70">
                  <c:v>6.0023577689446883E-2</c:v>
                </c:pt>
                <c:pt idx="71">
                  <c:v>4.9779662826603843E-2</c:v>
                </c:pt>
                <c:pt idx="72">
                  <c:v>3.8842505290989982E-2</c:v>
                </c:pt>
                <c:pt idx="73">
                  <c:v>5.5554776099260073E-2</c:v>
                </c:pt>
                <c:pt idx="74">
                  <c:v>6.9490001627825926E-2</c:v>
                </c:pt>
                <c:pt idx="75">
                  <c:v>7.739297423094893E-2</c:v>
                </c:pt>
                <c:pt idx="76">
                  <c:v>8.0809028026691765E-2</c:v>
                </c:pt>
                <c:pt idx="77">
                  <c:v>7.8809674976906274E-2</c:v>
                </c:pt>
                <c:pt idx="78">
                  <c:v>5.7100807987577218E-2</c:v>
                </c:pt>
                <c:pt idx="79">
                  <c:v>6.9457181252723599E-2</c:v>
                </c:pt>
                <c:pt idx="80">
                  <c:v>0.13331039664740629</c:v>
                </c:pt>
                <c:pt idx="81">
                  <c:v>0.14200039941945053</c:v>
                </c:pt>
                <c:pt idx="82">
                  <c:v>8.5485242510631165E-2</c:v>
                </c:pt>
                <c:pt idx="83">
                  <c:v>0.13221021356824325</c:v>
                </c:pt>
                <c:pt idx="84">
                  <c:v>0.24425246828552227</c:v>
                </c:pt>
                <c:pt idx="85">
                  <c:v>0.20524908881353343</c:v>
                </c:pt>
                <c:pt idx="86">
                  <c:v>0.1131010657869409</c:v>
                </c:pt>
                <c:pt idx="87">
                  <c:v>7.8121082781958062E-2</c:v>
                </c:pt>
                <c:pt idx="88">
                  <c:v>6.6704652392912456E-2</c:v>
                </c:pt>
                <c:pt idx="89">
                  <c:v>4.9200378300301439E-2</c:v>
                </c:pt>
                <c:pt idx="90">
                  <c:v>4.5111861458388969E-2</c:v>
                </c:pt>
                <c:pt idx="91">
                  <c:v>5.1379335683493288E-2</c:v>
                </c:pt>
                <c:pt idx="92">
                  <c:v>4.3799876623710876E-2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FB-4916-8912-E6316386F7D4}"/>
            </c:ext>
          </c:extLst>
        </c:ser>
        <c:ser>
          <c:idx val="6"/>
          <c:order val="6"/>
          <c:tx>
            <c:strRef>
              <c:f>'Nucleo&amp;Subyacente'!$AR$2:$AR$3</c:f>
              <c:strCache>
                <c:ptCount val="2"/>
                <c:pt idx="0">
                  <c:v>Patagonia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'Nucleo&amp;Subyacente'!$AR$4:$AR$96</c:f>
              <c:numCache>
                <c:formatCode>0.0%</c:formatCode>
                <c:ptCount val="93"/>
                <c:pt idx="1">
                  <c:v>1.6142491522888269E-2</c:v>
                </c:pt>
                <c:pt idx="2">
                  <c:v>2.1159198024046644E-2</c:v>
                </c:pt>
                <c:pt idx="3">
                  <c:v>1.2388546871789918E-2</c:v>
                </c:pt>
                <c:pt idx="4">
                  <c:v>1.7444195452048561E-2</c:v>
                </c:pt>
                <c:pt idx="5">
                  <c:v>2.0194624590311072E-2</c:v>
                </c:pt>
                <c:pt idx="6">
                  <c:v>1.1486348077613062E-2</c:v>
                </c:pt>
                <c:pt idx="7">
                  <c:v>1.216410164234194E-2</c:v>
                </c:pt>
                <c:pt idx="8">
                  <c:v>1.1678750557367223E-2</c:v>
                </c:pt>
                <c:pt idx="9">
                  <c:v>2.9690654023051266E-3</c:v>
                </c:pt>
                <c:pt idx="10">
                  <c:v>9.2299319453887918E-3</c:v>
                </c:pt>
                <c:pt idx="11">
                  <c:v>1.3248148846001451E-2</c:v>
                </c:pt>
                <c:pt idx="12">
                  <c:v>1.965503038264127E-2</c:v>
                </c:pt>
                <c:pt idx="13">
                  <c:v>2.0215986061772329E-2</c:v>
                </c:pt>
                <c:pt idx="14">
                  <c:v>2.1693622229653986E-2</c:v>
                </c:pt>
                <c:pt idx="15">
                  <c:v>2.2711194546810809E-2</c:v>
                </c:pt>
                <c:pt idx="16">
                  <c:v>2.4194097366401879E-2</c:v>
                </c:pt>
                <c:pt idx="17">
                  <c:v>2.387294086329117E-2</c:v>
                </c:pt>
                <c:pt idx="18">
                  <c:v>3.5880022772886155E-2</c:v>
                </c:pt>
                <c:pt idx="19">
                  <c:v>3.1262160381745341E-2</c:v>
                </c:pt>
                <c:pt idx="20">
                  <c:v>2.9752582584434029E-2</c:v>
                </c:pt>
                <c:pt idx="21">
                  <c:v>5.2659795820500177E-2</c:v>
                </c:pt>
                <c:pt idx="22">
                  <c:v>4.4665966118623057E-2</c:v>
                </c:pt>
                <c:pt idx="23">
                  <c:v>4.6380365736106599E-2</c:v>
                </c:pt>
                <c:pt idx="24">
                  <c:v>3.0062221617726204E-2</c:v>
                </c:pt>
                <c:pt idx="25">
                  <c:v>3.351870268353685E-2</c:v>
                </c:pt>
                <c:pt idx="26">
                  <c:v>3.1748927227325696E-2</c:v>
                </c:pt>
                <c:pt idx="27">
                  <c:v>4.2152220427397857E-2</c:v>
                </c:pt>
                <c:pt idx="28">
                  <c:v>3.9379196312316678E-2</c:v>
                </c:pt>
                <c:pt idx="29">
                  <c:v>3.6449030123856696E-2</c:v>
                </c:pt>
                <c:pt idx="30">
                  <c:v>2.9054593233461379E-2</c:v>
                </c:pt>
                <c:pt idx="31">
                  <c:v>2.6483926898498655E-2</c:v>
                </c:pt>
                <c:pt idx="32">
                  <c:v>3.949653767314687E-2</c:v>
                </c:pt>
                <c:pt idx="33">
                  <c:v>5.0899577119026151E-2</c:v>
                </c:pt>
                <c:pt idx="34">
                  <c:v>3.1112316847148103E-2</c:v>
                </c:pt>
                <c:pt idx="35">
                  <c:v>4.7806234953053695E-2</c:v>
                </c:pt>
                <c:pt idx="36">
                  <c:v>4.2330813383072652E-2</c:v>
                </c:pt>
                <c:pt idx="37">
                  <c:v>3.1654274950610128E-2</c:v>
                </c:pt>
                <c:pt idx="38">
                  <c:v>1.7833944919122935E-2</c:v>
                </c:pt>
                <c:pt idx="39">
                  <c:v>2.1047717183852122E-2</c:v>
                </c:pt>
                <c:pt idx="40">
                  <c:v>9.7167147255223796E-3</c:v>
                </c:pt>
                <c:pt idx="41">
                  <c:v>2.8109246394288689E-2</c:v>
                </c:pt>
                <c:pt idx="42">
                  <c:v>2.7443196077624021E-2</c:v>
                </c:pt>
                <c:pt idx="43">
                  <c:v>4.1193586263886139E-2</c:v>
                </c:pt>
                <c:pt idx="44">
                  <c:v>3.31730318853527E-2</c:v>
                </c:pt>
                <c:pt idx="45">
                  <c:v>1.7475116959098758E-2</c:v>
                </c:pt>
                <c:pt idx="46">
                  <c:v>3.9252575117770583E-2</c:v>
                </c:pt>
                <c:pt idx="47">
                  <c:v>3.1763446194631229E-2</c:v>
                </c:pt>
                <c:pt idx="48">
                  <c:v>2.4615860622974495E-2</c:v>
                </c:pt>
                <c:pt idx="49">
                  <c:v>2.7602170879710286E-2</c:v>
                </c:pt>
                <c:pt idx="50">
                  <c:v>3.7115164375649545E-2</c:v>
                </c:pt>
                <c:pt idx="51">
                  <c:v>3.7485438871398102E-2</c:v>
                </c:pt>
                <c:pt idx="52">
                  <c:v>5.2481581963875756E-2</c:v>
                </c:pt>
                <c:pt idx="53">
                  <c:v>3.8464159849409985E-2</c:v>
                </c:pt>
                <c:pt idx="54">
                  <c:v>3.9351581558400239E-2</c:v>
                </c:pt>
                <c:pt idx="55">
                  <c:v>4.3038212474365345E-2</c:v>
                </c:pt>
                <c:pt idx="56">
                  <c:v>3.3051195188076088E-2</c:v>
                </c:pt>
                <c:pt idx="57">
                  <c:v>3.8006430430520322E-2</c:v>
                </c:pt>
                <c:pt idx="58">
                  <c:v>3.0604359112220925E-2</c:v>
                </c:pt>
                <c:pt idx="59">
                  <c:v>2.0235063467772818E-2</c:v>
                </c:pt>
                <c:pt idx="60">
                  <c:v>3.1403649028087566E-2</c:v>
                </c:pt>
                <c:pt idx="61">
                  <c:v>2.9078078240080574E-2</c:v>
                </c:pt>
                <c:pt idx="62">
                  <c:v>4.8037977121835329E-2</c:v>
                </c:pt>
                <c:pt idx="63">
                  <c:v>7.1261800788060103E-2</c:v>
                </c:pt>
                <c:pt idx="64">
                  <c:v>6.7722260346084751E-2</c:v>
                </c:pt>
                <c:pt idx="65">
                  <c:v>5.5744365023392861E-2</c:v>
                </c:pt>
                <c:pt idx="66">
                  <c:v>6.0220493871952385E-2</c:v>
                </c:pt>
                <c:pt idx="67">
                  <c:v>9.5371116773280695E-2</c:v>
                </c:pt>
                <c:pt idx="68">
                  <c:v>7.1181339776350327E-2</c:v>
                </c:pt>
                <c:pt idx="69">
                  <c:v>6.6703991776163596E-2</c:v>
                </c:pt>
                <c:pt idx="70">
                  <c:v>6.9285321874243966E-2</c:v>
                </c:pt>
                <c:pt idx="71">
                  <c:v>4.6262652419224004E-2</c:v>
                </c:pt>
                <c:pt idx="72">
                  <c:v>4.1471324699415835E-2</c:v>
                </c:pt>
                <c:pt idx="73">
                  <c:v>5.1727311365041828E-2</c:v>
                </c:pt>
                <c:pt idx="74">
                  <c:v>5.9357707816122707E-2</c:v>
                </c:pt>
                <c:pt idx="75">
                  <c:v>6.9177849123212898E-2</c:v>
                </c:pt>
                <c:pt idx="76">
                  <c:v>9.1926838524351018E-2</c:v>
                </c:pt>
                <c:pt idx="77">
                  <c:v>7.9234472408575174E-2</c:v>
                </c:pt>
                <c:pt idx="78">
                  <c:v>6.8183855335664623E-2</c:v>
                </c:pt>
                <c:pt idx="79">
                  <c:v>7.9783860054197131E-2</c:v>
                </c:pt>
                <c:pt idx="80">
                  <c:v>0.12721675600337345</c:v>
                </c:pt>
                <c:pt idx="81">
                  <c:v>0.15400101902386787</c:v>
                </c:pt>
                <c:pt idx="82">
                  <c:v>8.5230157662347095E-2</c:v>
                </c:pt>
                <c:pt idx="83">
                  <c:v>0.12526334821714702</c:v>
                </c:pt>
                <c:pt idx="84">
                  <c:v>0.24038484302115282</c:v>
                </c:pt>
                <c:pt idx="85">
                  <c:v>0.23219107232207703</c:v>
                </c:pt>
                <c:pt idx="86">
                  <c:v>0.10122538170667217</c:v>
                </c:pt>
                <c:pt idx="87">
                  <c:v>9.0644236681717283E-2</c:v>
                </c:pt>
                <c:pt idx="88">
                  <c:v>6.7875486383707662E-2</c:v>
                </c:pt>
                <c:pt idx="89">
                  <c:v>5.2214934350105269E-2</c:v>
                </c:pt>
                <c:pt idx="90">
                  <c:v>4.5996423481809323E-2</c:v>
                </c:pt>
                <c:pt idx="91">
                  <c:v>4.6230343363872661E-2</c:v>
                </c:pt>
                <c:pt idx="92">
                  <c:v>4.315829870228316E-2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FB-4916-8912-E6316386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408447"/>
        <c:axId val="2110383487"/>
      </c:lineChart>
      <c:dateAx>
        <c:axId val="21104084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83487"/>
        <c:crosses val="autoZero"/>
        <c:auto val="1"/>
        <c:lblOffset val="100"/>
        <c:baseTimeUnit val="months"/>
      </c:dateAx>
      <c:valAx>
        <c:axId val="211038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40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  <c:pt idx="105">
                  <c:v>2.0924351405048336E-2</c:v>
                </c:pt>
                <c:pt idx="106">
                  <c:v>2.3434813655581754E-2</c:v>
                </c:pt>
                <c:pt idx="107">
                  <c:v>2.4537075749442083E-2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  <c:pt idx="105">
                  <c:v>2.2821764407046974E-2</c:v>
                </c:pt>
                <c:pt idx="106">
                  <c:v>2.3113116761529051E-2</c:v>
                </c:pt>
                <c:pt idx="107">
                  <c:v>2.116471189235325E-2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  <c:pt idx="105">
                  <c:v>1.7326018860972292E-2</c:v>
                </c:pt>
                <c:pt idx="106">
                  <c:v>2.1799642012584775E-2</c:v>
                </c:pt>
                <c:pt idx="107">
                  <c:v>2.2137452063698104E-2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  <c:pt idx="105">
                  <c:v>1.6374460968566984E-2</c:v>
                </c:pt>
                <c:pt idx="106">
                  <c:v>2.0767506693428528E-2</c:v>
                </c:pt>
                <c:pt idx="107">
                  <c:v>1.7947348286307951E-2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  <c:pt idx="105">
                  <c:v>1.8995911928574971E-2</c:v>
                </c:pt>
                <c:pt idx="106">
                  <c:v>2.0104370886163681E-2</c:v>
                </c:pt>
                <c:pt idx="107">
                  <c:v>1.4902834474667559E-2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  <c:pt idx="105" formatCode="0.0%">
                  <c:v>0.34312982874609066</c:v>
                </c:pt>
                <c:pt idx="106" formatCode="0.0%">
                  <c:v>0.33398014218500793</c:v>
                </c:pt>
                <c:pt idx="107" formatCode="0.0%">
                  <c:v>0.3329952369953173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  <c:pt idx="105" formatCode="0.0%">
                  <c:v>0.31843634301631241</c:v>
                </c:pt>
                <c:pt idx="106" formatCode="0.0%">
                  <c:v>0.31378197196949809</c:v>
                </c:pt>
                <c:pt idx="107" formatCode="0.0%">
                  <c:v>0.31402586845010916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  <c:pt idx="105" formatCode="0.0%">
                  <c:v>0.28466126764542254</c:v>
                </c:pt>
                <c:pt idx="106" formatCode="0.0%">
                  <c:v>0.27826144444663159</c:v>
                </c:pt>
                <c:pt idx="107" formatCode="0.0%">
                  <c:v>0.27155166660768271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  <c:pt idx="105" formatCode="0.0%">
                  <c:v>0.2958852737866533</c:v>
                </c:pt>
                <c:pt idx="106" formatCode="0.0%">
                  <c:v>0.29167962267014613</c:v>
                </c:pt>
                <c:pt idx="107" formatCode="0.0%">
                  <c:v>0.29572561871816161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  <c:pt idx="105" formatCode="0.0%">
                  <c:v>0.31621579304722713</c:v>
                </c:pt>
                <c:pt idx="106" formatCode="0.0%">
                  <c:v>0.2968369280211034</c:v>
                </c:pt>
                <c:pt idx="107" formatCode="0.0%">
                  <c:v>0.28715617332123911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  <c:pt idx="105" formatCode="0.0%">
                  <c:v>0.25003308146995828</c:v>
                </c:pt>
                <c:pt idx="106" formatCode="0.0%">
                  <c:v>0.23386447225038864</c:v>
                </c:pt>
                <c:pt idx="107" formatCode="0.0%">
                  <c:v>0.22591859652611768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1.6679150390625068</c:v>
                </c:pt>
                <c:pt idx="89">
                  <c:v>2.0139794921874952</c:v>
                </c:pt>
                <c:pt idx="90">
                  <c:v>1.6533593749999937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0.2503083208244874</c:v>
                </c:pt>
                <c:pt idx="89">
                  <c:v>0.32880071268564315</c:v>
                </c:pt>
                <c:pt idx="90">
                  <c:v>0.23264773544264017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1.6679150390625068</c:v>
                </c:pt>
                <c:pt idx="90" formatCode="0.000%">
                  <c:v>2.0139794921874952</c:v>
                </c:pt>
                <c:pt idx="91" formatCode="0.000%">
                  <c:v>1.6533593749999937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0.2503083208244874</c:v>
                </c:pt>
                <c:pt idx="90" formatCode="0.000%">
                  <c:v>0.32880071268564315</c:v>
                </c:pt>
                <c:pt idx="91" formatCode="0.000%">
                  <c:v>0.23264773544264017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0.69982421875000256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0.11893428762976654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1.4493066406250037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0.50925781249999602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7.8031221720284094E-2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-0.20039830288189009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0.12638183593750796</c:v>
                </c:pt>
                <c:pt idx="96" formatCode="0.000%">
                  <c:v>-0.39409179687500284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-0.37733855915663383</c:v>
                </c:pt>
                <c:pt idx="96" formatCode="0.000%">
                  <c:v>-0.50381221762634709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0.76217285156249659</c:v>
                </c:pt>
                <c:pt idx="92" formatCode="0.000%">
                  <c:v>0.21036132812500341</c:v>
                </c:pt>
                <c:pt idx="93" formatCode="0.000%">
                  <c:v>0.37247558593749375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-0.79867675781250114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5.3924289988465546E-2</c:v>
                </c:pt>
                <c:pt idx="92" formatCode="0.000%">
                  <c:v>-7.841916954257222E-2</c:v>
                </c:pt>
                <c:pt idx="93" formatCode="0.000%">
                  <c:v>-4.6851988181863646E-2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-0.3258099234940417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-2.2065429687486926E-2</c:v>
                </c:pt>
                <c:pt idx="96" formatCode="0.000%">
                  <c:v>1.2597656250079581E-3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0.28024883273470991</c:v>
                </c:pt>
                <c:pt idx="96" formatCode="0.000%">
                  <c:v>0.29568670572417943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-2.3332188018936328E-3</c:v>
                </c:pt>
                <c:pt idx="89">
                  <c:v>4.6981218312718287E-3</c:v>
                </c:pt>
                <c:pt idx="90">
                  <c:v>-7.315383960178945E-3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-2.1276510037364638E-3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-2.2053938120949468E-3</c:v>
                </c:pt>
                <c:pt idx="89">
                  <c:v>1.7359243844006222E-3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3.759882956522187E-4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-6.9246419133316417E-3</c:v>
                </c:pt>
                <c:pt idx="77">
                  <c:v>4.5126579208525364E-3</c:v>
                </c:pt>
                <c:pt idx="78">
                  <c:v>7.3229058352219933E-3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2.0201522384759585E-3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-1.0861766235693793E-2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-6.4245719580925398E-3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-1.0713242583188287E-2</c:v>
                </c:pt>
                <c:pt idx="77">
                  <c:v>-3.3140963706518312E-3</c:v>
                </c:pt>
                <c:pt idx="78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-2.98860543378765E-3</c:v>
                </c:pt>
                <c:pt idx="13" formatCode="0.0%">
                  <c:v>-4.009340324142685E-3</c:v>
                </c:pt>
                <c:pt idx="14" formatCode="0.0%">
                  <c:v>-4.0836595613409354E-3</c:v>
                </c:pt>
                <c:pt idx="15" formatCode="0.0%">
                  <c:v>-4.3203517446017692E-3</c:v>
                </c:pt>
                <c:pt idx="16" formatCode="0.0%">
                  <c:v>-4.0517135072444255E-3</c:v>
                </c:pt>
                <c:pt idx="17" formatCode="0.0%">
                  <c:v>-3.9596640295953556E-3</c:v>
                </c:pt>
                <c:pt idx="18" formatCode="0.0%">
                  <c:v>-4.5481202555099909E-3</c:v>
                </c:pt>
                <c:pt idx="19" formatCode="0.0%">
                  <c:v>-2.6963444844247952E-3</c:v>
                </c:pt>
                <c:pt idx="20" formatCode="0.0%">
                  <c:v>-1.3790036855468868E-3</c:v>
                </c:pt>
                <c:pt idx="21" formatCode="0.0%">
                  <c:v>-4.0124310365308169E-4</c:v>
                </c:pt>
                <c:pt idx="22" formatCode="0.0%">
                  <c:v>8.0362082714025007E-4</c:v>
                </c:pt>
                <c:pt idx="23" formatCode="0.0%">
                  <c:v>1.796734834676128E-3</c:v>
                </c:pt>
                <c:pt idx="24" formatCode="0.0%">
                  <c:v>1.9376207003520829E-3</c:v>
                </c:pt>
                <c:pt idx="25" formatCode="0.0%">
                  <c:v>3.3517030996996766E-3</c:v>
                </c:pt>
                <c:pt idx="26" formatCode="0.0%">
                  <c:v>5.6933293845786714E-3</c:v>
                </c:pt>
                <c:pt idx="27" formatCode="0.0%">
                  <c:v>7.205583465406562E-3</c:v>
                </c:pt>
                <c:pt idx="28" formatCode="0.0%">
                  <c:v>7.5409800845802621E-3</c:v>
                </c:pt>
                <c:pt idx="29" formatCode="0.0%">
                  <c:v>5.8829828975004439E-3</c:v>
                </c:pt>
                <c:pt idx="30" formatCode="0.0%">
                  <c:v>8.0266085593008185E-3</c:v>
                </c:pt>
                <c:pt idx="31" formatCode="0.0%">
                  <c:v>6.6115192929807609E-3</c:v>
                </c:pt>
                <c:pt idx="32" formatCode="0.0%">
                  <c:v>6.1040509140677379E-3</c:v>
                </c:pt>
                <c:pt idx="33" formatCode="0.0%">
                  <c:v>7.0199361519511783E-3</c:v>
                </c:pt>
                <c:pt idx="34" formatCode="0.0%">
                  <c:v>4.3764324010933109E-3</c:v>
                </c:pt>
                <c:pt idx="35" formatCode="0.0%">
                  <c:v>5.3767687678085707E-3</c:v>
                </c:pt>
                <c:pt idx="36" formatCode="0.0%">
                  <c:v>5.5167134238909288E-3</c:v>
                </c:pt>
                <c:pt idx="37" formatCode="0.0%">
                  <c:v>6.8561939634004254E-3</c:v>
                </c:pt>
                <c:pt idx="38" formatCode="0.0%">
                  <c:v>6.7765287015535414E-3</c:v>
                </c:pt>
                <c:pt idx="39" formatCode="0.0%">
                  <c:v>4.4227654973292285E-3</c:v>
                </c:pt>
                <c:pt idx="40" formatCode="0.0%">
                  <c:v>6.6348656474664036E-3</c:v>
                </c:pt>
                <c:pt idx="41" formatCode="0.0%">
                  <c:v>9.0403552541993282E-3</c:v>
                </c:pt>
                <c:pt idx="42" formatCode="0.0%">
                  <c:v>8.0664725253216663E-3</c:v>
                </c:pt>
                <c:pt idx="43" formatCode="0.0%">
                  <c:v>8.7352852138606885E-3</c:v>
                </c:pt>
                <c:pt idx="44" formatCode="0.0%">
                  <c:v>7.141437344981405E-3</c:v>
                </c:pt>
                <c:pt idx="45" formatCode="0.0%">
                  <c:v>7.0823145704668189E-3</c:v>
                </c:pt>
                <c:pt idx="46" formatCode="0.0%">
                  <c:v>7.5589461023721771E-3</c:v>
                </c:pt>
                <c:pt idx="47" formatCode="0.0%">
                  <c:v>6.0810979648324714E-3</c:v>
                </c:pt>
                <c:pt idx="48" formatCode="0.0%">
                  <c:v>1.193483490932068E-2</c:v>
                </c:pt>
                <c:pt idx="49" formatCode="0.0%">
                  <c:v>1.342602404256521E-2</c:v>
                </c:pt>
                <c:pt idx="50" formatCode="0.0%">
                  <c:v>1.154984333970499E-2</c:v>
                </c:pt>
                <c:pt idx="51" formatCode="0.0%">
                  <c:v>1.063218461779214E-2</c:v>
                </c:pt>
                <c:pt idx="52" formatCode="0.0%">
                  <c:v>7.1362514034074565E-3</c:v>
                </c:pt>
                <c:pt idx="53" formatCode="0.0%">
                  <c:v>5.2959551663998017E-3</c:v>
                </c:pt>
                <c:pt idx="54" formatCode="0.0%">
                  <c:v>5.5854898675178344E-3</c:v>
                </c:pt>
                <c:pt idx="55" formatCode="0.0%">
                  <c:v>3.7418402577831245E-3</c:v>
                </c:pt>
                <c:pt idx="56" formatCode="0.0%">
                  <c:v>4.80437499509212E-3</c:v>
                </c:pt>
                <c:pt idx="57" formatCode="0.0%">
                  <c:v>2.4063373290945655E-3</c:v>
                </c:pt>
                <c:pt idx="58" formatCode="0.0%">
                  <c:v>2.2606415980468419E-3</c:v>
                </c:pt>
                <c:pt idx="59" formatCode="0.0%">
                  <c:v>2.0945093131927717E-3</c:v>
                </c:pt>
                <c:pt idx="60" formatCode="0.0%">
                  <c:v>-1.195958354492932E-3</c:v>
                </c:pt>
                <c:pt idx="61" formatCode="0.0%">
                  <c:v>-5.5177230092515739E-3</c:v>
                </c:pt>
                <c:pt idx="62" formatCode="0.0%">
                  <c:v>-4.3737096809461917E-3</c:v>
                </c:pt>
                <c:pt idx="63" formatCode="0.0%">
                  <c:v>-2.2802737646676619E-3</c:v>
                </c:pt>
                <c:pt idx="64" formatCode="0.0%">
                  <c:v>-2.5245507124329603E-3</c:v>
                </c:pt>
                <c:pt idx="65" formatCode="0.0%">
                  <c:v>-1.7987096604865638E-4</c:v>
                </c:pt>
                <c:pt idx="66" formatCode="0.0%">
                  <c:v>-1.2691072637730505E-3</c:v>
                </c:pt>
                <c:pt idx="67" formatCode="0.0%">
                  <c:v>-1.1121801598853454E-3</c:v>
                </c:pt>
                <c:pt idx="68" formatCode="0.0%">
                  <c:v>-3.1976996890414888E-4</c:v>
                </c:pt>
                <c:pt idx="69" formatCode="0.0%">
                  <c:v>6.9636616388124573E-4</c:v>
                </c:pt>
                <c:pt idx="70" formatCode="0.0%">
                  <c:v>-1.6014067170886381E-3</c:v>
                </c:pt>
                <c:pt idx="71" formatCode="0.0%">
                  <c:v>-2.6368763511708249E-3</c:v>
                </c:pt>
                <c:pt idx="72" formatCode="0.0%">
                  <c:v>-5.7158691477545709E-3</c:v>
                </c:pt>
                <c:pt idx="73" formatCode="0.0%">
                  <c:v>-6.3479487398291345E-3</c:v>
                </c:pt>
                <c:pt idx="74" formatCode="0.0%">
                  <c:v>-2.7875493540796548E-3</c:v>
                </c:pt>
                <c:pt idx="75" formatCode="0.0%">
                  <c:v>-2.0430431048092945E-3</c:v>
                </c:pt>
                <c:pt idx="76" formatCode="0.0%">
                  <c:v>-7.1417744695179142E-4</c:v>
                </c:pt>
                <c:pt idx="77" formatCode="0.0%">
                  <c:v>-3.3656456343428287E-3</c:v>
                </c:pt>
                <c:pt idx="78" formatCode="0.0%">
                  <c:v>-3.0349961888674892E-3</c:v>
                </c:pt>
                <c:pt idx="79" formatCode="0.0%">
                  <c:v>-2.750890223337632E-3</c:v>
                </c:pt>
                <c:pt idx="80" formatCode="0.0%">
                  <c:v>1.7330587610218107E-3</c:v>
                </c:pt>
                <c:pt idx="81" formatCode="0.0%">
                  <c:v>4.9546973317353693E-3</c:v>
                </c:pt>
                <c:pt idx="82" formatCode="0.0%">
                  <c:v>4.5073636214789659E-3</c:v>
                </c:pt>
                <c:pt idx="83" formatCode="0.0%">
                  <c:v>3.5753306684316311E-3</c:v>
                </c:pt>
                <c:pt idx="84" formatCode="0.0%">
                  <c:v>6.622856763792484E-3</c:v>
                </c:pt>
                <c:pt idx="85" formatCode="0.0%">
                  <c:v>1.0754602330637075E-2</c:v>
                </c:pt>
                <c:pt idx="86" formatCode="0.0%">
                  <c:v>1.387377260664735E-3</c:v>
                </c:pt>
                <c:pt idx="87" formatCode="0.0%">
                  <c:v>-4.1525591714364207E-3</c:v>
                </c:pt>
                <c:pt idx="88" formatCode="0.0%">
                  <c:v>-5.8501380626911903E-3</c:v>
                </c:pt>
                <c:pt idx="89" formatCode="0.0%">
                  <c:v>-7.1056187894850131E-3</c:v>
                </c:pt>
                <c:pt idx="90" formatCode="0.0%">
                  <c:v>-8.567371006089064E-3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-1.0713242583188287E-2</c:v>
                </c:pt>
                <c:pt idx="89" formatCode="0.0%">
                  <c:v>-3.3140963706518312E-3</c:v>
                </c:pt>
                <c:pt idx="90" formatCode="0.0%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-3.6244261867055538E-3</c:v>
                </c:pt>
                <c:pt idx="13" formatCode="0.0%">
                  <c:v>-4.8640417305072514E-3</c:v>
                </c:pt>
                <c:pt idx="14" formatCode="0.0%">
                  <c:v>-4.9733454218305884E-3</c:v>
                </c:pt>
                <c:pt idx="15" formatCode="0.0%">
                  <c:v>-5.2959931165630358E-3</c:v>
                </c:pt>
                <c:pt idx="16" formatCode="0.0%">
                  <c:v>-4.9664079873978917E-3</c:v>
                </c:pt>
                <c:pt idx="17" formatCode="0.0%">
                  <c:v>-4.9005057745221681E-3</c:v>
                </c:pt>
                <c:pt idx="18" formatCode="0.0%">
                  <c:v>-5.7808356597950361E-3</c:v>
                </c:pt>
                <c:pt idx="19" formatCode="0.0%">
                  <c:v>-3.4728019465510851E-3</c:v>
                </c:pt>
                <c:pt idx="20" formatCode="0.0%">
                  <c:v>-1.8086910813941426E-3</c:v>
                </c:pt>
                <c:pt idx="21" formatCode="0.0%">
                  <c:v>-5.5719300655754367E-4</c:v>
                </c:pt>
                <c:pt idx="22" formatCode="0.0%">
                  <c:v>1.1511604480820559E-3</c:v>
                </c:pt>
                <c:pt idx="23" formatCode="0.0%">
                  <c:v>2.6241215504601012E-3</c:v>
                </c:pt>
                <c:pt idx="24" formatCode="0.0%">
                  <c:v>2.8594817358928992E-3</c:v>
                </c:pt>
                <c:pt idx="25" formatCode="0.0%">
                  <c:v>5.0171648473467112E-3</c:v>
                </c:pt>
                <c:pt idx="26" formatCode="0.0%">
                  <c:v>8.6620154156813456E-3</c:v>
                </c:pt>
                <c:pt idx="27" formatCode="0.0%">
                  <c:v>1.1168877939310207E-2</c:v>
                </c:pt>
                <c:pt idx="28" formatCode="0.0%">
                  <c:v>1.1875268350981072E-2</c:v>
                </c:pt>
                <c:pt idx="29" formatCode="0.0%">
                  <c:v>9.3172073290914703E-3</c:v>
                </c:pt>
                <c:pt idx="30" formatCode="0.0%">
                  <c:v>1.2538759410315015E-2</c:v>
                </c:pt>
                <c:pt idx="31" formatCode="0.0%">
                  <c:v>1.0230240040307814E-2</c:v>
                </c:pt>
                <c:pt idx="32" formatCode="0.0%">
                  <c:v>9.5672329798932587E-3</c:v>
                </c:pt>
                <c:pt idx="33" formatCode="0.0%">
                  <c:v>1.0873737440834086E-2</c:v>
                </c:pt>
                <c:pt idx="34" formatCode="0.0%">
                  <c:v>6.7370193618374596E-3</c:v>
                </c:pt>
                <c:pt idx="35" formatCode="0.0%">
                  <c:v>8.3264537388891835E-3</c:v>
                </c:pt>
                <c:pt idx="36" formatCode="0.0%">
                  <c:v>8.6214547200507141E-3</c:v>
                </c:pt>
                <c:pt idx="37" formatCode="0.0%">
                  <c:v>1.06503625389478E-2</c:v>
                </c:pt>
                <c:pt idx="38" formatCode="0.0%">
                  <c:v>1.0376797558959927E-2</c:v>
                </c:pt>
                <c:pt idx="39" formatCode="0.0%">
                  <c:v>6.6852594389710251E-3</c:v>
                </c:pt>
                <c:pt idx="40" formatCode="0.0%">
                  <c:v>9.8232348262836666E-3</c:v>
                </c:pt>
                <c:pt idx="41" formatCode="0.0%">
                  <c:v>1.316872668188207E-2</c:v>
                </c:pt>
                <c:pt idx="42" formatCode="0.0%">
                  <c:v>1.1705826154330135E-2</c:v>
                </c:pt>
                <c:pt idx="43" formatCode="0.0%">
                  <c:v>1.2719892850326708E-2</c:v>
                </c:pt>
                <c:pt idx="44" formatCode="0.0%">
                  <c:v>1.0243737513125906E-2</c:v>
                </c:pt>
                <c:pt idx="45" formatCode="0.0%">
                  <c:v>9.7665275611864555E-3</c:v>
                </c:pt>
                <c:pt idx="46" formatCode="0.0%">
                  <c:v>1.0387732475385381E-2</c:v>
                </c:pt>
                <c:pt idx="47" formatCode="0.0%">
                  <c:v>8.3601300913036525E-3</c:v>
                </c:pt>
                <c:pt idx="48" formatCode="0.0%">
                  <c:v>1.6555479811815488E-2</c:v>
                </c:pt>
                <c:pt idx="49" formatCode="0.0%">
                  <c:v>1.8875356461847348E-2</c:v>
                </c:pt>
                <c:pt idx="50" formatCode="0.0%">
                  <c:v>1.6522351249991019E-2</c:v>
                </c:pt>
                <c:pt idx="51" formatCode="0.0%">
                  <c:v>1.5413192486157801E-2</c:v>
                </c:pt>
                <c:pt idx="52" formatCode="0.0%">
                  <c:v>1.0650126563471307E-2</c:v>
                </c:pt>
                <c:pt idx="53" formatCode="0.0%">
                  <c:v>8.0550859118506679E-3</c:v>
                </c:pt>
                <c:pt idx="54" formatCode="0.0%">
                  <c:v>8.6019126722562955E-3</c:v>
                </c:pt>
                <c:pt idx="55" formatCode="0.0%">
                  <c:v>5.8023993938256524E-3</c:v>
                </c:pt>
                <c:pt idx="56" formatCode="0.0%">
                  <c:v>7.4538475803840321E-3</c:v>
                </c:pt>
                <c:pt idx="57" formatCode="0.0%">
                  <c:v>3.7718637813388689E-3</c:v>
                </c:pt>
                <c:pt idx="58" formatCode="0.0%">
                  <c:v>3.5355832047414548E-3</c:v>
                </c:pt>
                <c:pt idx="59" formatCode="0.0%">
                  <c:v>3.2541637646474886E-3</c:v>
                </c:pt>
                <c:pt idx="60" formatCode="0.0%">
                  <c:v>-1.8530863608774428E-3</c:v>
                </c:pt>
                <c:pt idx="61" formatCode="0.0%">
                  <c:v>-8.5163672331081131E-3</c:v>
                </c:pt>
                <c:pt idx="62" formatCode="0.0%">
                  <c:v>-6.7722223932038528E-3</c:v>
                </c:pt>
                <c:pt idx="63" formatCode="0.0%">
                  <c:v>-3.5924434938798822E-3</c:v>
                </c:pt>
                <c:pt idx="64" formatCode="0.0%">
                  <c:v>-4.0590183904951616E-3</c:v>
                </c:pt>
                <c:pt idx="65" formatCode="0.0%">
                  <c:v>-2.9372837905428106E-4</c:v>
                </c:pt>
                <c:pt idx="66" formatCode="0.0%">
                  <c:v>-2.1033129710530396E-3</c:v>
                </c:pt>
                <c:pt idx="67" formatCode="0.0%">
                  <c:v>-1.9179046348685169E-3</c:v>
                </c:pt>
                <c:pt idx="68" formatCode="0.0%">
                  <c:v>-5.7098398222965585E-4</c:v>
                </c:pt>
                <c:pt idx="69" formatCode="0.0%">
                  <c:v>1.2699015177244366E-3</c:v>
                </c:pt>
                <c:pt idx="70" formatCode="0.0%">
                  <c:v>-2.9893705256556213E-3</c:v>
                </c:pt>
                <c:pt idx="71" formatCode="0.0%">
                  <c:v>-4.9955873398515038E-3</c:v>
                </c:pt>
                <c:pt idx="72" formatCode="0.0%">
                  <c:v>-1.0925020693653975E-2</c:v>
                </c:pt>
                <c:pt idx="73" formatCode="0.0%">
                  <c:v>-1.2377417616272535E-2</c:v>
                </c:pt>
                <c:pt idx="74" formatCode="0.0%">
                  <c:v>-5.5965239071826822E-3</c:v>
                </c:pt>
                <c:pt idx="75" formatCode="0.0%">
                  <c:v>-4.1307838794009122E-3</c:v>
                </c:pt>
                <c:pt idx="76" formatCode="0.0%">
                  <c:v>-1.4660719921431031E-3</c:v>
                </c:pt>
                <c:pt idx="77" formatCode="0.0%">
                  <c:v>-7.0896745652668791E-3</c:v>
                </c:pt>
                <c:pt idx="78" formatCode="0.0%">
                  <c:v>-6.4772448623915402E-3</c:v>
                </c:pt>
                <c:pt idx="79" formatCode="0.0%">
                  <c:v>-5.8239987058659182E-3</c:v>
                </c:pt>
                <c:pt idx="80" formatCode="0.0%">
                  <c:v>3.9032385571866612E-3</c:v>
                </c:pt>
                <c:pt idx="81" formatCode="0.0%">
                  <c:v>1.1978841945574636E-2</c:v>
                </c:pt>
                <c:pt idx="82" formatCode="0.0%">
                  <c:v>1.1234893608594199E-2</c:v>
                </c:pt>
                <c:pt idx="83" formatCode="0.0%">
                  <c:v>9.6523374457575528E-3</c:v>
                </c:pt>
                <c:pt idx="84" formatCode="0.0%">
                  <c:v>2.1766968691040667E-2</c:v>
                </c:pt>
                <c:pt idx="85" formatCode="0.0%">
                  <c:v>4.0253072970165782E-2</c:v>
                </c:pt>
                <c:pt idx="86" formatCode="0.0%">
                  <c:v>5.4312915022332042E-3</c:v>
                </c:pt>
                <c:pt idx="87" formatCode="0.0%">
                  <c:v>-1.6627772298034582E-2</c:v>
                </c:pt>
                <c:pt idx="88" formatCode="0.0%">
                  <c:v>-2.2978766466449141E-2</c:v>
                </c:pt>
                <c:pt idx="89" formatCode="0.0%">
                  <c:v>-2.686186379948996E-2</c:v>
                </c:pt>
                <c:pt idx="90" formatCode="0.0%">
                  <c:v>-3.1539624741347527E-2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-7.1510814325530081E-2</c:v>
                </c:pt>
                <c:pt idx="89" formatCode="0.0%">
                  <c:v>-3.875344651874757E-2</c:v>
                </c:pt>
                <c:pt idx="90" formatCode="0.0%">
                  <c:v>-2.8525456678433869E-2</c:v>
                </c:pt>
                <c:pt idx="91" formatCode="0.0%">
                  <c:v>-2.3680523905551976E-2</c:v>
                </c:pt>
                <c:pt idx="92" formatCode="0.0%">
                  <c:v>-5.4001715911697445E-2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101.71698226802019</c:v>
                </c:pt>
                <c:pt idx="89">
                  <c:v>101.95897751296852</c:v>
                </c:pt>
                <c:pt idx="90">
                  <c:v>101.60139602912267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100.07799993119933</c:v>
                </c:pt>
                <c:pt idx="2">
                  <c:v>99.989064108823598</c:v>
                </c:pt>
                <c:pt idx="3">
                  <c:v>100.06169621445673</c:v>
                </c:pt>
                <c:pt idx="4">
                  <c:v>100.02574922622769</c:v>
                </c:pt>
                <c:pt idx="5">
                  <c:v>100.07046271077957</c:v>
                </c:pt>
                <c:pt idx="6">
                  <c:v>100.00733225966579</c:v>
                </c:pt>
                <c:pt idx="7">
                  <c:v>99.960715854606548</c:v>
                </c:pt>
                <c:pt idx="8">
                  <c:v>99.864715888719473</c:v>
                </c:pt>
                <c:pt idx="9">
                  <c:v>99.806826476800367</c:v>
                </c:pt>
                <c:pt idx="10">
                  <c:v>99.886337666987487</c:v>
                </c:pt>
                <c:pt idx="11">
                  <c:v>99.850456764944312</c:v>
                </c:pt>
                <c:pt idx="12">
                  <c:v>99.701139456621235</c:v>
                </c:pt>
                <c:pt idx="13">
                  <c:v>99.676753170515624</c:v>
                </c:pt>
                <c:pt idx="14">
                  <c:v>99.580742811146067</c:v>
                </c:pt>
                <c:pt idx="15">
                  <c:v>99.629394490648792</c:v>
                </c:pt>
                <c:pt idx="16">
                  <c:v>99.620473547015536</c:v>
                </c:pt>
                <c:pt idx="17">
                  <c:v>99.674217299158727</c:v>
                </c:pt>
                <c:pt idx="18">
                  <c:v>99.552486886116085</c:v>
                </c:pt>
                <c:pt idx="19">
                  <c:v>99.691187329752822</c:v>
                </c:pt>
                <c:pt idx="20">
                  <c:v>99.727002077452838</c:v>
                </c:pt>
                <c:pt idx="21">
                  <c:v>99.766779675979052</c:v>
                </c:pt>
                <c:pt idx="22">
                  <c:v>99.966608408283435</c:v>
                </c:pt>
                <c:pt idx="23">
                  <c:v>100.02986155887221</c:v>
                </c:pt>
                <c:pt idx="24">
                  <c:v>99.894322448281073</c:v>
                </c:pt>
                <c:pt idx="25">
                  <c:v>100.01084005308523</c:v>
                </c:pt>
                <c:pt idx="26">
                  <c:v>100.14768878033094</c:v>
                </c:pt>
                <c:pt idx="27">
                  <c:v>100.34728240825908</c:v>
                </c:pt>
                <c:pt idx="28">
                  <c:v>100.37170955405004</c:v>
                </c:pt>
                <c:pt idx="29">
                  <c:v>100.26059901485142</c:v>
                </c:pt>
                <c:pt idx="30">
                  <c:v>100.35155572945587</c:v>
                </c:pt>
                <c:pt idx="31">
                  <c:v>100.35029753812364</c:v>
                </c:pt>
                <c:pt idx="32">
                  <c:v>100.33574077564094</c:v>
                </c:pt>
                <c:pt idx="33">
                  <c:v>100.4671360993902</c:v>
                </c:pt>
                <c:pt idx="34">
                  <c:v>100.40410551234886</c:v>
                </c:pt>
                <c:pt idx="35">
                  <c:v>100.56769899435018</c:v>
                </c:pt>
                <c:pt idx="36">
                  <c:v>100.44541079790199</c:v>
                </c:pt>
                <c:pt idx="37">
                  <c:v>100.69653377093179</c:v>
                </c:pt>
                <c:pt idx="38">
                  <c:v>100.82634246774511</c:v>
                </c:pt>
                <c:pt idx="39">
                  <c:v>100.79109490664509</c:v>
                </c:pt>
                <c:pt idx="40">
                  <c:v>101.03766236174769</c:v>
                </c:pt>
                <c:pt idx="41">
                  <c:v>101.1669904479445</c:v>
                </c:pt>
                <c:pt idx="42">
                  <c:v>101.16103879662082</c:v>
                </c:pt>
                <c:pt idx="43">
                  <c:v>101.22688600841492</c:v>
                </c:pt>
                <c:pt idx="44">
                  <c:v>101.05228218185248</c:v>
                </c:pt>
                <c:pt idx="45">
                  <c:v>101.17867596123999</c:v>
                </c:pt>
                <c:pt idx="46">
                  <c:v>101.16305473437359</c:v>
                </c:pt>
                <c:pt idx="47">
                  <c:v>101.17926102403261</c:v>
                </c:pt>
                <c:pt idx="48">
                  <c:v>101.64421019317385</c:v>
                </c:pt>
                <c:pt idx="49">
                  <c:v>102.04848785434331</c:v>
                </c:pt>
                <c:pt idx="50">
                  <c:v>101.990870927763</c:v>
                </c:pt>
                <c:pt idx="51">
                  <c:v>101.86272443552194</c:v>
                </c:pt>
                <c:pt idx="52">
                  <c:v>101.75869252157372</c:v>
                </c:pt>
                <c:pt idx="53">
                  <c:v>101.7027662936764</c:v>
                </c:pt>
                <c:pt idx="54">
                  <c:v>101.72607275380692</c:v>
                </c:pt>
                <c:pt idx="55">
                  <c:v>101.60566084565123</c:v>
                </c:pt>
                <c:pt idx="56">
                  <c:v>101.53777523956397</c:v>
                </c:pt>
                <c:pt idx="57">
                  <c:v>101.42214598611388</c:v>
                </c:pt>
                <c:pt idx="58">
                  <c:v>101.39174814409159</c:v>
                </c:pt>
                <c:pt idx="59">
                  <c:v>101.39118192854941</c:v>
                </c:pt>
                <c:pt idx="60">
                  <c:v>101.52264795080748</c:v>
                </c:pt>
                <c:pt idx="61">
                  <c:v>101.48541256485007</c:v>
                </c:pt>
                <c:pt idx="62">
                  <c:v>101.54479246821811</c:v>
                </c:pt>
                <c:pt idx="63">
                  <c:v>101.63044953739404</c:v>
                </c:pt>
                <c:pt idx="64">
                  <c:v>101.50179754187214</c:v>
                </c:pt>
                <c:pt idx="65">
                  <c:v>101.68447291885334</c:v>
                </c:pt>
                <c:pt idx="66">
                  <c:v>101.59697145595996</c:v>
                </c:pt>
                <c:pt idx="67">
                  <c:v>101.49265704552666</c:v>
                </c:pt>
                <c:pt idx="68">
                  <c:v>101.50530650833302</c:v>
                </c:pt>
                <c:pt idx="69">
                  <c:v>101.49277293684682</c:v>
                </c:pt>
                <c:pt idx="70">
                  <c:v>101.22937871755629</c:v>
                </c:pt>
                <c:pt idx="71">
                  <c:v>101.12382591870477</c:v>
                </c:pt>
                <c:pt idx="72">
                  <c:v>100.94235777958711</c:v>
                </c:pt>
                <c:pt idx="73">
                  <c:v>100.84118836804798</c:v>
                </c:pt>
                <c:pt idx="74">
                  <c:v>101.26173134756317</c:v>
                </c:pt>
                <c:pt idx="75">
                  <c:v>101.422814148228</c:v>
                </c:pt>
                <c:pt idx="76">
                  <c:v>101.42930724724266</c:v>
                </c:pt>
                <c:pt idx="77">
                  <c:v>101.34223901649355</c:v>
                </c:pt>
                <c:pt idx="78">
                  <c:v>101.28862503479064</c:v>
                </c:pt>
                <c:pt idx="79">
                  <c:v>101.21346188751956</c:v>
                </c:pt>
                <c:pt idx="80">
                  <c:v>101.68122116906748</c:v>
                </c:pt>
                <c:pt idx="81">
                  <c:v>101.99563890810744</c:v>
                </c:pt>
                <c:pt idx="82">
                  <c:v>101.68565633661272</c:v>
                </c:pt>
                <c:pt idx="83">
                  <c:v>101.48537703482106</c:v>
                </c:pt>
                <c:pt idx="84">
                  <c:v>101.6108845565608</c:v>
                </c:pt>
                <c:pt idx="85">
                  <c:v>101.9256952474952</c:v>
                </c:pt>
                <c:pt idx="86">
                  <c:v>101.40221957101032</c:v>
                </c:pt>
                <c:pt idx="87">
                  <c:v>101.00164991114389</c:v>
                </c:pt>
                <c:pt idx="88">
                  <c:v>100.83593179624317</c:v>
                </c:pt>
                <c:pt idx="89">
                  <c:v>100.62213969876947</c:v>
                </c:pt>
                <c:pt idx="90">
                  <c:v>100.42084780542095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1.3754131807968406</c:v>
                </c:pt>
                <c:pt idx="89">
                  <c:v>1.5463834125188498</c:v>
                </c:pt>
                <c:pt idx="90">
                  <c:v>1.4235899602142297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7.9146303820643027E-4</c:v>
                </c:pt>
                <c:pt idx="2">
                  <c:v>-1.128802990073563E-4</c:v>
                </c:pt>
                <c:pt idx="3">
                  <c:v>6.4890185994914695E-4</c:v>
                </c:pt>
                <c:pt idx="4">
                  <c:v>2.766021381439554E-4</c:v>
                </c:pt>
                <c:pt idx="5">
                  <c:v>7.6938317448993487E-4</c:v>
                </c:pt>
                <c:pt idx="6">
                  <c:v>8.1162488536845601E-5</c:v>
                </c:pt>
                <c:pt idx="7">
                  <c:v>-4.4253297856866602E-4</c:v>
                </c:pt>
                <c:pt idx="8">
                  <c:v>-1.5463289356854037E-3</c:v>
                </c:pt>
                <c:pt idx="9">
                  <c:v>-2.2446695143250039E-3</c:v>
                </c:pt>
                <c:pt idx="10">
                  <c:v>-1.3375130354464915E-3</c:v>
                </c:pt>
                <c:pt idx="11">
                  <c:v>-1.7825415280168233E-3</c:v>
                </c:pt>
                <c:pt idx="12">
                  <c:v>-3.6244261867055538E-3</c:v>
                </c:pt>
                <c:pt idx="13">
                  <c:v>-3.9791935357811337E-3</c:v>
                </c:pt>
                <c:pt idx="14">
                  <c:v>-5.2704000768954984E-3</c:v>
                </c:pt>
                <c:pt idx="15">
                  <c:v>-4.7781598860383578E-3</c:v>
                </c:pt>
                <c:pt idx="16">
                  <c:v>-4.9973189184402411E-3</c:v>
                </c:pt>
                <c:pt idx="17">
                  <c:v>-4.4024448470769695E-3</c:v>
                </c:pt>
                <c:pt idx="18">
                  <c:v>-6.2962500626084772E-3</c:v>
                </c:pt>
                <c:pt idx="19">
                  <c:v>-4.4805165027006488E-3</c:v>
                </c:pt>
                <c:pt idx="20">
                  <c:v>-4.0927328949162955E-3</c:v>
                </c:pt>
                <c:pt idx="21">
                  <c:v>-3.7633037889190923E-3</c:v>
                </c:pt>
                <c:pt idx="22">
                  <c:v>-5.6286371760250198E-4</c:v>
                </c:pt>
                <c:pt idx="23">
                  <c:v>5.198587049433101E-4</c:v>
                </c:pt>
                <c:pt idx="24">
                  <c:v>-1.8913503425357359E-3</c:v>
                </c:pt>
                <c:pt idx="25">
                  <c:v>1.9974919017462511E-4</c:v>
                </c:pt>
                <c:pt idx="26">
                  <c:v>2.8246406940439783E-3</c:v>
                </c:pt>
                <c:pt idx="27">
                  <c:v>6.9401999497771261E-3</c:v>
                </c:pt>
                <c:pt idx="28">
                  <c:v>7.707514970275664E-3</c:v>
                </c:pt>
                <c:pt idx="29">
                  <c:v>5.5773365016911214E-3</c:v>
                </c:pt>
                <c:pt idx="30">
                  <c:v>7.7266789535608282E-3</c:v>
                </c:pt>
                <c:pt idx="31">
                  <c:v>7.8642010930742856E-3</c:v>
                </c:pt>
                <c:pt idx="32">
                  <c:v>7.8890798510333759E-3</c:v>
                </c:pt>
                <c:pt idx="33">
                  <c:v>1.1675943734052563E-2</c:v>
                </c:pt>
                <c:pt idx="34">
                  <c:v>1.0485966807285418E-2</c:v>
                </c:pt>
                <c:pt idx="35">
                  <c:v>1.5304871360565908E-2</c:v>
                </c:pt>
                <c:pt idx="36">
                  <c:v>1.2458051096145173E-2</c:v>
                </c:pt>
                <c:pt idx="37">
                  <c:v>1.9937793427783124E-2</c:v>
                </c:pt>
                <c:pt idx="38">
                  <c:v>2.4200918132473603E-2</c:v>
                </c:pt>
                <c:pt idx="39">
                  <c:v>2.3896931552151557E-2</c:v>
                </c:pt>
                <c:pt idx="40">
                  <c:v>3.1855843583776355E-2</c:v>
                </c:pt>
                <c:pt idx="41">
                  <c:v>3.6381421715623752E-2</c:v>
                </c:pt>
                <c:pt idx="42">
                  <c:v>3.7030862759749539E-2</c:v>
                </c:pt>
                <c:pt idx="43">
                  <c:v>4.0107731795242518E-2</c:v>
                </c:pt>
                <c:pt idx="44">
                  <c:v>3.5467231554389134E-2</c:v>
                </c:pt>
                <c:pt idx="45">
                  <c:v>4.0626364164925377E-2</c:v>
                </c:pt>
                <c:pt idx="46">
                  <c:v>4.1473755698285597E-2</c:v>
                </c:pt>
                <c:pt idx="47">
                  <c:v>4.3707155109302231E-2</c:v>
                </c:pt>
                <c:pt idx="48">
                  <c:v>6.3792857906357803E-2</c:v>
                </c:pt>
                <c:pt idx="49">
                  <c:v>8.2435836484570757E-2</c:v>
                </c:pt>
                <c:pt idx="50">
                  <c:v>8.3408561560620598E-2</c:v>
                </c:pt>
                <c:pt idx="51">
                  <c:v>8.1570336891109818E-2</c:v>
                </c:pt>
                <c:pt idx="52">
                  <c:v>8.0576349957135029E-2</c:v>
                </c:pt>
                <c:pt idx="53">
                  <c:v>8.0740844357406694E-2</c:v>
                </c:pt>
                <c:pt idx="54">
                  <c:v>8.4783229733393028E-2</c:v>
                </c:pt>
                <c:pt idx="55">
                  <c:v>8.1395441170941218E-2</c:v>
                </c:pt>
                <c:pt idx="56">
                  <c:v>8.0413978124890484E-2</c:v>
                </c:pt>
                <c:pt idx="57">
                  <c:v>7.683466507072545E-2</c:v>
                </c:pt>
                <c:pt idx="58">
                  <c:v>7.7618136166216267E-2</c:v>
                </c:pt>
                <c:pt idx="59">
                  <c:v>8.0109428051152953E-2</c:v>
                </c:pt>
                <c:pt idx="60">
                  <c:v>9.1536399863723084E-2</c:v>
                </c:pt>
                <c:pt idx="61">
                  <c:v>9.2262290952451309E-2</c:v>
                </c:pt>
                <c:pt idx="62">
                  <c:v>0.10021181538465118</c:v>
                </c:pt>
                <c:pt idx="63">
                  <c:v>0.1124848312978548</c:v>
                </c:pt>
                <c:pt idx="64">
                  <c:v>0.11062823473157923</c:v>
                </c:pt>
                <c:pt idx="65">
                  <c:v>0.13043288992352942</c:v>
                </c:pt>
                <c:pt idx="66">
                  <c:v>0.13000306254822114</c:v>
                </c:pt>
                <c:pt idx="67">
                  <c:v>0.13048427135391627</c:v>
                </c:pt>
                <c:pt idx="68">
                  <c:v>0.14055615667516186</c:v>
                </c:pt>
                <c:pt idx="69">
                  <c:v>0.14707510158241988</c:v>
                </c:pt>
                <c:pt idx="70">
                  <c:v>0.12798714515912835</c:v>
                </c:pt>
                <c:pt idx="71">
                  <c:v>0.12260143079018881</c:v>
                </c:pt>
                <c:pt idx="72">
                  <c:v>0.10828047086829606</c:v>
                </c:pt>
                <c:pt idx="73">
                  <c:v>0.10187486188323902</c:v>
                </c:pt>
                <c:pt idx="74">
                  <c:v>0.16432796513479531</c:v>
                </c:pt>
                <c:pt idx="75">
                  <c:v>0.19846764589907906</c:v>
                </c:pt>
                <c:pt idx="76">
                  <c:v>0.21613711726408802</c:v>
                </c:pt>
                <c:pt idx="77">
                  <c:v>0.21893281196236103</c:v>
                </c:pt>
                <c:pt idx="78">
                  <c:v>0.22387992829725789</c:v>
                </c:pt>
                <c:pt idx="79">
                  <c:v>0.22458062183719463</c:v>
                </c:pt>
                <c:pt idx="80">
                  <c:v>0.35355875092521671</c:v>
                </c:pt>
                <c:pt idx="81">
                  <c:v>0.47536266749713363</c:v>
                </c:pt>
                <c:pt idx="82">
                  <c:v>0.43741741304758008</c:v>
                </c:pt>
                <c:pt idx="83">
                  <c:v>0.43747121455128735</c:v>
                </c:pt>
                <c:pt idx="84">
                  <c:v>0.60834693403097617</c:v>
                </c:pt>
                <c:pt idx="85">
                  <c:v>0.87290306256901573</c:v>
                </c:pt>
                <c:pt idx="86">
                  <c:v>0.71493926402695251</c:v>
                </c:pt>
                <c:pt idx="87">
                  <c:v>0.55946862865732072</c:v>
                </c:pt>
                <c:pt idx="88">
                  <c:v>0.49651823124828809</c:v>
                </c:pt>
                <c:pt idx="89">
                  <c:v>0.38362168571937616</c:v>
                </c:pt>
                <c:pt idx="90">
                  <c:v>0.26916749275448382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1.0007799993119932</c:v>
                </c:pt>
                <c:pt idx="2">
                  <c:v>0.999890641088236</c:v>
                </c:pt>
                <c:pt idx="3">
                  <c:v>1.0006169621445673</c:v>
                </c:pt>
                <c:pt idx="4">
                  <c:v>1.0002574922622769</c:v>
                </c:pt>
                <c:pt idx="5">
                  <c:v>1.0007046271077957</c:v>
                </c:pt>
                <c:pt idx="6">
                  <c:v>1.0000733225966578</c:v>
                </c:pt>
                <c:pt idx="7">
                  <c:v>0.99960715854606552</c:v>
                </c:pt>
                <c:pt idx="8">
                  <c:v>0.99864715888719469</c:v>
                </c:pt>
                <c:pt idx="9">
                  <c:v>0.9980682647680037</c:v>
                </c:pt>
                <c:pt idx="10">
                  <c:v>0.9988633766698749</c:v>
                </c:pt>
                <c:pt idx="11">
                  <c:v>0.99850456764944306</c:v>
                </c:pt>
                <c:pt idx="12">
                  <c:v>0.99701139456621235</c:v>
                </c:pt>
                <c:pt idx="13">
                  <c:v>0.9967675317051562</c:v>
                </c:pt>
                <c:pt idx="14">
                  <c:v>0.99580742811146061</c:v>
                </c:pt>
                <c:pt idx="15">
                  <c:v>0.99629394490648793</c:v>
                </c:pt>
                <c:pt idx="16">
                  <c:v>0.99620473547015531</c:v>
                </c:pt>
                <c:pt idx="17">
                  <c:v>0.99674217299158729</c:v>
                </c:pt>
                <c:pt idx="18">
                  <c:v>0.99552486886116087</c:v>
                </c:pt>
                <c:pt idx="19">
                  <c:v>0.99691187329752817</c:v>
                </c:pt>
                <c:pt idx="20">
                  <c:v>0.99727002077452842</c:v>
                </c:pt>
                <c:pt idx="21">
                  <c:v>0.99766779675979056</c:v>
                </c:pt>
                <c:pt idx="22">
                  <c:v>0.99966608408283431</c:v>
                </c:pt>
                <c:pt idx="23">
                  <c:v>1.0002986155887221</c:v>
                </c:pt>
                <c:pt idx="24">
                  <c:v>0.9989432244828107</c:v>
                </c:pt>
                <c:pt idx="25">
                  <c:v>1.0001084005308523</c:v>
                </c:pt>
                <c:pt idx="26">
                  <c:v>1.0014768878033093</c:v>
                </c:pt>
                <c:pt idx="27">
                  <c:v>1.0034728240825908</c:v>
                </c:pt>
                <c:pt idx="28">
                  <c:v>1.0037170955405004</c:v>
                </c:pt>
                <c:pt idx="29">
                  <c:v>1.0026059901485143</c:v>
                </c:pt>
                <c:pt idx="30">
                  <c:v>1.0035155572945587</c:v>
                </c:pt>
                <c:pt idx="31">
                  <c:v>1.0035029753812363</c:v>
                </c:pt>
                <c:pt idx="32">
                  <c:v>1.0033574077564094</c:v>
                </c:pt>
                <c:pt idx="33">
                  <c:v>1.004671360993902</c:v>
                </c:pt>
                <c:pt idx="34">
                  <c:v>1.0040410551234886</c:v>
                </c:pt>
                <c:pt idx="35">
                  <c:v>1.0056769899435019</c:v>
                </c:pt>
                <c:pt idx="36">
                  <c:v>1.0044541079790199</c:v>
                </c:pt>
                <c:pt idx="37">
                  <c:v>1.006965337709318</c:v>
                </c:pt>
                <c:pt idx="38">
                  <c:v>1.0082634246774511</c:v>
                </c:pt>
                <c:pt idx="39">
                  <c:v>1.0079109490664508</c:v>
                </c:pt>
                <c:pt idx="40">
                  <c:v>1.0103766236174769</c:v>
                </c:pt>
                <c:pt idx="41">
                  <c:v>1.011669904479445</c:v>
                </c:pt>
                <c:pt idx="42">
                  <c:v>1.0116103879662082</c:v>
                </c:pt>
                <c:pt idx="43">
                  <c:v>1.0122688600841492</c:v>
                </c:pt>
                <c:pt idx="44">
                  <c:v>1.0105228218185247</c:v>
                </c:pt>
                <c:pt idx="45">
                  <c:v>1.0117867596123999</c:v>
                </c:pt>
                <c:pt idx="46">
                  <c:v>1.0116305473437359</c:v>
                </c:pt>
                <c:pt idx="47">
                  <c:v>1.0117926102403261</c:v>
                </c:pt>
                <c:pt idx="48">
                  <c:v>1.0164421019317385</c:v>
                </c:pt>
                <c:pt idx="49">
                  <c:v>1.0204848785434331</c:v>
                </c:pt>
                <c:pt idx="50">
                  <c:v>1.01990870927763</c:v>
                </c:pt>
                <c:pt idx="51">
                  <c:v>1.0186272443552193</c:v>
                </c:pt>
                <c:pt idx="52">
                  <c:v>1.0175869252157372</c:v>
                </c:pt>
                <c:pt idx="53">
                  <c:v>1.0170276629367641</c:v>
                </c:pt>
                <c:pt idx="54">
                  <c:v>1.0172607275380692</c:v>
                </c:pt>
                <c:pt idx="55">
                  <c:v>1.0160566084565124</c:v>
                </c:pt>
                <c:pt idx="56">
                  <c:v>1.0153777523956398</c:v>
                </c:pt>
                <c:pt idx="57">
                  <c:v>1.0142214598611388</c:v>
                </c:pt>
                <c:pt idx="58">
                  <c:v>1.013917481440916</c:v>
                </c:pt>
                <c:pt idx="59">
                  <c:v>1.0139118192854941</c:v>
                </c:pt>
                <c:pt idx="60">
                  <c:v>1.0152264795080748</c:v>
                </c:pt>
                <c:pt idx="61">
                  <c:v>1.0148541256485006</c:v>
                </c:pt>
                <c:pt idx="62">
                  <c:v>1.015447924682181</c:v>
                </c:pt>
                <c:pt idx="63">
                  <c:v>1.0163044953739404</c:v>
                </c:pt>
                <c:pt idx="64">
                  <c:v>1.0150179754187214</c:v>
                </c:pt>
                <c:pt idx="65">
                  <c:v>1.0168447291885334</c:v>
                </c:pt>
                <c:pt idx="66">
                  <c:v>1.0159697145595996</c:v>
                </c:pt>
                <c:pt idx="67">
                  <c:v>1.0149265704552666</c:v>
                </c:pt>
                <c:pt idx="68">
                  <c:v>1.0150530650833303</c:v>
                </c:pt>
                <c:pt idx="69">
                  <c:v>1.0149277293684682</c:v>
                </c:pt>
                <c:pt idx="70">
                  <c:v>1.0122937871755628</c:v>
                </c:pt>
                <c:pt idx="71">
                  <c:v>1.0112382591870477</c:v>
                </c:pt>
                <c:pt idx="72">
                  <c:v>1.0094235777958711</c:v>
                </c:pt>
                <c:pt idx="73">
                  <c:v>1.0084118836804798</c:v>
                </c:pt>
                <c:pt idx="74">
                  <c:v>1.0126173134756318</c:v>
                </c:pt>
                <c:pt idx="75">
                  <c:v>1.01422814148228</c:v>
                </c:pt>
                <c:pt idx="76">
                  <c:v>1.0142930724724266</c:v>
                </c:pt>
                <c:pt idx="77">
                  <c:v>1.0134223901649355</c:v>
                </c:pt>
                <c:pt idx="78">
                  <c:v>1.0128862503479064</c:v>
                </c:pt>
                <c:pt idx="79">
                  <c:v>1.0121346188751956</c:v>
                </c:pt>
                <c:pt idx="80">
                  <c:v>1.0168122116906748</c:v>
                </c:pt>
                <c:pt idx="81">
                  <c:v>1.0199563890810743</c:v>
                </c:pt>
                <c:pt idx="82">
                  <c:v>1.0168565633661273</c:v>
                </c:pt>
                <c:pt idx="83">
                  <c:v>1.0148537703482106</c:v>
                </c:pt>
                <c:pt idx="84">
                  <c:v>1.016108845565608</c:v>
                </c:pt>
                <c:pt idx="85">
                  <c:v>1.019256952474952</c:v>
                </c:pt>
                <c:pt idx="86">
                  <c:v>1.0140221957101032</c:v>
                </c:pt>
                <c:pt idx="87">
                  <c:v>1.0100164991114389</c:v>
                </c:pt>
                <c:pt idx="88">
                  <c:v>1.0083593179624317</c:v>
                </c:pt>
                <c:pt idx="89">
                  <c:v>1.0062213969876947</c:v>
                </c:pt>
                <c:pt idx="90">
                  <c:v>1.0042084780542095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2.953961073529765E-2</c:v>
                </c:pt>
                <c:pt idx="89">
                  <c:v>7.4406998456850726E-3</c:v>
                </c:pt>
                <c:pt idx="90">
                  <c:v>8.1496203654660704E-3</c:v>
                </c:pt>
                <c:pt idx="91">
                  <c:v>1.0669931790610487E-2</c:v>
                </c:pt>
                <c:pt idx="92">
                  <c:v>1.2286848245615101E-2</c:v>
                </c:pt>
                <c:pt idx="93">
                  <c:v>7.4597972831647041E-3</c:v>
                </c:pt>
                <c:pt idx="94">
                  <c:v>1.1125903699543471E-2</c:v>
                </c:pt>
                <c:pt idx="95">
                  <c:v>1.5739006452322624E-2</c:v>
                </c:pt>
                <c:pt idx="96">
                  <c:v>7.4353785292458063E-3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5.1260127243875075E-3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6.186315712924495E-3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1.055552501130208E-2</c:v>
                </c:pt>
                <c:pt idx="86">
                  <c:v>1.387548207215672E-2</c:v>
                </c:pt>
                <c:pt idx="87">
                  <c:v>8.7219952476507157E-3</c:v>
                </c:pt>
                <c:pt idx="88">
                  <c:v>6.5686806116842522E-3</c:v>
                </c:pt>
                <c:pt idx="89">
                  <c:v>2.834451114491765E-3</c:v>
                </c:pt>
                <c:pt idx="90">
                  <c:v>4.226003002617551E-3</c:v>
                </c:pt>
                <c:pt idx="91">
                  <c:v>4.0002505553347056E-3</c:v>
                </c:pt>
                <c:pt idx="92">
                  <c:v>1.5027693727407421E-3</c:v>
                </c:pt>
                <c:pt idx="93">
                  <c:v>2.8933743892136654E-3</c:v>
                </c:pt>
                <c:pt idx="94">
                  <c:v>5.1563604002193841E-3</c:v>
                </c:pt>
                <c:pt idx="95">
                  <c:v>7.2818863687200697E-3</c:v>
                </c:pt>
                <c:pt idx="96">
                  <c:v>1.588676651513854E-3</c:v>
                </c:pt>
                <c:pt idx="97">
                  <c:v>2.8732857828370761E-3</c:v>
                </c:pt>
                <c:pt idx="98">
                  <c:v>2.4198816815301782E-3</c:v>
                </c:pt>
                <c:pt idx="99">
                  <c:v>7.5950194378351377E-3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  <c:pt idx="79">
                  <c:v>0.12052237720364634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8.4407731352041576E-2</c:v>
                </c:pt>
                <c:pt idx="77">
                  <c:v>9.2474935195096641E-2</c:v>
                </c:pt>
                <c:pt idx="78">
                  <c:v>0.10020169021295694</c:v>
                </c:pt>
                <c:pt idx="79">
                  <c:v>0.10414795723439346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1.4397527169152529E-2</c:v>
                </c:pt>
                <c:pt idx="61">
                  <c:v>1.4205140305895866E-2</c:v>
                </c:pt>
                <c:pt idx="62">
                  <c:v>1.3997642990712147E-2</c:v>
                </c:pt>
                <c:pt idx="63">
                  <c:v>1.4170417261827977E-2</c:v>
                </c:pt>
                <c:pt idx="64">
                  <c:v>1.462776881487212E-2</c:v>
                </c:pt>
                <c:pt idx="65">
                  <c:v>1.4888866004404968E-2</c:v>
                </c:pt>
                <c:pt idx="66">
                  <c:v>1.4585538391191187E-2</c:v>
                </c:pt>
                <c:pt idx="67">
                  <c:v>1.4617111300553817E-2</c:v>
                </c:pt>
                <c:pt idx="68">
                  <c:v>1.5492410630347666E-2</c:v>
                </c:pt>
                <c:pt idx="69">
                  <c:v>1.6489652532001024E-2</c:v>
                </c:pt>
                <c:pt idx="70">
                  <c:v>1.6086398050830598E-2</c:v>
                </c:pt>
                <c:pt idx="71">
                  <c:v>1.7306619873722413E-2</c:v>
                </c:pt>
                <c:pt idx="72">
                  <c:v>2.2532626870693059E-2</c:v>
                </c:pt>
                <c:pt idx="73">
                  <c:v>2.7912877007753689E-2</c:v>
                </c:pt>
                <c:pt idx="74">
                  <c:v>2.8119730296281419E-2</c:v>
                </c:pt>
                <c:pt idx="75">
                  <c:v>2.95026217132048E-2</c:v>
                </c:pt>
                <c:pt idx="76">
                  <c:v>3.4070846588515898E-2</c:v>
                </c:pt>
                <c:pt idx="77">
                  <c:v>3.5720472584918554E-2</c:v>
                </c:pt>
                <c:pt idx="78">
                  <c:v>3.7220157220091234E-2</c:v>
                </c:pt>
                <c:pt idx="79">
                  <c:v>3.8895424841656853E-2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  <c:pt idx="101" formatCode="0.0%">
                  <c:v>9.232945659960726E-3</c:v>
                </c:pt>
                <c:pt idx="102" formatCode="0.0%">
                  <c:v>9.3530820489338695E-3</c:v>
                </c:pt>
                <c:pt idx="103" formatCode="0.0%">
                  <c:v>8.7900162498661949E-3</c:v>
                </c:pt>
                <c:pt idx="104" formatCode="0.0%">
                  <c:v>8.0885977660019037E-3</c:v>
                </c:pt>
                <c:pt idx="105" formatCode="0.0%">
                  <c:v>7.9635292010916126E-3</c:v>
                </c:pt>
                <c:pt idx="106" formatCode="0.0%">
                  <c:v>7.2759707471353003E-3</c:v>
                </c:pt>
                <c:pt idx="107" formatCode="0.0%">
                  <c:v>6.4094288824150247E-3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  <c:pt idx="101" formatCode="0.0%">
                  <c:v>3.7372081379710154E-3</c:v>
                </c:pt>
                <c:pt idx="102" formatCode="0.0%">
                  <c:v>3.8952477332933424E-3</c:v>
                </c:pt>
                <c:pt idx="103" formatCode="0.0%">
                  <c:v>3.7737356900451138E-3</c:v>
                </c:pt>
                <c:pt idx="104" formatCode="0.0%">
                  <c:v>3.8429598325768941E-3</c:v>
                </c:pt>
                <c:pt idx="105" formatCode="0.0%">
                  <c:v>3.6954658541035932E-3</c:v>
                </c:pt>
                <c:pt idx="106" formatCode="0.0%">
                  <c:v>3.3155788140092346E-3</c:v>
                </c:pt>
                <c:pt idx="107" formatCode="0.0%">
                  <c:v>2.7663030713733958E-3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  <c:pt idx="91">
                  <c:v>1.0688445577472416</c:v>
                </c:pt>
                <c:pt idx="92">
                  <c:v>1.0675063822771591</c:v>
                </c:pt>
                <c:pt idx="93">
                  <c:v>1.0598290533464452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  <c:pt idx="91">
                  <c:v>1.0115220058017114</c:v>
                </c:pt>
                <c:pt idx="92">
                  <c:v>1.0101361255581325</c:v>
                </c:pt>
                <c:pt idx="93">
                  <c:v>1.0082607191883373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436747</xdr:colOff>
      <xdr:row>76</xdr:row>
      <xdr:rowOff>56187</xdr:rowOff>
    </xdr:from>
    <xdr:to>
      <xdr:col>51</xdr:col>
      <xdr:colOff>274340</xdr:colOff>
      <xdr:row>135</xdr:row>
      <xdr:rowOff>165042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49E2E7-290B-8FAB-9BF7-A3097D82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118293</xdr:colOff>
      <xdr:row>76</xdr:row>
      <xdr:rowOff>92188</xdr:rowOff>
    </xdr:from>
    <xdr:to>
      <xdr:col>70</xdr:col>
      <xdr:colOff>215080</xdr:colOff>
      <xdr:row>134</xdr:row>
      <xdr:rowOff>107541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0E2249-F095-EE26-EAD4-00E867A7E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  <row r="111">
          <cell r="B111">
            <v>9377.7680999999993</v>
          </cell>
          <cell r="C111">
            <v>10022.190699999999</v>
          </cell>
          <cell r="D111">
            <v>7105.7318999999998</v>
          </cell>
          <cell r="E111">
            <v>7801.9502000000002</v>
          </cell>
          <cell r="F111">
            <v>9033.5040000000008</v>
          </cell>
          <cell r="G111">
            <v>7987.2451000000001</v>
          </cell>
          <cell r="H111">
            <v>10125.9997</v>
          </cell>
          <cell r="I111">
            <v>9276.6358999999993</v>
          </cell>
          <cell r="J111">
            <v>8763.1823000000004</v>
          </cell>
          <cell r="K111">
            <v>8834.8546000000006</v>
          </cell>
          <cell r="L111">
            <v>8923.9745999999996</v>
          </cell>
          <cell r="M111">
            <v>11238.563700000001</v>
          </cell>
          <cell r="N111">
            <v>9259.5673000000006</v>
          </cell>
          <cell r="R111">
            <v>8637.9230000000007</v>
          </cell>
          <cell r="S111">
            <v>9608.7909999999993</v>
          </cell>
          <cell r="T111">
            <v>9031.5203999999994</v>
          </cell>
        </row>
        <row r="112">
          <cell r="B112">
            <v>9602.5136999999995</v>
          </cell>
          <cell r="C112">
            <v>10266.408299999999</v>
          </cell>
          <cell r="D112">
            <v>7264.3209999999999</v>
          </cell>
          <cell r="E112">
            <v>8053.0168999999996</v>
          </cell>
          <cell r="F112">
            <v>9238.2438000000002</v>
          </cell>
          <cell r="G112">
            <v>8147.5824000000002</v>
          </cell>
          <cell r="H112">
            <v>10275.5213</v>
          </cell>
          <cell r="I112">
            <v>9591.3011999999999</v>
          </cell>
          <cell r="J112">
            <v>8966.7850999999991</v>
          </cell>
          <cell r="K112">
            <v>8965.7522000000008</v>
          </cell>
          <cell r="L112">
            <v>9063.6684999999998</v>
          </cell>
          <cell r="M112">
            <v>11538.484399999999</v>
          </cell>
          <cell r="N112">
            <v>9476.2150000000001</v>
          </cell>
          <cell r="R112">
            <v>8894.8978999999999</v>
          </cell>
          <cell r="S112">
            <v>9836.1396000000004</v>
          </cell>
          <cell r="T112">
            <v>9234.0956999999999</v>
          </cell>
        </row>
        <row r="113">
          <cell r="B113">
            <v>9840.8456999999999</v>
          </cell>
          <cell r="C113">
            <v>10553.5882</v>
          </cell>
          <cell r="D113">
            <v>7351.7745999999997</v>
          </cell>
          <cell r="E113">
            <v>8073.6626999999999</v>
          </cell>
          <cell r="F113">
            <v>9540.9531000000006</v>
          </cell>
          <cell r="G113">
            <v>8236.2857000000004</v>
          </cell>
          <cell r="H113">
            <v>10531.0319</v>
          </cell>
          <cell r="I113">
            <v>9864.6214999999993</v>
          </cell>
          <cell r="J113">
            <v>9216.2117999999991</v>
          </cell>
          <cell r="K113">
            <v>9206.6239999999998</v>
          </cell>
          <cell r="L113">
            <v>9343.8346999999994</v>
          </cell>
          <cell r="M113">
            <v>11843.541800000001</v>
          </cell>
          <cell r="N113">
            <v>9715.7343000000001</v>
          </cell>
          <cell r="R113">
            <v>8875.6494999999995</v>
          </cell>
          <cell r="S113">
            <v>10107.6944</v>
          </cell>
          <cell r="T113">
            <v>9490.7232999999997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  <row r="111">
          <cell r="A111">
            <v>45901</v>
          </cell>
          <cell r="B111">
            <v>9366.7610000000004</v>
          </cell>
          <cell r="C111">
            <v>9918.3047999999999</v>
          </cell>
          <cell r="D111">
            <v>7073.7187000000004</v>
          </cell>
          <cell r="E111">
            <v>7508.4177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8476.1088</v>
          </cell>
          <cell r="K111">
            <v>8408.7468000000008</v>
          </cell>
          <cell r="L111">
            <v>7732.8253999999997</v>
          </cell>
          <cell r="M111">
            <v>11365.970799999999</v>
          </cell>
          <cell r="N111">
            <v>8971.4094999999998</v>
          </cell>
          <cell r="R111">
            <v>8264.9812999999995</v>
          </cell>
          <cell r="S111">
            <v>9689.4722000000002</v>
          </cell>
          <cell r="T111">
            <v>8902.1443999999992</v>
          </cell>
        </row>
        <row r="112">
          <cell r="A112">
            <v>45931</v>
          </cell>
          <cell r="B112">
            <v>9584.1450000000004</v>
          </cell>
          <cell r="C112">
            <v>10132.2569</v>
          </cell>
          <cell r="D112">
            <v>7241.1962000000003</v>
          </cell>
          <cell r="E112">
            <v>7617.2626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8642.9079000000002</v>
          </cell>
          <cell r="K112">
            <v>8558.7170000000006</v>
          </cell>
          <cell r="L112">
            <v>7886.6605</v>
          </cell>
          <cell r="M112">
            <v>11600.612999999999</v>
          </cell>
          <cell r="N112">
            <v>9202.9794999999995</v>
          </cell>
          <cell r="R112">
            <v>8458.8881000000001</v>
          </cell>
          <cell r="S112">
            <v>9898.7806999999993</v>
          </cell>
          <cell r="T112">
            <v>9162.8192999999992</v>
          </cell>
        </row>
        <row r="113">
          <cell r="A113">
            <v>45962</v>
          </cell>
          <cell r="B113">
            <v>9821.3637999999992</v>
          </cell>
          <cell r="C113">
            <v>10406.9262</v>
          </cell>
          <cell r="D113">
            <v>7320.4231</v>
          </cell>
          <cell r="E113">
            <v>7688.4669000000004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8866.2775999999994</v>
          </cell>
          <cell r="K113">
            <v>8791.6636999999992</v>
          </cell>
          <cell r="L113">
            <v>7999.1788999999999</v>
          </cell>
          <cell r="M113">
            <v>11920.8827</v>
          </cell>
          <cell r="N113">
            <v>9438.8273000000008</v>
          </cell>
          <cell r="R113">
            <v>8543.4315000000006</v>
          </cell>
          <cell r="S113">
            <v>10158.513800000001</v>
          </cell>
          <cell r="T113">
            <v>9414.6473000000005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  <row r="111">
          <cell r="A111">
            <v>45901</v>
          </cell>
          <cell r="B111">
            <v>9455.5666000000001</v>
          </cell>
          <cell r="C111">
            <v>9506.1281999999992</v>
          </cell>
          <cell r="D111">
            <v>6697.8624</v>
          </cell>
          <cell r="E111">
            <v>7102.3473999999997</v>
          </cell>
          <cell r="F111">
            <v>12489.055700000001</v>
          </cell>
          <cell r="G111">
            <v>7881.8379999999997</v>
          </cell>
          <cell r="H111">
            <v>11022.9049</v>
          </cell>
          <cell r="I111">
            <v>9542.6607000000004</v>
          </cell>
          <cell r="J111">
            <v>8809.9233999999997</v>
          </cell>
          <cell r="K111">
            <v>8382.4079999999994</v>
          </cell>
          <cell r="L111">
            <v>10582.952300000001</v>
          </cell>
          <cell r="M111">
            <v>12117.0509</v>
          </cell>
          <cell r="N111">
            <v>8935.3649000000005</v>
          </cell>
          <cell r="R111">
            <v>7733.7358999999997</v>
          </cell>
          <cell r="S111">
            <v>9529.2733000000007</v>
          </cell>
          <cell r="T111">
            <v>10399.7088</v>
          </cell>
        </row>
        <row r="112">
          <cell r="A112">
            <v>45931</v>
          </cell>
          <cell r="B112">
            <v>9657.7445000000007</v>
          </cell>
          <cell r="C112">
            <v>9719.8248999999996</v>
          </cell>
          <cell r="D112">
            <v>6904.1035000000002</v>
          </cell>
          <cell r="E112">
            <v>7263.1203999999998</v>
          </cell>
          <cell r="F112">
            <v>12776.9169</v>
          </cell>
          <cell r="G112">
            <v>7997.9402</v>
          </cell>
          <cell r="H112">
            <v>11183.433300000001</v>
          </cell>
          <cell r="I112">
            <v>9770.0300000000007</v>
          </cell>
          <cell r="J112">
            <v>9019.0010999999995</v>
          </cell>
          <cell r="K112">
            <v>8531.8400999999994</v>
          </cell>
          <cell r="L112">
            <v>10751.647800000001</v>
          </cell>
          <cell r="M112">
            <v>12372.261399999999</v>
          </cell>
          <cell r="N112">
            <v>9143.2410999999993</v>
          </cell>
          <cell r="R112">
            <v>8044.17</v>
          </cell>
          <cell r="S112">
            <v>9706.2981</v>
          </cell>
          <cell r="T112">
            <v>10621.813599999999</v>
          </cell>
        </row>
        <row r="113">
          <cell r="A113">
            <v>45962</v>
          </cell>
          <cell r="B113">
            <v>9879.6088</v>
          </cell>
          <cell r="C113">
            <v>10041.6304</v>
          </cell>
          <cell r="D113">
            <v>6982.2529000000004</v>
          </cell>
          <cell r="E113">
            <v>7342.8657999999996</v>
          </cell>
          <cell r="F113">
            <v>13202.143599999999</v>
          </cell>
          <cell r="G113">
            <v>8087.2268000000004</v>
          </cell>
          <cell r="H113">
            <v>11468.216</v>
          </cell>
          <cell r="I113">
            <v>10014.679899999999</v>
          </cell>
          <cell r="J113">
            <v>9242.3335000000006</v>
          </cell>
          <cell r="K113">
            <v>8603.3503000000001</v>
          </cell>
          <cell r="L113">
            <v>10897.8181</v>
          </cell>
          <cell r="M113">
            <v>12403.6217</v>
          </cell>
          <cell r="N113">
            <v>9396.7507000000005</v>
          </cell>
          <cell r="R113">
            <v>8128.2740999999996</v>
          </cell>
          <cell r="S113">
            <v>9936.4168000000009</v>
          </cell>
          <cell r="T113">
            <v>10910.107900000001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  <row r="111">
          <cell r="A111">
            <v>45901</v>
          </cell>
          <cell r="B111">
            <v>9217.6682000000001</v>
          </cell>
          <cell r="C111">
            <v>9358.7021999999997</v>
          </cell>
          <cell r="D111">
            <v>7095.9378999999999</v>
          </cell>
          <cell r="E111">
            <v>6875.5295999999998</v>
          </cell>
          <cell r="F111">
            <v>11745.5798</v>
          </cell>
          <cell r="G111">
            <v>7774.5380999999998</v>
          </cell>
          <cell r="H111">
            <v>11138.408299999999</v>
          </cell>
          <cell r="I111">
            <v>10614.9465</v>
          </cell>
          <cell r="J111">
            <v>8500.6162999999997</v>
          </cell>
          <cell r="K111">
            <v>8048.2424000000001</v>
          </cell>
          <cell r="L111">
            <v>7982.2184999999999</v>
          </cell>
          <cell r="M111">
            <v>10792.572099999999</v>
          </cell>
          <cell r="N111">
            <v>9296.3032999999996</v>
          </cell>
          <cell r="R111">
            <v>7458.8014000000003</v>
          </cell>
          <cell r="S111">
            <v>9186.1980999999996</v>
          </cell>
          <cell r="T111">
            <v>10584.041999999999</v>
          </cell>
        </row>
        <row r="112">
          <cell r="A112">
            <v>45931</v>
          </cell>
          <cell r="B112">
            <v>9419.0223999999998</v>
          </cell>
          <cell r="C112">
            <v>9563.1121000000003</v>
          </cell>
          <cell r="D112">
            <v>7285.3433000000005</v>
          </cell>
          <cell r="E112">
            <v>6992.7318999999998</v>
          </cell>
          <cell r="F112">
            <v>11980.707200000001</v>
          </cell>
          <cell r="G112">
            <v>7824.4949999999999</v>
          </cell>
          <cell r="H112">
            <v>11379.4463</v>
          </cell>
          <cell r="I112">
            <v>10966.1702</v>
          </cell>
          <cell r="J112">
            <v>8682.7204999999994</v>
          </cell>
          <cell r="K112">
            <v>8240.8642999999993</v>
          </cell>
          <cell r="L112">
            <v>8017.1427999999996</v>
          </cell>
          <cell r="M112">
            <v>11072.050499999999</v>
          </cell>
          <cell r="N112">
            <v>9531.5792999999994</v>
          </cell>
          <cell r="R112">
            <v>7624.7311</v>
          </cell>
          <cell r="S112">
            <v>9389.3598999999995</v>
          </cell>
          <cell r="T112">
            <v>10803.2528</v>
          </cell>
        </row>
        <row r="113">
          <cell r="A113">
            <v>45962</v>
          </cell>
          <cell r="B113">
            <v>9642.9015999999992</v>
          </cell>
          <cell r="C113">
            <v>9864.3727999999992</v>
          </cell>
          <cell r="D113">
            <v>7347.7915999999996</v>
          </cell>
          <cell r="E113">
            <v>7017.8001999999997</v>
          </cell>
          <cell r="F113">
            <v>12202.0059</v>
          </cell>
          <cell r="G113">
            <v>7933.3471</v>
          </cell>
          <cell r="H113">
            <v>11620.670400000001</v>
          </cell>
          <cell r="I113">
            <v>11315.5995</v>
          </cell>
          <cell r="J113">
            <v>8924.4982999999993</v>
          </cell>
          <cell r="K113">
            <v>8388.8495000000003</v>
          </cell>
          <cell r="L113">
            <v>8092.1917999999996</v>
          </cell>
          <cell r="M113">
            <v>11433.915999999999</v>
          </cell>
          <cell r="N113">
            <v>9670.49</v>
          </cell>
          <cell r="R113">
            <v>7804.5636999999997</v>
          </cell>
          <cell r="S113">
            <v>9618.7963</v>
          </cell>
          <cell r="T113">
            <v>11036.2353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  <row r="111">
          <cell r="A111">
            <v>45901</v>
          </cell>
          <cell r="B111">
            <v>9465.5074999999997</v>
          </cell>
          <cell r="C111">
            <v>9986.7157999999999</v>
          </cell>
          <cell r="D111">
            <v>6671.7861999999996</v>
          </cell>
          <cell r="E111">
            <v>6858.1400999999996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7818.558</v>
          </cell>
          <cell r="K111">
            <v>8213.0373</v>
          </cell>
          <cell r="L111">
            <v>7242.6139999999996</v>
          </cell>
          <cell r="M111">
            <v>12330.507900000001</v>
          </cell>
          <cell r="N111">
            <v>9264.3243000000002</v>
          </cell>
          <cell r="R111">
            <v>7593.1674999999996</v>
          </cell>
          <cell r="S111">
            <v>9757.32</v>
          </cell>
          <cell r="T111">
            <v>9573.9359999999997</v>
          </cell>
        </row>
        <row r="112">
          <cell r="A112">
            <v>45931</v>
          </cell>
          <cell r="B112">
            <v>9687.3328000000001</v>
          </cell>
          <cell r="C112">
            <v>10249.275299999999</v>
          </cell>
          <cell r="D112">
            <v>6835.2096000000001</v>
          </cell>
          <cell r="E112">
            <v>7031.7671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8045.4429</v>
          </cell>
          <cell r="K112">
            <v>8302.7294999999995</v>
          </cell>
          <cell r="L112">
            <v>7384.1697999999997</v>
          </cell>
          <cell r="M112">
            <v>12309.595300000001</v>
          </cell>
          <cell r="N112">
            <v>9457.3462999999992</v>
          </cell>
          <cell r="R112">
            <v>7886.6133</v>
          </cell>
          <cell r="S112">
            <v>9936.3348000000005</v>
          </cell>
          <cell r="T112">
            <v>9894.4513999999999</v>
          </cell>
        </row>
        <row r="113">
          <cell r="A113">
            <v>45962</v>
          </cell>
          <cell r="B113">
            <v>9960.8436999999994</v>
          </cell>
          <cell r="C113">
            <v>10593.292100000001</v>
          </cell>
          <cell r="D113">
            <v>6931.6073999999999</v>
          </cell>
          <cell r="E113">
            <v>7068.5291999999999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8233.4766999999993</v>
          </cell>
          <cell r="K113">
            <v>8446.3744999999999</v>
          </cell>
          <cell r="L113">
            <v>7508.9641000000001</v>
          </cell>
          <cell r="M113">
            <v>12514.4753</v>
          </cell>
          <cell r="N113">
            <v>9698.2957999999999</v>
          </cell>
          <cell r="R113">
            <v>7848.5460000000003</v>
          </cell>
          <cell r="S113">
            <v>10218.186600000001</v>
          </cell>
          <cell r="T113">
            <v>10316.6973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  <row r="111">
          <cell r="A111">
            <v>45901</v>
          </cell>
          <cell r="B111">
            <v>9543.6368999999995</v>
          </cell>
          <cell r="C111">
            <v>9831.9868999999999</v>
          </cell>
          <cell r="D111">
            <v>7085.7779</v>
          </cell>
          <cell r="E111">
            <v>7617.1783999999998</v>
          </cell>
          <cell r="F111">
            <v>11626.6</v>
          </cell>
          <cell r="G111">
            <v>8542.7343999999994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8215.7790999999997</v>
          </cell>
          <cell r="M111">
            <v>11934.9974</v>
          </cell>
          <cell r="N111">
            <v>9763.1401000000005</v>
          </cell>
          <cell r="R111">
            <v>8193.5493000000006</v>
          </cell>
          <cell r="S111">
            <v>9497.9901000000009</v>
          </cell>
          <cell r="T111">
            <v>10531.575500000001</v>
          </cell>
        </row>
        <row r="112">
          <cell r="A112">
            <v>45931</v>
          </cell>
          <cell r="B112">
            <v>9774.0954000000002</v>
          </cell>
          <cell r="C112">
            <v>9982.8335999999999</v>
          </cell>
          <cell r="D112">
            <v>7268.6648999999998</v>
          </cell>
          <cell r="E112">
            <v>7778.4175999999998</v>
          </cell>
          <cell r="F112">
            <v>12160.5661</v>
          </cell>
          <cell r="G112">
            <v>8696.7970999999998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8384.6394999999993</v>
          </cell>
          <cell r="M112">
            <v>12166.4506</v>
          </cell>
          <cell r="N112">
            <v>10049.6425</v>
          </cell>
          <cell r="R112">
            <v>8353.8315999999995</v>
          </cell>
          <cell r="S112">
            <v>9702.3799999999992</v>
          </cell>
          <cell r="T112">
            <v>10893.4252</v>
          </cell>
        </row>
        <row r="113">
          <cell r="A113">
            <v>45962</v>
          </cell>
          <cell r="B113">
            <v>10001.4949</v>
          </cell>
          <cell r="C113">
            <v>10193.534600000001</v>
          </cell>
          <cell r="D113">
            <v>7369.3941999999997</v>
          </cell>
          <cell r="E113">
            <v>7741.0101999999997</v>
          </cell>
          <cell r="F113">
            <v>12734.332200000001</v>
          </cell>
          <cell r="G113">
            <v>8870.1388000000006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8553.2672000000002</v>
          </cell>
          <cell r="M113">
            <v>12426.787700000001</v>
          </cell>
          <cell r="N113">
            <v>10301.6157</v>
          </cell>
          <cell r="R113">
            <v>8429.7808000000005</v>
          </cell>
          <cell r="S113">
            <v>9886.7333999999992</v>
          </cell>
          <cell r="T113">
            <v>11359.7523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  <row r="111">
          <cell r="A111">
            <v>45901</v>
          </cell>
          <cell r="B111">
            <v>9384.0921999999991</v>
          </cell>
          <cell r="C111">
            <v>9910.1309999999994</v>
          </cell>
          <cell r="D111">
            <v>7042.0634</v>
          </cell>
          <cell r="E111">
            <v>7553.7487000000001</v>
          </cell>
          <cell r="F111">
            <v>9605.6566000000003</v>
          </cell>
          <cell r="G111">
            <v>8048.6895999999997</v>
          </cell>
          <cell r="H111">
            <v>10648.1896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8483.1542000000009</v>
          </cell>
          <cell r="M111">
            <v>11412.441500000001</v>
          </cell>
          <cell r="N111">
            <v>9162.4210999999996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AG111">
            <v>0.31757557076022436</v>
          </cell>
        </row>
        <row r="112">
          <cell r="A112">
            <v>45931</v>
          </cell>
          <cell r="B112">
            <v>9603.8623000000007</v>
          </cell>
          <cell r="C112">
            <v>10136.6605</v>
          </cell>
          <cell r="D112">
            <v>7209.6845999999996</v>
          </cell>
          <cell r="E112">
            <v>7736.2574999999997</v>
          </cell>
          <cell r="F112">
            <v>9874.9092000000001</v>
          </cell>
          <cell r="G112">
            <v>8179.9960000000001</v>
          </cell>
          <cell r="H112">
            <v>10842.673000000001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8626.8402000000006</v>
          </cell>
          <cell r="M112">
            <v>11665.8824</v>
          </cell>
          <cell r="N112">
            <v>9386.3089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AG112">
            <v>0.31308756349609079</v>
          </cell>
        </row>
        <row r="113">
          <cell r="A113">
            <v>45962</v>
          </cell>
          <cell r="B113">
            <v>9841.3580999999995</v>
          </cell>
          <cell r="C113">
            <v>10421.9128</v>
          </cell>
          <cell r="D113">
            <v>7293.6616000000004</v>
          </cell>
          <cell r="E113">
            <v>7776.5032000000001</v>
          </cell>
          <cell r="F113">
            <v>10213.7353</v>
          </cell>
          <cell r="G113">
            <v>8271.6453999999994</v>
          </cell>
          <cell r="H113">
            <v>11102.611800000001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8819.1805999999997</v>
          </cell>
          <cell r="M113">
            <v>11952.215899999999</v>
          </cell>
          <cell r="N113">
            <v>9621.3785000000007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AG113">
            <v>0.31368193533748423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  <row r="111">
          <cell r="DE111">
            <v>9456.7891610079296</v>
          </cell>
          <cell r="DF111">
            <v>9270.6455650598709</v>
          </cell>
          <cell r="DG111">
            <v>9081.4041951121726</v>
          </cell>
          <cell r="DH111">
            <v>8741.3411373518065</v>
          </cell>
          <cell r="DI111">
            <v>9192.947590058935</v>
          </cell>
          <cell r="DJ111">
            <v>9097.8224454859319</v>
          </cell>
          <cell r="DK111">
            <v>9304.9817017582573</v>
          </cell>
        </row>
        <row r="112">
          <cell r="DE112">
            <v>9673.4449108288827</v>
          </cell>
          <cell r="DF112">
            <v>9447.7650309798482</v>
          </cell>
          <cell r="DG112">
            <v>9282.0865990730254</v>
          </cell>
          <cell r="DH112">
            <v>8910.7820945415515</v>
          </cell>
          <cell r="DI112">
            <v>9400.9152277798439</v>
          </cell>
          <cell r="DJ112">
            <v>9263.5536669869489</v>
          </cell>
          <cell r="DK112">
            <v>9502.1143476196194</v>
          </cell>
        </row>
        <row r="113">
          <cell r="DE113">
            <v>9930.274763657224</v>
          </cell>
          <cell r="DF113">
            <v>9671.5636957978095</v>
          </cell>
          <cell r="DG113">
            <v>9514.7346902438694</v>
          </cell>
          <cell r="DH113">
            <v>9132.393485565417</v>
          </cell>
          <cell r="DI113">
            <v>9650.1650004597559</v>
          </cell>
          <cell r="DJ113">
            <v>9415.4885302027469</v>
          </cell>
          <cell r="DK113">
            <v>9739.2124302608136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12"/>
  <sheetViews>
    <sheetView zoomScale="97" workbookViewId="0">
      <pane xSplit="1" ySplit="4" topLeftCell="B98" activePane="bottomRight" state="frozen"/>
      <selection pane="topRight" activeCell="B1" sqref="B1"/>
      <selection pane="bottomLeft" activeCell="A4" sqref="A4"/>
      <selection pane="bottomRight" activeCell="A112" sqref="A112:XFD112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12" si="54">+($C$3*$C70+$D$3*$D70+$E$3*$E70+$G$3*$G70+$K$3*$K70+$M$3*$M70+$N$3*$N70)/SUM($C$3:$E$3,$G$3,$K$3,$M$3:$N$3)</f>
        <v>769.36427584787111</v>
      </c>
      <c r="T70" s="19">
        <f t="shared" ref="T70:T112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12" si="144">+($E$3*$E99+$G$3*$G99+$K$3*$K99+$N$3*$N99)/SUM($E$3,$G$3,$K$3,$N$3)</f>
        <v>6734.0396204759809</v>
      </c>
      <c r="V99" s="19"/>
      <c r="W99" s="20">
        <f t="shared" ref="W99:W112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  <row r="110" spans="1:69" x14ac:dyDescent="0.25">
      <c r="A110" s="31">
        <f>+[1]NAC!A111</f>
        <v>45901</v>
      </c>
      <c r="B110" s="17">
        <f>+[1]NAC!B111</f>
        <v>9384.0921999999991</v>
      </c>
      <c r="C110" s="18">
        <f>+[1]NAC!C111</f>
        <v>9910.1309999999994</v>
      </c>
      <c r="D110" s="19">
        <f>+[1]NAC!D111</f>
        <v>7042.0634</v>
      </c>
      <c r="E110" s="19">
        <f>+[1]NAC!E111</f>
        <v>7553.7487000000001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10648.1896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8483.1542000000009</v>
      </c>
      <c r="M110" s="19">
        <f>+[1]NAC!M111</f>
        <v>11412.441500000001</v>
      </c>
      <c r="N110" s="20">
        <f>+[1]NAC!N111</f>
        <v>9162.4210999999996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9397.4819392360369</v>
      </c>
      <c r="S110" s="19">
        <f t="shared" si="54"/>
        <v>9241.3231219400459</v>
      </c>
      <c r="T110" s="19">
        <f t="shared" si="55"/>
        <v>8953.4000267770971</v>
      </c>
      <c r="U110" s="19">
        <f t="shared" si="144"/>
        <v>8145.1393402166077</v>
      </c>
      <c r="V110" s="19"/>
      <c r="W110" s="20">
        <f t="shared" si="145"/>
        <v>8899.4571790800437</v>
      </c>
      <c r="Y110" s="24">
        <f t="shared" ref="Y110" si="192">+B110/B109-1</f>
        <v>2.0759603239513646E-2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2.0526146691612013E-2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2.2812677479766119E-2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3.0655646785288093E-2</v>
      </c>
      <c r="AJ110" s="24">
        <f t="shared" ref="AJ110" si="203">+M110/M109-1</f>
        <v>1.0728496272369936E-2</v>
      </c>
      <c r="AK110" s="24">
        <f t="shared" ref="AK110" si="204">+N110/N109-1</f>
        <v>2.1419504744449425E-2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2.0924351405048336E-2</v>
      </c>
      <c r="AP110" s="24">
        <f t="shared" ref="AP110" si="209">+S110/S109-1</f>
        <v>1.7326018860972292E-2</v>
      </c>
      <c r="AQ110" s="24">
        <f t="shared" ref="AQ110" si="210">+T110/T109-1</f>
        <v>1.6374460968566984E-2</v>
      </c>
      <c r="AR110" s="24">
        <f t="shared" ref="AR110" si="211">+U110/U109-1</f>
        <v>1.8995911928574971E-2</v>
      </c>
      <c r="AS110" s="24" t="e">
        <f t="shared" ref="AS110" si="212">+V110/V109-1</f>
        <v>#DIV/0!</v>
      </c>
      <c r="AT110" s="24">
        <f t="shared" ref="AT110" si="213">+W110/W109-1</f>
        <v>2.2821764407046974E-2</v>
      </c>
      <c r="AV110" s="24">
        <f t="shared" ref="AV110" si="214">+B110/B98-1</f>
        <v>0.31757557076022436</v>
      </c>
      <c r="AW110" s="24">
        <f t="shared" ref="AW110" si="215">+C110/C98-1</f>
        <v>0.2726274765167056</v>
      </c>
      <c r="AX110" s="24">
        <f t="shared" ref="AX110" si="216">+D110/D98-1</f>
        <v>0.29127123903859564</v>
      </c>
      <c r="AY110" s="24">
        <f t="shared" ref="AY110" si="217">+E110/E98-1</f>
        <v>0.19729785578757042</v>
      </c>
      <c r="AZ110" s="24">
        <f t="shared" ref="AZ110" si="218">+F110/F98-1</f>
        <v>0.4931005903289758</v>
      </c>
      <c r="BA110" s="24">
        <f t="shared" ref="BA110" si="219">+G110/G98-1</f>
        <v>0.19643352437615857</v>
      </c>
      <c r="BB110" s="24">
        <f t="shared" ref="BB110" si="220">+H110/H98-1</f>
        <v>0.31093091439533471</v>
      </c>
      <c r="BC110" s="24">
        <f t="shared" ref="BC110" si="221">+I110/I98-1</f>
        <v>0.27390163828960601</v>
      </c>
      <c r="BD110" s="24">
        <f t="shared" ref="BD110" si="222">+J110/J98-1</f>
        <v>0.35500106597665737</v>
      </c>
      <c r="BE110" s="24">
        <f t="shared" ref="BE110" si="223">+K110/K98-1</f>
        <v>0.33137952937606463</v>
      </c>
      <c r="BF110" s="24">
        <f t="shared" ref="BF110" si="224">+L110/L98-1</f>
        <v>0.62224469147620121</v>
      </c>
      <c r="BG110" s="24">
        <f t="shared" ref="BG110" si="225">+M110/M98-1</f>
        <v>0.48718700221738942</v>
      </c>
      <c r="BH110" s="24">
        <f t="shared" ref="BH110" si="226">+N110/N98-1</f>
        <v>0.3243414125335391</v>
      </c>
      <c r="BI110" s="24">
        <f t="shared" ref="BI110" si="227">+O110/O98-1</f>
        <v>0.11184642160536673</v>
      </c>
      <c r="BJ110" s="24">
        <f t="shared" ref="BJ110" si="228">+P110/P98-1</f>
        <v>0.34312982874609066</v>
      </c>
      <c r="BK110" s="24">
        <f t="shared" ref="BK110" si="229">+Q110/Q98-1</f>
        <v>0.35345381904041506</v>
      </c>
      <c r="BL110" s="24">
        <f t="shared" ref="BL110" si="230">+R110/R98-1</f>
        <v>0.31843634301631241</v>
      </c>
      <c r="BM110" s="24">
        <f t="shared" ref="BM110" si="231">+S110/S98-1</f>
        <v>0.2958852737866533</v>
      </c>
      <c r="BN110" s="24">
        <f t="shared" ref="BN110" si="232">+T110/T98-1</f>
        <v>0.31621579304722713</v>
      </c>
      <c r="BO110" s="24">
        <f t="shared" ref="BO110" si="233">+U110/U98-1</f>
        <v>0.25003308146995828</v>
      </c>
      <c r="BP110" s="24" t="e">
        <f t="shared" ref="BP110" si="234">+V110/V98-1</f>
        <v>#DIV/0!</v>
      </c>
      <c r="BQ110" s="24">
        <f t="shared" ref="BQ110" si="235">+W110/W98-1</f>
        <v>0.28466126764542254</v>
      </c>
    </row>
    <row r="111" spans="1:69" x14ac:dyDescent="0.25">
      <c r="A111" s="31">
        <f>+[1]NAC!A112</f>
        <v>45931</v>
      </c>
      <c r="B111" s="17">
        <f>+[1]NAC!B112</f>
        <v>9603.8623000000007</v>
      </c>
      <c r="C111" s="18">
        <f>+[1]NAC!C112</f>
        <v>10136.6605</v>
      </c>
      <c r="D111" s="19">
        <f>+[1]NAC!D112</f>
        <v>7209.6845999999996</v>
      </c>
      <c r="E111" s="19">
        <f>+[1]NAC!E112</f>
        <v>7736.2574999999997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10842.673000000001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8626.8402000000006</v>
      </c>
      <c r="M111" s="19">
        <f>+[1]NAC!M112</f>
        <v>11665.8824</v>
      </c>
      <c r="N111" s="20">
        <f>+[1]NAC!N112</f>
        <v>9386.3089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9617.7101773137292</v>
      </c>
      <c r="S111" s="19">
        <f t="shared" si="54"/>
        <v>9442.7806577209612</v>
      </c>
      <c r="T111" s="19">
        <f t="shared" si="55"/>
        <v>9139.3398217621343</v>
      </c>
      <c r="U111" s="19">
        <f t="shared" si="144"/>
        <v>8308.8922424318043</v>
      </c>
      <c r="V111" s="19"/>
      <c r="W111" s="20">
        <f t="shared" si="145"/>
        <v>9105.1513719743489</v>
      </c>
      <c r="Y111" s="24">
        <f t="shared" ref="Y111" si="237">+B111/B110-1</f>
        <v>2.3419431023919524E-2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2.4161354480855213E-2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1.82644568988517E-2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1.6937803629692327E-2</v>
      </c>
      <c r="AJ111" s="24">
        <f t="shared" ref="AJ111" si="248">+M111/M110-1</f>
        <v>2.220742161087963E-2</v>
      </c>
      <c r="AK111" s="24">
        <f t="shared" ref="AK111" si="249">+N111/N110-1</f>
        <v>2.4435440977494505E-2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2.3434813655581754E-2</v>
      </c>
      <c r="AP111" s="24">
        <f t="shared" ref="AP111" si="254">+S111/S110-1</f>
        <v>2.1799642012584775E-2</v>
      </c>
      <c r="AQ111" s="24">
        <f t="shared" ref="AQ111" si="255">+T111/T110-1</f>
        <v>2.0767506693428528E-2</v>
      </c>
      <c r="AR111" s="24">
        <f t="shared" ref="AR111" si="256">+U111/U110-1</f>
        <v>2.0104370886163681E-2</v>
      </c>
      <c r="AS111" s="24" t="e">
        <f t="shared" ref="AS111" si="257">+V111/V110-1</f>
        <v>#DIV/0!</v>
      </c>
      <c r="AT111" s="24">
        <f t="shared" ref="AT111" si="258">+W111/W110-1</f>
        <v>2.3113116761529051E-2</v>
      </c>
      <c r="AV111" s="24">
        <f t="shared" ref="AV111" si="259">+B111/B99-1</f>
        <v>0.31308756349609079</v>
      </c>
      <c r="AW111" s="24">
        <f t="shared" ref="AW111" si="260">+C111/C99-1</f>
        <v>0.2862826626270345</v>
      </c>
      <c r="AX111" s="24">
        <f t="shared" ref="AX111" si="261">+D111/D99-1</f>
        <v>0.28354031786299316</v>
      </c>
      <c r="AY111" s="24">
        <f t="shared" ref="AY111" si="262">+E111/E99-1</f>
        <v>0.17426155052555092</v>
      </c>
      <c r="AZ111" s="24">
        <f t="shared" ref="AZ111" si="263">+F111/F99-1</f>
        <v>0.45638823399157635</v>
      </c>
      <c r="BA111" s="24">
        <f t="shared" ref="BA111" si="264">+G111/G99-1</f>
        <v>0.18498535897722101</v>
      </c>
      <c r="BB111" s="24">
        <f t="shared" ref="BB111" si="265">+H111/H99-1</f>
        <v>0.28894700612077506</v>
      </c>
      <c r="BC111" s="24">
        <f t="shared" ref="BC111" si="266">+I111/I99-1</f>
        <v>0.30208081984196</v>
      </c>
      <c r="BD111" s="24">
        <f t="shared" ref="BD111" si="267">+J111/J99-1</f>
        <v>0.35706737099699382</v>
      </c>
      <c r="BE111" s="24">
        <f t="shared" ref="BE111" si="268">+K111/K99-1</f>
        <v>0.31516735679117791</v>
      </c>
      <c r="BF111" s="24">
        <f t="shared" ref="BF111" si="269">+L111/L99-1</f>
        <v>0.59467421812286658</v>
      </c>
      <c r="BG111" s="24">
        <f t="shared" ref="BG111" si="270">+M111/M99-1</f>
        <v>0.4580897644153894</v>
      </c>
      <c r="BH111" s="24">
        <f t="shared" ref="BH111" si="271">+N111/N99-1</f>
        <v>0.31964918844667567</v>
      </c>
      <c r="BI111" s="24">
        <f t="shared" ref="BI111" si="272">+O111/O99-1</f>
        <v>0.12754420374899955</v>
      </c>
      <c r="BJ111" s="24">
        <f t="shared" ref="BJ111" si="273">+P111/P99-1</f>
        <v>0.33398014218500793</v>
      </c>
      <c r="BK111" s="24">
        <f t="shared" ref="BK111" si="274">+Q111/Q99-1</f>
        <v>0.35172377457042381</v>
      </c>
      <c r="BL111" s="24">
        <f t="shared" ref="BL111" si="275">+R111/R99-1</f>
        <v>0.31378197196949809</v>
      </c>
      <c r="BM111" s="24">
        <f t="shared" ref="BM111" si="276">+S111/S99-1</f>
        <v>0.29167962267014613</v>
      </c>
      <c r="BN111" s="24">
        <f t="shared" ref="BN111" si="277">+T111/T99-1</f>
        <v>0.2968369280211034</v>
      </c>
      <c r="BO111" s="24">
        <f t="shared" ref="BO111" si="278">+U111/U99-1</f>
        <v>0.23386447225038864</v>
      </c>
      <c r="BP111" s="24" t="e">
        <f t="shared" ref="BP111" si="279">+V111/V99-1</f>
        <v>#DIV/0!</v>
      </c>
      <c r="BQ111" s="24">
        <f t="shared" ref="BQ111" si="280">+W111/W99-1</f>
        <v>0.27826144444663159</v>
      </c>
    </row>
    <row r="112" spans="1:69" x14ac:dyDescent="0.25">
      <c r="A112" s="31">
        <f>+[1]NAC!A113</f>
        <v>45962</v>
      </c>
      <c r="B112" s="17">
        <f>+[1]NAC!B113</f>
        <v>9841.3580999999995</v>
      </c>
      <c r="C112" s="18">
        <f>+[1]NAC!C113</f>
        <v>10421.9128</v>
      </c>
      <c r="D112" s="19">
        <f>+[1]NAC!D113</f>
        <v>7293.6616000000004</v>
      </c>
      <c r="E112" s="19">
        <f>+[1]NAC!E113</f>
        <v>7776.5032000000001</v>
      </c>
      <c r="F112" s="19">
        <f>+[1]NAC!F113</f>
        <v>10213.7353</v>
      </c>
      <c r="G112" s="19">
        <f>+[1]NAC!G113</f>
        <v>8271.6453999999994</v>
      </c>
      <c r="H112" s="19">
        <f>+[1]NAC!H113</f>
        <v>11102.611800000001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8819.1805999999997</v>
      </c>
      <c r="M112" s="19">
        <f>+[1]NAC!M113</f>
        <v>11952.215899999999</v>
      </c>
      <c r="N112" s="20">
        <f>+[1]NAC!N113</f>
        <v>9621.3785000000007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9853.7006604706567</v>
      </c>
      <c r="S112" s="19">
        <f t="shared" si="54"/>
        <v>9651.8197618792747</v>
      </c>
      <c r="T112" s="19">
        <f t="shared" si="55"/>
        <v>9303.3667366502232</v>
      </c>
      <c r="U112" s="19">
        <f t="shared" si="144"/>
        <v>8432.7182881886147</v>
      </c>
      <c r="V112" s="19"/>
      <c r="W112" s="20">
        <f t="shared" si="145"/>
        <v>9297.8592774984518</v>
      </c>
      <c r="Y112" s="24">
        <f t="shared" ref="Y112" si="282">+B112/B111-1</f>
        <v>2.4729196710785661E-2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5.2022182560496066E-3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2.3973682504304872E-2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2.2295579324629111E-2</v>
      </c>
      <c r="AJ112" s="24">
        <f t="shared" ref="AJ112" si="293">+M112/M111-1</f>
        <v>2.454452138142571E-2</v>
      </c>
      <c r="AK112" s="24">
        <f t="shared" ref="AK112" si="294">+N112/N111-1</f>
        <v>2.5043880667511509E-2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2.4537075749442083E-2</v>
      </c>
      <c r="AP112" s="24">
        <f t="shared" ref="AP112" si="299">+S112/S111-1</f>
        <v>2.2137452063698104E-2</v>
      </c>
      <c r="AQ112" s="24">
        <f t="shared" ref="AQ112" si="300">+T112/T111-1</f>
        <v>1.7947348286307951E-2</v>
      </c>
      <c r="AR112" s="24">
        <f t="shared" ref="AR112" si="301">+U112/U111-1</f>
        <v>1.4902834474667559E-2</v>
      </c>
      <c r="AS112" s="24" t="e">
        <f t="shared" ref="AS112" si="302">+V112/V111-1</f>
        <v>#DIV/0!</v>
      </c>
      <c r="AT112" s="24">
        <f t="shared" ref="AT112" si="303">+W112/W111-1</f>
        <v>2.116471189235325E-2</v>
      </c>
      <c r="AV112" s="24">
        <f t="shared" ref="AV112" si="304">+B112/B100-1</f>
        <v>0.31368193533748423</v>
      </c>
      <c r="AW112" s="24">
        <f t="shared" ref="AW112" si="305">+C112/C100-1</f>
        <v>0.31059567876817362</v>
      </c>
      <c r="AX112" s="24">
        <f t="shared" ref="AX112" si="306">+D112/D100-1</f>
        <v>0.24859457689365305</v>
      </c>
      <c r="AY112" s="24">
        <f t="shared" ref="AY112" si="307">+E112/E100-1</f>
        <v>0.15841952940345072</v>
      </c>
      <c r="AZ112" s="24">
        <f t="shared" ref="AZ112" si="308">+F112/F100-1</f>
        <v>0.44200075094975233</v>
      </c>
      <c r="BA112" s="24">
        <f t="shared" ref="BA112" si="309">+G112/G100-1</f>
        <v>0.18045678015040756</v>
      </c>
      <c r="BB112" s="24">
        <f t="shared" ref="BB112" si="310">+H112/H100-1</f>
        <v>0.28236242448546633</v>
      </c>
      <c r="BC112" s="24">
        <f t="shared" ref="BC112" si="311">+I112/I100-1</f>
        <v>0.29720243244533684</v>
      </c>
      <c r="BD112" s="24">
        <f t="shared" ref="BD112" si="312">+J112/J100-1</f>
        <v>0.37235930420452523</v>
      </c>
      <c r="BE112" s="24">
        <f t="shared" ref="BE112" si="313">+K112/K100-1</f>
        <v>0.3079112569134772</v>
      </c>
      <c r="BF112" s="24">
        <f t="shared" ref="BF112" si="314">+L112/L100-1</f>
        <v>0.55095364901373212</v>
      </c>
      <c r="BG112" s="24">
        <f t="shared" ref="BG112" si="315">+M112/M100-1</f>
        <v>0.44174511070326439</v>
      </c>
      <c r="BH112" s="24">
        <f t="shared" ref="BH112" si="316">+N112/N100-1</f>
        <v>0.32249956798122614</v>
      </c>
      <c r="BI112" s="24">
        <f t="shared" ref="BI112" si="317">+O112/O100-1</f>
        <v>0.146116154726186</v>
      </c>
      <c r="BJ112" s="24">
        <f t="shared" ref="BJ112" si="318">+P112/P100-1</f>
        <v>0.3329952369953173</v>
      </c>
      <c r="BK112" s="24">
        <f t="shared" ref="BK112" si="319">+Q112/Q100-1</f>
        <v>0.3431742483794924</v>
      </c>
      <c r="BL112" s="24">
        <f t="shared" ref="BL112" si="320">+R112/R100-1</f>
        <v>0.31402586845010916</v>
      </c>
      <c r="BM112" s="24">
        <f t="shared" ref="BM112" si="321">+S112/S100-1</f>
        <v>0.29572561871816161</v>
      </c>
      <c r="BN112" s="24">
        <f t="shared" ref="BN112" si="322">+T112/T100-1</f>
        <v>0.28715617332123911</v>
      </c>
      <c r="BO112" s="24">
        <f t="shared" ref="BO112" si="323">+U112/U100-1</f>
        <v>0.22591859652611768</v>
      </c>
      <c r="BP112" s="24" t="e">
        <f t="shared" ref="BP112" si="324">+V112/V100-1</f>
        <v>#DIV/0!</v>
      </c>
      <c r="BQ112" s="24">
        <f t="shared" ref="BQ112" si="325">+W112/W100-1</f>
        <v>0.27155166660768271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12"/>
  <sheetViews>
    <sheetView zoomScale="85" workbookViewId="0">
      <pane xSplit="1" ySplit="4" topLeftCell="B98" activePane="bottomRight" state="frozen"/>
      <selection pane="topRight" activeCell="B1" sqref="B1"/>
      <selection pane="bottomLeft" activeCell="A5" sqref="A5"/>
      <selection pane="bottomRight" activeCell="A112" sqref="A112:XFD112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12" si="41">+($C$3*$C70+$D$3*$D70+$E$3*$E70+$G$3*$G70+$K$3*$K70+$M$3*$M70+$N$3*$N70)/SUM($C$3:$E$3,$G$3,$K$3,$M$3:$N$3)</f>
        <v>766.15179230890715</v>
      </c>
      <c r="T70" s="19">
        <f t="shared" ref="T70:T112" si="42">+($E$3*$E70+$G$3*$G70+$K$3*$K70+$M$3*$M70+$N$3*$N70)/SUM($E$3,$G$3,$K$3,$M$3:$N$3)</f>
        <v>760.80854110898667</v>
      </c>
      <c r="U70" s="19">
        <f t="shared" ref="U70:U112" si="43">+($E$3*$E70+$G$3*$G70+$K$3*$K70+$N$3*$N70)/SUM($E$3,$G$3,$K$3,$N$3)</f>
        <v>762.33549670159096</v>
      </c>
      <c r="V70" s="19"/>
      <c r="W70" s="20">
        <f t="shared" ref="W70:W112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  <row r="110" spans="1:85" x14ac:dyDescent="0.25">
      <c r="A110" s="31">
        <f>+[1]NAC!A111</f>
        <v>45901</v>
      </c>
      <c r="B110" s="17">
        <f>+[1]GBA!B111</f>
        <v>9377.7680999999993</v>
      </c>
      <c r="C110" s="17">
        <f>+[1]GBA!C111</f>
        <v>10022.190699999999</v>
      </c>
      <c r="D110" s="17">
        <f>+[1]GBA!D111</f>
        <v>7105.7318999999998</v>
      </c>
      <c r="E110" s="17">
        <f>+[1]GBA!E111</f>
        <v>7801.9502000000002</v>
      </c>
      <c r="F110" s="17">
        <f>+[1]GBA!F111</f>
        <v>9033.5040000000008</v>
      </c>
      <c r="G110" s="17">
        <f>+[1]GBA!G111</f>
        <v>7987.2451000000001</v>
      </c>
      <c r="H110" s="17">
        <f>+[1]GBA!H111</f>
        <v>10125.9997</v>
      </c>
      <c r="I110" s="17">
        <f>+[1]GBA!I111</f>
        <v>9276.6358999999993</v>
      </c>
      <c r="J110" s="17">
        <f>+[1]GBA!J111</f>
        <v>8763.1823000000004</v>
      </c>
      <c r="K110" s="17">
        <f>+[1]GBA!K111</f>
        <v>8834.8546000000006</v>
      </c>
      <c r="L110" s="17">
        <f>+[1]GBA!L111</f>
        <v>8923.9745999999996</v>
      </c>
      <c r="M110" s="17">
        <f>+[1]GBA!M111</f>
        <v>11238.563700000001</v>
      </c>
      <c r="N110" s="17">
        <f>+[1]GBA!N111</f>
        <v>9259.5673000000006</v>
      </c>
      <c r="O110" s="18">
        <f>+[1]GBA!R111</f>
        <v>8637.9230000000007</v>
      </c>
      <c r="P110" s="19">
        <f>+[1]GBA!S111</f>
        <v>9608.7909999999993</v>
      </c>
      <c r="Q110" s="20">
        <f>+[1]GBA!T111</f>
        <v>9031.5203999999994</v>
      </c>
      <c r="R110" s="18">
        <f t="shared" ref="R110" si="182">+SUMPRODUCT($C$3:$N$3,C110:N110)</f>
        <v>9377.7039187099981</v>
      </c>
      <c r="S110" s="19">
        <f t="shared" si="41"/>
        <v>9397.9783170404316</v>
      </c>
      <c r="T110" s="19">
        <f t="shared" si="42"/>
        <v>9203.0618332149697</v>
      </c>
      <c r="U110" s="19">
        <f t="shared" si="43"/>
        <v>8346.8398605355069</v>
      </c>
      <c r="V110" s="19"/>
      <c r="W110" s="20">
        <f t="shared" si="44"/>
        <v>8911.2909444508568</v>
      </c>
      <c r="X110" s="21"/>
      <c r="Y110" s="41">
        <f t="shared" ref="Y110" si="183">+B110/B109-1</f>
        <v>2.0953170557133527E-2</v>
      </c>
      <c r="Z110" s="24">
        <f t="shared" ref="Z110" si="184">+C110/C109-1</f>
        <v>1.9755354132663383E-2</v>
      </c>
      <c r="AA110" s="24">
        <f t="shared" ref="AA110" si="185">+D110/D109-1</f>
        <v>1.8541085664715906E-2</v>
      </c>
      <c r="AB110" s="24">
        <f t="shared" ref="AB110" si="186">+E110/E109-1</f>
        <v>2.5577382259461823E-2</v>
      </c>
      <c r="AC110" s="24">
        <f t="shared" ref="AC110" si="187">+F110/F109-1</f>
        <v>2.8292727370891058E-2</v>
      </c>
      <c r="AD110" s="24">
        <f t="shared" ref="AD110" si="188">+G110/G109-1</f>
        <v>2.5777813223625934E-2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2.0869158051279424E-2</v>
      </c>
      <c r="AH110" s="24">
        <f t="shared" ref="AH110" si="192">+K110/K109-1</f>
        <v>2.0596590400412174E-2</v>
      </c>
      <c r="AI110" s="24">
        <f t="shared" ref="AI110" si="193">+L110/L109-1</f>
        <v>3.3604555693381499E-2</v>
      </c>
      <c r="AJ110" s="24">
        <f t="shared" ref="AJ110" si="194">+M110/M109-1</f>
        <v>4.7065611476717617E-3</v>
      </c>
      <c r="AK110" s="24">
        <f t="shared" ref="AK110" si="195">+N110/N109-1</f>
        <v>2.2434057540507757E-2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2.0954538370016262E-2</v>
      </c>
      <c r="AP110" s="24">
        <f t="shared" ref="AP110" si="200">+S110/S109-1</f>
        <v>1.7972942596811148E-2</v>
      </c>
      <c r="AQ110" s="24">
        <f t="shared" ref="AQ110" si="201">+T110/T109-1</f>
        <v>1.6694776451023907E-2</v>
      </c>
      <c r="AR110" s="24">
        <f t="shared" ref="AR110" si="202">+U110/U109-1</f>
        <v>2.3612359962085661E-2</v>
      </c>
      <c r="AS110" s="24" t="e">
        <f t="shared" ref="AS110" si="203">+V110/V109-1</f>
        <v>#DIV/0!</v>
      </c>
      <c r="AT110" s="24">
        <f t="shared" ref="AT110" si="204">+W110/W109-1</f>
        <v>2.4552885634581134E-2</v>
      </c>
      <c r="AU110" s="21"/>
      <c r="AV110" s="24">
        <f t="shared" ref="AV110" si="205">+B110/B98-1</f>
        <v>0.3252845906347912</v>
      </c>
      <c r="AW110" s="24">
        <f t="shared" ref="AW110" si="206">+C110/C98-1</f>
        <v>0.28313423707521612</v>
      </c>
      <c r="AX110" s="24">
        <f t="shared" ref="AX110" si="207">+D110/D98-1</f>
        <v>0.30650503171428034</v>
      </c>
      <c r="AY110" s="24">
        <f t="shared" ref="AY110" si="208">+E110/E98-1</f>
        <v>0.18380871932427745</v>
      </c>
      <c r="AZ110" s="24">
        <f t="shared" ref="AZ110" si="209">+F110/F98-1</f>
        <v>0.44441818602198446</v>
      </c>
      <c r="BA110" s="24">
        <f t="shared" ref="BA110" si="210">+G110/G98-1</f>
        <v>0.19814989551799478</v>
      </c>
      <c r="BB110" s="24">
        <f t="shared" ref="BB110" si="211">+H110/H98-1</f>
        <v>0.32348414596386355</v>
      </c>
      <c r="BC110" s="24">
        <f t="shared" ref="BC110" si="212">+I110/I98-1</f>
        <v>0.29354112925037024</v>
      </c>
      <c r="BD110" s="24">
        <f t="shared" ref="BD110" si="213">+J110/J98-1</f>
        <v>0.37074794636102548</v>
      </c>
      <c r="BE110" s="24">
        <f t="shared" ref="BE110" si="214">+K110/K98-1</f>
        <v>0.33510553438686252</v>
      </c>
      <c r="BF110" s="24">
        <f t="shared" ref="BF110" si="215">+L110/L98-1</f>
        <v>0.47949789571330514</v>
      </c>
      <c r="BG110" s="24">
        <f t="shared" ref="BG110" si="216">+M110/M98-1</f>
        <v>0.45772598499712291</v>
      </c>
      <c r="BH110" s="24">
        <f t="shared" ref="BH110" si="217">+N110/N98-1</f>
        <v>0.36952814843905912</v>
      </c>
      <c r="BI110" s="24">
        <f t="shared" ref="BI110" si="218">+O110/O98-1</f>
        <v>0.12931275842591128</v>
      </c>
      <c r="BJ110" s="24">
        <f t="shared" ref="BJ110" si="219">+P110/P98-1</f>
        <v>0.35008352883906602</v>
      </c>
      <c r="BK110" s="24">
        <f t="shared" ref="BK110" si="220">+Q110/Q98-1</f>
        <v>0.34857644090733242</v>
      </c>
      <c r="BL110" s="24">
        <f t="shared" ref="BL110" si="221">+R110/R98-1</f>
        <v>0.32527582122570475</v>
      </c>
      <c r="BM110" s="24">
        <f t="shared" ref="BM110" si="222">+S110/S98-1</f>
        <v>0.30626218998002108</v>
      </c>
      <c r="BN110" s="24">
        <f t="shared" ref="BN110" si="223">+T110/T98-1</f>
        <v>0.32287057750453729</v>
      </c>
      <c r="BO110" s="24">
        <f t="shared" ref="BO110" si="224">+U110/U98-1</f>
        <v>0.25700866531750322</v>
      </c>
      <c r="BP110" s="24" t="e">
        <f t="shared" ref="BP110" si="225">+V110/V98-1</f>
        <v>#DIV/0!</v>
      </c>
      <c r="BQ110" s="24">
        <f t="shared" ref="BQ110" si="226">+W110/W98-1</f>
        <v>0.29504770855685392</v>
      </c>
      <c r="BR110" s="21"/>
      <c r="BS110" s="35">
        <f t="shared" ref="BS110" si="227">+A110</f>
        <v>45901</v>
      </c>
      <c r="BT110" s="24">
        <f t="shared" ref="BT110" si="228">(C110-C109)/$B109*C$3</f>
        <v>4.9546779123370924E-3</v>
      </c>
      <c r="BU110" s="24">
        <f t="shared" ref="BU110" si="229">(D110-D109)/$B109*D$3</f>
        <v>4.6048926640098636E-4</v>
      </c>
      <c r="BV110" s="24">
        <f t="shared" ref="BV110" si="230">(E110-E109)/$B109*E$3</f>
        <v>1.7984768706909217E-3</v>
      </c>
      <c r="BW110" s="24">
        <f t="shared" ref="BW110" si="231">(F110-F109)/$B109*F$3</f>
        <v>2.830429287348364E-3</v>
      </c>
      <c r="BX110" s="24">
        <f t="shared" ref="BX110" si="232">(G110-G109)/$B109*G$3</f>
        <v>1.3701359349259869E-3</v>
      </c>
      <c r="BY110" s="24">
        <f t="shared" ref="BY110" si="233">(H110-H109)/$B109*H$3</f>
        <v>1.8975375759903944E-3</v>
      </c>
      <c r="BZ110" s="24">
        <f t="shared" ref="BZ110" si="234">(I110-I109)/$B109*I$3</f>
        <v>3.2860533488113762E-3</v>
      </c>
      <c r="CA110" s="24">
        <f t="shared" ref="CA110" si="235">(J110-J109)/$B109*J$3</f>
        <v>5.4803632362067682E-4</v>
      </c>
      <c r="CB110" s="24">
        <f t="shared" ref="CB110" si="236">(K110-K109)/$B109*K$3</f>
        <v>1.4480574301557456E-3</v>
      </c>
      <c r="CC110" s="24">
        <f t="shared" ref="CC110" si="237">(L110-L109)/$B109*L$3</f>
        <v>9.539274463864401E-4</v>
      </c>
      <c r="CD110" s="24">
        <f t="shared" ref="CD110" si="238">(M110-M109)/$B109*M$3</f>
        <v>6.2131364844559514E-4</v>
      </c>
      <c r="CE110" s="24">
        <f t="shared" ref="CE110" si="239">(N110-N109)/$B109*N$3</f>
        <v>7.8523183896263835E-4</v>
      </c>
      <c r="CF110" s="24">
        <f t="shared" ref="CF110" si="240">+SUM(BT110:CE110)</f>
        <v>2.0954366884076217E-2</v>
      </c>
      <c r="CG110" s="21"/>
    </row>
    <row r="111" spans="1:85" x14ac:dyDescent="0.25">
      <c r="A111" s="31">
        <f>+[1]NAC!A112</f>
        <v>45931</v>
      </c>
      <c r="B111" s="17">
        <f>+[1]GBA!B112</f>
        <v>9602.5136999999995</v>
      </c>
      <c r="C111" s="17">
        <f>+[1]GBA!C112</f>
        <v>10266.408299999999</v>
      </c>
      <c r="D111" s="17">
        <f>+[1]GBA!D112</f>
        <v>7264.3209999999999</v>
      </c>
      <c r="E111" s="17">
        <f>+[1]GBA!E112</f>
        <v>8053.0168999999996</v>
      </c>
      <c r="F111" s="17">
        <f>+[1]GBA!F112</f>
        <v>9238.2438000000002</v>
      </c>
      <c r="G111" s="17">
        <f>+[1]GBA!G112</f>
        <v>8147.5824000000002</v>
      </c>
      <c r="H111" s="17">
        <f>+[1]GBA!H112</f>
        <v>10275.5213</v>
      </c>
      <c r="I111" s="17">
        <f>+[1]GBA!I112</f>
        <v>9591.3011999999999</v>
      </c>
      <c r="J111" s="17">
        <f>+[1]GBA!J112</f>
        <v>8966.7850999999991</v>
      </c>
      <c r="K111" s="17">
        <f>+[1]GBA!K112</f>
        <v>8965.7522000000008</v>
      </c>
      <c r="L111" s="17">
        <f>+[1]GBA!L112</f>
        <v>9063.6684999999998</v>
      </c>
      <c r="M111" s="17">
        <f>+[1]GBA!M112</f>
        <v>11538.484399999999</v>
      </c>
      <c r="N111" s="17">
        <f>+[1]GBA!N112</f>
        <v>9476.2150000000001</v>
      </c>
      <c r="O111" s="18">
        <f>+[1]GBA!R112</f>
        <v>8894.8978999999999</v>
      </c>
      <c r="P111" s="19">
        <f>+[1]GBA!S112</f>
        <v>9836.1396000000004</v>
      </c>
      <c r="Q111" s="20">
        <f>+[1]GBA!T112</f>
        <v>9234.0956999999999</v>
      </c>
      <c r="R111" s="18">
        <f t="shared" ref="R111" si="241">+SUMPRODUCT($C$3:$N$3,C111:N111)</f>
        <v>9602.4538440600008</v>
      </c>
      <c r="S111" s="19">
        <f t="shared" si="41"/>
        <v>9625.025914545171</v>
      </c>
      <c r="T111" s="19">
        <f t="shared" si="42"/>
        <v>9425.2308300191216</v>
      </c>
      <c r="U111" s="19">
        <f t="shared" si="43"/>
        <v>8536.3030574699278</v>
      </c>
      <c r="V111" s="19"/>
      <c r="W111" s="20">
        <f t="shared" si="44"/>
        <v>9119.7777099442173</v>
      </c>
      <c r="X111" s="21"/>
      <c r="Y111" s="41">
        <f t="shared" ref="Y111" si="242">+B111/B110-1</f>
        <v>2.3965787765641178E-2</v>
      </c>
      <c r="Z111" s="24">
        <f t="shared" ref="Z111" si="243">+C111/C110-1</f>
        <v>2.4367686398144572E-2</v>
      </c>
      <c r="AA111" s="24">
        <f t="shared" ref="AA111" si="244">+D111/D110-1</f>
        <v>2.2318475032811147E-2</v>
      </c>
      <c r="AB111" s="24">
        <f t="shared" ref="AB111" si="245">+E111/E110-1</f>
        <v>3.2179992638250887E-2</v>
      </c>
      <c r="AC111" s="24">
        <f t="shared" ref="AC111" si="246">+F111/F110-1</f>
        <v>2.2664494309184935E-2</v>
      </c>
      <c r="AD111" s="24">
        <f t="shared" ref="AD111" si="247">+G111/G110-1</f>
        <v>2.0074168000679071E-2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2.3233888447122597E-2</v>
      </c>
      <c r="AH111" s="24">
        <f t="shared" ref="AH111" si="251">+K111/K110-1</f>
        <v>1.4816044623982894E-2</v>
      </c>
      <c r="AI111" s="24">
        <f t="shared" ref="AI111" si="252">+L111/L110-1</f>
        <v>1.565377606520757E-2</v>
      </c>
      <c r="AJ111" s="24">
        <f t="shared" ref="AJ111" si="253">+M111/M110-1</f>
        <v>2.6686746456755728E-2</v>
      </c>
      <c r="AK111" s="24">
        <f t="shared" ref="AK111" si="254">+N111/N110-1</f>
        <v>2.3397173213482558E-2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2.3966413025857225E-2</v>
      </c>
      <c r="AP111" s="24">
        <f t="shared" ref="AP111" si="259">+S111/S110-1</f>
        <v>2.4159195716918935E-2</v>
      </c>
      <c r="AQ111" s="24">
        <f t="shared" ref="AQ111" si="260">+T111/T110-1</f>
        <v>2.414076976015922E-2</v>
      </c>
      <c r="AR111" s="24">
        <f t="shared" ref="AR111" si="261">+U111/U110-1</f>
        <v>2.2698793807009121E-2</v>
      </c>
      <c r="AS111" s="24" t="e">
        <f t="shared" ref="AS111" si="262">+V111/V110-1</f>
        <v>#DIV/0!</v>
      </c>
      <c r="AT111" s="24">
        <f t="shared" ref="AT111" si="263">+W111/W110-1</f>
        <v>2.3395798296001802E-2</v>
      </c>
      <c r="AU111" s="21"/>
      <c r="AV111" s="24">
        <f t="shared" ref="AV111" si="264">+B111/B99-1</f>
        <v>0.31982354125310986</v>
      </c>
      <c r="AW111" s="24">
        <f t="shared" ref="AW111" si="265">+C111/C99-1</f>
        <v>0.29888042630125966</v>
      </c>
      <c r="AX111" s="24">
        <f t="shared" ref="AX111" si="266">+D111/D99-1</f>
        <v>0.28935770637091696</v>
      </c>
      <c r="AY111" s="24">
        <f t="shared" ref="AY111" si="267">+E111/E99-1</f>
        <v>0.16970289361926727</v>
      </c>
      <c r="AZ111" s="24">
        <f t="shared" ref="AZ111" si="268">+F111/F99-1</f>
        <v>0.41121624871652673</v>
      </c>
      <c r="BA111" s="24">
        <f t="shared" ref="BA111" si="269">+G111/G99-1</f>
        <v>0.19112097479740697</v>
      </c>
      <c r="BB111" s="24">
        <f t="shared" ref="BB111" si="270">+H111/H99-1</f>
        <v>0.29305270165093367</v>
      </c>
      <c r="BC111" s="24">
        <f t="shared" ref="BC111" si="271">+I111/I99-1</f>
        <v>0.31830029792018855</v>
      </c>
      <c r="BD111" s="24">
        <f t="shared" ref="BD111" si="272">+J111/J99-1</f>
        <v>0.37259039517299475</v>
      </c>
      <c r="BE111" s="24">
        <f t="shared" ref="BE111" si="273">+K111/K99-1</f>
        <v>0.31072198904503789</v>
      </c>
      <c r="BF111" s="24">
        <f t="shared" ref="BF111" si="274">+L111/L99-1</f>
        <v>0.46292867080612288</v>
      </c>
      <c r="BG111" s="24">
        <f t="shared" ref="BG111" si="275">+M111/M99-1</f>
        <v>0.43907629797411807</v>
      </c>
      <c r="BH111" s="24">
        <f t="shared" ref="BH111" si="276">+N111/N99-1</f>
        <v>0.35721763520791305</v>
      </c>
      <c r="BI111" s="24">
        <f t="shared" ref="BI111" si="277">+O111/O99-1</f>
        <v>0.14914187959420611</v>
      </c>
      <c r="BJ111" s="24">
        <f t="shared" ref="BJ111" si="278">+P111/P99-1</f>
        <v>0.3407122164042371</v>
      </c>
      <c r="BK111" s="24">
        <f t="shared" ref="BK111" si="279">+Q111/Q99-1</f>
        <v>0.34077392229007741</v>
      </c>
      <c r="BL111" s="24">
        <f t="shared" ref="BL111" si="280">+R111/R99-1</f>
        <v>0.31981669664135892</v>
      </c>
      <c r="BM111" s="24">
        <f t="shared" ref="BM111" si="281">+S111/S99-1</f>
        <v>0.30291607278738097</v>
      </c>
      <c r="BN111" s="24">
        <f t="shared" ref="BN111" si="282">+T111/T99-1</f>
        <v>0.30669340756208618</v>
      </c>
      <c r="BO111" s="24">
        <f t="shared" ref="BO111" si="283">+U111/U99-1</f>
        <v>0.24174418179313384</v>
      </c>
      <c r="BP111" s="24" t="e">
        <f t="shared" ref="BP111" si="284">+V111/V99-1</f>
        <v>#DIV/0!</v>
      </c>
      <c r="BQ111" s="24">
        <f t="shared" ref="BQ111" si="285">+W111/W99-1</f>
        <v>0.28675101836701411</v>
      </c>
      <c r="BR111" s="21"/>
      <c r="BS111" s="35">
        <f t="shared" ref="BS111" si="286">+A111</f>
        <v>45931</v>
      </c>
      <c r="BT111" s="24">
        <f t="shared" ref="BT111" si="287">(C111-C110)/$B110*C$3</f>
        <v>6.1042888701843658E-3</v>
      </c>
      <c r="BU111" s="24">
        <f t="shared" ref="BU111" si="288">(D111-D110)/$B110*D$3</f>
        <v>5.5299550113635304E-4</v>
      </c>
      <c r="BV111" s="24">
        <f t="shared" ref="BV111" si="289">(E111-E110)/$B110*E$3</f>
        <v>2.2729889034044199E-3</v>
      </c>
      <c r="BW111" s="24">
        <f t="shared" ref="BW111" si="290">(F111-F110)/$B110*F$3</f>
        <v>2.2836759079167181E-3</v>
      </c>
      <c r="BX111" s="24">
        <f t="shared" ref="BX111" si="291">(G111-G110)/$B110*G$3</f>
        <v>1.0720193336834604E-3</v>
      </c>
      <c r="BY111" s="24">
        <f t="shared" ref="BY111" si="292">(H111-H110)/$B110*H$3</f>
        <v>1.4030951351846719E-3</v>
      </c>
      <c r="BZ111" s="24">
        <f t="shared" ref="BZ111" si="293">(I111-I110)/$B110*I$3</f>
        <v>3.8889539473683579E-3</v>
      </c>
      <c r="CA111" s="24">
        <f t="shared" ref="CA111" si="294">(J111-J110)/$B110*J$3</f>
        <v>6.1008532296719575E-4</v>
      </c>
      <c r="CB111" s="24">
        <f t="shared" ref="CB111" si="295">(K111-K110)/$B110*K$3</f>
        <v>1.0412883807608784E-3</v>
      </c>
      <c r="CC111" s="24">
        <f t="shared" ref="CC111" si="296">(L111-L110)/$B110*L$3</f>
        <v>4.4986778677114087E-4</v>
      </c>
      <c r="CD111" s="24">
        <f t="shared" ref="CD111" si="297">(M111-M110)/$B110*M$3</f>
        <v>3.4668594417471108E-3</v>
      </c>
      <c r="CE111" s="24">
        <f t="shared" ref="CE111" si="298">(N111-N110)/$B110*N$3</f>
        <v>8.201304689972002E-4</v>
      </c>
      <c r="CF111" s="24">
        <f t="shared" ref="CF111" si="299">+SUM(BT111:CE111)</f>
        <v>2.396624900012187E-2</v>
      </c>
      <c r="CG111" s="21"/>
    </row>
    <row r="112" spans="1:85" x14ac:dyDescent="0.25">
      <c r="A112" s="31">
        <f>+[1]NAC!A113</f>
        <v>45962</v>
      </c>
      <c r="B112" s="17">
        <f>+[1]GBA!B113</f>
        <v>9840.8456999999999</v>
      </c>
      <c r="C112" s="17">
        <f>+[1]GBA!C113</f>
        <v>10553.5882</v>
      </c>
      <c r="D112" s="17">
        <f>+[1]GBA!D113</f>
        <v>7351.7745999999997</v>
      </c>
      <c r="E112" s="17">
        <f>+[1]GBA!E113</f>
        <v>8073.6626999999999</v>
      </c>
      <c r="F112" s="17">
        <f>+[1]GBA!F113</f>
        <v>9540.9531000000006</v>
      </c>
      <c r="G112" s="17">
        <f>+[1]GBA!G113</f>
        <v>8236.2857000000004</v>
      </c>
      <c r="H112" s="17">
        <f>+[1]GBA!H113</f>
        <v>10531.0319</v>
      </c>
      <c r="I112" s="17">
        <f>+[1]GBA!I113</f>
        <v>9864.6214999999993</v>
      </c>
      <c r="J112" s="17">
        <f>+[1]GBA!J113</f>
        <v>9216.2117999999991</v>
      </c>
      <c r="K112" s="17">
        <f>+[1]GBA!K113</f>
        <v>9206.6239999999998</v>
      </c>
      <c r="L112" s="17">
        <f>+[1]GBA!L113</f>
        <v>9343.8346999999994</v>
      </c>
      <c r="M112" s="17">
        <f>+[1]GBA!M113</f>
        <v>11843.541800000001</v>
      </c>
      <c r="N112" s="17">
        <f>+[1]GBA!N113</f>
        <v>9715.7343000000001</v>
      </c>
      <c r="O112" s="18">
        <f>+[1]GBA!R113</f>
        <v>8875.6494999999995</v>
      </c>
      <c r="P112" s="19">
        <f>+[1]GBA!S113</f>
        <v>10107.6944</v>
      </c>
      <c r="Q112" s="20">
        <f>+[1]GBA!T113</f>
        <v>9490.7232999999997</v>
      </c>
      <c r="R112" s="18">
        <f t="shared" ref="R112" si="300">+SUMPRODUCT($C$3:$N$3,C112:N112)</f>
        <v>9840.7793221200009</v>
      </c>
      <c r="S112" s="19">
        <f t="shared" si="41"/>
        <v>9841.4337165034776</v>
      </c>
      <c r="T112" s="19">
        <f t="shared" si="42"/>
        <v>9607.8441021305662</v>
      </c>
      <c r="U112" s="19">
        <f t="shared" si="43"/>
        <v>8667.4109222739626</v>
      </c>
      <c r="V112" s="19"/>
      <c r="W112" s="20">
        <f t="shared" si="44"/>
        <v>9318.6989675706864</v>
      </c>
      <c r="X112" s="21"/>
      <c r="Y112" s="41">
        <f t="shared" ref="Y112" si="301">+B112/B111-1</f>
        <v>2.4819751103297039E-2</v>
      </c>
      <c r="Z112" s="24">
        <f t="shared" ref="Z112" si="302">+C112/C111-1</f>
        <v>2.7972772132976775E-2</v>
      </c>
      <c r="AA112" s="24">
        <f t="shared" ref="AA112" si="303">+D112/D111-1</f>
        <v>1.203878518033541E-2</v>
      </c>
      <c r="AB112" s="24">
        <f t="shared" ref="AB112" si="304">+E112/E111-1</f>
        <v>2.5637348407898664E-3</v>
      </c>
      <c r="AC112" s="24">
        <f t="shared" ref="AC112" si="305">+F112/F111-1</f>
        <v>3.2766974606147636E-2</v>
      </c>
      <c r="AD112" s="24">
        <f t="shared" ref="AD112" si="306">+G112/G111-1</f>
        <v>1.0887070009871991E-2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2.781673668079776E-2</v>
      </c>
      <c r="AH112" s="24">
        <f t="shared" ref="AH112" si="310">+K112/K111-1</f>
        <v>2.6865765930938812E-2</v>
      </c>
      <c r="AI112" s="24">
        <f t="shared" ref="AI112" si="311">+L112/L111-1</f>
        <v>3.0910905446288162E-2</v>
      </c>
      <c r="AJ112" s="24">
        <f t="shared" ref="AJ112" si="312">+M112/M111-1</f>
        <v>2.6438255617003081E-2</v>
      </c>
      <c r="AK112" s="24">
        <f t="shared" ref="AK112" si="313">+N112/N111-1</f>
        <v>2.5275840617799306E-2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2.4819226619602786E-2</v>
      </c>
      <c r="AP112" s="24">
        <f t="shared" ref="AP112" si="318">+S112/S111-1</f>
        <v>2.2483866940168351E-2</v>
      </c>
      <c r="AQ112" s="24">
        <f t="shared" ref="AQ112" si="319">+T112/T111-1</f>
        <v>1.9374938970176281E-2</v>
      </c>
      <c r="AR112" s="24">
        <f t="shared" ref="AR112" si="320">+U112/U111-1</f>
        <v>1.5358857800778836E-2</v>
      </c>
      <c r="AS112" s="24" t="e">
        <f t="shared" ref="AS112" si="321">+V112/V111-1</f>
        <v>#DIV/0!</v>
      </c>
      <c r="AT112" s="24">
        <f t="shared" ref="AT112" si="322">+W112/W111-1</f>
        <v>2.1812073051908465E-2</v>
      </c>
      <c r="AU112" s="21"/>
      <c r="AV112" s="24">
        <f t="shared" ref="AV112" si="323">+B112/B100-1</f>
        <v>0.31828820198490626</v>
      </c>
      <c r="AW112" s="24">
        <f t="shared" ref="AW112" si="324">+C112/C100-1</f>
        <v>0.32256789897944005</v>
      </c>
      <c r="AX112" s="24">
        <f t="shared" ref="AX112" si="325">+D112/D100-1</f>
        <v>0.25494531380825269</v>
      </c>
      <c r="AY112" s="24">
        <f t="shared" ref="AY112" si="326">+E112/E100-1</f>
        <v>0.15141201397890258</v>
      </c>
      <c r="AZ112" s="24">
        <f t="shared" ref="AZ112" si="327">+F112/F100-1</f>
        <v>0.39458813243954527</v>
      </c>
      <c r="BA112" s="24">
        <f t="shared" ref="BA112" si="328">+G112/G100-1</f>
        <v>0.18908776094471058</v>
      </c>
      <c r="BB112" s="24">
        <f t="shared" ref="BB112" si="329">+H112/H100-1</f>
        <v>0.28446366199761308</v>
      </c>
      <c r="BC112" s="24">
        <f t="shared" ref="BC112" si="330">+I112/I100-1</f>
        <v>0.29808942985816822</v>
      </c>
      <c r="BD112" s="24">
        <f t="shared" ref="BD112" si="331">+J112/J100-1</f>
        <v>0.39123076198958695</v>
      </c>
      <c r="BE112" s="24">
        <f t="shared" ref="BE112" si="332">+K112/K100-1</f>
        <v>0.31360416295549176</v>
      </c>
      <c r="BF112" s="24">
        <f t="shared" ref="BF112" si="333">+L112/L100-1</f>
        <v>0.44723208482317811</v>
      </c>
      <c r="BG112" s="24">
        <f t="shared" ref="BG112" si="334">+M112/M100-1</f>
        <v>0.43097703289666067</v>
      </c>
      <c r="BH112" s="24">
        <f t="shared" ref="BH112" si="335">+N112/N100-1</f>
        <v>0.35664300873109389</v>
      </c>
      <c r="BI112" s="24">
        <f t="shared" ref="BI112" si="336">+O112/O100-1</f>
        <v>0.16078642436224388</v>
      </c>
      <c r="BJ112" s="24">
        <f t="shared" ref="BJ112" si="337">+P112/P100-1</f>
        <v>0.33985736874571537</v>
      </c>
      <c r="BK112" s="24">
        <f t="shared" ref="BK112" si="338">+Q112/Q100-1</f>
        <v>0.32721328602306743</v>
      </c>
      <c r="BL112" s="24">
        <f t="shared" ref="BL112" si="339">+R112/R100-1</f>
        <v>0.31828095516067578</v>
      </c>
      <c r="BM112" s="24">
        <f t="shared" ref="BM112" si="340">+S112/S100-1</f>
        <v>0.30754919737841524</v>
      </c>
      <c r="BN112" s="24">
        <f t="shared" ref="BN112" si="341">+T112/T100-1</f>
        <v>0.30088679613550084</v>
      </c>
      <c r="BO112" s="24">
        <f t="shared" ref="BO112" si="342">+U112/U100-1</f>
        <v>0.23628597236299109</v>
      </c>
      <c r="BP112" s="24" t="e">
        <f t="shared" ref="BP112" si="343">+V112/V100-1</f>
        <v>#DIV/0!</v>
      </c>
      <c r="BQ112" s="24">
        <f t="shared" ref="BQ112" si="344">+W112/W100-1</f>
        <v>0.27828175948811462</v>
      </c>
      <c r="BR112" s="21"/>
      <c r="BS112" s="35">
        <f t="shared" ref="BS112" si="345">+A112</f>
        <v>45962</v>
      </c>
      <c r="BT112" s="24">
        <f t="shared" ref="BT112" si="346">(C112-C111)/$B111*C$3</f>
        <v>7.0101403302345964E-3</v>
      </c>
      <c r="BU112" s="24">
        <f t="shared" ref="BU112" si="347">(D112-D111)/$B111*D$3</f>
        <v>2.9781084509152998E-4</v>
      </c>
      <c r="BV112" s="24">
        <f t="shared" ref="BV112" si="348">(E112-E111)/$B111*E$3</f>
        <v>1.8253849718537972E-4</v>
      </c>
      <c r="BW112" s="24">
        <f t="shared" ref="BW112" si="349">(F112-F111)/$B111*F$3</f>
        <v>3.2974066759207067E-3</v>
      </c>
      <c r="BX112" s="24">
        <f t="shared" ref="BX112" si="350">(G112-G111)/$B111*G$3</f>
        <v>5.7919177037987551E-4</v>
      </c>
      <c r="BY112" s="24">
        <f t="shared" ref="BY112" si="351">(H112-H111)/$B111*H$3</f>
        <v>2.3415673752175919E-3</v>
      </c>
      <c r="BZ112" s="24">
        <f t="shared" ref="BZ112" si="352">(I112-I111)/$B111*I$3</f>
        <v>3.2989094063984449E-3</v>
      </c>
      <c r="CA112" s="24">
        <f t="shared" ref="CA112" si="353">(J112-J111)/$B111*J$3</f>
        <v>7.2990161628199498E-4</v>
      </c>
      <c r="CB112" s="24">
        <f t="shared" ref="CB112" si="354">(K112-K111)/$B111*K$3</f>
        <v>1.8712846283155966E-3</v>
      </c>
      <c r="CC112" s="24">
        <f t="shared" ref="CC112" si="355">(L112-L111)/$B111*L$3</f>
        <v>8.8112545364033067E-4</v>
      </c>
      <c r="CD112" s="24">
        <f t="shared" ref="CD112" si="356">(M112-M111)/$B111*M$3</f>
        <v>3.4437047624311292E-3</v>
      </c>
      <c r="CE112" s="24">
        <f t="shared" ref="CE112" si="357">(N112-N111)/$B111*N$3</f>
        <v>8.8549055129179331E-4</v>
      </c>
      <c r="CF112" s="24">
        <f t="shared" ref="CF112" si="358">+SUM(BT112:CE112)</f>
        <v>2.4819071912388968E-2</v>
      </c>
      <c r="CG112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12"/>
  <sheetViews>
    <sheetView zoomScale="85" workbookViewId="0">
      <pane xSplit="1" ySplit="4" topLeftCell="BQ98" activePane="bottomRight" state="frozen"/>
      <selection pane="topRight" activeCell="B1" sqref="B1"/>
      <selection pane="bottomLeft" activeCell="A5" sqref="A5"/>
      <selection pane="bottomRight" activeCell="A112" sqref="A112:XFD112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12" si="52">+($C$3*$C70+$D$3*$D70+$E$3*$E70+$G$3*$G70+$K$3*$K70+$M$3*$M70+$N$3*$N70)/SUM($C$3:$E$3,$G$3,$K$3,$M$3:$N$3)</f>
        <v>769.28364372528927</v>
      </c>
      <c r="T70" s="19">
        <f t="shared" ref="T70:T112" si="53">+($E$3*$E70+$G$3*$G70+$K$3*$K70+$M$3*$M70+$N$3*$N70)/SUM($E$3,$G$3,$K$3,$M$3:$N$3)</f>
        <v>744.33250167410711</v>
      </c>
      <c r="U70" s="19">
        <f t="shared" ref="U70:U112" si="54">+($E$3*$E70+$G$3*$G70+$K$3*$K70+$N$3*$N70)/SUM($E$3,$G$3,$K$3,$N$3)</f>
        <v>743.77236409516945</v>
      </c>
      <c r="V70" s="19"/>
      <c r="W70" s="20">
        <f t="shared" ref="W70:W112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  <row r="110" spans="1:84" x14ac:dyDescent="0.25">
      <c r="A110" s="31">
        <f>+[1]PAM!A111</f>
        <v>45901</v>
      </c>
      <c r="B110" s="17">
        <f>+[1]PAM!B111</f>
        <v>9366.7610000000004</v>
      </c>
      <c r="C110" s="17">
        <f>+[1]PAM!C111</f>
        <v>9918.3047999999999</v>
      </c>
      <c r="D110" s="17">
        <f>+[1]PAM!D111</f>
        <v>7073.7187000000004</v>
      </c>
      <c r="E110" s="17">
        <f>+[1]PAM!E111</f>
        <v>7508.4177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8476.1088</v>
      </c>
      <c r="K110" s="17">
        <f>+[1]PAM!K111</f>
        <v>8408.7468000000008</v>
      </c>
      <c r="L110" s="17">
        <f>+[1]PAM!L111</f>
        <v>7732.8253999999997</v>
      </c>
      <c r="M110" s="17">
        <f>+[1]PAM!M111</f>
        <v>11365.970799999999</v>
      </c>
      <c r="N110" s="17">
        <f>+[1]PAM!N111</f>
        <v>8971.4094999999998</v>
      </c>
      <c r="O110" s="18">
        <f>+[1]PAM!R111</f>
        <v>8264.9812999999995</v>
      </c>
      <c r="P110" s="19">
        <f>+[1]PAM!S111</f>
        <v>9689.4722000000002</v>
      </c>
      <c r="Q110" s="20">
        <f>+[1]PAM!T111</f>
        <v>8902.1443999999992</v>
      </c>
      <c r="R110" s="18">
        <f t="shared" ref="R110" si="180">+SUMPRODUCT($C$3:$N$3,C110:N110)</f>
        <v>9366.6222571099988</v>
      </c>
      <c r="S110" s="19">
        <f t="shared" si="52"/>
        <v>9183.3894950798076</v>
      </c>
      <c r="T110" s="19">
        <f t="shared" si="53"/>
        <v>8819.5899843470961</v>
      </c>
      <c r="U110" s="19">
        <f t="shared" si="54"/>
        <v>8076.0541297404461</v>
      </c>
      <c r="V110" s="19"/>
      <c r="W110" s="20">
        <f t="shared" si="55"/>
        <v>8946.086956872783</v>
      </c>
      <c r="X110" s="21"/>
      <c r="Y110" s="41">
        <f t="shared" ref="Y110" si="181">+B110/B109-1</f>
        <v>2.0083347520879924E-2</v>
      </c>
      <c r="Z110" s="24">
        <f t="shared" ref="Z110" si="182">+C110/C109-1</f>
        <v>1.731629807247459E-2</v>
      </c>
      <c r="AA110" s="24">
        <f t="shared" ref="AA110" si="183">+D110/D109-1</f>
        <v>1.3413027574340264E-2</v>
      </c>
      <c r="AB110" s="24">
        <f t="shared" ref="AB110" si="184">+E110/E109-1</f>
        <v>1.3858956380470078E-2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2.1654506530573769E-2</v>
      </c>
      <c r="AH110" s="24">
        <f t="shared" ref="AH110" si="190">+K110/K109-1</f>
        <v>2.4424615988245524E-3</v>
      </c>
      <c r="AI110" s="24">
        <f t="shared" ref="AI110" si="191">+L110/L109-1</f>
        <v>2.7928202279675407E-2</v>
      </c>
      <c r="AJ110" s="24">
        <f t="shared" ref="AJ110" si="192">+M110/M109-1</f>
        <v>1.7144704428229574E-2</v>
      </c>
      <c r="AK110" s="24">
        <f t="shared" ref="AK110" si="193">+N110/N109-1</f>
        <v>2.1240479510111099E-2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2.0083659499358308E-2</v>
      </c>
      <c r="AP110" s="24">
        <f t="shared" ref="AP110" si="198">+S110/S109-1</f>
        <v>1.5624850872421048E-2</v>
      </c>
      <c r="AQ110" s="24">
        <f t="shared" ref="AQ110" si="199">+T110/T109-1</f>
        <v>1.4297055647256807E-2</v>
      </c>
      <c r="AR110" s="24">
        <f t="shared" ref="AR110" si="200">+U110/U109-1</f>
        <v>1.3131440046797227E-2</v>
      </c>
      <c r="AS110" s="24" t="e">
        <f t="shared" ref="AS110" si="201">+V110/V109-1</f>
        <v>#DIV/0!</v>
      </c>
      <c r="AT110" s="24">
        <f t="shared" ref="AT110" si="202">+W110/W109-1</f>
        <v>1.9848097680931653E-2</v>
      </c>
      <c r="AU110" s="21"/>
      <c r="AV110" s="24">
        <f t="shared" ref="AV110" si="203">+B110/B98-1</f>
        <v>0.31093861261003686</v>
      </c>
      <c r="AW110" s="24">
        <f t="shared" ref="AW110" si="204">+C110/C98-1</f>
        <v>0.26682748758992969</v>
      </c>
      <c r="AX110" s="24">
        <f t="shared" ref="AX110" si="205">+D110/D98-1</f>
        <v>0.28409859836897744</v>
      </c>
      <c r="AY110" s="24">
        <f t="shared" ref="AY110" si="206">+E110/E98-1</f>
        <v>0.19760404152609334</v>
      </c>
      <c r="AZ110" s="24">
        <f t="shared" ref="AZ110" si="207">+F110/F98-1</f>
        <v>0.57110107420004064</v>
      </c>
      <c r="BA110" s="24">
        <f t="shared" ref="BA110" si="208">+G110/G98-1</f>
        <v>0.20029410097541755</v>
      </c>
      <c r="BB110" s="24">
        <f t="shared" ref="BB110" si="209">+H110/H98-1</f>
        <v>0.30119058423752021</v>
      </c>
      <c r="BC110" s="24">
        <f t="shared" ref="BC110" si="210">+I110/I98-1</f>
        <v>0.24437001326457386</v>
      </c>
      <c r="BD110" s="24">
        <f t="shared" ref="BD110" si="211">+J110/J98-1</f>
        <v>0.33936568986086635</v>
      </c>
      <c r="BE110" s="24">
        <f t="shared" ref="BE110" si="212">+K110/K98-1</f>
        <v>0.33743630663437529</v>
      </c>
      <c r="BF110" s="24">
        <f t="shared" ref="BF110" si="213">+L110/L98-1</f>
        <v>0.72083848941907447</v>
      </c>
      <c r="BG110" s="24">
        <f t="shared" ref="BG110" si="214">+M110/M98-1</f>
        <v>0.49408156962308514</v>
      </c>
      <c r="BH110" s="24">
        <f t="shared" ref="BH110" si="215">+N110/N98-1</f>
        <v>0.2978103043807061</v>
      </c>
      <c r="BI110" s="24">
        <f t="shared" ref="BI110" si="216">+O110/O98-1</f>
        <v>0.10349306345895215</v>
      </c>
      <c r="BJ110" s="24">
        <f t="shared" ref="BJ110" si="217">+P110/P98-1</f>
        <v>0.33858787394915835</v>
      </c>
      <c r="BK110" s="24">
        <f t="shared" ref="BK110" si="218">+Q110/Q98-1</f>
        <v>0.3490932511257554</v>
      </c>
      <c r="BL110" s="24">
        <f t="shared" ref="BL110" si="219">+R110/R98-1</f>
        <v>0.31092053075533688</v>
      </c>
      <c r="BM110" s="24">
        <f t="shared" ref="BM110" si="220">+S110/S98-1</f>
        <v>0.28951397624252406</v>
      </c>
      <c r="BN110" s="24">
        <f t="shared" ref="BN110" si="221">+T110/T98-1</f>
        <v>0.31109126379739216</v>
      </c>
      <c r="BO110" s="24">
        <f t="shared" ref="BO110" si="222">+U110/U98-1</f>
        <v>0.24826428221734687</v>
      </c>
      <c r="BP110" s="24" t="e">
        <f t="shared" ref="BP110" si="223">+V110/V98-1</f>
        <v>#DIV/0!</v>
      </c>
      <c r="BQ110" s="24">
        <f t="shared" ref="BQ110" si="224">+W110/W98-1</f>
        <v>0.27182962541492617</v>
      </c>
      <c r="BR110" s="21"/>
      <c r="BS110" s="35">
        <f t="shared" ref="BS110" si="225">+A110</f>
        <v>45901</v>
      </c>
      <c r="BT110" s="24">
        <f t="shared" ref="BT110" si="226">(C110-C109)/$B109*C$3</f>
        <v>5.2675339861575814E-3</v>
      </c>
      <c r="BU110" s="24">
        <f t="shared" ref="BU110" si="227">(D110-D109)/$B109*D$3</f>
        <v>3.8745202521006498E-4</v>
      </c>
      <c r="BV110" s="24">
        <f t="shared" ref="BV110" si="228">(E110-E109)/$B109*E$3</f>
        <v>1.1658211716573162E-3</v>
      </c>
      <c r="BW110" s="24">
        <f t="shared" ref="BW110" si="229">(F110-F109)/$B109*F$3</f>
        <v>3.109947432076929E-3</v>
      </c>
      <c r="BX110" s="24">
        <f t="shared" ref="BX110" si="230">(G110-G109)/$B109*G$3</f>
        <v>1.1040681737560199E-3</v>
      </c>
      <c r="BY110" s="24">
        <f t="shared" ref="BY110" si="231">(H110-H109)/$B109*H$3</f>
        <v>2.4583648059455657E-3</v>
      </c>
      <c r="BZ110" s="24">
        <f t="shared" ref="BZ110" si="232">(I110-I109)/$B109*I$3</f>
        <v>3.0798542065822365E-3</v>
      </c>
      <c r="CA110" s="24">
        <f t="shared" ref="CA110" si="233">(J110-J109)/$B109*J$3</f>
        <v>5.5956818106896785E-4</v>
      </c>
      <c r="CB110" s="24">
        <f t="shared" ref="CB110" si="234">(K110-K109)/$B109*K$3</f>
        <v>1.6488844515348105E-4</v>
      </c>
      <c r="CC110" s="24">
        <f t="shared" ref="CC110" si="235">(L110-L109)/$B109*L$3</f>
        <v>3.6837529705226749E-4</v>
      </c>
      <c r="CD110" s="24">
        <f t="shared" ref="CD110" si="236">(M110-M109)/$B109*M$3</f>
        <v>1.6899934980687415E-3</v>
      </c>
      <c r="CE110" s="24">
        <f t="shared" ref="CE110" si="237">(N110-N109)/$B109*N$3</f>
        <v>7.2748865004440306E-4</v>
      </c>
      <c r="CF110" s="24">
        <f t="shared" ref="CF110" si="238">+SUM(BT110:CE110)</f>
        <v>2.0083355872773576E-2</v>
      </c>
    </row>
    <row r="111" spans="1:84" x14ac:dyDescent="0.25">
      <c r="A111" s="31">
        <f>+[1]PAM!A112</f>
        <v>45931</v>
      </c>
      <c r="B111" s="17">
        <f>+[1]PAM!B112</f>
        <v>9584.1450000000004</v>
      </c>
      <c r="C111" s="17">
        <f>+[1]PAM!C112</f>
        <v>10132.2569</v>
      </c>
      <c r="D111" s="17">
        <f>+[1]PAM!D112</f>
        <v>7241.1962000000003</v>
      </c>
      <c r="E111" s="17">
        <f>+[1]PAM!E112</f>
        <v>7617.2626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8642.9079000000002</v>
      </c>
      <c r="K111" s="17">
        <f>+[1]PAM!K112</f>
        <v>8558.7170000000006</v>
      </c>
      <c r="L111" s="17">
        <f>+[1]PAM!L112</f>
        <v>7886.6605</v>
      </c>
      <c r="M111" s="17">
        <f>+[1]PAM!M112</f>
        <v>11600.612999999999</v>
      </c>
      <c r="N111" s="17">
        <f>+[1]PAM!N112</f>
        <v>9202.9794999999995</v>
      </c>
      <c r="O111" s="18">
        <f>+[1]PAM!R112</f>
        <v>8458.8881000000001</v>
      </c>
      <c r="P111" s="19">
        <f>+[1]PAM!S112</f>
        <v>9898.7806999999993</v>
      </c>
      <c r="Q111" s="20">
        <f>+[1]PAM!T112</f>
        <v>9162.8192999999992</v>
      </c>
      <c r="R111" s="18">
        <f t="shared" ref="R111" si="239">+SUMPRODUCT($C$3:$N$3,C111:N111)</f>
        <v>9584.0106658800014</v>
      </c>
      <c r="S111" s="19">
        <f t="shared" si="52"/>
        <v>9365.6561934251004</v>
      </c>
      <c r="T111" s="19">
        <f t="shared" si="53"/>
        <v>8978.0958622767866</v>
      </c>
      <c r="U111" s="19">
        <f t="shared" si="54"/>
        <v>8212.3284211968294</v>
      </c>
      <c r="V111" s="19"/>
      <c r="W111" s="20">
        <f t="shared" si="55"/>
        <v>9152.9731283576202</v>
      </c>
      <c r="X111" s="21"/>
      <c r="Y111" s="41">
        <f t="shared" ref="Y111" si="240">+B111/B110-1</f>
        <v>2.3208022495716518E-2</v>
      </c>
      <c r="Z111" s="24">
        <f t="shared" ref="Z111" si="241">+C111/C110-1</f>
        <v>2.1571438296592804E-2</v>
      </c>
      <c r="AA111" s="24">
        <f t="shared" ref="AA111" si="242">+D111/D110-1</f>
        <v>2.3676019234409207E-2</v>
      </c>
      <c r="AB111" s="24">
        <f t="shared" ref="AB111" si="243">+E111/E110-1</f>
        <v>1.4496383172715621E-2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1.9678735129025293E-2</v>
      </c>
      <c r="AH111" s="24">
        <f t="shared" ref="AH111" si="249">+K111/K110-1</f>
        <v>1.7835023882512457E-2</v>
      </c>
      <c r="AI111" s="24">
        <f t="shared" ref="AI111" si="250">+L111/L110-1</f>
        <v>1.9893776471404667E-2</v>
      </c>
      <c r="AJ111" s="24">
        <f t="shared" ref="AJ111" si="251">+M111/M110-1</f>
        <v>2.0644272638814076E-2</v>
      </c>
      <c r="AK111" s="24">
        <f t="shared" ref="AK111" si="252">+N111/N110-1</f>
        <v>2.5811997546205001E-2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2.3208836953469314E-2</v>
      </c>
      <c r="AP111" s="24">
        <f t="shared" ref="AP111" si="257">+S111/S110-1</f>
        <v>1.984743197954808E-2</v>
      </c>
      <c r="AQ111" s="24">
        <f t="shared" ref="AQ111" si="258">+T111/T110-1</f>
        <v>1.7972023439979168E-2</v>
      </c>
      <c r="AR111" s="24">
        <f t="shared" ref="AR111" si="259">+U111/U110-1</f>
        <v>1.6873870490113019E-2</v>
      </c>
      <c r="AS111" s="24" t="e">
        <f t="shared" ref="AS111" si="260">+V111/V110-1</f>
        <v>#DIV/0!</v>
      </c>
      <c r="AT111" s="24">
        <f t="shared" ref="AT111" si="261">+W111/W110-1</f>
        <v>2.3125884253326845E-2</v>
      </c>
      <c r="AU111" s="21"/>
      <c r="AV111" s="24">
        <f t="shared" ref="AV111" si="262">+B111/B99-1</f>
        <v>0.30781167813129207</v>
      </c>
      <c r="AW111" s="24">
        <f t="shared" ref="AW111" si="263">+C111/C99-1</f>
        <v>0.27545580716845897</v>
      </c>
      <c r="AX111" s="24">
        <f t="shared" ref="AX111" si="264">+D111/D99-1</f>
        <v>0.2807763264612344</v>
      </c>
      <c r="AY111" s="24">
        <f t="shared" ref="AY111" si="265">+E111/E99-1</f>
        <v>0.16480812240703613</v>
      </c>
      <c r="AZ111" s="24">
        <f t="shared" ref="AZ111" si="266">+F111/F99-1</f>
        <v>0.53380523805170799</v>
      </c>
      <c r="BA111" s="24">
        <f t="shared" ref="BA111" si="267">+G111/G99-1</f>
        <v>0.18444839295832249</v>
      </c>
      <c r="BB111" s="24">
        <f t="shared" ref="BB111" si="268">+H111/H99-1</f>
        <v>0.28956379705983637</v>
      </c>
      <c r="BC111" s="24">
        <f t="shared" ref="BC111" si="269">+I111/I99-1</f>
        <v>0.28101790697122775</v>
      </c>
      <c r="BD111" s="24">
        <f t="shared" ref="BD111" si="270">+J111/J99-1</f>
        <v>0.33802591748058708</v>
      </c>
      <c r="BE111" s="24">
        <f t="shared" ref="BE111" si="271">+K111/K99-1</f>
        <v>0.33402926273344535</v>
      </c>
      <c r="BF111" s="24">
        <f t="shared" ref="BF111" si="272">+L111/L99-1</f>
        <v>0.68974346695993649</v>
      </c>
      <c r="BG111" s="24">
        <f t="shared" ref="BG111" si="273">+M111/M99-1</f>
        <v>0.46647672919852301</v>
      </c>
      <c r="BH111" s="24">
        <f t="shared" ref="BH111" si="274">+N111/N99-1</f>
        <v>0.29886580662449003</v>
      </c>
      <c r="BI111" s="24">
        <f t="shared" ref="BI111" si="275">+O111/O99-1</f>
        <v>0.10766769304389756</v>
      </c>
      <c r="BJ111" s="24">
        <f t="shared" ref="BJ111" si="276">+P111/P99-1</f>
        <v>0.33039828792400172</v>
      </c>
      <c r="BK111" s="24">
        <f t="shared" ref="BK111" si="277">+Q111/Q99-1</f>
        <v>0.3597853630784591</v>
      </c>
      <c r="BL111" s="24">
        <f t="shared" ref="BL111" si="278">+R111/R99-1</f>
        <v>0.30779583219343487</v>
      </c>
      <c r="BM111" s="24">
        <f t="shared" ref="BM111" si="279">+S111/S99-1</f>
        <v>0.28382574886083112</v>
      </c>
      <c r="BN111" s="24">
        <f t="shared" ref="BN111" si="280">+T111/T99-1</f>
        <v>0.29173607342345864</v>
      </c>
      <c r="BO111" s="24">
        <f t="shared" ref="BO111" si="281">+U111/U99-1</f>
        <v>0.23122306824453576</v>
      </c>
      <c r="BP111" s="24" t="e">
        <f t="shared" ref="BP111" si="282">+V111/V99-1</f>
        <v>#DIV/0!</v>
      </c>
      <c r="BQ111" s="24">
        <f t="shared" ref="BQ111" si="283">+W111/W99-1</f>
        <v>0.26879675835743888</v>
      </c>
      <c r="BR111" s="21"/>
      <c r="BS111" s="35">
        <f t="shared" ref="BS111" si="284">+A111</f>
        <v>45931</v>
      </c>
      <c r="BT111" s="24">
        <f t="shared" ref="BT111" si="285">(C111-C110)/$B110*C$3</f>
        <v>6.5441273296073339E-3</v>
      </c>
      <c r="BU111" s="24">
        <f t="shared" ref="BU111" si="286">(D111-D110)/$B110*D$3</f>
        <v>6.7943924265816092E-4</v>
      </c>
      <c r="BV111" s="24">
        <f t="shared" ref="BV111" si="287">(E111-E110)/$B110*E$3</f>
        <v>1.2120009328731676E-3</v>
      </c>
      <c r="BW111" s="24">
        <f t="shared" ref="BW111" si="288">(F111-F110)/$B110*F$3</f>
        <v>2.7399194919140212E-3</v>
      </c>
      <c r="BX111" s="24">
        <f t="shared" ref="BX111" si="289">(G111-G110)/$B110*G$3</f>
        <v>7.5553989260535677E-4</v>
      </c>
      <c r="BY111" s="24">
        <f t="shared" ref="BY111" si="290">(H111-H110)/$B110*H$3</f>
        <v>2.2004789403722424E-3</v>
      </c>
      <c r="BZ111" s="24">
        <f t="shared" ref="BZ111" si="291">(I111-I110)/$B110*I$3</f>
        <v>4.205909571088658E-3</v>
      </c>
      <c r="CA111" s="24">
        <f t="shared" ref="CA111" si="292">(J111-J110)/$B110*J$3</f>
        <v>5.0929603733884156E-4</v>
      </c>
      <c r="CB111" s="24">
        <f t="shared" ref="CB111" si="293">(K111-K110)/$B110*K$3</f>
        <v>1.1832049285766958E-3</v>
      </c>
      <c r="CC111" s="24">
        <f t="shared" ref="CC111" si="294">(L111-L110)/$B110*L$3</f>
        <v>2.6441852311594194E-4</v>
      </c>
      <c r="CD111" s="24">
        <f t="shared" ref="CD111" si="295">(M111-M110)/$B110*M$3</f>
        <v>2.0290918280075703E-3</v>
      </c>
      <c r="CE111" s="24">
        <f t="shared" ref="CE111" si="296">(N111-N110)/$B110*N$3</f>
        <v>8.8506646000682506E-4</v>
      </c>
      <c r="CF111" s="24">
        <f t="shared" ref="CF111" si="297">+SUM(BT111:CE111)</f>
        <v>2.3208493178164813E-2</v>
      </c>
    </row>
    <row r="112" spans="1:84" x14ac:dyDescent="0.25">
      <c r="A112" s="31">
        <f>+[1]PAM!A113</f>
        <v>45962</v>
      </c>
      <c r="B112" s="17">
        <f>+[1]PAM!B113</f>
        <v>9821.3637999999992</v>
      </c>
      <c r="C112" s="17">
        <f>+[1]PAM!C113</f>
        <v>10406.9262</v>
      </c>
      <c r="D112" s="17">
        <f>+[1]PAM!D113</f>
        <v>7320.4231</v>
      </c>
      <c r="E112" s="17">
        <f>+[1]PAM!E113</f>
        <v>7688.4669000000004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8866.2775999999994</v>
      </c>
      <c r="K112" s="17">
        <f>+[1]PAM!K113</f>
        <v>8791.6636999999992</v>
      </c>
      <c r="L112" s="17">
        <f>+[1]PAM!L113</f>
        <v>7999.1788999999999</v>
      </c>
      <c r="M112" s="17">
        <f>+[1]PAM!M113</f>
        <v>11920.8827</v>
      </c>
      <c r="N112" s="17">
        <f>+[1]PAM!N113</f>
        <v>9438.8273000000008</v>
      </c>
      <c r="O112" s="18">
        <f>+[1]PAM!R113</f>
        <v>8543.4315000000006</v>
      </c>
      <c r="P112" s="19">
        <f>+[1]PAM!S113</f>
        <v>10158.513800000001</v>
      </c>
      <c r="Q112" s="20">
        <f>+[1]PAM!T113</f>
        <v>9414.6473000000005</v>
      </c>
      <c r="R112" s="18">
        <f t="shared" ref="R112" si="298">+SUMPRODUCT($C$3:$N$3,C112:N112)</f>
        <v>9821.2286371099981</v>
      </c>
      <c r="S112" s="19">
        <f t="shared" si="52"/>
        <v>9579.4032256845821</v>
      </c>
      <c r="T112" s="19">
        <f t="shared" si="53"/>
        <v>9157.4052140625008</v>
      </c>
      <c r="U112" s="19">
        <f t="shared" si="54"/>
        <v>8350.4777578226403</v>
      </c>
      <c r="V112" s="19"/>
      <c r="W112" s="20">
        <f t="shared" si="55"/>
        <v>9351.7658089011438</v>
      </c>
      <c r="X112" s="21"/>
      <c r="Y112" s="41">
        <f t="shared" ref="Y112" si="299">+B112/B111-1</f>
        <v>2.4751169770490522E-2</v>
      </c>
      <c r="Z112" s="24">
        <f t="shared" ref="Z112" si="300">+C112/C111-1</f>
        <v>2.7108402669892673E-2</v>
      </c>
      <c r="AA112" s="24">
        <f t="shared" ref="AA112" si="301">+D112/D111-1</f>
        <v>1.094113428386323E-2</v>
      </c>
      <c r="AB112" s="24">
        <f t="shared" ref="AB112" si="302">+E112/E111-1</f>
        <v>9.3477544019553438E-3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2.5844276322787074E-2</v>
      </c>
      <c r="AH112" s="24">
        <f t="shared" ref="AH112" si="308">+K112/K111-1</f>
        <v>2.721747897494442E-2</v>
      </c>
      <c r="AI112" s="24">
        <f t="shared" ref="AI112" si="309">+L112/L111-1</f>
        <v>1.4266925779295336E-2</v>
      </c>
      <c r="AJ112" s="24">
        <f t="shared" ref="AJ112" si="310">+M112/M111-1</f>
        <v>2.7607997956659691E-2</v>
      </c>
      <c r="AK112" s="24">
        <f t="shared" ref="AK112" si="311">+N112/N111-1</f>
        <v>2.5627330800856551E-2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2.4751430220598003E-2</v>
      </c>
      <c r="AP112" s="24">
        <f t="shared" ref="AP112" si="316">+S112/S111-1</f>
        <v>2.2822429933904376E-2</v>
      </c>
      <c r="AQ112" s="24">
        <f t="shared" ref="AQ112" si="317">+T112/T111-1</f>
        <v>1.9971868705380702E-2</v>
      </c>
      <c r="AR112" s="24">
        <f t="shared" ref="AR112" si="318">+U112/U111-1</f>
        <v>1.6822188487887857E-2</v>
      </c>
      <c r="AS112" s="24" t="e">
        <f t="shared" ref="AS112" si="319">+V112/V111-1</f>
        <v>#DIV/0!</v>
      </c>
      <c r="AT112" s="24">
        <f t="shared" ref="AT112" si="320">+W112/W111-1</f>
        <v>2.1718918842624779E-2</v>
      </c>
      <c r="AU112" s="21"/>
      <c r="AV112" s="24">
        <f t="shared" ref="AV112" si="321">+B112/B100-1</f>
        <v>0.30987476015249027</v>
      </c>
      <c r="AW112" s="24">
        <f t="shared" ref="AW112" si="322">+C112/C100-1</f>
        <v>0.29813075952938206</v>
      </c>
      <c r="AX112" s="24">
        <f t="shared" ref="AX112" si="323">+D112/D100-1</f>
        <v>0.24726350103020245</v>
      </c>
      <c r="AY112" s="24">
        <f t="shared" ref="AY112" si="324">+E112/E100-1</f>
        <v>0.15333938529723801</v>
      </c>
      <c r="AZ112" s="24">
        <f t="shared" ref="AZ112" si="325">+F112/F100-1</f>
        <v>0.51529798704876462</v>
      </c>
      <c r="BA112" s="24">
        <f t="shared" ref="BA112" si="326">+G112/G100-1</f>
        <v>0.1737956345741527</v>
      </c>
      <c r="BB112" s="24">
        <f t="shared" ref="BB112" si="327">+H112/H100-1</f>
        <v>0.28269031322577964</v>
      </c>
      <c r="BC112" s="24">
        <f t="shared" ref="BC112" si="328">+I112/I100-1</f>
        <v>0.28812372850454637</v>
      </c>
      <c r="BD112" s="24">
        <f t="shared" ref="BD112" si="329">+J112/J100-1</f>
        <v>0.35355523677422052</v>
      </c>
      <c r="BE112" s="24">
        <f t="shared" ref="BE112" si="330">+K112/K100-1</f>
        <v>0.32956509505264431</v>
      </c>
      <c r="BF112" s="24">
        <f t="shared" ref="BF112" si="331">+L112/L100-1</f>
        <v>0.60019864104384291</v>
      </c>
      <c r="BG112" s="24">
        <f t="shared" ref="BG112" si="332">+M112/M100-1</f>
        <v>0.4527584823205375</v>
      </c>
      <c r="BH112" s="24">
        <f t="shared" ref="BH112" si="333">+N112/N100-1</f>
        <v>0.3040021967430353</v>
      </c>
      <c r="BI112" s="24">
        <f t="shared" ref="BI112" si="334">+O112/O100-1</f>
        <v>0.13052394260097278</v>
      </c>
      <c r="BJ112" s="24">
        <f t="shared" ref="BJ112" si="335">+P112/P100-1</f>
        <v>0.33041079469898849</v>
      </c>
      <c r="BK112" s="24">
        <f t="shared" ref="BK112" si="336">+Q112/Q100-1</f>
        <v>0.35045274781743463</v>
      </c>
      <c r="BL112" s="24">
        <f t="shared" ref="BL112" si="337">+R112/R100-1</f>
        <v>0.3098618479872941</v>
      </c>
      <c r="BM112" s="24">
        <f t="shared" ref="BM112" si="338">+S112/S100-1</f>
        <v>0.28864145067965441</v>
      </c>
      <c r="BN112" s="24">
        <f t="shared" ref="BN112" si="339">+T112/T100-1</f>
        <v>0.28372606345810447</v>
      </c>
      <c r="BO112" s="24">
        <f t="shared" ref="BO112" si="340">+U112/U100-1</f>
        <v>0.22434394625902176</v>
      </c>
      <c r="BP112" s="24" t="e">
        <f t="shared" ref="BP112" si="341">+V112/V100-1</f>
        <v>#DIV/0!</v>
      </c>
      <c r="BQ112" s="24">
        <f t="shared" ref="BQ112" si="342">+W112/W100-1</f>
        <v>0.26487168109873083</v>
      </c>
      <c r="BR112" s="21"/>
      <c r="BS112" s="35">
        <f t="shared" ref="BS112" si="343">+A112</f>
        <v>45962</v>
      </c>
      <c r="BT112" s="24">
        <f t="shared" ref="BT112" si="344">(C112-C111)/$B111*C$3</f>
        <v>8.2107224431600175E-3</v>
      </c>
      <c r="BU112" s="24">
        <f t="shared" ref="BU112" si="345">(D112-D111)/$B111*D$3</f>
        <v>3.1412527669395513E-4</v>
      </c>
      <c r="BV112" s="24">
        <f t="shared" ref="BV112" si="346">(E112-E111)/$B111*E$3</f>
        <v>7.7488482175510015E-4</v>
      </c>
      <c r="BW112" s="24">
        <f t="shared" ref="BW112" si="347">(F112-F111)/$B111*F$3</f>
        <v>2.98678971363643E-3</v>
      </c>
      <c r="BX112" s="24">
        <f t="shared" ref="BX112" si="348">(G112-G111)/$B111*G$3</f>
        <v>5.4651772484660716E-4</v>
      </c>
      <c r="BY112" s="24">
        <f t="shared" ref="BY112" si="349">(H112-H111)/$B111*H$3</f>
        <v>2.2217239159048577E-3</v>
      </c>
      <c r="BZ112" s="24">
        <f t="shared" ref="BZ112" si="350">(I112-I111)/$B111*I$3</f>
        <v>3.4568606151096446E-3</v>
      </c>
      <c r="CA112" s="24">
        <f t="shared" ref="CA112" si="351">(J112-J111)/$B111*J$3</f>
        <v>6.6655642417763703E-4</v>
      </c>
      <c r="CB112" s="24">
        <f t="shared" ref="CB112" si="352">(K112-K111)/$B111*K$3</f>
        <v>1.7961707726667213E-3</v>
      </c>
      <c r="CC112" s="24">
        <f t="shared" ref="CC112" si="353">(L112-L111)/$B111*L$3</f>
        <v>1.8901490325949773E-4</v>
      </c>
      <c r="CD112" s="24">
        <f t="shared" ref="CD112" si="354">(M112-M111)/$B111*M$3</f>
        <v>2.7067459538644353E-3</v>
      </c>
      <c r="CE112" s="24">
        <f t="shared" ref="CE112" si="355">(N112-N111)/$B111*N$3</f>
        <v>8.8097073239188771E-4</v>
      </c>
      <c r="CF112" s="24">
        <f t="shared" ref="CF112" si="356">+SUM(BT112:CE112)</f>
        <v>2.4751083297466791E-2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12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A112" sqref="A112:XFD112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12" si="52">+($C$3*$C70+$D$3*$D70+$E$3*$E70+$G$3*$G70+$K$3*$K70+$M$3*$M70+$N$3*$N70)/SUM($C$3:$E$3,$G$3,$K$3,$M$3:$N$3)</f>
        <v>786.98395170446827</v>
      </c>
      <c r="T70" s="19">
        <f t="shared" ref="T70:T112" si="53">+($E$3*$E70+$G$3*$G70+$K$3*$K70+$M$3*$M70+$N$3*$N70)/SUM($E$3,$G$3,$K$3,$M$3:$N$3)</f>
        <v>752.81071241975974</v>
      </c>
      <c r="U70" s="19">
        <f t="shared" ref="U70:U112" si="54">+($E$3*$E70+$G$3*$G70+$K$3*$K70+$N$3*$N70)/SUM($E$3,$G$3,$K$3,$N$3)</f>
        <v>740.3383374640805</v>
      </c>
      <c r="V70" s="19"/>
      <c r="W70" s="20">
        <f t="shared" ref="W70:W112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  <row r="110" spans="1:84" x14ac:dyDescent="0.25">
      <c r="A110" s="31">
        <f>+[1]NOA!A111</f>
        <v>45901</v>
      </c>
      <c r="B110" s="17">
        <f>+[1]NOA!B111</f>
        <v>9455.5666000000001</v>
      </c>
      <c r="C110" s="17">
        <f>+[1]NOA!C111</f>
        <v>9506.1281999999992</v>
      </c>
      <c r="D110" s="17">
        <f>+[1]NOA!D111</f>
        <v>6697.8624</v>
      </c>
      <c r="E110" s="17">
        <f>+[1]NOA!E111</f>
        <v>7102.3473999999997</v>
      </c>
      <c r="F110" s="17">
        <f>+[1]NOA!F111</f>
        <v>12489.055700000001</v>
      </c>
      <c r="G110" s="17">
        <f>+[1]NOA!G111</f>
        <v>7881.8379999999997</v>
      </c>
      <c r="H110" s="17">
        <f>+[1]NOA!H111</f>
        <v>11022.9049</v>
      </c>
      <c r="I110" s="17">
        <f>+[1]NOA!I111</f>
        <v>9542.6607000000004</v>
      </c>
      <c r="J110" s="17">
        <f>+[1]NOA!J111</f>
        <v>8809.9233999999997</v>
      </c>
      <c r="K110" s="17">
        <f>+[1]NOA!K111</f>
        <v>8382.4079999999994</v>
      </c>
      <c r="L110" s="17">
        <f>+[1]NOA!L111</f>
        <v>10582.952300000001</v>
      </c>
      <c r="M110" s="17">
        <f>+[1]NOA!M111</f>
        <v>12117.0509</v>
      </c>
      <c r="N110" s="17">
        <f>+[1]NOA!N111</f>
        <v>8935.3649000000005</v>
      </c>
      <c r="O110" s="18">
        <f>+[1]NOA!R111</f>
        <v>7733.7358999999997</v>
      </c>
      <c r="P110" s="19">
        <f>+[1]NOA!S111</f>
        <v>9529.2733000000007</v>
      </c>
      <c r="Q110" s="20">
        <f>+[1]NOA!T111</f>
        <v>10399.7088</v>
      </c>
      <c r="R110" s="18">
        <f t="shared" ref="R110" si="180">+SUMPRODUCT($C$3:$N$3,C110:N110)</f>
        <v>9455.6454355699989</v>
      </c>
      <c r="S110" s="19">
        <f t="shared" si="52"/>
        <v>9014.0630837294575</v>
      </c>
      <c r="T110" s="19">
        <f t="shared" si="53"/>
        <v>8740.2648855428397</v>
      </c>
      <c r="U110" s="19">
        <f t="shared" si="54"/>
        <v>7771.1370028017245</v>
      </c>
      <c r="V110" s="19"/>
      <c r="W110" s="20">
        <f t="shared" si="55"/>
        <v>8701.2103994916342</v>
      </c>
      <c r="X110" s="21"/>
      <c r="Y110" s="41">
        <f t="shared" ref="Y110" si="181">+B110/B109-1</f>
        <v>2.1947335762450004E-2</v>
      </c>
      <c r="Z110" s="24">
        <f t="shared" ref="Z110" si="182">+C110/C109-1</f>
        <v>1.7456866928861281E-2</v>
      </c>
      <c r="AA110" s="24">
        <f t="shared" ref="AA110" si="183">+D110/D109-1</f>
        <v>1.3821219111609828E-2</v>
      </c>
      <c r="AB110" s="24">
        <f t="shared" ref="AB110" si="184">+E110/E109-1</f>
        <v>2.1714720274249144E-2</v>
      </c>
      <c r="AC110" s="24">
        <f t="shared" ref="AC110" si="185">+F110/F109-1</f>
        <v>2.0086607408902779E-2</v>
      </c>
      <c r="AD110" s="24">
        <f t="shared" ref="AD110" si="186">+G110/G109-1</f>
        <v>2.3071316467773162E-2</v>
      </c>
      <c r="AE110" s="24">
        <f t="shared" ref="AE110" si="187">+H110/H109-1</f>
        <v>2.9862351164546608E-2</v>
      </c>
      <c r="AF110" s="24">
        <f t="shared" ref="AF110" si="188">+I110/I109-1</f>
        <v>3.5628110922091061E-2</v>
      </c>
      <c r="AG110" s="24">
        <f t="shared" ref="AG110" si="189">+J110/J109-1</f>
        <v>2.6857116089024746E-2</v>
      </c>
      <c r="AH110" s="24">
        <f t="shared" ref="AH110" si="190">+K110/K109-1</f>
        <v>2.5098878338132069E-2</v>
      </c>
      <c r="AI110" s="24">
        <f t="shared" ref="AI110" si="191">+L110/L109-1</f>
        <v>4.5722105296400528E-2</v>
      </c>
      <c r="AJ110" s="24">
        <f t="shared" ref="AJ110" si="192">+M110/M109-1</f>
        <v>1.7015281595509135E-2</v>
      </c>
      <c r="AK110" s="24">
        <f t="shared" ref="AK110" si="193">+N110/N109-1</f>
        <v>1.7578923176247541E-2</v>
      </c>
      <c r="AL110" s="24">
        <f t="shared" ref="AL110" si="194">+O110/O109-1</f>
        <v>4.0951073050058184E-2</v>
      </c>
      <c r="AM110" s="24">
        <f t="shared" ref="AM110" si="195">+P110/P109-1</f>
        <v>1.7854975687646713E-2</v>
      </c>
      <c r="AN110" s="24">
        <f t="shared" ref="AN110" si="196">+Q110/Q109-1</f>
        <v>2.6613985284636321E-2</v>
      </c>
      <c r="AO110" s="24">
        <f t="shared" ref="AO110" si="197">+R110/R109-1</f>
        <v>2.1948074920864258E-2</v>
      </c>
      <c r="AP110" s="24">
        <f t="shared" ref="AP110" si="198">+S110/S109-1</f>
        <v>1.8821660382962735E-2</v>
      </c>
      <c r="AQ110" s="24">
        <f t="shared" ref="AQ110" si="199">+T110/T109-1</f>
        <v>2.0599408363174199E-2</v>
      </c>
      <c r="AR110" s="24">
        <f t="shared" ref="AR110" si="200">+U110/U109-1</f>
        <v>2.2211488236443699E-2</v>
      </c>
      <c r="AS110" s="24" t="e">
        <f t="shared" ref="AS110" si="201">+V110/V109-1</f>
        <v>#DIV/0!</v>
      </c>
      <c r="AT110" s="24">
        <f t="shared" ref="AT110" si="202">+W110/W109-1</f>
        <v>2.758139638061885E-2</v>
      </c>
      <c r="AU110" s="21"/>
      <c r="AV110" s="24">
        <f t="shared" ref="AV110" si="203">+B110/B98-1</f>
        <v>0.31621804880745197</v>
      </c>
      <c r="AW110" s="24">
        <f t="shared" ref="AW110" si="204">+C110/C98-1</f>
        <v>0.25984895773025185</v>
      </c>
      <c r="AX110" s="24">
        <f t="shared" ref="AX110" si="205">+D110/D98-1</f>
        <v>0.25949902350151599</v>
      </c>
      <c r="AY110" s="24">
        <f t="shared" ref="AY110" si="206">+E110/E98-1</f>
        <v>0.22805935133903277</v>
      </c>
      <c r="AZ110" s="24">
        <f t="shared" ref="AZ110" si="207">+F110/F98-1</f>
        <v>0.43269530553189561</v>
      </c>
      <c r="BA110" s="24">
        <f t="shared" ref="BA110" si="208">+G110/G98-1</f>
        <v>0.18728503364972315</v>
      </c>
      <c r="BB110" s="24">
        <f t="shared" ref="BB110" si="209">+H110/H98-1</f>
        <v>0.30615033260019375</v>
      </c>
      <c r="BC110" s="24">
        <f t="shared" ref="BC110" si="210">+I110/I98-1</f>
        <v>0.29122681463193456</v>
      </c>
      <c r="BD110" s="24">
        <f t="shared" ref="BD110" si="211">+J110/J98-1</f>
        <v>0.35452997969909372</v>
      </c>
      <c r="BE110" s="24">
        <f t="shared" ref="BE110" si="212">+K110/K98-1</f>
        <v>0.35728786086543218</v>
      </c>
      <c r="BF110" s="24">
        <f t="shared" ref="BF110" si="213">+L110/L98-1</f>
        <v>0.97423128733984865</v>
      </c>
      <c r="BG110" s="24">
        <f t="shared" ref="BG110" si="214">+M110/M98-1</f>
        <v>0.5436731217037758</v>
      </c>
      <c r="BH110" s="24">
        <f t="shared" ref="BH110" si="215">+N110/N98-1</f>
        <v>0.25845250492804528</v>
      </c>
      <c r="BI110" s="24">
        <f t="shared" ref="BI110" si="216">+O110/O98-1</f>
        <v>7.2380338012957512E-2</v>
      </c>
      <c r="BJ110" s="24">
        <f t="shared" ref="BJ110" si="217">+P110/P98-1</f>
        <v>0.34169453934016047</v>
      </c>
      <c r="BK110" s="24">
        <f t="shared" ref="BK110" si="218">+Q110/Q98-1</f>
        <v>0.39055205205367161</v>
      </c>
      <c r="BL110" s="24">
        <f t="shared" ref="BL110" si="219">+R110/R98-1</f>
        <v>0.31622087364760842</v>
      </c>
      <c r="BM110" s="24">
        <f t="shared" ref="BM110" si="220">+S110/S98-1</f>
        <v>0.29120840769841072</v>
      </c>
      <c r="BN110" s="24">
        <f t="shared" ref="BN110" si="221">+T110/T98-1</f>
        <v>0.32824171278625691</v>
      </c>
      <c r="BO110" s="24">
        <f t="shared" ref="BO110" si="222">+U110/U98-1</f>
        <v>0.25016679185624047</v>
      </c>
      <c r="BP110" s="24" t="e">
        <f t="shared" ref="BP110" si="223">+V110/V98-1</f>
        <v>#DIV/0!</v>
      </c>
      <c r="BQ110" s="24">
        <f t="shared" ref="BQ110" si="224">+W110/W98-1</f>
        <v>0.29826490359861513</v>
      </c>
      <c r="BR110" s="21"/>
      <c r="BS110" s="35">
        <f t="shared" ref="BS110" si="225">+A110</f>
        <v>45901</v>
      </c>
      <c r="BT110" s="24">
        <f t="shared" ref="BT110" si="226">(C110-C109)/$B109*C$3</f>
        <v>6.1115132907499717E-3</v>
      </c>
      <c r="BU110" s="24">
        <f t="shared" ref="BU110" si="227">(D110-D109)/$B109*D$3</f>
        <v>3.0889188000876106E-4</v>
      </c>
      <c r="BV110" s="24">
        <f t="shared" ref="BV110" si="228">(E110-E109)/$B109*E$3</f>
        <v>2.0180743269258821E-3</v>
      </c>
      <c r="BW110" s="24">
        <f t="shared" ref="BW110" si="229">(F110-F109)/$B109*F$3</f>
        <v>1.8605362925252602E-3</v>
      </c>
      <c r="BX110" s="24">
        <f t="shared" ref="BX110" si="230">(G110-G109)/$B109*G$3</f>
        <v>1.1756724791396609E-3</v>
      </c>
      <c r="BY110" s="24">
        <f t="shared" ref="BY110" si="231">(H110-H109)/$B109*H$3</f>
        <v>2.1866815709645692E-3</v>
      </c>
      <c r="BZ110" s="24">
        <f t="shared" ref="BZ110" si="232">(I110-I109)/$B109*I$3</f>
        <v>2.9839765190353084E-3</v>
      </c>
      <c r="CA110" s="24">
        <f t="shared" ref="CA110" si="233">(J110-J109)/$B109*J$3</f>
        <v>6.4500371137574672E-4</v>
      </c>
      <c r="CB110" s="24">
        <f t="shared" ref="CB110" si="234">(K110-K109)/$B109*K$3</f>
        <v>1.3198217294573243E-3</v>
      </c>
      <c r="CC110" s="24">
        <f t="shared" ref="CC110" si="235">(L110-L109)/$B109*L$3</f>
        <v>1.0202060504973453E-3</v>
      </c>
      <c r="CD110" s="24">
        <f t="shared" ref="CD110" si="236">(M110-M109)/$B109*M$3</f>
        <v>1.750637921178243E-3</v>
      </c>
      <c r="CE110" s="24">
        <f t="shared" ref="CE110" si="237">(N110-N109)/$B109*N$3</f>
        <v>5.6722626576048544E-4</v>
      </c>
      <c r="CF110" s="24">
        <f t="shared" ref="CF110" si="238">+SUM(BT110:CE110)</f>
        <v>2.1948242037618561E-2</v>
      </c>
    </row>
    <row r="111" spans="1:84" x14ac:dyDescent="0.25">
      <c r="A111" s="31">
        <f>+[1]NOA!A112</f>
        <v>45931</v>
      </c>
      <c r="B111" s="17">
        <f>+[1]NOA!B112</f>
        <v>9657.7445000000007</v>
      </c>
      <c r="C111" s="17">
        <f>+[1]NOA!C112</f>
        <v>9719.8248999999996</v>
      </c>
      <c r="D111" s="17">
        <f>+[1]NOA!D112</f>
        <v>6904.1035000000002</v>
      </c>
      <c r="E111" s="17">
        <f>+[1]NOA!E112</f>
        <v>7263.1203999999998</v>
      </c>
      <c r="F111" s="17">
        <f>+[1]NOA!F112</f>
        <v>12776.9169</v>
      </c>
      <c r="G111" s="17">
        <f>+[1]NOA!G112</f>
        <v>7997.9402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9019.0010999999995</v>
      </c>
      <c r="K111" s="17">
        <f>+[1]NOA!K112</f>
        <v>8531.8400999999994</v>
      </c>
      <c r="L111" s="17">
        <f>+[1]NOA!L112</f>
        <v>10751.647800000001</v>
      </c>
      <c r="M111" s="17">
        <f>+[1]NOA!M112</f>
        <v>12372.261399999999</v>
      </c>
      <c r="N111" s="17">
        <f>+[1]NOA!N112</f>
        <v>9143.2410999999993</v>
      </c>
      <c r="O111" s="18">
        <f>+[1]NOA!R112</f>
        <v>8044.17</v>
      </c>
      <c r="P111" s="19">
        <f>+[1]NOA!S112</f>
        <v>9706.2981</v>
      </c>
      <c r="Q111" s="20">
        <f>+[1]NOA!T112</f>
        <v>10621.813599999999</v>
      </c>
      <c r="R111" s="18">
        <f t="shared" ref="R111" si="239">+SUMPRODUCT($C$3:$N$3,C111:N111)</f>
        <v>9657.8228128099981</v>
      </c>
      <c r="S111" s="19">
        <f t="shared" si="52"/>
        <v>9209.4825958305009</v>
      </c>
      <c r="T111" s="19">
        <f t="shared" si="53"/>
        <v>8917.0535945576321</v>
      </c>
      <c r="U111" s="19">
        <f t="shared" si="54"/>
        <v>7925.4188831537358</v>
      </c>
      <c r="V111" s="19"/>
      <c r="W111" s="20">
        <f t="shared" si="55"/>
        <v>8872.978630735015</v>
      </c>
      <c r="X111" s="21"/>
      <c r="Y111" s="41">
        <f t="shared" ref="Y111" si="240">+B111/B110-1</f>
        <v>2.1381891593889257E-2</v>
      </c>
      <c r="Z111" s="24">
        <f t="shared" ref="Z111" si="241">+C111/C110-1</f>
        <v>2.2479888289324901E-2</v>
      </c>
      <c r="AA111" s="24">
        <f t="shared" ref="AA111" si="242">+D111/D110-1</f>
        <v>3.0792077782905825E-2</v>
      </c>
      <c r="AB111" s="24">
        <f t="shared" ref="AB111" si="243">+E111/E110-1</f>
        <v>2.2636600400594231E-2</v>
      </c>
      <c r="AC111" s="24">
        <f t="shared" ref="AC111" si="244">+F111/F110-1</f>
        <v>2.3049076480618158E-2</v>
      </c>
      <c r="AD111" s="24">
        <f t="shared" ref="AD111" si="245">+G111/G110-1</f>
        <v>1.4730345891402541E-2</v>
      </c>
      <c r="AE111" s="24">
        <f t="shared" ref="AE111" si="246">+H111/H110-1</f>
        <v>1.4563166556939233E-2</v>
      </c>
      <c r="AF111" s="24">
        <f t="shared" ref="AF111" si="247">+I111/I110-1</f>
        <v>2.3826614730208417E-2</v>
      </c>
      <c r="AG111" s="24">
        <f t="shared" ref="AG111" si="248">+J111/J110-1</f>
        <v>2.3732067863382333E-2</v>
      </c>
      <c r="AH111" s="24">
        <f t="shared" ref="AH111" si="249">+K111/K110-1</f>
        <v>1.7826870274030959E-2</v>
      </c>
      <c r="AI111" s="24">
        <f t="shared" ref="AI111" si="250">+L111/L110-1</f>
        <v>1.5940306184692776E-2</v>
      </c>
      <c r="AJ111" s="24">
        <f t="shared" ref="AJ111" si="251">+M111/M110-1</f>
        <v>2.1062096883656567E-2</v>
      </c>
      <c r="AK111" s="24">
        <f t="shared" ref="AK111" si="252">+N111/N110-1</f>
        <v>2.3264433218614045E-2</v>
      </c>
      <c r="AL111" s="24">
        <f t="shared" ref="AL111" si="253">+O111/O110-1</f>
        <v>4.0140250974952441E-2</v>
      </c>
      <c r="AM111" s="24">
        <f t="shared" ref="AM111" si="254">+P111/P110-1</f>
        <v>1.857694647082897E-2</v>
      </c>
      <c r="AN111" s="24">
        <f t="shared" ref="AN111" si="255">+Q111/Q110-1</f>
        <v>2.1356828760435986E-2</v>
      </c>
      <c r="AO111" s="24">
        <f t="shared" ref="AO111" si="256">+R111/R110-1</f>
        <v>2.1381658038853057E-2</v>
      </c>
      <c r="AP111" s="24">
        <f t="shared" ref="AP111" si="257">+S111/S110-1</f>
        <v>2.1679403648037443E-2</v>
      </c>
      <c r="AQ111" s="24">
        <f t="shared" ref="AQ111" si="258">+T111/T110-1</f>
        <v>2.0226928054230431E-2</v>
      </c>
      <c r="AR111" s="24">
        <f t="shared" ref="AR111" si="259">+U111/U110-1</f>
        <v>1.9853192691930088E-2</v>
      </c>
      <c r="AS111" s="24" t="e">
        <f t="shared" ref="AS111" si="260">+V111/V110-1</f>
        <v>#DIV/0!</v>
      </c>
      <c r="AT111" s="24">
        <f t="shared" ref="AT111" si="261">+W111/W110-1</f>
        <v>1.9740728399512797E-2</v>
      </c>
      <c r="AU111" s="21"/>
      <c r="AV111" s="24">
        <f t="shared" ref="AV111" si="262">+B111/B99-1</f>
        <v>0.31091467412341411</v>
      </c>
      <c r="AW111" s="24">
        <f t="shared" ref="AW111" si="263">+C111/C99-1</f>
        <v>0.27794767425242184</v>
      </c>
      <c r="AX111" s="24">
        <f t="shared" ref="AX111" si="264">+D111/D99-1</f>
        <v>0.26714518177194946</v>
      </c>
      <c r="AY111" s="24">
        <f t="shared" ref="AY111" si="265">+E111/E99-1</f>
        <v>0.20810158823221103</v>
      </c>
      <c r="AZ111" s="24">
        <f t="shared" ref="AZ111" si="266">+F111/F99-1</f>
        <v>0.39636745163785325</v>
      </c>
      <c r="BA111" s="24">
        <f t="shared" ref="BA111" si="267">+G111/G99-1</f>
        <v>0.17377386823460617</v>
      </c>
      <c r="BB111" s="24">
        <f t="shared" ref="BB111" si="268">+H111/H99-1</f>
        <v>0.28651591902545626</v>
      </c>
      <c r="BC111" s="24">
        <f t="shared" ref="BC111" si="269">+I111/I99-1</f>
        <v>0.29752316735774276</v>
      </c>
      <c r="BD111" s="24">
        <f t="shared" ref="BD111" si="270">+J111/J99-1</f>
        <v>0.36941472187606417</v>
      </c>
      <c r="BE111" s="24">
        <f t="shared" ref="BE111" si="271">+K111/K99-1</f>
        <v>0.34078071987821978</v>
      </c>
      <c r="BF111" s="24">
        <f t="shared" ref="BF111" si="272">+L111/L99-1</f>
        <v>0.86743471371941139</v>
      </c>
      <c r="BG111" s="24">
        <f t="shared" ref="BG111" si="273">+M111/M99-1</f>
        <v>0.49328172600215869</v>
      </c>
      <c r="BH111" s="24">
        <f t="shared" ref="BH111" si="274">+N111/N99-1</f>
        <v>0.2616253439953018</v>
      </c>
      <c r="BI111" s="24">
        <f t="shared" ref="BI111" si="275">+O111/O99-1</f>
        <v>0.10245033733390274</v>
      </c>
      <c r="BJ111" s="24">
        <f t="shared" ref="BJ111" si="276">+P111/P99-1</f>
        <v>0.33227597755767269</v>
      </c>
      <c r="BK111" s="24">
        <f t="shared" ref="BK111" si="277">+Q111/Q99-1</f>
        <v>0.37354219575758618</v>
      </c>
      <c r="BL111" s="24">
        <f t="shared" ref="BL111" si="278">+R111/R99-1</f>
        <v>0.31091649634829444</v>
      </c>
      <c r="BM111" s="24">
        <f t="shared" ref="BM111" si="279">+S111/S99-1</f>
        <v>0.29033364201199308</v>
      </c>
      <c r="BN111" s="24">
        <f t="shared" ref="BN111" si="280">+T111/T99-1</f>
        <v>0.30529272662031848</v>
      </c>
      <c r="BO111" s="24">
        <f t="shared" ref="BO111" si="281">+U111/U99-1</f>
        <v>0.23560219656762849</v>
      </c>
      <c r="BP111" s="24" t="e">
        <f t="shared" ref="BP111" si="282">+V111/V99-1</f>
        <v>#DIV/0!</v>
      </c>
      <c r="BQ111" s="24">
        <f t="shared" ref="BQ111" si="283">+W111/W99-1</f>
        <v>0.28603193003572147</v>
      </c>
      <c r="BR111" s="21"/>
      <c r="BS111" s="35">
        <f t="shared" ref="BS111" si="284">+A111</f>
        <v>45931</v>
      </c>
      <c r="BT111" s="24">
        <f t="shared" ref="BT111" si="285">(C111-C110)/$B110*C$3</f>
        <v>7.8354528104111858E-3</v>
      </c>
      <c r="BU111" s="24">
        <f t="shared" ref="BU111" si="286">(D111-D110)/$B110*D$3</f>
        <v>6.8270329035596941E-4</v>
      </c>
      <c r="BV111" s="24">
        <f t="shared" ref="BV111" si="287">(E111-E110)/$B110*E$3</f>
        <v>2.1032711143930834E-3</v>
      </c>
      <c r="BW111" s="24">
        <f t="shared" ref="BW111" si="288">(F111-F110)/$B110*F$3</f>
        <v>2.1310498727807551E-3</v>
      </c>
      <c r="BX111" s="24">
        <f t="shared" ref="BX111" si="289">(G111-G110)/$B110*G$3</f>
        <v>7.5145730981367273E-4</v>
      </c>
      <c r="BY111" s="24">
        <f t="shared" ref="BY111" si="290">(H111-H110)/$B110*H$3</f>
        <v>1.0746524401827032E-3</v>
      </c>
      <c r="BZ111" s="24">
        <f t="shared" ref="BZ111" si="291">(I111-I110)/$B110*I$3</f>
        <v>2.0222752309734695E-3</v>
      </c>
      <c r="CA111" s="24">
        <f t="shared" ref="CA111" si="292">(J111-J110)/$B110*J$3</f>
        <v>5.7269042238039926E-4</v>
      </c>
      <c r="CB111" s="24">
        <f t="shared" ref="CB111" si="293">(K111-K110)/$B110*K$3</f>
        <v>9.4031487758755767E-4</v>
      </c>
      <c r="CC111" s="24">
        <f t="shared" ref="CC111" si="294">(L111-L110)/$B110*L$3</f>
        <v>3.6395367359582628E-4</v>
      </c>
      <c r="CD111" s="24">
        <f t="shared" ref="CD111" si="295">(M111-M110)/$B110*M$3</f>
        <v>2.1565412008202594E-3</v>
      </c>
      <c r="CE111" s="24">
        <f t="shared" ref="CE111" si="296">(N111-N110)/$B110*N$3</f>
        <v>7.4747406464251013E-4</v>
      </c>
      <c r="CF111" s="24">
        <f t="shared" ref="CF111" si="297">+SUM(BT111:CE111)</f>
        <v>2.1381836307937392E-2</v>
      </c>
    </row>
    <row r="112" spans="1:84" x14ac:dyDescent="0.25">
      <c r="A112" s="31">
        <f>+[1]NOA!A113</f>
        <v>45962</v>
      </c>
      <c r="B112" s="17">
        <f>+[1]NOA!B113</f>
        <v>9879.6088</v>
      </c>
      <c r="C112" s="17">
        <f>+[1]NOA!C113</f>
        <v>10041.6304</v>
      </c>
      <c r="D112" s="17">
        <f>+[1]NOA!D113</f>
        <v>6982.2529000000004</v>
      </c>
      <c r="E112" s="17">
        <f>+[1]NOA!E113</f>
        <v>7342.8657999999996</v>
      </c>
      <c r="F112" s="17">
        <f>+[1]NOA!F113</f>
        <v>13202.143599999999</v>
      </c>
      <c r="G112" s="17">
        <f>+[1]NOA!G113</f>
        <v>8087.2268000000004</v>
      </c>
      <c r="H112" s="17">
        <f>+[1]NOA!H113</f>
        <v>11468.216</v>
      </c>
      <c r="I112" s="17">
        <f>+[1]NOA!I113</f>
        <v>10014.679899999999</v>
      </c>
      <c r="J112" s="17">
        <f>+[1]NOA!J113</f>
        <v>9242.3335000000006</v>
      </c>
      <c r="K112" s="17">
        <f>+[1]NOA!K113</f>
        <v>8603.3503000000001</v>
      </c>
      <c r="L112" s="17">
        <f>+[1]NOA!L113</f>
        <v>10897.8181</v>
      </c>
      <c r="M112" s="17">
        <f>+[1]NOA!M113</f>
        <v>12403.6217</v>
      </c>
      <c r="N112" s="17">
        <f>+[1]NOA!N113</f>
        <v>9396.7507000000005</v>
      </c>
      <c r="O112" s="18">
        <f>+[1]NOA!R113</f>
        <v>8128.2740999999996</v>
      </c>
      <c r="P112" s="19">
        <f>+[1]NOA!S113</f>
        <v>9936.4168000000009</v>
      </c>
      <c r="Q112" s="20">
        <f>+[1]NOA!T113</f>
        <v>10910.107900000001</v>
      </c>
      <c r="R112" s="18">
        <f t="shared" ref="R112" si="298">+SUMPRODUCT($C$3:$N$3,C112:N112)</f>
        <v>9879.6814268300004</v>
      </c>
      <c r="S112" s="19">
        <f t="shared" si="52"/>
        <v>9406.0393800760539</v>
      </c>
      <c r="T112" s="19">
        <f t="shared" si="53"/>
        <v>9002.7603128663104</v>
      </c>
      <c r="U112" s="19">
        <f t="shared" si="54"/>
        <v>8026.7228673491381</v>
      </c>
      <c r="V112" s="19"/>
      <c r="W112" s="20">
        <f t="shared" si="55"/>
        <v>9033.0527971828014</v>
      </c>
      <c r="X112" s="21"/>
      <c r="Y112" s="41">
        <f t="shared" ref="Y112" si="299">+B112/B111-1</f>
        <v>2.297268270039643E-2</v>
      </c>
      <c r="Z112" s="24">
        <f t="shared" ref="Z112" si="300">+C112/C111-1</f>
        <v>3.3108158152108214E-2</v>
      </c>
      <c r="AA112" s="24">
        <f t="shared" ref="AA112" si="301">+D112/D111-1</f>
        <v>1.1319268316299258E-2</v>
      </c>
      <c r="AB112" s="24">
        <f t="shared" ref="AB112" si="302">+E112/E111-1</f>
        <v>1.0979495810092832E-2</v>
      </c>
      <c r="AC112" s="24">
        <f t="shared" ref="AC112" si="303">+F112/F111-1</f>
        <v>3.3280853536740151E-2</v>
      </c>
      <c r="AD112" s="24">
        <f t="shared" ref="AD112" si="304">+G112/G111-1</f>
        <v>1.1163699373496261E-2</v>
      </c>
      <c r="AE112" s="24">
        <f t="shared" ref="AE112" si="305">+H112/H111-1</f>
        <v>2.5464693387137194E-2</v>
      </c>
      <c r="AF112" s="24">
        <f t="shared" ref="AF112" si="306">+I112/I111-1</f>
        <v>2.5040854531664491E-2</v>
      </c>
      <c r="AG112" s="24">
        <f t="shared" ref="AG112" si="307">+J112/J111-1</f>
        <v>2.4762431839597143E-2</v>
      </c>
      <c r="AH112" s="24">
        <f t="shared" ref="AH112" si="308">+K112/K111-1</f>
        <v>8.3815682387202717E-3</v>
      </c>
      <c r="AI112" s="24">
        <f t="shared" ref="AI112" si="309">+L112/L111-1</f>
        <v>1.3595153293618933E-2</v>
      </c>
      <c r="AJ112" s="24">
        <f t="shared" ref="AJ112" si="310">+M112/M111-1</f>
        <v>2.5347265941213504E-3</v>
      </c>
      <c r="AK112" s="24">
        <f t="shared" ref="AK112" si="311">+N112/N111-1</f>
        <v>2.7726448119146818E-2</v>
      </c>
      <c r="AL112" s="24">
        <f t="shared" ref="AL112" si="312">+O112/O111-1</f>
        <v>1.0455286250787843E-2</v>
      </c>
      <c r="AM112" s="24">
        <f t="shared" ref="AM112" si="313">+P112/P111-1</f>
        <v>2.3708183864660004E-2</v>
      </c>
      <c r="AN112" s="24">
        <f t="shared" ref="AN112" si="314">+Q112/Q111-1</f>
        <v>2.7141720882769116E-2</v>
      </c>
      <c r="AO112" s="24">
        <f t="shared" ref="AO112" si="315">+R112/R111-1</f>
        <v>2.2971907677342474E-2</v>
      </c>
      <c r="AP112" s="24">
        <f t="shared" ref="AP112" si="316">+S112/S111-1</f>
        <v>2.1342869395783559E-2</v>
      </c>
      <c r="AQ112" s="24">
        <f t="shared" ref="AQ112" si="317">+T112/T111-1</f>
        <v>9.6115513268852926E-3</v>
      </c>
      <c r="AR112" s="24">
        <f t="shared" ref="AR112" si="318">+U112/U111-1</f>
        <v>1.2782161509561796E-2</v>
      </c>
      <c r="AS112" s="24" t="e">
        <f t="shared" ref="AS112" si="319">+V112/V111-1</f>
        <v>#DIV/0!</v>
      </c>
      <c r="AT112" s="24">
        <f t="shared" ref="AT112" si="320">+W112/W111-1</f>
        <v>1.8040634730405847E-2</v>
      </c>
      <c r="AU112" s="21"/>
      <c r="AV112" s="24">
        <f t="shared" ref="AV112" si="321">+B112/B100-1</f>
        <v>0.31568139247217997</v>
      </c>
      <c r="AW112" s="24">
        <f t="shared" ref="AW112" si="322">+C112/C100-1</f>
        <v>0.31914446352412251</v>
      </c>
      <c r="AX112" s="24">
        <f t="shared" ref="AX112" si="323">+D112/D100-1</f>
        <v>0.22976145658224834</v>
      </c>
      <c r="AY112" s="24">
        <f t="shared" ref="AY112" si="324">+E112/E100-1</f>
        <v>0.20086042248719682</v>
      </c>
      <c r="AZ112" s="24">
        <f t="shared" ref="AZ112" si="325">+F112/F100-1</f>
        <v>0.40965872877201104</v>
      </c>
      <c r="BA112" s="24">
        <f t="shared" ref="BA112" si="326">+G112/G100-1</f>
        <v>0.17214028654642011</v>
      </c>
      <c r="BB112" s="24">
        <f t="shared" ref="BB112" si="327">+H112/H100-1</f>
        <v>0.28868715019609703</v>
      </c>
      <c r="BC112" s="24">
        <f t="shared" ref="BC112" si="328">+I112/I100-1</f>
        <v>0.29506151848753892</v>
      </c>
      <c r="BD112" s="24">
        <f t="shared" ref="BD112" si="329">+J112/J100-1</f>
        <v>0.36965837503944754</v>
      </c>
      <c r="BE112" s="24">
        <f t="shared" ref="BE112" si="330">+K112/K100-1</f>
        <v>0.27835916837139818</v>
      </c>
      <c r="BF112" s="24">
        <f t="shared" ref="BF112" si="331">+L112/L100-1</f>
        <v>0.80079793634167218</v>
      </c>
      <c r="BG112" s="24">
        <f t="shared" ref="BG112" si="332">+M112/M100-1</f>
        <v>0.42824786203635234</v>
      </c>
      <c r="BH112" s="24">
        <f t="shared" ref="BH112" si="333">+N112/N100-1</f>
        <v>0.26841362061029628</v>
      </c>
      <c r="BI112" s="24">
        <f t="shared" ref="BI112" si="334">+O112/O100-1</f>
        <v>0.15890630308994513</v>
      </c>
      <c r="BJ112" s="24">
        <f t="shared" ref="BJ112" si="335">+P112/P100-1</f>
        <v>0.32690840679131217</v>
      </c>
      <c r="BK112" s="24">
        <f t="shared" ref="BK112" si="336">+Q112/Q100-1</f>
        <v>0.37359034167300087</v>
      </c>
      <c r="BL112" s="24">
        <f t="shared" ref="BL112" si="337">+R112/R100-1</f>
        <v>0.31567953745363919</v>
      </c>
      <c r="BM112" s="24">
        <f t="shared" ref="BM112" si="338">+S112/S100-1</f>
        <v>0.29652447511943381</v>
      </c>
      <c r="BN112" s="24">
        <f t="shared" ref="BN112" si="339">+T112/T100-1</f>
        <v>0.2775794968848555</v>
      </c>
      <c r="BO112" s="24">
        <f t="shared" ref="BO112" si="340">+U112/U100-1</f>
        <v>0.22047941337265331</v>
      </c>
      <c r="BP112" s="24" t="e">
        <f t="shared" ref="BP112" si="341">+V112/V100-1</f>
        <v>#DIV/0!</v>
      </c>
      <c r="BQ112" s="24">
        <f t="shared" ref="BQ112" si="342">+W112/W100-1</f>
        <v>0.2757143015242085</v>
      </c>
      <c r="BR112" s="21"/>
      <c r="BS112" s="35">
        <f t="shared" ref="BS112" si="343">+A112</f>
        <v>45962</v>
      </c>
      <c r="BT112" s="24">
        <f t="shared" ref="BT112" si="344">(C112-C111)/$B111*C$3</f>
        <v>1.1552383359282298E-2</v>
      </c>
      <c r="BU112" s="24">
        <f t="shared" ref="BU112" si="345">(D112-D111)/$B111*D$3</f>
        <v>2.5327613709391541E-4</v>
      </c>
      <c r="BV112" s="24">
        <f t="shared" ref="BV112" si="346">(E112-E111)/$B111*E$3</f>
        <v>1.0214088786465591E-3</v>
      </c>
      <c r="BW112" s="24">
        <f t="shared" ref="BW112" si="347">(F112-F111)/$B111*F$3</f>
        <v>3.082072527389801E-3</v>
      </c>
      <c r="BX112" s="24">
        <f t="shared" ref="BX112" si="348">(G112-G111)/$B111*G$3</f>
        <v>5.6579876595410261E-4</v>
      </c>
      <c r="BY112" s="24">
        <f t="shared" ref="BY112" si="349">(H112-H111)/$B111*H$3</f>
        <v>1.8665584816413376E-3</v>
      </c>
      <c r="BZ112" s="24">
        <f t="shared" ref="BZ112" si="350">(I112-I111)/$B111*I$3</f>
        <v>2.1304204713636682E-3</v>
      </c>
      <c r="CA112" s="24">
        <f t="shared" ref="CA112" si="351">(J112-J111)/$B111*J$3</f>
        <v>5.989296113600882E-4</v>
      </c>
      <c r="CB112" s="24">
        <f t="shared" ref="CB112" si="352">(K112-K111)/$B111*K$3</f>
        <v>4.4056424354568878E-4</v>
      </c>
      <c r="CC112" s="24">
        <f t="shared" ref="CC112" si="353">(L112-L111)/$B111*L$3</f>
        <v>3.0875471182738323E-4</v>
      </c>
      <c r="CD112" s="24">
        <f t="shared" ref="CD112" si="354">(M112-M111)/$B111*M$3</f>
        <v>2.5944856689882634E-4</v>
      </c>
      <c r="CE112" s="24">
        <f t="shared" ref="CE112" si="355">(N112-N111)/$B111*N$3</f>
        <v>8.9247819716084238E-4</v>
      </c>
      <c r="CF112" s="24">
        <f t="shared" ref="CF112" si="356">+SUM(BT112:CE112)</f>
        <v>2.2972093952164509E-2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12"/>
  <sheetViews>
    <sheetView zoomScale="85" workbookViewId="0">
      <pane xSplit="1" ySplit="4" topLeftCell="AA99" activePane="bottomRight" state="frozen"/>
      <selection pane="topRight" activeCell="B1" sqref="B1"/>
      <selection pane="bottomLeft" activeCell="A5" sqref="A5"/>
      <selection pane="bottomRight" activeCell="A112" sqref="A112:XFD112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12" si="52">+($C$3*$C70+$D$3*$D70+$E$3*$E70+$G$3*$G70+$K$3*$K70+$M$3*$M70+$N$3*$N70)/SUM($C$3:$E$3,$G$3,$K$3,$M$3:$N$3)</f>
        <v>787.90876230431195</v>
      </c>
      <c r="T70" s="19">
        <f t="shared" ref="T70:T112" si="53">+($E$3*$E70+$G$3*$G70+$K$3*$K70+$M$3*$M70+$N$3*$N70)/SUM($E$3,$G$3,$K$3,$M$3:$N$3)</f>
        <v>725.43610693829351</v>
      </c>
      <c r="U70" s="19">
        <f t="shared" ref="U70:U112" si="54">+($E$3*$E70+$G$3*$G70+$K$3*$K70+$N$3*$N70)/SUM($E$3,$G$3,$K$3,$N$3)</f>
        <v>716.16076320885202</v>
      </c>
      <c r="V70" s="19"/>
      <c r="W70" s="20">
        <f t="shared" ref="W70:W112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  <row r="110" spans="1:84" x14ac:dyDescent="0.25">
      <c r="A110" s="31">
        <f>+[1]NEA!A111</f>
        <v>45901</v>
      </c>
      <c r="B110" s="17">
        <f>+[1]NEA!B111</f>
        <v>9217.6682000000001</v>
      </c>
      <c r="C110" s="17">
        <f>+[1]NEA!C111</f>
        <v>9358.7021999999997</v>
      </c>
      <c r="D110" s="17">
        <f>+[1]NEA!D111</f>
        <v>7095.9378999999999</v>
      </c>
      <c r="E110" s="17">
        <f>+[1]NEA!E111</f>
        <v>6875.5295999999998</v>
      </c>
      <c r="F110" s="17">
        <f>+[1]NEA!F111</f>
        <v>11745.5798</v>
      </c>
      <c r="G110" s="17">
        <f>+[1]NEA!G111</f>
        <v>7774.5380999999998</v>
      </c>
      <c r="H110" s="17">
        <f>+[1]NEA!H111</f>
        <v>11138.408299999999</v>
      </c>
      <c r="I110" s="17">
        <f>+[1]NEA!I111</f>
        <v>10614.9465</v>
      </c>
      <c r="J110" s="17">
        <f>+[1]NEA!J111</f>
        <v>8500.6162999999997</v>
      </c>
      <c r="K110" s="17">
        <f>+[1]NEA!K111</f>
        <v>8048.2424000000001</v>
      </c>
      <c r="L110" s="17">
        <f>+[1]NEA!L111</f>
        <v>7982.2184999999999</v>
      </c>
      <c r="M110" s="17">
        <f>+[1]NEA!M111</f>
        <v>10792.572099999999</v>
      </c>
      <c r="N110" s="17">
        <f>+[1]NEA!N111</f>
        <v>9296.3032999999996</v>
      </c>
      <c r="O110" s="18">
        <f>+[1]NEA!R111</f>
        <v>7458.8014000000003</v>
      </c>
      <c r="P110" s="19">
        <f>+[1]NEA!S111</f>
        <v>9186.1980999999996</v>
      </c>
      <c r="Q110" s="20">
        <f>+[1]NEA!T111</f>
        <v>10584.041999999999</v>
      </c>
      <c r="R110" s="18">
        <f t="shared" ref="R110" si="180">+SUMPRODUCT($C$3:$N$3,C110:N110)</f>
        <v>9217.4327353400004</v>
      </c>
      <c r="S110" s="19">
        <f t="shared" si="52"/>
        <v>8663.1296865833556</v>
      </c>
      <c r="T110" s="19">
        <f t="shared" si="53"/>
        <v>8106.4102491585463</v>
      </c>
      <c r="U110" s="19">
        <f t="shared" si="54"/>
        <v>7646.6418825726141</v>
      </c>
      <c r="V110" s="19"/>
      <c r="W110" s="20">
        <f t="shared" si="55"/>
        <v>8684.6926614503027</v>
      </c>
      <c r="X110" s="21"/>
      <c r="Y110" s="41">
        <f t="shared" ref="Y110" si="181">+B110/B109-1</f>
        <v>1.7947295355935866E-2</v>
      </c>
      <c r="Z110" s="24">
        <f t="shared" ref="Z110" si="182">+C110/C109-1</f>
        <v>1.8919561628761405E-2</v>
      </c>
      <c r="AA110" s="24">
        <f t="shared" ref="AA110" si="183">+D110/D109-1</f>
        <v>1.2489270031082578E-2</v>
      </c>
      <c r="AB110" s="24">
        <f t="shared" ref="AB110" si="184">+E110/E109-1</f>
        <v>2.4708597930593879E-2</v>
      </c>
      <c r="AC110" s="24">
        <f t="shared" ref="AC110" si="185">+F110/F109-1</f>
        <v>2.6917775259808874E-2</v>
      </c>
      <c r="AD110" s="24">
        <f t="shared" ref="AD110" si="186">+G110/G109-1</f>
        <v>6.8418026235310681E-3</v>
      </c>
      <c r="AE110" s="24">
        <f t="shared" ref="AE110" si="187">+H110/H109-1</f>
        <v>1.7038681481151396E-2</v>
      </c>
      <c r="AF110" s="24">
        <f t="shared" ref="AF110" si="188">+I110/I109-1</f>
        <v>2.6495902660272908E-2</v>
      </c>
      <c r="AG110" s="24">
        <f t="shared" ref="AG110" si="189">+J110/J109-1</f>
        <v>1.7743685277466614E-2</v>
      </c>
      <c r="AH110" s="24">
        <f t="shared" ref="AH110" si="190">+K110/K109-1</f>
        <v>6.3361381315798493E-3</v>
      </c>
      <c r="AI110" s="24">
        <f t="shared" ref="AI110" si="191">+L110/L109-1</f>
        <v>1.4536917056175103E-2</v>
      </c>
      <c r="AJ110" s="24">
        <f t="shared" ref="AJ110" si="192">+M110/M109-1</f>
        <v>1.7193724085584616E-3</v>
      </c>
      <c r="AK110" s="24">
        <f t="shared" ref="AK110" si="193">+N110/N109-1</f>
        <v>1.2055797553639502E-2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1.7948896571025941E-2</v>
      </c>
      <c r="AP110" s="24">
        <f t="shared" ref="AP110" si="198">+S110/S109-1</f>
        <v>1.5390797069912088E-2</v>
      </c>
      <c r="AQ110" s="24">
        <f t="shared" ref="AQ110" si="199">+T110/T109-1</f>
        <v>1.1447520618530715E-2</v>
      </c>
      <c r="AR110" s="24">
        <f t="shared" ref="AR110" si="200">+U110/U109-1</f>
        <v>1.3826050818513735E-2</v>
      </c>
      <c r="AS110" s="24" t="e">
        <f t="shared" ref="AS110" si="201">+V110/V109-1</f>
        <v>#DIV/0!</v>
      </c>
      <c r="AT110" s="24">
        <f t="shared" ref="AT110" si="202">+W110/W109-1</f>
        <v>1.7602353870488141E-2</v>
      </c>
      <c r="AU110" s="21"/>
      <c r="AV110" s="24">
        <f t="shared" ref="AV110" si="203">+B110/B98-1</f>
        <v>0.28000596894739282</v>
      </c>
      <c r="AW110" s="24">
        <f t="shared" ref="AW110" si="204">+C110/C98-1</f>
        <v>0.246974760822124</v>
      </c>
      <c r="AX110" s="24">
        <f t="shared" ref="AX110" si="205">+D110/D98-1</f>
        <v>0.23369617809888465</v>
      </c>
      <c r="AY110" s="24">
        <f t="shared" ref="AY110" si="206">+E110/E98-1</f>
        <v>0.22855496452269097</v>
      </c>
      <c r="AZ110" s="24">
        <f t="shared" ref="AZ110" si="207">+F110/F98-1</f>
        <v>0.42234043702313384</v>
      </c>
      <c r="BA110" s="24">
        <f t="shared" ref="BA110" si="208">+G110/G98-1</f>
        <v>0.14892642517827892</v>
      </c>
      <c r="BB110" s="24">
        <f t="shared" ref="BB110" si="209">+H110/H98-1</f>
        <v>0.28197702707258276</v>
      </c>
      <c r="BC110" s="24">
        <f t="shared" ref="BC110" si="210">+I110/I98-1</f>
        <v>0.28443645644230164</v>
      </c>
      <c r="BD110" s="24">
        <f t="shared" ref="BD110" si="211">+J110/J98-1</f>
        <v>0.31544747969251086</v>
      </c>
      <c r="BE110" s="24">
        <f t="shared" ref="BE110" si="212">+K110/K98-1</f>
        <v>0.25877245542229477</v>
      </c>
      <c r="BF110" s="24">
        <f t="shared" ref="BF110" si="213">+L110/L98-1</f>
        <v>0.74991794332788708</v>
      </c>
      <c r="BG110" s="24">
        <f t="shared" ref="BG110" si="214">+M110/M98-1</f>
        <v>0.49355268370353866</v>
      </c>
      <c r="BH110" s="24">
        <f t="shared" ref="BH110" si="215">+N110/N98-1</f>
        <v>0.26475189169201019</v>
      </c>
      <c r="BI110" s="24">
        <f t="shared" ref="BI110" si="216">+O110/O98-1</f>
        <v>5.8224812745332866E-2</v>
      </c>
      <c r="BJ110" s="24">
        <f t="shared" ref="BJ110" si="217">+P110/P98-1</f>
        <v>0.30068387509178818</v>
      </c>
      <c r="BK110" s="24">
        <f t="shared" ref="BK110" si="218">+Q110/Q98-1</f>
        <v>0.34690045952615178</v>
      </c>
      <c r="BL110" s="24">
        <f t="shared" ref="BL110" si="219">+R110/R98-1</f>
        <v>0.27999682206182808</v>
      </c>
      <c r="BM110" s="24">
        <f t="shared" ref="BM110" si="220">+S110/S98-1</f>
        <v>0.25310509872166054</v>
      </c>
      <c r="BN110" s="24">
        <f t="shared" ref="BN110" si="221">+T110/T98-1</f>
        <v>0.26244329661034982</v>
      </c>
      <c r="BO110" s="24">
        <f t="shared" ref="BO110" si="222">+U110/U98-1</f>
        <v>0.21695166776338737</v>
      </c>
      <c r="BP110" s="24" t="e">
        <f t="shared" ref="BP110" si="223">+V110/V98-1</f>
        <v>#DIV/0!</v>
      </c>
      <c r="BQ110" s="24">
        <f t="shared" ref="BQ110" si="224">+W110/W98-1</f>
        <v>0.25751451468425324</v>
      </c>
      <c r="BR110" s="21"/>
      <c r="BS110" s="35">
        <f t="shared" ref="BS110" si="225">+A110</f>
        <v>45901</v>
      </c>
      <c r="BT110" s="24">
        <f t="shared" ref="BT110" si="226">(C110-C109)/$B109*C$3</f>
        <v>6.7762393316680054E-3</v>
      </c>
      <c r="BU110" s="24">
        <f t="shared" ref="BU110" si="227">(D110-D109)/$B109*D$3</f>
        <v>3.5185363135841797E-4</v>
      </c>
      <c r="BV110" s="24">
        <f t="shared" ref="BV110" si="228">(E110-E109)/$B109*E$3</f>
        <v>2.123812092092055E-3</v>
      </c>
      <c r="BW110" s="24">
        <f t="shared" ref="BW110" si="229">(F110-F109)/$B109*F$3</f>
        <v>2.7574206727623597E-3</v>
      </c>
      <c r="BX110" s="24">
        <f t="shared" ref="BX110" si="230">(G110-G109)/$B109*G$3</f>
        <v>4.5390787501573405E-4</v>
      </c>
      <c r="BY110" s="24">
        <f t="shared" ref="BY110" si="231">(H110-H109)/$B109*H$3</f>
        <v>1.0839558983914152E-3</v>
      </c>
      <c r="BZ110" s="24">
        <f t="shared" ref="BZ110" si="232">(I110-I109)/$B109*I$3</f>
        <v>2.9138676225747054E-3</v>
      </c>
      <c r="CA110" s="24">
        <f t="shared" ref="CA110" si="233">(J110-J109)/$B109*J$3</f>
        <v>4.6153979490594512E-4</v>
      </c>
      <c r="CB110" s="24">
        <f t="shared" ref="CB110" si="234">(K110-K109)/$B109*K$3</f>
        <v>3.4919774240803439E-4</v>
      </c>
      <c r="CC110" s="24">
        <f t="shared" ref="CC110" si="235">(L110-L109)/$B109*L$3</f>
        <v>1.7177944663484277E-4</v>
      </c>
      <c r="CD110" s="24">
        <f t="shared" ref="CD110" si="236">(M110-M109)/$B109*M$3</f>
        <v>1.0126474178618122E-4</v>
      </c>
      <c r="CE110" s="24">
        <f t="shared" ref="CE110" si="237">(N110-N109)/$B109*N$3</f>
        <v>4.0357098561131675E-4</v>
      </c>
      <c r="CF110" s="24">
        <f t="shared" ref="CF110" si="238">+SUM(BT110:CE110)</f>
        <v>1.7948409835209012E-2</v>
      </c>
    </row>
    <row r="111" spans="1:84" x14ac:dyDescent="0.25">
      <c r="A111" s="31">
        <f>+[1]NEA!A112</f>
        <v>45931</v>
      </c>
      <c r="B111" s="17">
        <f>+[1]NEA!B112</f>
        <v>9419.0223999999998</v>
      </c>
      <c r="C111" s="17">
        <f>+[1]NEA!C112</f>
        <v>9563.1121000000003</v>
      </c>
      <c r="D111" s="17">
        <f>+[1]NEA!D112</f>
        <v>7285.3433000000005</v>
      </c>
      <c r="E111" s="17">
        <f>+[1]NEA!E112</f>
        <v>6992.7318999999998</v>
      </c>
      <c r="F111" s="17">
        <f>+[1]NEA!F112</f>
        <v>11980.707200000001</v>
      </c>
      <c r="G111" s="17">
        <f>+[1]NEA!G112</f>
        <v>7824.4949999999999</v>
      </c>
      <c r="H111" s="17">
        <f>+[1]NEA!H112</f>
        <v>11379.4463</v>
      </c>
      <c r="I111" s="17">
        <f>+[1]NEA!I112</f>
        <v>10966.1702</v>
      </c>
      <c r="J111" s="17">
        <f>+[1]NEA!J112</f>
        <v>8682.7204999999994</v>
      </c>
      <c r="K111" s="17">
        <f>+[1]NEA!K112</f>
        <v>8240.8642999999993</v>
      </c>
      <c r="L111" s="17">
        <f>+[1]NEA!L112</f>
        <v>8017.1427999999996</v>
      </c>
      <c r="M111" s="17">
        <f>+[1]NEA!M112</f>
        <v>11072.050499999999</v>
      </c>
      <c r="N111" s="17">
        <f>+[1]NEA!N112</f>
        <v>9531.5792999999994</v>
      </c>
      <c r="O111" s="18">
        <f>+[1]NEA!R112</f>
        <v>7624.7311</v>
      </c>
      <c r="P111" s="19">
        <f>+[1]NEA!S112</f>
        <v>9389.3598999999995</v>
      </c>
      <c r="Q111" s="20">
        <f>+[1]NEA!T112</f>
        <v>10803.2528</v>
      </c>
      <c r="R111" s="18">
        <f t="shared" ref="R111" si="239">+SUMPRODUCT($C$3:$N$3,C111:N111)</f>
        <v>9418.7848187400014</v>
      </c>
      <c r="S111" s="19">
        <f t="shared" si="52"/>
        <v>8841.8875844548184</v>
      </c>
      <c r="T111" s="19">
        <f t="shared" si="53"/>
        <v>8257.2812529377043</v>
      </c>
      <c r="U111" s="19">
        <f t="shared" si="54"/>
        <v>7775.5002096127246</v>
      </c>
      <c r="V111" s="19"/>
      <c r="W111" s="20">
        <f t="shared" si="55"/>
        <v>8870.9347498228799</v>
      </c>
      <c r="X111" s="21"/>
      <c r="Y111" s="41">
        <f t="shared" ref="Y111" si="240">+B111/B110-1</f>
        <v>2.1844374914688158E-2</v>
      </c>
      <c r="Z111" s="24">
        <f t="shared" ref="Z111" si="241">+C111/C110-1</f>
        <v>2.184169296465055E-2</v>
      </c>
      <c r="AA111" s="24">
        <f t="shared" ref="AA111" si="242">+D111/D110-1</f>
        <v>2.6692088159339766E-2</v>
      </c>
      <c r="AB111" s="24">
        <f t="shared" ref="AB111" si="243">+E111/E110-1</f>
        <v>1.7046294150198982E-2</v>
      </c>
      <c r="AC111" s="24">
        <f t="shared" ref="AC111" si="244">+F111/F110-1</f>
        <v>2.0018373209639284E-2</v>
      </c>
      <c r="AD111" s="24">
        <f t="shared" ref="AD111" si="245">+G111/G110-1</f>
        <v>6.4257064995283386E-3</v>
      </c>
      <c r="AE111" s="24">
        <f t="shared" ref="AE111" si="246">+H111/H110-1</f>
        <v>2.1640255367546546E-2</v>
      </c>
      <c r="AF111" s="24">
        <f t="shared" ref="AF111" si="247">+I111/I110-1</f>
        <v>3.3087656164823898E-2</v>
      </c>
      <c r="AG111" s="24">
        <f t="shared" ref="AG111" si="248">+J111/J110-1</f>
        <v>2.1422470274302219E-2</v>
      </c>
      <c r="AH111" s="24">
        <f t="shared" ref="AH111" si="249">+K111/K110-1</f>
        <v>2.3933411846541741E-2</v>
      </c>
      <c r="AI111" s="24">
        <f t="shared" ref="AI111" si="250">+L111/L110-1</f>
        <v>4.3752623409143432E-3</v>
      </c>
      <c r="AJ111" s="24">
        <f t="shared" ref="AJ111" si="251">+M111/M110-1</f>
        <v>2.5895439697827038E-2</v>
      </c>
      <c r="AK111" s="24">
        <f t="shared" ref="AK111" si="252">+N111/N110-1</f>
        <v>2.5308554638056924E-2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2.1844703311802771E-2</v>
      </c>
      <c r="AP111" s="24">
        <f t="shared" ref="AP111" si="257">+S111/S110-1</f>
        <v>2.063433243395929E-2</v>
      </c>
      <c r="AQ111" s="24">
        <f t="shared" ref="AQ111" si="258">+T111/T110-1</f>
        <v>1.8611321058518815E-2</v>
      </c>
      <c r="AR111" s="24">
        <f t="shared" ref="AR111" si="259">+U111/U110-1</f>
        <v>1.6851623107104086E-2</v>
      </c>
      <c r="AS111" s="24" t="e">
        <f t="shared" ref="AS111" si="260">+V111/V110-1</f>
        <v>#DIV/0!</v>
      </c>
      <c r="AT111" s="24">
        <f t="shared" ref="AT111" si="261">+W111/W110-1</f>
        <v>2.1444868072219903E-2</v>
      </c>
      <c r="AU111" s="21"/>
      <c r="AV111" s="24">
        <f t="shared" ref="AV111" si="262">+B111/B99-1</f>
        <v>0.27528893708230284</v>
      </c>
      <c r="AW111" s="24">
        <f t="shared" ref="AW111" si="263">+C111/C99-1</f>
        <v>0.25997768957847045</v>
      </c>
      <c r="AX111" s="24">
        <f t="shared" ref="AX111" si="264">+D111/D99-1</f>
        <v>0.24117392722606756</v>
      </c>
      <c r="AY111" s="24">
        <f t="shared" ref="AY111" si="265">+E111/E99-1</f>
        <v>0.19048409394047416</v>
      </c>
      <c r="AZ111" s="24">
        <f t="shared" ref="AZ111" si="266">+F111/F99-1</f>
        <v>0.35358534497515248</v>
      </c>
      <c r="BA111" s="24">
        <f t="shared" ref="BA111" si="267">+G111/G99-1</f>
        <v>0.13003300804768303</v>
      </c>
      <c r="BB111" s="24">
        <f t="shared" ref="BB111" si="268">+H111/H99-1</f>
        <v>0.27089673397933534</v>
      </c>
      <c r="BC111" s="24">
        <f t="shared" ref="BC111" si="269">+I111/I99-1</f>
        <v>0.31882423893501288</v>
      </c>
      <c r="BD111" s="24">
        <f t="shared" ref="BD111" si="270">+J111/J99-1</f>
        <v>0.323176528083021</v>
      </c>
      <c r="BE111" s="24">
        <f t="shared" ref="BE111" si="271">+K111/K99-1</f>
        <v>0.25623921456819998</v>
      </c>
      <c r="BF111" s="24">
        <f t="shared" ref="BF111" si="272">+L111/L99-1</f>
        <v>0.73331489282296514</v>
      </c>
      <c r="BG111" s="24">
        <f t="shared" ref="BG111" si="273">+M111/M99-1</f>
        <v>0.45831637273379666</v>
      </c>
      <c r="BH111" s="24">
        <f t="shared" ref="BH111" si="274">+N111/N99-1</f>
        <v>0.2620049748387574</v>
      </c>
      <c r="BI111" s="24">
        <f t="shared" ref="BI111" si="275">+O111/O99-1</f>
        <v>6.4645011586608625E-2</v>
      </c>
      <c r="BJ111" s="24">
        <f t="shared" ref="BJ111" si="276">+P111/P99-1</f>
        <v>0.29681298154369817</v>
      </c>
      <c r="BK111" s="24">
        <f t="shared" ref="BK111" si="277">+Q111/Q99-1</f>
        <v>0.33050058164779283</v>
      </c>
      <c r="BL111" s="24">
        <f t="shared" ref="BL111" si="278">+R111/R99-1</f>
        <v>0.27528760349947934</v>
      </c>
      <c r="BM111" s="24">
        <f t="shared" ref="BM111" si="279">+S111/S99-1</f>
        <v>0.25068222160080489</v>
      </c>
      <c r="BN111" s="24">
        <f t="shared" ref="BN111" si="280">+T111/T99-1</f>
        <v>0.24053334988620301</v>
      </c>
      <c r="BO111" s="24">
        <f t="shared" ref="BO111" si="281">+U111/U99-1</f>
        <v>0.19696604146749985</v>
      </c>
      <c r="BP111" s="24" t="e">
        <f t="shared" ref="BP111" si="282">+V111/V99-1</f>
        <v>#DIV/0!</v>
      </c>
      <c r="BQ111" s="24">
        <f t="shared" ref="BQ111" si="283">+W111/W99-1</f>
        <v>0.25272616761839517</v>
      </c>
      <c r="BR111" s="21"/>
      <c r="BS111" s="35">
        <f t="shared" ref="BS111" si="284">+A111</f>
        <v>45931</v>
      </c>
      <c r="BT111" s="24">
        <f t="shared" ref="BT111" si="285">(C111-C110)/$B110*C$3</f>
        <v>7.8303030792538399E-3</v>
      </c>
      <c r="BU111" s="24">
        <f t="shared" ref="BU111" si="286">(D111-D110)/$B110*D$3</f>
        <v>7.4795017681370012E-4</v>
      </c>
      <c r="BV111" s="24">
        <f t="shared" ref="BV111" si="287">(E111-E110)/$B110*E$3</f>
        <v>1.4749355807795286E-3</v>
      </c>
      <c r="BW111" s="24">
        <f t="shared" ref="BW111" si="288">(F111-F110)/$B110*F$3</f>
        <v>2.0687262468397486E-3</v>
      </c>
      <c r="BX111" s="24">
        <f t="shared" ref="BX111" si="289">(G111-G110)/$B110*G$3</f>
        <v>4.2165184683041758E-4</v>
      </c>
      <c r="BY111" s="24">
        <f t="shared" ref="BY111" si="290">(H111-H110)/$B110*H$3</f>
        <v>1.3754670405688961E-3</v>
      </c>
      <c r="BZ111" s="24">
        <f t="shared" ref="BZ111" si="291">(I111-I110)/$B110*I$3</f>
        <v>3.669349077893696E-3</v>
      </c>
      <c r="CA111" s="24">
        <f t="shared" ref="CA111" si="292">(J111-J110)/$B110*J$3</f>
        <v>5.5711903797969135E-4</v>
      </c>
      <c r="CB111" s="24">
        <f t="shared" ref="CB111" si="293">(K111-K110)/$B110*K$3</f>
        <v>1.3039747471057757E-3</v>
      </c>
      <c r="CC111" s="24">
        <f t="shared" ref="CC111" si="294">(L111-L110)/$B110*L$3</f>
        <v>5.1528268288068287E-5</v>
      </c>
      <c r="CD111" s="24">
        <f t="shared" ref="CD111" si="295">(M111-M110)/$B110*M$3</f>
        <v>1.5008330197869345E-3</v>
      </c>
      <c r="CE111" s="24">
        <f t="shared" ref="CE111" si="296">(N111-N110)/$B110*N$3</f>
        <v>8.4230716831399884E-4</v>
      </c>
      <c r="CF111" s="24">
        <f t="shared" ref="CF111" si="297">+SUM(BT111:CE111)</f>
        <v>2.1844145290454295E-2</v>
      </c>
    </row>
    <row r="112" spans="1:84" x14ac:dyDescent="0.25">
      <c r="A112" s="31">
        <f>+[1]NEA!A113</f>
        <v>45962</v>
      </c>
      <c r="B112" s="17">
        <f>+[1]NEA!B113</f>
        <v>9642.9015999999992</v>
      </c>
      <c r="C112" s="17">
        <f>+[1]NEA!C113</f>
        <v>9864.3727999999992</v>
      </c>
      <c r="D112" s="17">
        <f>+[1]NEA!D113</f>
        <v>7347.7915999999996</v>
      </c>
      <c r="E112" s="17">
        <f>+[1]NEA!E113</f>
        <v>7017.8001999999997</v>
      </c>
      <c r="F112" s="17">
        <f>+[1]NEA!F113</f>
        <v>12202.0059</v>
      </c>
      <c r="G112" s="17">
        <f>+[1]NEA!G113</f>
        <v>7933.3471</v>
      </c>
      <c r="H112" s="17">
        <f>+[1]NEA!H113</f>
        <v>11620.670400000001</v>
      </c>
      <c r="I112" s="17">
        <f>+[1]NEA!I113</f>
        <v>11315.5995</v>
      </c>
      <c r="J112" s="17">
        <f>+[1]NEA!J113</f>
        <v>8924.4982999999993</v>
      </c>
      <c r="K112" s="17">
        <f>+[1]NEA!K113</f>
        <v>8388.8495000000003</v>
      </c>
      <c r="L112" s="17">
        <f>+[1]NEA!L113</f>
        <v>8092.1917999999996</v>
      </c>
      <c r="M112" s="17">
        <f>+[1]NEA!M113</f>
        <v>11433.915999999999</v>
      </c>
      <c r="N112" s="17">
        <f>+[1]NEA!N113</f>
        <v>9670.49</v>
      </c>
      <c r="O112" s="18">
        <f>+[1]NEA!R113</f>
        <v>7804.5636999999997</v>
      </c>
      <c r="P112" s="19">
        <f>+[1]NEA!S113</f>
        <v>9618.7963</v>
      </c>
      <c r="Q112" s="20">
        <f>+[1]NEA!T113</f>
        <v>11036.2353</v>
      </c>
      <c r="R112" s="18">
        <f t="shared" ref="R112" si="298">+SUMPRODUCT($C$3:$N$3,C112:N112)</f>
        <v>9642.6649322199992</v>
      </c>
      <c r="S112" s="19">
        <f t="shared" si="52"/>
        <v>9050.2857708047213</v>
      </c>
      <c r="T112" s="19">
        <f t="shared" si="53"/>
        <v>8384.5540253321524</v>
      </c>
      <c r="U112" s="19">
        <f t="shared" si="54"/>
        <v>7862.6196624481317</v>
      </c>
      <c r="V112" s="19"/>
      <c r="W112" s="20">
        <f t="shared" si="55"/>
        <v>9036.3279054177965</v>
      </c>
      <c r="X112" s="21"/>
      <c r="Y112" s="41">
        <f t="shared" ref="Y112" si="299">+B112/B111-1</f>
        <v>2.3768836137389338E-2</v>
      </c>
      <c r="Z112" s="24">
        <f t="shared" ref="Z112" si="300">+C112/C111-1</f>
        <v>3.1502370446959249E-2</v>
      </c>
      <c r="AA112" s="24">
        <f t="shared" ref="AA112" si="301">+D112/D111-1</f>
        <v>8.5717717653743808E-3</v>
      </c>
      <c r="AB112" s="24">
        <f t="shared" ref="AB112" si="302">+E112/E111-1</f>
        <v>3.5849079241834225E-3</v>
      </c>
      <c r="AC112" s="24">
        <f t="shared" ref="AC112" si="303">+F112/F111-1</f>
        <v>1.8471255186004232E-2</v>
      </c>
      <c r="AD112" s="24">
        <f t="shared" ref="AD112" si="304">+G112/G111-1</f>
        <v>1.3911709317981469E-2</v>
      </c>
      <c r="AE112" s="24">
        <f t="shared" ref="AE112" si="305">+H112/H111-1</f>
        <v>2.1198228247713669E-2</v>
      </c>
      <c r="AF112" s="24">
        <f t="shared" ref="AF112" si="306">+I112/I111-1</f>
        <v>3.186429661651613E-2</v>
      </c>
      <c r="AG112" s="24">
        <f t="shared" ref="AG112" si="307">+J112/J111-1</f>
        <v>2.7845857758521664E-2</v>
      </c>
      <c r="AH112" s="24">
        <f t="shared" ref="AH112" si="308">+K112/K111-1</f>
        <v>1.795748535745223E-2</v>
      </c>
      <c r="AI112" s="24">
        <f t="shared" ref="AI112" si="309">+L112/L111-1</f>
        <v>9.3610656404923276E-3</v>
      </c>
      <c r="AJ112" s="24">
        <f t="shared" ref="AJ112" si="310">+M112/M111-1</f>
        <v>3.2682789877087393E-2</v>
      </c>
      <c r="AK112" s="24">
        <f t="shared" ref="AK112" si="311">+N112/N111-1</f>
        <v>1.4573733861711791E-2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2.3769532672044624E-2</v>
      </c>
      <c r="AP112" s="24">
        <f t="shared" ref="AP112" si="316">+S112/S111-1</f>
        <v>2.3569422745918445E-2</v>
      </c>
      <c r="AQ112" s="24">
        <f t="shared" ref="AQ112" si="317">+T112/T111-1</f>
        <v>1.5413399216499757E-2</v>
      </c>
      <c r="AR112" s="24">
        <f t="shared" ref="AR112" si="318">+U112/U111-1</f>
        <v>1.1204353480397611E-2</v>
      </c>
      <c r="AS112" s="24" t="e">
        <f t="shared" ref="AS112" si="319">+V112/V111-1</f>
        <v>#DIV/0!</v>
      </c>
      <c r="AT112" s="24">
        <f t="shared" ref="AT112" si="320">+W112/W111-1</f>
        <v>1.8644388698521253E-2</v>
      </c>
      <c r="AU112" s="21"/>
      <c r="AV112" s="24">
        <f t="shared" ref="AV112" si="321">+B112/B100-1</f>
        <v>0.28281342652554242</v>
      </c>
      <c r="AW112" s="24">
        <f t="shared" ref="AW112" si="322">+C112/C100-1</f>
        <v>0.29755030734298238</v>
      </c>
      <c r="AX112" s="24">
        <f t="shared" ref="AX112" si="323">+D112/D100-1</f>
        <v>0.20361473381537798</v>
      </c>
      <c r="AY112" s="24">
        <f t="shared" ref="AY112" si="324">+E112/E100-1</f>
        <v>0.15419774164207456</v>
      </c>
      <c r="AZ112" s="24">
        <f t="shared" ref="AZ112" si="325">+F112/F100-1</f>
        <v>0.34927873279765831</v>
      </c>
      <c r="BA112" s="24">
        <f t="shared" ref="BA112" si="326">+G112/G100-1</f>
        <v>0.1223893263676652</v>
      </c>
      <c r="BB112" s="24">
        <f t="shared" ref="BB112" si="327">+H112/H100-1</f>
        <v>0.26314161065830022</v>
      </c>
      <c r="BC112" s="24">
        <f t="shared" ref="BC112" si="328">+I112/I100-1</f>
        <v>0.32944878756993279</v>
      </c>
      <c r="BD112" s="24">
        <f t="shared" ref="BD112" si="329">+J112/J100-1</f>
        <v>0.33714038977413785</v>
      </c>
      <c r="BE112" s="24">
        <f t="shared" ref="BE112" si="330">+K112/K100-1</f>
        <v>0.24553102606783317</v>
      </c>
      <c r="BF112" s="24">
        <f t="shared" ref="BF112" si="331">+L112/L100-1</f>
        <v>0.73031491626539147</v>
      </c>
      <c r="BG112" s="24">
        <f t="shared" ref="BG112" si="332">+M112/M100-1</f>
        <v>0.44125729786826073</v>
      </c>
      <c r="BH112" s="24">
        <f t="shared" ref="BH112" si="333">+N112/N100-1</f>
        <v>0.26034868809888523</v>
      </c>
      <c r="BI112" s="24">
        <f t="shared" ref="BI112" si="334">+O112/O100-1</f>
        <v>0.10661402112830709</v>
      </c>
      <c r="BJ112" s="24">
        <f t="shared" ref="BJ112" si="335">+P112/P100-1</f>
        <v>0.29856393796321301</v>
      </c>
      <c r="BK112" s="24">
        <f t="shared" ref="BK112" si="336">+Q112/Q100-1</f>
        <v>0.33301241143857774</v>
      </c>
      <c r="BL112" s="24">
        <f t="shared" ref="BL112" si="337">+R112/R100-1</f>
        <v>0.28281759174281507</v>
      </c>
      <c r="BM112" s="24">
        <f t="shared" ref="BM112" si="338">+S112/S100-1</f>
        <v>0.26060432539743861</v>
      </c>
      <c r="BN112" s="24">
        <f t="shared" ref="BN112" si="339">+T112/T100-1</f>
        <v>0.22333667544711822</v>
      </c>
      <c r="BO112" s="24">
        <f t="shared" ref="BO112" si="340">+U112/U100-1</f>
        <v>0.1789663257507772</v>
      </c>
      <c r="BP112" s="24" t="e">
        <f t="shared" ref="BP112" si="341">+V112/V100-1</f>
        <v>#DIV/0!</v>
      </c>
      <c r="BQ112" s="24">
        <f t="shared" ref="BQ112" si="342">+W112/W100-1</f>
        <v>0.24466961004144716</v>
      </c>
      <c r="BR112" s="21"/>
      <c r="BS112" s="35">
        <f t="shared" ref="BS112" si="343">+A112</f>
        <v>45962</v>
      </c>
      <c r="BT112" s="24">
        <f t="shared" ref="BT112" si="344">(C112-C111)/$B111*C$3</f>
        <v>1.1293651151100313E-2</v>
      </c>
      <c r="BU112" s="24">
        <f t="shared" ref="BU112" si="345">(D112-D111)/$B111*D$3</f>
        <v>2.4133270136399374E-4</v>
      </c>
      <c r="BV112" s="24">
        <f t="shared" ref="BV112" si="346">(E112-E111)/$B111*E$3</f>
        <v>3.0872872751634922E-4</v>
      </c>
      <c r="BW112" s="24">
        <f t="shared" ref="BW112" si="347">(F112-F111)/$B111*F$3</f>
        <v>1.9054338983204829E-3</v>
      </c>
      <c r="BX112" s="24">
        <f t="shared" ref="BX112" si="348">(G112-G111)/$B111*G$3</f>
        <v>8.9910534452068041E-4</v>
      </c>
      <c r="BY112" s="24">
        <f t="shared" ref="BY112" si="349">(H112-H111)/$B111*H$3</f>
        <v>1.3471023978029891E-3</v>
      </c>
      <c r="BZ112" s="24">
        <f t="shared" ref="BZ112" si="350">(I112-I111)/$B111*I$3</f>
        <v>3.5725620091953468E-3</v>
      </c>
      <c r="CA112" s="24">
        <f t="shared" ref="CA112" si="351">(J112-J111)/$B111*J$3</f>
        <v>7.2386853650544404E-4</v>
      </c>
      <c r="CB112" s="24">
        <f t="shared" ref="CB112" si="352">(K112-K111)/$B111*K$3</f>
        <v>9.8038587104326905E-4</v>
      </c>
      <c r="CC112" s="24">
        <f t="shared" ref="CC112" si="353">(L112-L111)/$B111*L$3</f>
        <v>1.0836224362307488E-4</v>
      </c>
      <c r="CD112" s="24">
        <f t="shared" ref="CD112" si="354">(M112-M111)/$B111*M$3</f>
        <v>1.9017198908031043E-3</v>
      </c>
      <c r="CE112" s="24">
        <f t="shared" ref="CE112" si="355">(N112-N111)/$B111*N$3</f>
        <v>4.8668034805820316E-4</v>
      </c>
      <c r="CF112" s="24">
        <f t="shared" ref="CF112" si="356">+SUM(BT112:CE112)</f>
        <v>2.3768933119853248E-2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12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12" sqref="A112:XFD112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12" si="52">+($C$3*$C70+$D$3*$D70+$E$3*$E70+$G$3*$G70+$K$3*$K70+$M$3*$M70+$N$3*$N70)/SUM($C$3:$E$3,$G$3,$K$3,$M$3:$N$3)</f>
        <v>787.2274156469706</v>
      </c>
      <c r="T70" s="19">
        <f t="shared" ref="T70:T112" si="53">+($E$3*$E70+$G$3*$G70+$K$3*$K70+$M$3*$M70+$N$3*$N70)/SUM($E$3,$G$3,$K$3,$M$3:$N$3)</f>
        <v>754.21027839931162</v>
      </c>
      <c r="U70" s="19">
        <f t="shared" ref="U70:U112" si="54">+($E$3*$E70+$G$3*$G70+$K$3*$K70+$N$3*$N70)/SUM($E$3,$G$3,$K$3,$N$3)</f>
        <v>733.53180810424863</v>
      </c>
      <c r="V70" s="19"/>
      <c r="W70" s="20">
        <f t="shared" ref="W70:W112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  <row r="110" spans="1:84" x14ac:dyDescent="0.25">
      <c r="A110" s="31">
        <f>+[1]CUY!A111</f>
        <v>45901</v>
      </c>
      <c r="B110" s="17">
        <f>+[1]CUY!B111</f>
        <v>9465.5074999999997</v>
      </c>
      <c r="C110" s="17">
        <f>+[1]CUY!C111</f>
        <v>9986.7157999999999</v>
      </c>
      <c r="D110" s="17">
        <f>+[1]CUY!D111</f>
        <v>6671.7861999999996</v>
      </c>
      <c r="E110" s="17">
        <f>+[1]CUY!E111</f>
        <v>6858.1400999999996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7818.558</v>
      </c>
      <c r="K110" s="17">
        <f>+[1]CUY!K111</f>
        <v>8213.0373</v>
      </c>
      <c r="L110" s="17">
        <f>+[1]CUY!L111</f>
        <v>7242.6139999999996</v>
      </c>
      <c r="M110" s="17">
        <f>+[1]CUY!M111</f>
        <v>12330.507900000001</v>
      </c>
      <c r="N110" s="17">
        <f>+[1]CUY!N111</f>
        <v>9264.3243000000002</v>
      </c>
      <c r="O110" s="18">
        <f>+[1]CUY!R111</f>
        <v>7593.1674999999996</v>
      </c>
      <c r="P110" s="19">
        <f>+[1]CUY!S111</f>
        <v>9757.32</v>
      </c>
      <c r="Q110" s="20">
        <f>+[1]CUY!T111</f>
        <v>9573.9359999999997</v>
      </c>
      <c r="R110" s="18">
        <f t="shared" ref="R110" si="180">+SUMPRODUCT($C$3:$N$3,C110:N110)</f>
        <v>9465.4692785799998</v>
      </c>
      <c r="S110" s="19">
        <f t="shared" si="52"/>
        <v>9127.4072978907989</v>
      </c>
      <c r="T110" s="19">
        <f t="shared" si="53"/>
        <v>8678.3258202524394</v>
      </c>
      <c r="U110" s="19">
        <f t="shared" si="54"/>
        <v>7785.1645476258482</v>
      </c>
      <c r="V110" s="19"/>
      <c r="W110" s="20">
        <f t="shared" si="55"/>
        <v>8795.1851964231064</v>
      </c>
      <c r="X110" s="21"/>
      <c r="Y110" s="41">
        <f t="shared" ref="Y110" si="181">+B110/B109-1</f>
        <v>2.1506033140109571E-2</v>
      </c>
      <c r="Z110" s="24">
        <f t="shared" ref="Z110" si="182">+C110/C109-1</f>
        <v>1.8567160678488515E-2</v>
      </c>
      <c r="AA110" s="24">
        <f t="shared" ref="AA110" si="183">+D110/D109-1</f>
        <v>1.1618857349588785E-2</v>
      </c>
      <c r="AB110" s="24">
        <f t="shared" ref="AB110" si="184">+E110/E109-1</f>
        <v>2.412536507800267E-2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2.3670929912088079E-2</v>
      </c>
      <c r="AH110" s="24">
        <f t="shared" ref="AH110" si="190">+K110/K109-1</f>
        <v>1.3691850061918975E-2</v>
      </c>
      <c r="AI110" s="24">
        <f t="shared" ref="AI110" si="191">+L110/L109-1</f>
        <v>1.8171584930881446E-2</v>
      </c>
      <c r="AJ110" s="24">
        <f t="shared" ref="AJ110" si="192">+M110/M109-1</f>
        <v>9.683621668018505E-3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2.1504790293888965E-2</v>
      </c>
      <c r="AP110" s="24">
        <f t="shared" ref="AP110" si="198">+S110/S109-1</f>
        <v>1.7860685519313746E-2</v>
      </c>
      <c r="AQ110" s="24">
        <f t="shared" ref="AQ110" si="199">+T110/T109-1</f>
        <v>1.7692835176142063E-2</v>
      </c>
      <c r="AR110" s="24">
        <f t="shared" ref="AR110" si="200">+U110/U109-1</f>
        <v>2.0829357210919053E-2</v>
      </c>
      <c r="AS110" s="24" t="e">
        <f t="shared" ref="AS110" si="201">+V110/V109-1</f>
        <v>#DIV/0!</v>
      </c>
      <c r="AT110" s="24">
        <f t="shared" ref="AT110" si="202">+W110/W109-1</f>
        <v>2.2707185850658895E-2</v>
      </c>
      <c r="AU110" s="21"/>
      <c r="AV110" s="24">
        <f t="shared" ref="AV110" si="203">+B110/B98-1</f>
        <v>0.29840186753537812</v>
      </c>
      <c r="AW110" s="24">
        <f t="shared" ref="AW110" si="204">+C110/C98-1</f>
        <v>0.25172860844039047</v>
      </c>
      <c r="AX110" s="24">
        <f t="shared" ref="AX110" si="205">+D110/D98-1</f>
        <v>0.28066146134297765</v>
      </c>
      <c r="AY110" s="24">
        <f t="shared" ref="AY110" si="206">+E110/E98-1</f>
        <v>0.19561496510463794</v>
      </c>
      <c r="AZ110" s="24">
        <f t="shared" ref="AZ110" si="207">+F110/F98-1</f>
        <v>0.45963147430031071</v>
      </c>
      <c r="BA110" s="24">
        <f t="shared" ref="BA110" si="208">+G110/G98-1</f>
        <v>0.20253435173733303</v>
      </c>
      <c r="BB110" s="24">
        <f t="shared" ref="BB110" si="209">+H110/H98-1</f>
        <v>0.26472199234232185</v>
      </c>
      <c r="BC110" s="24">
        <f t="shared" ref="BC110" si="210">+I110/I98-1</f>
        <v>0.24915838345616792</v>
      </c>
      <c r="BD110" s="24">
        <f t="shared" ref="BD110" si="211">+J110/J98-1</f>
        <v>0.33040506292411065</v>
      </c>
      <c r="BE110" s="24">
        <f t="shared" ref="BE110" si="212">+K110/K98-1</f>
        <v>0.34063533093946208</v>
      </c>
      <c r="BF110" s="24">
        <f t="shared" ref="BF110" si="213">+L110/L98-1</f>
        <v>0.69363698731778745</v>
      </c>
      <c r="BG110" s="24">
        <f t="shared" ref="BG110" si="214">+M110/M98-1</f>
        <v>0.51528878149993407</v>
      </c>
      <c r="BH110" s="24">
        <f t="shared" ref="BH110" si="215">+N110/N98-1</f>
        <v>0.30669005556228512</v>
      </c>
      <c r="BI110" s="24">
        <f t="shared" ref="BI110" si="216">+O110/O98-1</f>
        <v>6.3938147506382492E-2</v>
      </c>
      <c r="BJ110" s="24">
        <f t="shared" ref="BJ110" si="217">+P110/P98-1</f>
        <v>0.33433233352630398</v>
      </c>
      <c r="BK110" s="24">
        <f t="shared" ref="BK110" si="218">+Q110/Q98-1</f>
        <v>0.31080373329366107</v>
      </c>
      <c r="BL110" s="24">
        <f t="shared" ref="BL110" si="219">+R110/R98-1</f>
        <v>0.2984202631250894</v>
      </c>
      <c r="BM110" s="24">
        <f t="shared" ref="BM110" si="220">+S110/S98-1</f>
        <v>0.28229915816227935</v>
      </c>
      <c r="BN110" s="24">
        <f t="shared" ref="BN110" si="221">+T110/T98-1</f>
        <v>0.3125043361499964</v>
      </c>
      <c r="BO110" s="24">
        <f t="shared" ref="BO110" si="222">+U110/U98-1</f>
        <v>0.24782245244049927</v>
      </c>
      <c r="BP110" s="24" t="e">
        <f t="shared" ref="BP110" si="223">+V110/V98-1</f>
        <v>#DIV/0!</v>
      </c>
      <c r="BQ110" s="24">
        <f t="shared" ref="BQ110" si="224">+W110/W98-1</f>
        <v>0.26640918373446287</v>
      </c>
      <c r="BR110" s="21"/>
      <c r="BS110" s="35">
        <f t="shared" ref="BS110" si="225">+A110</f>
        <v>45901</v>
      </c>
      <c r="BT110" s="24">
        <f t="shared" ref="BT110" si="226">(C110-C109)/$B109*C$3</f>
        <v>5.5834113141856236E-3</v>
      </c>
      <c r="BU110" s="24">
        <f t="shared" ref="BU110" si="227">(D110-D109)/$B109*D$3</f>
        <v>2.9522550368581721E-4</v>
      </c>
      <c r="BV110" s="24">
        <f t="shared" ref="BV110" si="228">(E110-E109)/$B109*E$3</f>
        <v>1.9841130711691865E-3</v>
      </c>
      <c r="BW110" s="24">
        <f t="shared" ref="BW110" si="229">(F110-F109)/$B109*F$3</f>
        <v>3.734206030788566E-3</v>
      </c>
      <c r="BX110" s="24">
        <f t="shared" ref="BX110" si="230">(G110-G109)/$B109*G$3</f>
        <v>1.0841944149505417E-3</v>
      </c>
      <c r="BY110" s="24">
        <f t="shared" ref="BY110" si="231">(H110-H109)/$B109*H$3</f>
        <v>1.8592278711217086E-3</v>
      </c>
      <c r="BZ110" s="24">
        <f t="shared" ref="BZ110" si="232">(I110-I109)/$B109*I$3</f>
        <v>3.550575872423235E-3</v>
      </c>
      <c r="CA110" s="24">
        <f t="shared" ref="CA110" si="233">(J110-J109)/$B109*J$3</f>
        <v>4.9362729344542135E-4</v>
      </c>
      <c r="CB110" s="24">
        <f t="shared" ref="CB110" si="234">(K110-K109)/$B109*K$3</f>
        <v>8.0450042901492394E-4</v>
      </c>
      <c r="CC110" s="24">
        <f t="shared" ref="CC110" si="235">(L110-L109)/$B109*L$3</f>
        <v>3.1247280487182338E-4</v>
      </c>
      <c r="CD110" s="24">
        <f t="shared" ref="CD110" si="236">(M110-M109)/$B109*M$3</f>
        <v>8.7422067126625579E-4</v>
      </c>
      <c r="CE110" s="24">
        <f t="shared" ref="CE110" si="237">(N110-N109)/$B109*N$3</f>
        <v>9.2895434568266008E-4</v>
      </c>
      <c r="CF110" s="24">
        <f t="shared" ref="CF110" si="238">+SUM(BT110:CE110)</f>
        <v>2.1504729622605762E-2</v>
      </c>
    </row>
    <row r="111" spans="1:84" x14ac:dyDescent="0.25">
      <c r="A111" s="31">
        <f>+[1]CUY!A112</f>
        <v>45931</v>
      </c>
      <c r="B111" s="17">
        <f>+[1]CUY!B112</f>
        <v>9687.3328000000001</v>
      </c>
      <c r="C111" s="17">
        <f>+[1]CUY!C112</f>
        <v>10249.275299999999</v>
      </c>
      <c r="D111" s="17">
        <f>+[1]CUY!D112</f>
        <v>6835.2096000000001</v>
      </c>
      <c r="E111" s="17">
        <f>+[1]CUY!E112</f>
        <v>7031.7671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8045.4429</v>
      </c>
      <c r="K111" s="17">
        <f>+[1]CUY!K112</f>
        <v>8302.7294999999995</v>
      </c>
      <c r="L111" s="17">
        <f>+[1]CUY!L112</f>
        <v>7384.1697999999997</v>
      </c>
      <c r="M111" s="17">
        <f>+[1]CUY!M112</f>
        <v>12309.595300000001</v>
      </c>
      <c r="N111" s="17">
        <f>+[1]CUY!N112</f>
        <v>9457.3462999999992</v>
      </c>
      <c r="O111" s="18">
        <f>+[1]CUY!R112</f>
        <v>7886.6133</v>
      </c>
      <c r="P111" s="19">
        <f>+[1]CUY!S112</f>
        <v>9936.3348000000005</v>
      </c>
      <c r="Q111" s="20">
        <f>+[1]CUY!T112</f>
        <v>9894.4513999999999</v>
      </c>
      <c r="R111" s="18">
        <f t="shared" ref="R111" si="239">+SUMPRODUCT($C$3:$N$3,C111:N111)</f>
        <v>9687.2680798300007</v>
      </c>
      <c r="S111" s="19">
        <f t="shared" si="52"/>
        <v>9302.7301663126382</v>
      </c>
      <c r="T111" s="19">
        <f t="shared" si="53"/>
        <v>8783.7466815834778</v>
      </c>
      <c r="U111" s="19">
        <f t="shared" si="54"/>
        <v>7921.4809537665124</v>
      </c>
      <c r="V111" s="19"/>
      <c r="W111" s="20">
        <f t="shared" si="55"/>
        <v>8986.4200149961744</v>
      </c>
      <c r="X111" s="21"/>
      <c r="Y111" s="41">
        <f t="shared" ref="Y111" si="240">+B111/B110-1</f>
        <v>2.3435119564376272E-2</v>
      </c>
      <c r="Z111" s="24">
        <f t="shared" ref="Z111" si="241">+C111/C110-1</f>
        <v>2.6290875324598728E-2</v>
      </c>
      <c r="AA111" s="24">
        <f t="shared" ref="AA111" si="242">+D111/D110-1</f>
        <v>2.449469978519403E-2</v>
      </c>
      <c r="AB111" s="24">
        <f t="shared" ref="AB111" si="243">+E111/E110-1</f>
        <v>2.5316922295011146E-2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2.9018765352895048E-2</v>
      </c>
      <c r="AH111" s="24">
        <f t="shared" ref="AH111" si="249">+K111/K110-1</f>
        <v>1.0920710173811132E-2</v>
      </c>
      <c r="AI111" s="24">
        <f t="shared" ref="AI111" si="250">+L111/L110-1</f>
        <v>1.9544849414866006E-2</v>
      </c>
      <c r="AJ111" s="24">
        <f t="shared" ref="AJ111" si="251">+M111/M110-1</f>
        <v>-1.696004752569813E-3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2.3432414677201807E-2</v>
      </c>
      <c r="AP111" s="24">
        <f t="shared" ref="AP111" si="257">+S111/S110-1</f>
        <v>1.9208397598555083E-2</v>
      </c>
      <c r="AQ111" s="24">
        <f t="shared" ref="AQ111" si="258">+T111/T110-1</f>
        <v>1.2147603525673123E-2</v>
      </c>
      <c r="AR111" s="24">
        <f t="shared" ref="AR111" si="259">+U111/U110-1</f>
        <v>1.7509765568440638E-2</v>
      </c>
      <c r="AS111" s="24" t="e">
        <f t="shared" ref="AS111" si="260">+V111/V110-1</f>
        <v>#DIV/0!</v>
      </c>
      <c r="AT111" s="24">
        <f t="shared" ref="AT111" si="261">+W111/W110-1</f>
        <v>2.1743125846950928E-2</v>
      </c>
      <c r="AU111" s="21"/>
      <c r="AV111" s="24">
        <f t="shared" ref="AV111" si="262">+B111/B99-1</f>
        <v>0.29966003526523188</v>
      </c>
      <c r="AW111" s="24">
        <f t="shared" ref="AW111" si="263">+C111/C99-1</f>
        <v>0.2891884134797309</v>
      </c>
      <c r="AX111" s="24">
        <f t="shared" ref="AX111" si="264">+D111/D99-1</f>
        <v>0.28139511096860081</v>
      </c>
      <c r="AY111" s="24">
        <f t="shared" ref="AY111" si="265">+E111/E99-1</f>
        <v>0.17457080559684823</v>
      </c>
      <c r="AZ111" s="24">
        <f t="shared" ref="AZ111" si="266">+F111/F99-1</f>
        <v>0.43028464143208711</v>
      </c>
      <c r="BA111" s="24">
        <f t="shared" ref="BA111" si="267">+G111/G99-1</f>
        <v>0.18942898698393029</v>
      </c>
      <c r="BB111" s="24">
        <f t="shared" ref="BB111" si="268">+H111/H99-1</f>
        <v>0.25423778579456013</v>
      </c>
      <c r="BC111" s="24">
        <f t="shared" ref="BC111" si="269">+I111/I99-1</f>
        <v>0.26319366996511717</v>
      </c>
      <c r="BD111" s="24">
        <f t="shared" ref="BD111" si="270">+J111/J99-1</f>
        <v>0.34175207364330773</v>
      </c>
      <c r="BE111" s="24">
        <f t="shared" ref="BE111" si="271">+K111/K99-1</f>
        <v>0.30834095874245659</v>
      </c>
      <c r="BF111" s="24">
        <f t="shared" ref="BF111" si="272">+L111/L99-1</f>
        <v>0.65932555585060482</v>
      </c>
      <c r="BG111" s="24">
        <f t="shared" ref="BG111" si="273">+M111/M99-1</f>
        <v>0.45235928538506309</v>
      </c>
      <c r="BH111" s="24">
        <f t="shared" ref="BH111" si="274">+N111/N99-1</f>
        <v>0.30994683904863796</v>
      </c>
      <c r="BI111" s="24">
        <f t="shared" ref="BI111" si="275">+O111/O99-1</f>
        <v>0.12892712195527234</v>
      </c>
      <c r="BJ111" s="24">
        <f t="shared" ref="BJ111" si="276">+P111/P99-1</f>
        <v>0.32287271301906539</v>
      </c>
      <c r="BK111" s="24">
        <f t="shared" ref="BK111" si="277">+Q111/Q99-1</f>
        <v>0.31380959356457594</v>
      </c>
      <c r="BL111" s="24">
        <f t="shared" ref="BL111" si="278">+R111/R99-1</f>
        <v>0.29967457513751361</v>
      </c>
      <c r="BM111" s="24">
        <f t="shared" ref="BM111" si="279">+S111/S99-1</f>
        <v>0.28616462545695298</v>
      </c>
      <c r="BN111" s="24">
        <f t="shared" ref="BN111" si="280">+T111/T99-1</f>
        <v>0.28368120175585787</v>
      </c>
      <c r="BO111" s="24">
        <f t="shared" ref="BO111" si="281">+U111/U99-1</f>
        <v>0.22941876585154097</v>
      </c>
      <c r="BP111" s="24" t="e">
        <f t="shared" ref="BP111" si="282">+V111/V99-1</f>
        <v>#DIV/0!</v>
      </c>
      <c r="BQ111" s="24">
        <f t="shared" ref="BQ111" si="283">+W111/W99-1</f>
        <v>0.25899692267570384</v>
      </c>
      <c r="BR111" s="21"/>
      <c r="BS111" s="35">
        <f t="shared" ref="BS111" si="284">+A111</f>
        <v>45931</v>
      </c>
      <c r="BT111" s="24">
        <f t="shared" ref="BT111" si="285">(C111-C110)/$B110*C$3</f>
        <v>7.883297319240392E-3</v>
      </c>
      <c r="BU111" s="24">
        <f t="shared" ref="BU111" si="286">(D111-D110)/$B110*D$3</f>
        <v>6.1636582930181202E-4</v>
      </c>
      <c r="BV111" s="24">
        <f t="shared" ref="BV111" si="287">(E111-E110)/$B110*E$3</f>
        <v>2.0874477781566438E-3</v>
      </c>
      <c r="BW111" s="24">
        <f t="shared" ref="BW111" si="288">(F111-F110)/$B110*F$3</f>
        <v>4.5216937306319736E-3</v>
      </c>
      <c r="BX111" s="24">
        <f t="shared" ref="BX111" si="289">(G111-G110)/$B110*G$3</f>
        <v>5.6937869628226692E-4</v>
      </c>
      <c r="BY111" s="24">
        <f t="shared" ref="BY111" si="290">(H111-H110)/$B110*H$3</f>
        <v>1.8681172034357315E-3</v>
      </c>
      <c r="BZ111" s="24">
        <f t="shared" ref="BZ111" si="291">(I111-I110)/$B110*I$3</f>
        <v>3.7189366233136541E-3</v>
      </c>
      <c r="CA111" s="24">
        <f t="shared" ref="CA111" si="292">(J111-J110)/$B110*J$3</f>
        <v>6.0643214006222068E-4</v>
      </c>
      <c r="CB111" s="24">
        <f t="shared" ref="CB111" si="293">(K111-K110)/$B110*K$3</f>
        <v>6.3676626319296306E-4</v>
      </c>
      <c r="CC111" s="24">
        <f t="shared" ref="CC111" si="294">(L111-L110)/$B110*L$3</f>
        <v>3.3498995378747543E-4</v>
      </c>
      <c r="CD111" s="24">
        <f t="shared" ref="CD111" si="295">(M111-M110)/$B110*M$3</f>
        <v>-1.5134033753604618E-4</v>
      </c>
      <c r="CE111" s="24">
        <f t="shared" ref="CE111" si="296">(N111-N110)/$B110*N$3</f>
        <v>7.402348579830469E-4</v>
      </c>
      <c r="CF111" s="24">
        <f t="shared" ref="CF111" si="297">+SUM(BT111:CE111)</f>
        <v>2.3432320057852136E-2</v>
      </c>
    </row>
    <row r="112" spans="1:84" x14ac:dyDescent="0.25">
      <c r="A112" s="31">
        <f>+[1]CUY!A113</f>
        <v>45962</v>
      </c>
      <c r="B112" s="17">
        <f>+[1]CUY!B113</f>
        <v>9960.8436999999994</v>
      </c>
      <c r="C112" s="17">
        <f>+[1]CUY!C113</f>
        <v>10593.292100000001</v>
      </c>
      <c r="D112" s="17">
        <f>+[1]CUY!D113</f>
        <v>6931.6073999999999</v>
      </c>
      <c r="E112" s="17">
        <f>+[1]CUY!E113</f>
        <v>7068.5291999999999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8233.4766999999993</v>
      </c>
      <c r="K112" s="17">
        <f>+[1]CUY!K113</f>
        <v>8446.3744999999999</v>
      </c>
      <c r="L112" s="17">
        <f>+[1]CUY!L113</f>
        <v>7508.9641000000001</v>
      </c>
      <c r="M112" s="17">
        <f>+[1]CUY!M113</f>
        <v>12514.4753</v>
      </c>
      <c r="N112" s="17">
        <f>+[1]CUY!N113</f>
        <v>9698.2957999999999</v>
      </c>
      <c r="O112" s="18">
        <f>+[1]CUY!R113</f>
        <v>7848.5460000000003</v>
      </c>
      <c r="P112" s="19">
        <f>+[1]CUY!S113</f>
        <v>10218.186600000001</v>
      </c>
      <c r="Q112" s="20">
        <f>+[1]CUY!T113</f>
        <v>10316.6973</v>
      </c>
      <c r="R112" s="18">
        <f t="shared" ref="R112" si="298">+SUMPRODUCT($C$3:$N$3,C112:N112)</f>
        <v>9960.75857068</v>
      </c>
      <c r="S112" s="19">
        <f t="shared" si="52"/>
        <v>9517.4144757367249</v>
      </c>
      <c r="T112" s="19">
        <f t="shared" si="53"/>
        <v>8905.104928370627</v>
      </c>
      <c r="U112" s="19">
        <f t="shared" si="54"/>
        <v>8022.4134951088909</v>
      </c>
      <c r="V112" s="19"/>
      <c r="W112" s="20">
        <f t="shared" si="55"/>
        <v>9200.5188248469804</v>
      </c>
      <c r="X112" s="21"/>
      <c r="Y112" s="41">
        <f t="shared" ref="Y112" si="299">+B112/B111-1</f>
        <v>2.8233870524196236E-2</v>
      </c>
      <c r="Z112" s="24">
        <f t="shared" ref="Z112" si="300">+C112/C111-1</f>
        <v>3.356498776064698E-2</v>
      </c>
      <c r="AA112" s="24">
        <f t="shared" ref="AA112" si="301">+D112/D111-1</f>
        <v>1.4103122748422958E-2</v>
      </c>
      <c r="AB112" s="24">
        <f t="shared" ref="AB112" si="302">+E112/E111-1</f>
        <v>5.228003071944709E-3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2.3371466597569057E-2</v>
      </c>
      <c r="AH112" s="24">
        <f t="shared" ref="AH112" si="308">+K112/K111-1</f>
        <v>1.7300936999091743E-2</v>
      </c>
      <c r="AI112" s="24">
        <f t="shared" ref="AI112" si="309">+L112/L111-1</f>
        <v>1.6900247878915309E-2</v>
      </c>
      <c r="AJ112" s="24">
        <f t="shared" ref="AJ112" si="310">+M112/M111-1</f>
        <v>1.6643926547284638E-2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2.8231952351916112E-2</v>
      </c>
      <c r="AP112" s="24">
        <f t="shared" ref="AP112" si="316">+S112/S111-1</f>
        <v>2.307755955359303E-2</v>
      </c>
      <c r="AQ112" s="24">
        <f t="shared" ref="AQ112" si="317">+T112/T111-1</f>
        <v>1.3816227993186159E-2</v>
      </c>
      <c r="AR112" s="24">
        <f t="shared" ref="AR112" si="318">+U112/U111-1</f>
        <v>1.2741625200069162E-2</v>
      </c>
      <c r="AS112" s="24" t="e">
        <f t="shared" ref="AS112" si="319">+V112/V111-1</f>
        <v>#DIV/0!</v>
      </c>
      <c r="AT112" s="24">
        <f t="shared" ref="AT112" si="320">+W112/W111-1</f>
        <v>2.3824705443716843E-2</v>
      </c>
      <c r="AU112" s="21"/>
      <c r="AV112" s="24">
        <f t="shared" ref="AV112" si="321">+B112/B100-1</f>
        <v>0.30838307099387952</v>
      </c>
      <c r="AW112" s="24">
        <f t="shared" ref="AW112" si="322">+C112/C100-1</f>
        <v>0.32584369325886842</v>
      </c>
      <c r="AX112" s="24">
        <f t="shared" ref="AX112" si="323">+D112/D100-1</f>
        <v>0.24149009028107171</v>
      </c>
      <c r="AY112" s="24">
        <f t="shared" ref="AY112" si="324">+E112/E100-1</f>
        <v>0.17362546959145408</v>
      </c>
      <c r="AZ112" s="24">
        <f t="shared" ref="AZ112" si="325">+F112/F100-1</f>
        <v>0.42490801084683794</v>
      </c>
      <c r="BA112" s="24">
        <f t="shared" ref="BA112" si="326">+G112/G100-1</f>
        <v>0.18916439273406138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0.35246325346037977</v>
      </c>
      <c r="BE112" s="24">
        <f t="shared" ref="BE112" si="330">+K112/K100-1</f>
        <v>0.27741940235695961</v>
      </c>
      <c r="BF112" s="24">
        <f t="shared" ref="BF112" si="331">+L112/L100-1</f>
        <v>0.58732433125107963</v>
      </c>
      <c r="BG112" s="24">
        <f t="shared" ref="BG112" si="332">+M112/M100-1</f>
        <v>0.42930119488422358</v>
      </c>
      <c r="BH112" s="24">
        <f t="shared" ref="BH112" si="333">+N112/N100-1</f>
        <v>0.3134576602677579</v>
      </c>
      <c r="BI112" s="24">
        <f t="shared" ref="BI112" si="334">+O112/O100-1</f>
        <v>0.140414240603429</v>
      </c>
      <c r="BJ112" s="24">
        <f t="shared" ref="BJ112" si="335">+P112/P100-1</f>
        <v>0.3299988864814356</v>
      </c>
      <c r="BK112" s="24">
        <f t="shared" ref="BK112" si="336">+Q112/Q100-1</f>
        <v>0.32283983386223891</v>
      </c>
      <c r="BL112" s="24">
        <f t="shared" ref="BL112" si="337">+R112/R100-1</f>
        <v>0.30839446066524689</v>
      </c>
      <c r="BM112" s="24">
        <f t="shared" ref="BM112" si="338">+S112/S100-1</f>
        <v>0.29649084988265972</v>
      </c>
      <c r="BN112" s="24">
        <f t="shared" ref="BN112" si="339">+T112/T100-1</f>
        <v>0.27364272337830897</v>
      </c>
      <c r="BO112" s="24">
        <f t="shared" ref="BO112" si="340">+U112/U100-1</f>
        <v>0.22283812297464323</v>
      </c>
      <c r="BP112" s="24" t="e">
        <f t="shared" ref="BP112" si="341">+V112/V100-1</f>
        <v>#DIV/0!</v>
      </c>
      <c r="BQ112" s="24">
        <f t="shared" ref="BQ112" si="342">+W112/W100-1</f>
        <v>0.26032253590801435</v>
      </c>
      <c r="BR112" s="21"/>
      <c r="BS112" s="35">
        <f t="shared" ref="BS112" si="343">+A112</f>
        <v>45962</v>
      </c>
      <c r="BT112" s="24">
        <f t="shared" ref="BT112" si="344">(C112-C111)/$B111*C$3</f>
        <v>1.009251737072565E-2</v>
      </c>
      <c r="BU112" s="24">
        <f t="shared" ref="BU112" si="345">(D112-D111)/$B111*D$3</f>
        <v>3.5524757237616431E-4</v>
      </c>
      <c r="BV112" s="24">
        <f t="shared" ref="BV112" si="346">(E112-E111)/$B111*E$3</f>
        <v>4.3185539986816503E-4</v>
      </c>
      <c r="BW112" s="24">
        <f t="shared" ref="BW112" si="347">(F112-F111)/$B111*F$3</f>
        <v>4.780921435877588E-3</v>
      </c>
      <c r="BX112" s="24">
        <f t="shared" ref="BX112" si="348">(G112-G111)/$B111*G$3</f>
        <v>5.8718608284005303E-4</v>
      </c>
      <c r="BY112" s="24">
        <f t="shared" ref="BY112" si="349">(H112-H111)/$B111*H$3</f>
        <v>1.9328010698672442E-3</v>
      </c>
      <c r="BZ112" s="24">
        <f t="shared" ref="BZ112" si="350">(I112-I111)/$B111*I$3</f>
        <v>5.92354154489252E-3</v>
      </c>
      <c r="CA112" s="24">
        <f t="shared" ref="CA112" si="351">(J112-J111)/$B111*J$3</f>
        <v>4.910799740461049E-4</v>
      </c>
      <c r="CB112" s="24">
        <f t="shared" ref="CB112" si="352">(K112-K111)/$B111*K$3</f>
        <v>9.9645012711858396E-4</v>
      </c>
      <c r="CC112" s="24">
        <f t="shared" ref="CC112" si="353">(L112-L111)/$B111*L$3</f>
        <v>2.8856160696781374E-4</v>
      </c>
      <c r="CD112" s="24">
        <f t="shared" ref="CD112" si="354">(M112-M111)/$B111*M$3</f>
        <v>1.4487248750244181E-3</v>
      </c>
      <c r="CE112" s="24">
        <f t="shared" ref="CE112" si="355">(N112-N111)/$B111*N$3</f>
        <v>9.0287667726249917E-4</v>
      </c>
      <c r="CF112" s="24">
        <f t="shared" ref="CF112" si="356">+SUM(BT112:CE112)</f>
        <v>2.8231763736866811E-2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12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12" sqref="A112:XFD112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12" si="52">+($C$3*$C70+$D$3*$D70+$E$3*$E70+$G$3*$G70+$K$3*$K70+$M$3*$M70+$N$3*$N70)/SUM($C$3:$E$3,$G$3,$K$3,$M$3:$N$3)</f>
        <v>731.05197866948265</v>
      </c>
      <c r="T70" s="19">
        <f t="shared" ref="T70:T112" si="53">+($E$3*$E70+$G$3*$G70+$K$3*$K70+$M$3*$M70+$N$3*$N70)/SUM($E$3,$G$3,$K$3,$M$3:$N$3)</f>
        <v>716.88316357466067</v>
      </c>
      <c r="U70" s="19">
        <f t="shared" ref="U70:U112" si="54">+($E$3*$E70+$G$3*$G70+$K$3*$K70+$N$3*$N70)/SUM($E$3,$G$3,$K$3,$N$3)</f>
        <v>721.66021968295911</v>
      </c>
      <c r="V70" s="19"/>
      <c r="W70" s="20">
        <f t="shared" ref="W70:W112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  <row r="110" spans="1:84" x14ac:dyDescent="0.25">
      <c r="A110" s="31">
        <f>+[1]PAT!A111</f>
        <v>45901</v>
      </c>
      <c r="B110" s="17">
        <f>+[1]PAT!B111</f>
        <v>9543.6368999999995</v>
      </c>
      <c r="C110" s="17">
        <f>+[1]PAT!C111</f>
        <v>9831.9868999999999</v>
      </c>
      <c r="D110" s="17">
        <f>+[1]PAT!D111</f>
        <v>7085.7779</v>
      </c>
      <c r="E110" s="17">
        <f>+[1]PAT!E111</f>
        <v>7617.1783999999998</v>
      </c>
      <c r="F110" s="17">
        <f>+[1]PAT!F111</f>
        <v>11626.6</v>
      </c>
      <c r="G110" s="17">
        <f>+[1]PAT!G111</f>
        <v>8542.7343999999994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8215.7790999999997</v>
      </c>
      <c r="M110" s="17">
        <f>+[1]PAT!M111</f>
        <v>11934.9974</v>
      </c>
      <c r="N110" s="17">
        <f>+[1]PAT!N111</f>
        <v>9763.1401000000005</v>
      </c>
      <c r="O110" s="18">
        <f>+[1]PAT!R111</f>
        <v>8193.5493000000006</v>
      </c>
      <c r="P110" s="19">
        <f>+[1]PAT!S111</f>
        <v>9497.9901000000009</v>
      </c>
      <c r="Q110" s="20">
        <f>+[1]PAT!T111</f>
        <v>10531.575500000001</v>
      </c>
      <c r="R110" s="18">
        <f t="shared" ref="R110" si="180">+SUMPRODUCT($C$3:$N$3,C110:N110)</f>
        <v>9543.7373370999994</v>
      </c>
      <c r="S110" s="19">
        <f t="shared" si="52"/>
        <v>9054.8275593603867</v>
      </c>
      <c r="T110" s="19">
        <f t="shared" si="53"/>
        <v>8646.8579070418546</v>
      </c>
      <c r="U110" s="19">
        <f t="shared" si="54"/>
        <v>8095.2149537978876</v>
      </c>
      <c r="V110" s="19"/>
      <c r="W110" s="20">
        <f t="shared" si="55"/>
        <v>8942.8653365659193</v>
      </c>
      <c r="X110" s="21"/>
      <c r="Y110" s="41">
        <f t="shared" ref="Y110" si="181">+B110/B109-1</f>
        <v>2.3958537199836538E-2</v>
      </c>
      <c r="Z110" s="24">
        <f t="shared" ref="Z110" si="182">+C110/C109-1</f>
        <v>1.8564059171316094E-2</v>
      </c>
      <c r="AA110" s="24">
        <f t="shared" ref="AA110" si="183">+D110/D109-1</f>
        <v>1.7631762526533423E-2</v>
      </c>
      <c r="AB110" s="24">
        <f t="shared" ref="AB110" si="184">+E110/E109-1</f>
        <v>9.4967738672706581E-3</v>
      </c>
      <c r="AC110" s="24">
        <f t="shared" ref="AC110" si="185">+F110/F109-1</f>
        <v>3.6835677320713689E-2</v>
      </c>
      <c r="AD110" s="24">
        <f t="shared" ref="AD110" si="186">+G110/G109-1</f>
        <v>1.8229824584405474E-2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1.6527088812088531E-2</v>
      </c>
      <c r="AJ110" s="24">
        <f t="shared" ref="AJ110" si="192">+M110/M109-1</f>
        <v>1.9566488947973859E-2</v>
      </c>
      <c r="AK110" s="24">
        <f t="shared" ref="AK110" si="193">+N110/N109-1</f>
        <v>2.2991474180497518E-2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2.3958353711858171E-2</v>
      </c>
      <c r="AP110" s="24">
        <f t="shared" ref="AP110" si="198">+S110/S109-1</f>
        <v>1.6590533375788752E-2</v>
      </c>
      <c r="AQ110" s="24">
        <f t="shared" ref="AQ110" si="199">+T110/T109-1</f>
        <v>1.4772033541243568E-2</v>
      </c>
      <c r="AR110" s="24">
        <f t="shared" ref="AR110" si="200">+U110/U109-1</f>
        <v>1.3593100440190575E-2</v>
      </c>
      <c r="AS110" s="24" t="e">
        <f t="shared" ref="AS110" si="201">+V110/V109-1</f>
        <v>#DIV/0!</v>
      </c>
      <c r="AT110" s="24">
        <f t="shared" ref="AT110" si="202">+W110/W109-1</f>
        <v>2.4789087945808808E-2</v>
      </c>
      <c r="AU110" s="21"/>
      <c r="AV110" s="24">
        <f t="shared" ref="AV110" si="203">+B110/B98-1</f>
        <v>0.3536101897706323</v>
      </c>
      <c r="AW110" s="24">
        <f t="shared" ref="AW110" si="204">+C110/C98-1</f>
        <v>0.28083049879295374</v>
      </c>
      <c r="AX110" s="24">
        <f t="shared" ref="AX110" si="205">+D110/D98-1</f>
        <v>0.314650907776723</v>
      </c>
      <c r="AY110" s="24">
        <f t="shared" ref="AY110" si="206">+E110/E98-1</f>
        <v>0.26914619735249357</v>
      </c>
      <c r="AZ110" s="24">
        <f t="shared" ref="AZ110" si="207">+F110/F98-1</f>
        <v>0.71955529974394516</v>
      </c>
      <c r="BA110" s="24">
        <f t="shared" ref="BA110" si="208">+G110/G98-1</f>
        <v>0.20562710463833533</v>
      </c>
      <c r="BB110" s="24">
        <f t="shared" ref="BB110" si="209">+H110/H98-1</f>
        <v>0.36496726756061659</v>
      </c>
      <c r="BC110" s="24">
        <f t="shared" ref="BC110" si="210">+I110/I98-1</f>
        <v>0.30579825664522109</v>
      </c>
      <c r="BD110" s="24">
        <f t="shared" ref="BD110" si="211">+J110/J98-1</f>
        <v>0.38212453848183192</v>
      </c>
      <c r="BE110" s="24">
        <f t="shared" ref="BE110" si="212">+K110/K98-1</f>
        <v>0.27226039921640366</v>
      </c>
      <c r="BF110" s="24">
        <f t="shared" ref="BF110" si="213">+L110/L98-1</f>
        <v>0.92531564038795566</v>
      </c>
      <c r="BG110" s="24">
        <f t="shared" ref="BG110" si="214">+M110/M98-1</f>
        <v>0.59496229146164192</v>
      </c>
      <c r="BH110" s="24">
        <f t="shared" ref="BH110" si="215">+N110/N98-1</f>
        <v>0.28727041002026565</v>
      </c>
      <c r="BI110" s="24">
        <f t="shared" ref="BI110" si="216">+O110/O98-1</f>
        <v>0.16824981731725508</v>
      </c>
      <c r="BJ110" s="24">
        <f t="shared" ref="BJ110" si="217">+P110/P98-1</f>
        <v>0.36451467145001071</v>
      </c>
      <c r="BK110" s="24">
        <f t="shared" ref="BK110" si="218">+Q110/Q98-1</f>
        <v>0.42768995077646665</v>
      </c>
      <c r="BL110" s="24">
        <f t="shared" ref="BL110" si="219">+R110/R98-1</f>
        <v>0.35363702563085186</v>
      </c>
      <c r="BM110" s="24">
        <f t="shared" ref="BM110" si="220">+S110/S98-1</f>
        <v>0.29798563105823539</v>
      </c>
      <c r="BN110" s="24">
        <f t="shared" ref="BN110" si="221">+T110/T98-1</f>
        <v>0.31213813115347966</v>
      </c>
      <c r="BO110" s="24">
        <f t="shared" ref="BO110" si="222">+U110/U98-1</f>
        <v>0.25700594628375084</v>
      </c>
      <c r="BP110" s="24" t="e">
        <f t="shared" ref="BP110" si="223">+V110/V98-1</f>
        <v>#DIV/0!</v>
      </c>
      <c r="BQ110" s="24">
        <f t="shared" ref="BQ110" si="224">+W110/W98-1</f>
        <v>0.30494038987448091</v>
      </c>
      <c r="BR110" s="21"/>
      <c r="BS110" s="35">
        <f t="shared" ref="BS110" si="225">+A110</f>
        <v>45901</v>
      </c>
      <c r="BT110" s="24">
        <f t="shared" ref="BT110" si="226">(C110-C109)/$B109*C$3</f>
        <v>5.2737575331651331E-3</v>
      </c>
      <c r="BU110" s="24">
        <f t="shared" ref="BU110" si="227">(D110-D109)/$B109*D$3</f>
        <v>4.6102992668085565E-4</v>
      </c>
      <c r="BV110" s="24">
        <f t="shared" ref="BV110" si="228">(E110-E109)/$B109*E$3</f>
        <v>9.8564784681082836E-4</v>
      </c>
      <c r="BW110" s="24">
        <f t="shared" ref="BW110" si="229">(F110-F109)/$B109*F$3</f>
        <v>4.4583884272918787E-3</v>
      </c>
      <c r="BX110" s="24">
        <f t="shared" ref="BX110" si="230">(G110-G109)/$B109*G$3</f>
        <v>1.0748388204445715E-3</v>
      </c>
      <c r="BY110" s="24">
        <f t="shared" ref="BY110" si="231">(H110-H109)/$B109*H$3</f>
        <v>1.4656231519911023E-3</v>
      </c>
      <c r="BZ110" s="24">
        <f t="shared" ref="BZ110" si="232">(I110-I109)/$B109*I$3</f>
        <v>6.6543037480636625E-3</v>
      </c>
      <c r="CA110" s="24">
        <f t="shared" ref="CA110" si="233">(J110-J109)/$B109*J$3</f>
        <v>5.7056505252552655E-4</v>
      </c>
      <c r="CB110" s="24">
        <f t="shared" ref="CB110" si="234">(K110-K109)/$B109*K$3</f>
        <v>7.2729585597633591E-4</v>
      </c>
      <c r="CC110" s="24">
        <f t="shared" ref="CC110" si="235">(L110-L109)/$B109*L$3</f>
        <v>2.9953040101464906E-4</v>
      </c>
      <c r="CD110" s="24">
        <f t="shared" ref="CD110" si="236">(M110-M109)/$B109*M$3</f>
        <v>1.2483945207421919E-3</v>
      </c>
      <c r="CE110" s="24">
        <f t="shared" ref="CE110" si="237">(N110-N109)/$B109*N$3</f>
        <v>7.3923485778456968E-4</v>
      </c>
      <c r="CF110" s="24">
        <f t="shared" ref="CF110" si="238">+SUM(BT110:CE110)</f>
        <v>2.3958610142491305E-2</v>
      </c>
    </row>
    <row r="111" spans="1:84" x14ac:dyDescent="0.25">
      <c r="A111" s="31">
        <f>+[1]PAT!A112</f>
        <v>45931</v>
      </c>
      <c r="B111" s="17">
        <f>+[1]PAT!B112</f>
        <v>9774.0954000000002</v>
      </c>
      <c r="C111" s="17">
        <f>+[1]PAT!C112</f>
        <v>9982.8335999999999</v>
      </c>
      <c r="D111" s="17">
        <f>+[1]PAT!D112</f>
        <v>7268.6648999999998</v>
      </c>
      <c r="E111" s="17">
        <f>+[1]PAT!E112</f>
        <v>7778.4175999999998</v>
      </c>
      <c r="F111" s="17">
        <f>+[1]PAT!F112</f>
        <v>12160.5661</v>
      </c>
      <c r="G111" s="17">
        <f>+[1]PAT!G112</f>
        <v>8696.7970999999998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8384.6394999999993</v>
      </c>
      <c r="M111" s="17">
        <f>+[1]PAT!M112</f>
        <v>12166.4506</v>
      </c>
      <c r="N111" s="17">
        <f>+[1]PAT!N112</f>
        <v>10049.6425</v>
      </c>
      <c r="O111" s="18">
        <f>+[1]PAT!R112</f>
        <v>8353.8315999999995</v>
      </c>
      <c r="P111" s="19">
        <f>+[1]PAT!S112</f>
        <v>9702.3799999999992</v>
      </c>
      <c r="Q111" s="20">
        <f>+[1]PAT!T112</f>
        <v>10893.4252</v>
      </c>
      <c r="R111" s="18">
        <f t="shared" ref="R111" si="239">+SUMPRODUCT($C$3:$N$3,C111:N111)</f>
        <v>9774.1964136499973</v>
      </c>
      <c r="S111" s="19">
        <f t="shared" si="52"/>
        <v>9215.5701251772516</v>
      </c>
      <c r="T111" s="19">
        <f t="shared" si="53"/>
        <v>8813.0851470588223</v>
      </c>
      <c r="U111" s="19">
        <f t="shared" si="54"/>
        <v>8250.4993973579913</v>
      </c>
      <c r="V111" s="19"/>
      <c r="W111" s="20">
        <f t="shared" si="55"/>
        <v>9160.1951521045812</v>
      </c>
      <c r="X111" s="21"/>
      <c r="Y111" s="41">
        <f t="shared" ref="Y111" si="240">+B111/B110-1</f>
        <v>2.4147869665913202E-2</v>
      </c>
      <c r="Z111" s="24">
        <f t="shared" ref="Z111" si="241">+C111/C110-1</f>
        <v>1.5342443143409712E-2</v>
      </c>
      <c r="AA111" s="24">
        <f t="shared" ref="AA111" si="242">+D111/D110-1</f>
        <v>2.5810433601086924E-2</v>
      </c>
      <c r="AB111" s="24">
        <f t="shared" ref="AB111" si="243">+E111/E110-1</f>
        <v>2.1167838211587631E-2</v>
      </c>
      <c r="AC111" s="24">
        <f t="shared" ref="AC111" si="244">+F111/F110-1</f>
        <v>4.5926246710130236E-2</v>
      </c>
      <c r="AD111" s="24">
        <f t="shared" ref="AD111" si="245">+G111/G110-1</f>
        <v>1.803435443340029E-2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2.0553181620961425E-2</v>
      </c>
      <c r="AJ111" s="24">
        <f t="shared" ref="AJ111" si="251">+M111/M110-1</f>
        <v>1.9392815284568155E-2</v>
      </c>
      <c r="AK111" s="24">
        <f t="shared" ref="AK111" si="252">+N111/N110-1</f>
        <v>2.9345312785176603E-2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2.4147675948092084E-2</v>
      </c>
      <c r="AP111" s="24">
        <f t="shared" ref="AP111" si="257">+S111/S110-1</f>
        <v>1.7752139923492782E-2</v>
      </c>
      <c r="AQ111" s="24">
        <f t="shared" ref="AQ111" si="258">+T111/T110-1</f>
        <v>1.9224005043681158E-2</v>
      </c>
      <c r="AR111" s="24">
        <f t="shared" ref="AR111" si="259">+U111/U110-1</f>
        <v>1.9182250804501644E-2</v>
      </c>
      <c r="AS111" s="24" t="e">
        <f t="shared" ref="AS111" si="260">+V111/V110-1</f>
        <v>#DIV/0!</v>
      </c>
      <c r="AT111" s="24">
        <f t="shared" ref="AT111" si="261">+W111/W110-1</f>
        <v>2.430203378441087E-2</v>
      </c>
      <c r="AU111" s="21"/>
      <c r="AV111" s="24">
        <f t="shared" ref="AV111" si="262">+B111/B99-1</f>
        <v>0.34287117949047108</v>
      </c>
      <c r="AW111" s="24">
        <f t="shared" ref="AW111" si="263">+C111/C99-1</f>
        <v>0.27917063154666488</v>
      </c>
      <c r="AX111" s="24">
        <f t="shared" ref="AX111" si="264">+D111/D99-1</f>
        <v>0.31732490791304024</v>
      </c>
      <c r="AY111" s="24">
        <f t="shared" ref="AY111" si="265">+E111/E99-1</f>
        <v>0.231911250136698</v>
      </c>
      <c r="AZ111" s="24">
        <f t="shared" ref="AZ111" si="266">+F111/F99-1</f>
        <v>0.67317405219377568</v>
      </c>
      <c r="BA111" s="24">
        <f t="shared" ref="BA111" si="267">+G111/G99-1</f>
        <v>0.19700140916930531</v>
      </c>
      <c r="BB111" s="24">
        <f t="shared" ref="BB111" si="268">+H111/H99-1</f>
        <v>0.31072746255828587</v>
      </c>
      <c r="BC111" s="24">
        <f t="shared" ref="BC111" si="269">+I111/I99-1</f>
        <v>0.34351528557315558</v>
      </c>
      <c r="BD111" s="24">
        <f t="shared" ref="BD111" si="270">+J111/J99-1</f>
        <v>0.37476909528261548</v>
      </c>
      <c r="BE111" s="24">
        <f t="shared" ref="BE111" si="271">+K111/K99-1</f>
        <v>0.24980041483439619</v>
      </c>
      <c r="BF111" s="24">
        <f t="shared" ref="BF111" si="272">+L111/L99-1</f>
        <v>0.88980583410510272</v>
      </c>
      <c r="BG111" s="24">
        <f t="shared" ref="BG111" si="273">+M111/M99-1</f>
        <v>0.53039701702630038</v>
      </c>
      <c r="BH111" s="24">
        <f t="shared" ref="BH111" si="274">+N111/N99-1</f>
        <v>0.28507467572448486</v>
      </c>
      <c r="BI111" s="24">
        <f t="shared" ref="BI111" si="275">+O111/O99-1</f>
        <v>0.16350574104302562</v>
      </c>
      <c r="BJ111" s="24">
        <f t="shared" ref="BJ111" si="276">+P111/P99-1</f>
        <v>0.3474901382014921</v>
      </c>
      <c r="BK111" s="24">
        <f t="shared" ref="BK111" si="277">+Q111/Q99-1</f>
        <v>0.43269426151077495</v>
      </c>
      <c r="BL111" s="24">
        <f t="shared" ref="BL111" si="278">+R111/R99-1</f>
        <v>0.34289479598931361</v>
      </c>
      <c r="BM111" s="24">
        <f t="shared" ref="BM111" si="279">+S111/S99-1</f>
        <v>0.28304468954589601</v>
      </c>
      <c r="BN111" s="24">
        <f t="shared" ref="BN111" si="280">+T111/T99-1</f>
        <v>0.28373381400854503</v>
      </c>
      <c r="BO111" s="24">
        <f t="shared" ref="BO111" si="281">+U111/U99-1</f>
        <v>0.23450878915826179</v>
      </c>
      <c r="BP111" s="24" t="e">
        <f t="shared" ref="BP111" si="282">+V111/V99-1</f>
        <v>#DIV/0!</v>
      </c>
      <c r="BQ111" s="24">
        <f t="shared" ref="BQ111" si="283">+W111/W99-1</f>
        <v>0.29673342256468005</v>
      </c>
      <c r="BR111" s="21"/>
      <c r="BS111" s="35">
        <f t="shared" ref="BS111" si="284">+A111</f>
        <v>45931</v>
      </c>
      <c r="BT111" s="24">
        <f t="shared" ref="BT111" si="285">(C111-C110)/$B110*C$3</f>
        <v>4.3355850860168424E-3</v>
      </c>
      <c r="BU111" s="24">
        <f t="shared" ref="BU111" si="286">(D111-D110)/$B110*D$3</f>
        <v>6.7071338390922968E-4</v>
      </c>
      <c r="BV111" s="24">
        <f t="shared" ref="BV111" si="287">(E111-E110)/$B110*E$3</f>
        <v>2.165931673280655E-3</v>
      </c>
      <c r="BW111" s="24">
        <f t="shared" ref="BW111" si="288">(F111-F110)/$B110*F$3</f>
        <v>5.6285659463846498E-3</v>
      </c>
      <c r="BX111" s="24">
        <f t="shared" ref="BX111" si="289">(G111-G110)/$B110*G$3</f>
        <v>1.0573649181896292E-3</v>
      </c>
      <c r="BY111" s="24">
        <f t="shared" ref="BY111" si="290">(H111-H110)/$B110*H$3</f>
        <v>8.6587735750927677E-4</v>
      </c>
      <c r="BZ111" s="24">
        <f t="shared" ref="BZ111" si="291">(I111-I110)/$B110*I$3</f>
        <v>5.6088987836492464E-3</v>
      </c>
      <c r="CA111" s="24">
        <f t="shared" ref="CA111" si="292">(J111-J110)/$B110*J$3</f>
        <v>5.0963225036359031E-4</v>
      </c>
      <c r="CB111" s="24">
        <f t="shared" ref="CB111" si="293">(K111-K110)/$B110*K$3</f>
        <v>7.6092394713801433E-4</v>
      </c>
      <c r="CC111" s="24">
        <f t="shared" ref="CC111" si="294">(L111-L110)/$B110*L$3</f>
        <v>3.6979428251298946E-4</v>
      </c>
      <c r="CD111" s="24">
        <f t="shared" ref="CD111" si="295">(M111-M110)/$B110*M$3</f>
        <v>1.2320064859131423E-3</v>
      </c>
      <c r="CE111" s="24">
        <f t="shared" ref="CE111" si="296">(N111-N110)/$B110*N$3</f>
        <v>9.4263596302579164E-4</v>
      </c>
      <c r="CF111" s="24">
        <f t="shared" ref="CF111" si="297">+SUM(BT111:CE111)</f>
        <v>2.4147930077893058E-2</v>
      </c>
    </row>
    <row r="112" spans="1:84" x14ac:dyDescent="0.25">
      <c r="A112" s="31">
        <f>+[1]PAT!A113</f>
        <v>45962</v>
      </c>
      <c r="B112" s="17">
        <f>+[1]PAT!B113</f>
        <v>10001.4949</v>
      </c>
      <c r="C112" s="17">
        <f>+[1]PAT!C113</f>
        <v>10193.534600000001</v>
      </c>
      <c r="D112" s="17">
        <f>+[1]PAT!D113</f>
        <v>7369.3941999999997</v>
      </c>
      <c r="E112" s="17">
        <f>+[1]PAT!E113</f>
        <v>7741.0101999999997</v>
      </c>
      <c r="F112" s="17">
        <f>+[1]PAT!F113</f>
        <v>12734.332200000001</v>
      </c>
      <c r="G112" s="17">
        <f>+[1]PAT!G113</f>
        <v>8870.1388000000006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8553.2672000000002</v>
      </c>
      <c r="M112" s="17">
        <f>+[1]PAT!M113</f>
        <v>12426.787700000001</v>
      </c>
      <c r="N112" s="17">
        <f>+[1]PAT!N113</f>
        <v>10301.6157</v>
      </c>
      <c r="O112" s="18">
        <f>+[1]PAT!R113</f>
        <v>8429.7808000000005</v>
      </c>
      <c r="P112" s="19">
        <f>+[1]PAT!S113</f>
        <v>9886.7333999999992</v>
      </c>
      <c r="Q112" s="20">
        <f>+[1]PAT!T113</f>
        <v>11359.7523</v>
      </c>
      <c r="R112" s="18">
        <f t="shared" ref="R112" si="298">+SUMPRODUCT($C$3:$N$3,C112:N112)</f>
        <v>10001.61413743</v>
      </c>
      <c r="S112" s="19">
        <f t="shared" si="52"/>
        <v>9366.0232572032019</v>
      </c>
      <c r="T112" s="19">
        <f t="shared" si="53"/>
        <v>8921.723640893666</v>
      </c>
      <c r="U112" s="19">
        <f t="shared" si="54"/>
        <v>8333.687794782034</v>
      </c>
      <c r="V112" s="19"/>
      <c r="W112" s="20">
        <f t="shared" si="55"/>
        <v>9336.6292697385525</v>
      </c>
      <c r="X112" s="21"/>
      <c r="Y112" s="41">
        <f t="shared" ref="Y112" si="299">+B112/B111-1</f>
        <v>2.3265529002305385E-2</v>
      </c>
      <c r="Z112" s="24">
        <f t="shared" ref="Z112" si="300">+C112/C111-1</f>
        <v>2.1106331973719472E-2</v>
      </c>
      <c r="AA112" s="24">
        <f t="shared" ref="AA112" si="301">+D112/D111-1</f>
        <v>1.3858019510570641E-2</v>
      </c>
      <c r="AB112" s="24">
        <f t="shared" ref="AB112" si="302">+E112/E111-1</f>
        <v>-4.8091272445953681E-3</v>
      </c>
      <c r="AC112" s="24">
        <f t="shared" ref="AC112" si="303">+F112/F111-1</f>
        <v>4.7182515623183097E-2</v>
      </c>
      <c r="AD112" s="24">
        <f t="shared" ref="AD112" si="304">+G112/G111-1</f>
        <v>1.9931671166618425E-2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2.0111502706824824E-2</v>
      </c>
      <c r="AJ112" s="24">
        <f t="shared" ref="AJ112" si="310">+M112/M111-1</f>
        <v>2.1397949867153487E-2</v>
      </c>
      <c r="AK112" s="24">
        <f t="shared" ref="AK112" si="311">+N112/N111-1</f>
        <v>2.5072852093992459E-2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2.3267153038014188E-2</v>
      </c>
      <c r="AP112" s="24">
        <f t="shared" ref="AP112" si="316">+S112/S111-1</f>
        <v>1.6325971153418717E-2</v>
      </c>
      <c r="AQ112" s="24">
        <f t="shared" ref="AQ112" si="317">+T112/T111-1</f>
        <v>1.2326953844431943E-2</v>
      </c>
      <c r="AR112" s="24">
        <f t="shared" ref="AR112" si="318">+U112/U111-1</f>
        <v>1.0082831767817879E-2</v>
      </c>
      <c r="AS112" s="24" t="e">
        <f t="shared" ref="AS112" si="319">+V112/V111-1</f>
        <v>#DIV/0!</v>
      </c>
      <c r="AT112" s="24">
        <f t="shared" ref="AT112" si="320">+W112/W111-1</f>
        <v>1.926095620282009E-2</v>
      </c>
      <c r="AU112" s="21"/>
      <c r="AV112" s="24">
        <f t="shared" ref="AV112" si="321">+B112/B100-1</f>
        <v>0.33035836505996552</v>
      </c>
      <c r="AW112" s="24">
        <f t="shared" ref="AW112" si="322">+C112/C100-1</f>
        <v>0.27180764669272328</v>
      </c>
      <c r="AX112" s="24">
        <f t="shared" ref="AX112" si="323">+D112/D100-1</f>
        <v>0.27787663880342883</v>
      </c>
      <c r="AY112" s="24">
        <f t="shared" ref="AY112" si="324">+E112/E100-1</f>
        <v>0.19953959186699288</v>
      </c>
      <c r="AZ112" s="24">
        <f t="shared" ref="AZ112" si="325">+F112/F100-1</f>
        <v>0.62108883534934511</v>
      </c>
      <c r="BA112" s="24">
        <f t="shared" ref="BA112" si="326">+G112/G100-1</f>
        <v>0.20819686223244838</v>
      </c>
      <c r="BB112" s="24">
        <f t="shared" ref="BB112" si="327">+H112/H100-1</f>
        <v>0.30751201285369967</v>
      </c>
      <c r="BC112" s="24">
        <f t="shared" ref="BC112" si="328">+I112/I100-1</f>
        <v>0.34169928542577255</v>
      </c>
      <c r="BD112" s="24">
        <f t="shared" ref="BD112" si="329">+J112/J100-1</f>
        <v>0.3833769454309075</v>
      </c>
      <c r="BE112" s="24">
        <f t="shared" ref="BE112" si="330">+K112/K100-1</f>
        <v>0.23316713810476841</v>
      </c>
      <c r="BF112" s="24">
        <f t="shared" ref="BF112" si="331">+L112/L100-1</f>
        <v>0.84144073714920986</v>
      </c>
      <c r="BG112" s="24">
        <f t="shared" ref="BG112" si="332">+M112/M100-1</f>
        <v>0.50096257950726297</v>
      </c>
      <c r="BH112" s="24">
        <f t="shared" ref="BH112" si="333">+N112/N100-1</f>
        <v>0.29903836176148157</v>
      </c>
      <c r="BI112" s="24">
        <f t="shared" ref="BI112" si="334">+O112/O100-1</f>
        <v>0.14505772898204783</v>
      </c>
      <c r="BJ112" s="24">
        <f t="shared" ref="BJ112" si="335">+P112/P100-1</f>
        <v>0.33152199977560004</v>
      </c>
      <c r="BK112" s="24">
        <f t="shared" ref="BK112" si="336">+Q112/Q100-1</f>
        <v>0.43294510774682915</v>
      </c>
      <c r="BL112" s="24">
        <f t="shared" ref="BL112" si="337">+R112/R100-1</f>
        <v>0.33038034056873755</v>
      </c>
      <c r="BM112" s="24">
        <f t="shared" ref="BM112" si="338">+S112/S100-1</f>
        <v>0.27065618217276732</v>
      </c>
      <c r="BN112" s="24">
        <f t="shared" ref="BN112" si="339">+T112/T100-1</f>
        <v>0.2690515652342178</v>
      </c>
      <c r="BO112" s="24">
        <f t="shared" ref="BO112" si="340">+U112/U100-1</f>
        <v>0.22182461779327056</v>
      </c>
      <c r="BP112" s="24" t="e">
        <f t="shared" ref="BP112" si="341">+V112/V100-1</f>
        <v>#DIV/0!</v>
      </c>
      <c r="BQ112" s="24">
        <f t="shared" ref="BQ112" si="342">+W112/W100-1</f>
        <v>0.28888518062490376</v>
      </c>
      <c r="BR112" s="21"/>
      <c r="BS112" s="35">
        <f t="shared" ref="BS112" si="343">+A112</f>
        <v>45962</v>
      </c>
      <c r="BT112" s="24">
        <f t="shared" ref="BT112" si="344">(C112-C111)/$B111*C$3</f>
        <v>5.9131082657531923E-3</v>
      </c>
      <c r="BU112" s="24">
        <f t="shared" ref="BU112" si="345">(D112-D111)/$B111*D$3</f>
        <v>3.6070095039178755E-4</v>
      </c>
      <c r="BV112" s="24">
        <f t="shared" ref="BV112" si="346">(E112-E111)/$B111*E$3</f>
        <v>-4.9064680502300059E-4</v>
      </c>
      <c r="BW112" s="24">
        <f t="shared" ref="BW112" si="347">(F112-F111)/$B111*F$3</f>
        <v>5.9054948102921188E-3</v>
      </c>
      <c r="BX112" s="24">
        <f t="shared" ref="BX112" si="348">(G112-G111)/$B111*G$3</f>
        <v>1.161629888531685E-3</v>
      </c>
      <c r="BY112" s="24">
        <f t="shared" ref="BY112" si="349">(H112-H111)/$B111*H$3</f>
        <v>1.4522106874463308E-3</v>
      </c>
      <c r="BZ112" s="24">
        <f t="shared" ref="BZ112" si="350">(I112-I111)/$B111*I$3</f>
        <v>4.5959934624742954E-3</v>
      </c>
      <c r="CA112" s="24">
        <f t="shared" ref="CA112" si="351">(J112-J111)/$B111*J$3</f>
        <v>7.4906467661447053E-4</v>
      </c>
      <c r="CB112" s="24">
        <f t="shared" ref="CB112" si="352">(K112-K111)/$B111*K$3</f>
        <v>1.0966984821940708E-3</v>
      </c>
      <c r="CC112" s="24">
        <f t="shared" ref="CC112" si="353">(L112-L111)/$B111*L$3</f>
        <v>3.6057750469675368E-4</v>
      </c>
      <c r="CD112" s="24">
        <f t="shared" ref="CD112" si="354">(M112-M111)/$B111*M$3</f>
        <v>1.3530791483782768E-3</v>
      </c>
      <c r="CE112" s="24">
        <f t="shared" ref="CE112" si="355">(N112-N111)/$B111*N$3</f>
        <v>8.0948242841992425E-4</v>
      </c>
      <c r="CF112" s="24">
        <f t="shared" ref="CF112" si="356">+SUM(BT112:CE112)</f>
        <v>2.3267393500169903E-2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11"/>
  <sheetViews>
    <sheetView zoomScale="85" workbookViewId="0">
      <pane xSplit="1" ySplit="3" topLeftCell="B93" activePane="bottomRight" state="frozen"/>
      <selection pane="topRight" activeCell="B1" sqref="B1"/>
      <selection pane="bottomLeft" activeCell="A4" sqref="A4"/>
      <selection pane="bottomRight" activeCell="A111" sqref="A111:XFD111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30" t="s">
        <v>0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X1" s="230" t="s">
        <v>35</v>
      </c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T1" s="230" t="s">
        <v>36</v>
      </c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  <c r="BJ1" s="230"/>
      <c r="BK1" s="230"/>
      <c r="BL1" s="230"/>
      <c r="BM1" s="230"/>
      <c r="BN1" s="230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1" t="s">
        <v>37</v>
      </c>
      <c r="AU2" s="231"/>
      <c r="AV2" s="232"/>
      <c r="AW2" s="233" t="s">
        <v>38</v>
      </c>
      <c r="AX2" s="233"/>
      <c r="AY2" s="233"/>
      <c r="AZ2" s="233" t="s">
        <v>39</v>
      </c>
      <c r="BA2" s="233"/>
      <c r="BB2" s="233"/>
      <c r="BC2" s="233" t="s">
        <v>40</v>
      </c>
      <c r="BD2" s="233"/>
      <c r="BE2" s="233"/>
      <c r="BF2" s="233" t="s">
        <v>41</v>
      </c>
      <c r="BG2" s="233"/>
      <c r="BH2" s="233"/>
      <c r="BI2" s="233" t="s">
        <v>42</v>
      </c>
      <c r="BJ2" s="233"/>
      <c r="BK2" s="233"/>
      <c r="BL2" s="233" t="s">
        <v>43</v>
      </c>
      <c r="BM2" s="233"/>
      <c r="BN2" s="233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  <row r="109" spans="1:66" s="81" customFormat="1" x14ac:dyDescent="0.25">
      <c r="A109" s="79">
        <f>+NAC!A110</f>
        <v>45901</v>
      </c>
      <c r="B109" s="182">
        <f>+NAC!P110</f>
        <v>9614.0254000000004</v>
      </c>
      <c r="C109" s="182">
        <f>+NAC!S110</f>
        <v>9241.3231219400459</v>
      </c>
      <c r="D109" s="183">
        <f>+[1]IPCse!$DK111</f>
        <v>9304.9817017582573</v>
      </c>
      <c r="E109" s="182">
        <f>+GBA!$P110</f>
        <v>9608.7909999999993</v>
      </c>
      <c r="F109" s="182">
        <f>+GBA!$S110</f>
        <v>9397.9783170404316</v>
      </c>
      <c r="G109" s="183">
        <f>+[1]IPCse!$DE111</f>
        <v>9456.7891610079296</v>
      </c>
      <c r="H109" s="182">
        <f>+PAM!$P110</f>
        <v>9689.4722000000002</v>
      </c>
      <c r="I109" s="182">
        <f>+PAM!$S110</f>
        <v>9183.3894950798076</v>
      </c>
      <c r="J109" s="183">
        <f>+[1]IPCse!$DF111</f>
        <v>9270.6455650598709</v>
      </c>
      <c r="K109" s="182">
        <f>+NOA!$P110</f>
        <v>9529.2733000000007</v>
      </c>
      <c r="L109" s="182">
        <f>+NOA!$S110</f>
        <v>9014.0630837294575</v>
      </c>
      <c r="M109" s="183">
        <f>+[1]IPCse!$DG111</f>
        <v>9081.4041951121726</v>
      </c>
      <c r="N109" s="182">
        <f>+NEA!$P110</f>
        <v>9186.1980999999996</v>
      </c>
      <c r="O109" s="182">
        <f>+NEA!$S110</f>
        <v>8663.1296865833556</v>
      </c>
      <c r="P109" s="183">
        <f>+[1]IPCse!$DH111</f>
        <v>8741.3411373518065</v>
      </c>
      <c r="Q109" s="182">
        <f>+CUY!$P110</f>
        <v>9757.32</v>
      </c>
      <c r="R109" s="182">
        <f>+CUY!$S110</f>
        <v>9127.4072978907989</v>
      </c>
      <c r="S109" s="183">
        <f>+[1]IPCse!$DI111</f>
        <v>9192.947590058935</v>
      </c>
      <c r="T109" s="182">
        <f>+PAT!$P110</f>
        <v>9497.9901000000009</v>
      </c>
      <c r="U109" s="182">
        <f>+PAT!$S110</f>
        <v>9054.8275593603867</v>
      </c>
      <c r="V109" s="183">
        <f>+[1]IPCse!$DJ111</f>
        <v>9097.8224454859319</v>
      </c>
      <c r="X109" s="165">
        <f t="shared" ref="X109" si="186">+B109/B108-1</f>
        <v>1.895876192364887E-2</v>
      </c>
      <c r="Y109" s="165">
        <f t="shared" ref="Y109" si="187">+C109/C108-1</f>
        <v>1.7326018860972292E-2</v>
      </c>
      <c r="Z109" s="184">
        <f t="shared" ref="Z109" si="188">+D109/D108-1</f>
        <v>1.149967446057798E-2</v>
      </c>
      <c r="AA109" s="165">
        <f t="shared" ref="AA109" si="189">+E109/E108-1</f>
        <v>1.9131418746535234E-2</v>
      </c>
      <c r="AB109" s="165">
        <f t="shared" ref="AB109" si="190">+F109/F108-1</f>
        <v>1.7972942596811148E-2</v>
      </c>
      <c r="AC109" s="184">
        <f t="shared" ref="AC109" si="191">+G109/G108-1</f>
        <v>1.0967442671698358E-2</v>
      </c>
      <c r="AD109" s="165">
        <f t="shared" ref="AD109" si="192">+H109/H108-1</f>
        <v>1.9033511958920224E-2</v>
      </c>
      <c r="AE109" s="165">
        <f t="shared" ref="AE109" si="193">+I109/I108-1</f>
        <v>1.5624850872421048E-2</v>
      </c>
      <c r="AF109" s="184">
        <f t="shared" ref="AF109" si="194">+J109/J108-1</f>
        <v>1.1006296275715144E-2</v>
      </c>
      <c r="AG109" s="165">
        <f t="shared" ref="AG109" si="195">+K109/K108-1</f>
        <v>1.7854975687646713E-2</v>
      </c>
      <c r="AH109" s="165">
        <f t="shared" ref="AH109" si="196">+L109/L108-1</f>
        <v>1.8821660382962735E-2</v>
      </c>
      <c r="AI109" s="184">
        <f t="shared" ref="AI109" si="197">+M109/M108-1</f>
        <v>1.441076709706568E-2</v>
      </c>
      <c r="AJ109" s="165">
        <f t="shared" ref="AJ109" si="198">+N109/N108-1</f>
        <v>1.5164670502843869E-2</v>
      </c>
      <c r="AK109" s="165">
        <f t="shared" ref="AK109" si="199">+O109/O108-1</f>
        <v>1.5390797069912088E-2</v>
      </c>
      <c r="AL109" s="184">
        <f t="shared" ref="AL109" si="200">+P109/P108-1</f>
        <v>1.0518935926712603E-2</v>
      </c>
      <c r="AM109" s="165">
        <f t="shared" ref="AM109" si="201">+Q109/Q108-1</f>
        <v>1.9167353270330922E-2</v>
      </c>
      <c r="AN109" s="165">
        <f t="shared" ref="AN109" si="202">+R109/R108-1</f>
        <v>1.7860685519313746E-2</v>
      </c>
      <c r="AO109" s="184">
        <f t="shared" ref="AO109" si="203">+S109/S108-1</f>
        <v>1.5072459458489451E-2</v>
      </c>
      <c r="AP109" s="165">
        <f t="shared" ref="AP109" si="204">+T109/T108-1</f>
        <v>2.1825650606849267E-2</v>
      </c>
      <c r="AQ109" s="165">
        <f t="shared" ref="AQ109" si="205">+U109/U108-1</f>
        <v>1.6590533375788752E-2</v>
      </c>
      <c r="AR109" s="184">
        <f t="shared" ref="AR109" si="206">+V109/V108-1</f>
        <v>1.3167129252892984E-2</v>
      </c>
      <c r="AT109" s="80">
        <f t="shared" ref="AT109" si="207">+MAX(X109:Z109)</f>
        <v>1.895876192364887E-2</v>
      </c>
      <c r="AU109" s="80">
        <f t="shared" ref="AU109" si="208">+MIN(X109:Z109)</f>
        <v>1.149967446057798E-2</v>
      </c>
      <c r="AV109" s="80">
        <f t="shared" ref="AV109" si="209">+AT109-AU109</f>
        <v>7.4590874630708903E-3</v>
      </c>
      <c r="AW109" s="80">
        <f t="shared" ref="AW109" si="210">+MAX(AA109:AC109)</f>
        <v>1.9131418746535234E-2</v>
      </c>
      <c r="AX109" s="80">
        <f t="shared" ref="AX109" si="211">+MIN(AA109:AC109)</f>
        <v>1.0967442671698358E-2</v>
      </c>
      <c r="AY109" s="80">
        <f t="shared" ref="AY109" si="212">+AW109-AX109</f>
        <v>8.1639760748368762E-3</v>
      </c>
      <c r="AZ109" s="80">
        <f t="shared" ref="AZ109" si="213">+MAX(AD109:AF109)</f>
        <v>1.9033511958920224E-2</v>
      </c>
      <c r="BA109" s="80">
        <f t="shared" ref="BA109" si="214">+MIN(AD109:AF109)</f>
        <v>1.1006296275715144E-2</v>
      </c>
      <c r="BB109" s="80">
        <f t="shared" ref="BB109" si="215">+AZ109-BA109</f>
        <v>8.0272156832050801E-3</v>
      </c>
      <c r="BC109" s="80">
        <f t="shared" ref="BC109" si="216">+MAX(AG109:AI109)</f>
        <v>1.8821660382962735E-2</v>
      </c>
      <c r="BD109" s="80">
        <f t="shared" ref="BD109" si="217">+MIN(AG109:AI109)</f>
        <v>1.441076709706568E-2</v>
      </c>
      <c r="BE109" s="80">
        <f t="shared" ref="BE109" si="218">+BC109-BD109</f>
        <v>4.4108932858970551E-3</v>
      </c>
      <c r="BF109" s="80">
        <f t="shared" ref="BF109" si="219">+MAX(AJ109:AL109)</f>
        <v>1.5390797069912088E-2</v>
      </c>
      <c r="BG109" s="80">
        <f t="shared" ref="BG109" si="220">+MIN(AJ109:AL109)</f>
        <v>1.0518935926712603E-2</v>
      </c>
      <c r="BH109" s="80">
        <f t="shared" ref="BH109" si="221">+BF109-BG109</f>
        <v>4.8718611431994852E-3</v>
      </c>
      <c r="BI109" s="80">
        <f t="shared" ref="BI109" si="222">+MAX(AM109:AO109)</f>
        <v>1.9167353270330922E-2</v>
      </c>
      <c r="BJ109" s="80">
        <f t="shared" ref="BJ109" si="223">+MIN(AM109:AO109)</f>
        <v>1.5072459458489451E-2</v>
      </c>
      <c r="BK109" s="80">
        <f t="shared" ref="BK109" si="224">+BI109-BJ109</f>
        <v>4.0948938118414713E-3</v>
      </c>
      <c r="BL109" s="80">
        <f t="shared" ref="BL109" si="225">+MAX(AP109:AR109)</f>
        <v>2.1825650606849267E-2</v>
      </c>
      <c r="BM109" s="80">
        <f t="shared" ref="BM109" si="226">+MIN(AP109:AR109)</f>
        <v>1.3167129252892984E-2</v>
      </c>
      <c r="BN109" s="80">
        <f t="shared" ref="BN109" si="227">+BL109-BM109</f>
        <v>8.6585213539562833E-3</v>
      </c>
    </row>
    <row r="110" spans="1:66" s="81" customFormat="1" x14ac:dyDescent="0.25">
      <c r="A110" s="79">
        <f>+NAC!A111</f>
        <v>45931</v>
      </c>
      <c r="B110" s="182">
        <f>+NAC!P111</f>
        <v>9827.1412999999993</v>
      </c>
      <c r="C110" s="182">
        <f>+NAC!S111</f>
        <v>9442.7806577209612</v>
      </c>
      <c r="D110" s="183">
        <f>+[1]IPCse!$DK112</f>
        <v>9502.1143476196194</v>
      </c>
      <c r="E110" s="182">
        <f>+GBA!$P111</f>
        <v>9836.1396000000004</v>
      </c>
      <c r="F110" s="182">
        <f>+GBA!$S111</f>
        <v>9625.025914545171</v>
      </c>
      <c r="G110" s="183">
        <f>+[1]IPCse!$DE112</f>
        <v>9673.4449108288827</v>
      </c>
      <c r="H110" s="182">
        <f>+PAM!$P111</f>
        <v>9898.7806999999993</v>
      </c>
      <c r="I110" s="182">
        <f>+PAM!$S111</f>
        <v>9365.6561934251004</v>
      </c>
      <c r="J110" s="183">
        <f>+[1]IPCse!$DF112</f>
        <v>9447.7650309798482</v>
      </c>
      <c r="K110" s="182">
        <f>+NOA!$P111</f>
        <v>9706.2981</v>
      </c>
      <c r="L110" s="182">
        <f>+NOA!$S111</f>
        <v>9209.4825958305009</v>
      </c>
      <c r="M110" s="183">
        <f>+[1]IPCse!$DG112</f>
        <v>9282.0865990730254</v>
      </c>
      <c r="N110" s="182">
        <f>+NEA!$P111</f>
        <v>9389.3598999999995</v>
      </c>
      <c r="O110" s="182">
        <f>+NEA!$S111</f>
        <v>8841.8875844548184</v>
      </c>
      <c r="P110" s="183">
        <f>+[1]IPCse!$DH112</f>
        <v>8910.7820945415515</v>
      </c>
      <c r="Q110" s="182">
        <f>+CUY!$P111</f>
        <v>9936.3348000000005</v>
      </c>
      <c r="R110" s="182">
        <f>+CUY!$S111</f>
        <v>9302.7301663126382</v>
      </c>
      <c r="S110" s="183">
        <f>+[1]IPCse!$DI112</f>
        <v>9400.9152277798439</v>
      </c>
      <c r="T110" s="182">
        <f>+PAT!$P111</f>
        <v>9702.3799999999992</v>
      </c>
      <c r="U110" s="182">
        <f>+PAT!$S111</f>
        <v>9215.5701251772516</v>
      </c>
      <c r="V110" s="183">
        <f>+[1]IPCse!$DJ112</f>
        <v>9263.5536669869489</v>
      </c>
      <c r="X110" s="165">
        <f t="shared" ref="X110" si="228">+B110/B109-1</f>
        <v>2.2167187118103504E-2</v>
      </c>
      <c r="Y110" s="165">
        <f t="shared" ref="Y110" si="229">+C110/C109-1</f>
        <v>2.1799642012584775E-2</v>
      </c>
      <c r="Z110" s="184">
        <f t="shared" ref="Z110" si="230">+D110/D109-1</f>
        <v>2.1185710211994557E-2</v>
      </c>
      <c r="AA110" s="165">
        <f t="shared" ref="AA110" si="231">+E110/E109-1</f>
        <v>2.3660479242393784E-2</v>
      </c>
      <c r="AB110" s="165">
        <f t="shared" ref="AB110" si="232">+F110/F109-1</f>
        <v>2.4159195716918935E-2</v>
      </c>
      <c r="AC110" s="184">
        <f t="shared" ref="AC110" si="233">+G110/G109-1</f>
        <v>2.2910075093379945E-2</v>
      </c>
      <c r="AD110" s="165">
        <f t="shared" ref="AD110" si="234">+H110/H109-1</f>
        <v>2.1601641005791761E-2</v>
      </c>
      <c r="AE110" s="165">
        <f t="shared" ref="AE110" si="235">+I110/I109-1</f>
        <v>1.984743197954808E-2</v>
      </c>
      <c r="AF110" s="184">
        <f t="shared" ref="AF110" si="236">+J110/J109-1</f>
        <v>1.9105407997423995E-2</v>
      </c>
      <c r="AG110" s="165">
        <f t="shared" ref="AG110" si="237">+K110/K109-1</f>
        <v>1.857694647082897E-2</v>
      </c>
      <c r="AH110" s="165">
        <f t="shared" ref="AH110" si="238">+L110/L109-1</f>
        <v>2.1679403648037443E-2</v>
      </c>
      <c r="AI110" s="184">
        <f t="shared" ref="AI110" si="239">+M110/M109-1</f>
        <v>2.2098168922914496E-2</v>
      </c>
      <c r="AJ110" s="165">
        <f t="shared" ref="AJ110" si="240">+N110/N109-1</f>
        <v>2.2115982889591601E-2</v>
      </c>
      <c r="AK110" s="165">
        <f t="shared" ref="AK110" si="241">+O110/O109-1</f>
        <v>2.063433243395929E-2</v>
      </c>
      <c r="AL110" s="184">
        <f t="shared" ref="AL110" si="242">+P110/P109-1</f>
        <v>1.9383862788024953E-2</v>
      </c>
      <c r="AM110" s="165">
        <f t="shared" ref="AM110" si="243">+Q110/Q109-1</f>
        <v>1.8346718156215136E-2</v>
      </c>
      <c r="AN110" s="165">
        <f t="shared" ref="AN110" si="244">+R110/R109-1</f>
        <v>1.9208397598555083E-2</v>
      </c>
      <c r="AO110" s="184">
        <f t="shared" ref="AO110" si="245">+S110/S109-1</f>
        <v>2.2622519674299069E-2</v>
      </c>
      <c r="AP110" s="165">
        <f t="shared" ref="AP110" si="246">+T110/T109-1</f>
        <v>2.1519279115693957E-2</v>
      </c>
      <c r="AQ110" s="165">
        <f t="shared" ref="AQ110" si="247">+U110/U109-1</f>
        <v>1.7752139923492782E-2</v>
      </c>
      <c r="AR110" s="184">
        <f t="shared" ref="AR110" si="248">+V110/V109-1</f>
        <v>1.8216581219745454E-2</v>
      </c>
      <c r="AT110" s="80">
        <f t="shared" ref="AT110" si="249">+MAX(X110:Z110)</f>
        <v>2.2167187118103504E-2</v>
      </c>
      <c r="AU110" s="80">
        <f t="shared" ref="AU110" si="250">+MIN(X110:Z110)</f>
        <v>2.1185710211994557E-2</v>
      </c>
      <c r="AV110" s="80">
        <f t="shared" ref="AV110" si="251">+AT110-AU110</f>
        <v>9.8147690610894678E-4</v>
      </c>
      <c r="AW110" s="80">
        <f t="shared" ref="AW110" si="252">+MAX(AA110:AC110)</f>
        <v>2.4159195716918935E-2</v>
      </c>
      <c r="AX110" s="80">
        <f t="shared" ref="AX110" si="253">+MIN(AA110:AC110)</f>
        <v>2.2910075093379945E-2</v>
      </c>
      <c r="AY110" s="80">
        <f t="shared" ref="AY110" si="254">+AW110-AX110</f>
        <v>1.2491206235389907E-3</v>
      </c>
      <c r="AZ110" s="80">
        <f t="shared" ref="AZ110" si="255">+MAX(AD110:AF110)</f>
        <v>2.1601641005791761E-2</v>
      </c>
      <c r="BA110" s="80">
        <f t="shared" ref="BA110" si="256">+MIN(AD110:AF110)</f>
        <v>1.9105407997423995E-2</v>
      </c>
      <c r="BB110" s="80">
        <f t="shared" ref="BB110" si="257">+AZ110-BA110</f>
        <v>2.4962330083677653E-3</v>
      </c>
      <c r="BC110" s="80">
        <f t="shared" ref="BC110" si="258">+MAX(AG110:AI110)</f>
        <v>2.2098168922914496E-2</v>
      </c>
      <c r="BD110" s="80">
        <f t="shared" ref="BD110" si="259">+MIN(AG110:AI110)</f>
        <v>1.857694647082897E-2</v>
      </c>
      <c r="BE110" s="80">
        <f t="shared" ref="BE110" si="260">+BC110-BD110</f>
        <v>3.5212224520855262E-3</v>
      </c>
      <c r="BF110" s="80">
        <f t="shared" ref="BF110" si="261">+MAX(AJ110:AL110)</f>
        <v>2.2115982889591601E-2</v>
      </c>
      <c r="BG110" s="80">
        <f t="shared" ref="BG110" si="262">+MIN(AJ110:AL110)</f>
        <v>1.9383862788024953E-2</v>
      </c>
      <c r="BH110" s="80">
        <f t="shared" ref="BH110" si="263">+BF110-BG110</f>
        <v>2.7321201015666485E-3</v>
      </c>
      <c r="BI110" s="80">
        <f t="shared" ref="BI110" si="264">+MAX(AM110:AO110)</f>
        <v>2.2622519674299069E-2</v>
      </c>
      <c r="BJ110" s="80">
        <f t="shared" ref="BJ110" si="265">+MIN(AM110:AO110)</f>
        <v>1.8346718156215136E-2</v>
      </c>
      <c r="BK110" s="80">
        <f t="shared" ref="BK110" si="266">+BI110-BJ110</f>
        <v>4.2758015180839326E-3</v>
      </c>
      <c r="BL110" s="80">
        <f t="shared" ref="BL110" si="267">+MAX(AP110:AR110)</f>
        <v>2.1519279115693957E-2</v>
      </c>
      <c r="BM110" s="80">
        <f t="shared" ref="BM110" si="268">+MIN(AP110:AR110)</f>
        <v>1.7752139923492782E-2</v>
      </c>
      <c r="BN110" s="80">
        <f t="shared" ref="BN110" si="269">+BL110-BM110</f>
        <v>3.7671391922011743E-3</v>
      </c>
    </row>
    <row r="111" spans="1:66" s="81" customFormat="1" x14ac:dyDescent="0.25">
      <c r="A111" s="79">
        <f>+NAC!A112</f>
        <v>45962</v>
      </c>
      <c r="B111" s="182">
        <f>+NAC!P112</f>
        <v>10086.479300000001</v>
      </c>
      <c r="C111" s="182">
        <f>+NAC!S112</f>
        <v>9651.8197618792747</v>
      </c>
      <c r="D111" s="183">
        <f>+[1]IPCse!$DK113</f>
        <v>9739.2124302608136</v>
      </c>
      <c r="E111" s="182">
        <f>+GBA!$P112</f>
        <v>10107.6944</v>
      </c>
      <c r="F111" s="182">
        <f>+GBA!$S112</f>
        <v>9841.4337165034776</v>
      </c>
      <c r="G111" s="183">
        <f>+[1]IPCse!$DE113</f>
        <v>9930.274763657224</v>
      </c>
      <c r="H111" s="182">
        <f>+PAM!$P112</f>
        <v>10158.513800000001</v>
      </c>
      <c r="I111" s="182">
        <f>+PAM!$S112</f>
        <v>9579.4032256845821</v>
      </c>
      <c r="J111" s="183">
        <f>+[1]IPCse!$DF113</f>
        <v>9671.5636957978095</v>
      </c>
      <c r="K111" s="182">
        <f>+NOA!$P112</f>
        <v>9936.4168000000009</v>
      </c>
      <c r="L111" s="182">
        <f>+NOA!$S112</f>
        <v>9406.0393800760539</v>
      </c>
      <c r="M111" s="183">
        <f>+[1]IPCse!$DG113</f>
        <v>9514.7346902438694</v>
      </c>
      <c r="N111" s="182">
        <f>+NEA!$P112</f>
        <v>9618.7963</v>
      </c>
      <c r="O111" s="182">
        <f>+NEA!$S112</f>
        <v>9050.2857708047213</v>
      </c>
      <c r="P111" s="183">
        <f>+[1]IPCse!$DH113</f>
        <v>9132.393485565417</v>
      </c>
      <c r="Q111" s="182">
        <f>+CUY!$P112</f>
        <v>10218.186600000001</v>
      </c>
      <c r="R111" s="182">
        <f>+CUY!$S112</f>
        <v>9517.4144757367249</v>
      </c>
      <c r="S111" s="183">
        <f>+[1]IPCse!$DI113</f>
        <v>9650.1650004597559</v>
      </c>
      <c r="T111" s="182">
        <f>+PAT!$P112</f>
        <v>9886.7333999999992</v>
      </c>
      <c r="U111" s="182">
        <f>+PAT!$S112</f>
        <v>9366.0232572032019</v>
      </c>
      <c r="V111" s="183">
        <f>+[1]IPCse!$DJ113</f>
        <v>9415.4885302027469</v>
      </c>
      <c r="X111" s="165">
        <f t="shared" ref="X111" si="270">+B111/B110-1</f>
        <v>2.6389973653884624E-2</v>
      </c>
      <c r="Y111" s="165">
        <f t="shared" ref="Y111" si="271">+C111/C110-1</f>
        <v>2.2137452063698104E-2</v>
      </c>
      <c r="Z111" s="184">
        <f t="shared" ref="Z111" si="272">+D111/D110-1</f>
        <v>2.4952139488890746E-2</v>
      </c>
      <c r="AA111" s="165">
        <f t="shared" ref="AA111" si="273">+E111/E110-1</f>
        <v>2.7607863556552203E-2</v>
      </c>
      <c r="AB111" s="165">
        <f t="shared" ref="AB111" si="274">+F111/F110-1</f>
        <v>2.2483866940168351E-2</v>
      </c>
      <c r="AC111" s="184">
        <f t="shared" ref="AC111" si="275">+G111/G110-1</f>
        <v>2.6549988674751779E-2</v>
      </c>
      <c r="AD111" s="165">
        <f t="shared" ref="AD111" si="276">+H111/H110-1</f>
        <v>2.6238898291786716E-2</v>
      </c>
      <c r="AE111" s="165">
        <f t="shared" ref="AE111" si="277">+I111/I110-1</f>
        <v>2.2822429933904376E-2</v>
      </c>
      <c r="AF111" s="184">
        <f t="shared" ref="AF111" si="278">+J111/J110-1</f>
        <v>2.3688000715948121E-2</v>
      </c>
      <c r="AG111" s="165">
        <f t="shared" ref="AG111" si="279">+K111/K110-1</f>
        <v>2.3708183864660004E-2</v>
      </c>
      <c r="AH111" s="165">
        <f t="shared" ref="AH111" si="280">+L111/L110-1</f>
        <v>2.1342869395783559E-2</v>
      </c>
      <c r="AI111" s="184">
        <f t="shared" ref="AI111" si="281">+M111/M110-1</f>
        <v>2.5064201748998816E-2</v>
      </c>
      <c r="AJ111" s="165">
        <f t="shared" ref="AJ111" si="282">+N111/N110-1</f>
        <v>2.4435787150943078E-2</v>
      </c>
      <c r="AK111" s="165">
        <f t="shared" ref="AK111" si="283">+O111/O110-1</f>
        <v>2.3569422745918445E-2</v>
      </c>
      <c r="AL111" s="184">
        <f t="shared" ref="AL111" si="284">+P111/P110-1</f>
        <v>2.4870026970990278E-2</v>
      </c>
      <c r="AM111" s="165">
        <f t="shared" ref="AM111" si="285">+Q111/Q110-1</f>
        <v>2.8365771249978522E-2</v>
      </c>
      <c r="AN111" s="165">
        <f t="shared" ref="AN111" si="286">+R111/R110-1</f>
        <v>2.307755955359303E-2</v>
      </c>
      <c r="AO111" s="184">
        <f t="shared" ref="AO111" si="287">+S111/S110-1</f>
        <v>2.6513351800405038E-2</v>
      </c>
      <c r="AP111" s="165">
        <f t="shared" ref="AP111" si="288">+T111/T110-1</f>
        <v>1.9000843092107367E-2</v>
      </c>
      <c r="AQ111" s="165">
        <f t="shared" ref="AQ111" si="289">+U111/U110-1</f>
        <v>1.6325971153418717E-2</v>
      </c>
      <c r="AR111" s="184">
        <f t="shared" ref="AR111" si="290">+V111/V110-1</f>
        <v>1.6401358342345018E-2</v>
      </c>
      <c r="AT111" s="80">
        <f t="shared" ref="AT111" si="291">+MAX(X111:Z111)</f>
        <v>2.6389973653884624E-2</v>
      </c>
      <c r="AU111" s="80">
        <f t="shared" ref="AU111" si="292">+MIN(X111:Z111)</f>
        <v>2.2137452063698104E-2</v>
      </c>
      <c r="AV111" s="80">
        <f t="shared" ref="AV111" si="293">+AT111-AU111</f>
        <v>4.2525215901865199E-3</v>
      </c>
      <c r="AW111" s="80">
        <f t="shared" ref="AW111" si="294">+MAX(AA111:AC111)</f>
        <v>2.7607863556552203E-2</v>
      </c>
      <c r="AX111" s="80">
        <f t="shared" ref="AX111" si="295">+MIN(AA111:AC111)</f>
        <v>2.2483866940168351E-2</v>
      </c>
      <c r="AY111" s="80">
        <f t="shared" ref="AY111" si="296">+AW111-AX111</f>
        <v>5.1239966163838524E-3</v>
      </c>
      <c r="AZ111" s="80">
        <f t="shared" ref="AZ111" si="297">+MAX(AD111:AF111)</f>
        <v>2.6238898291786716E-2</v>
      </c>
      <c r="BA111" s="80">
        <f t="shared" ref="BA111" si="298">+MIN(AD111:AF111)</f>
        <v>2.2822429933904376E-2</v>
      </c>
      <c r="BB111" s="80">
        <f t="shared" ref="BB111" si="299">+AZ111-BA111</f>
        <v>3.4164683578823407E-3</v>
      </c>
      <c r="BC111" s="80">
        <f t="shared" ref="BC111" si="300">+MAX(AG111:AI111)</f>
        <v>2.5064201748998816E-2</v>
      </c>
      <c r="BD111" s="80">
        <f t="shared" ref="BD111" si="301">+MIN(AG111:AI111)</f>
        <v>2.1342869395783559E-2</v>
      </c>
      <c r="BE111" s="80">
        <f t="shared" ref="BE111" si="302">+BC111-BD111</f>
        <v>3.7213323532152565E-3</v>
      </c>
      <c r="BF111" s="80">
        <f t="shared" ref="BF111" si="303">+MAX(AJ111:AL111)</f>
        <v>2.4870026970990278E-2</v>
      </c>
      <c r="BG111" s="80">
        <f t="shared" ref="BG111" si="304">+MIN(AJ111:AL111)</f>
        <v>2.3569422745918445E-2</v>
      </c>
      <c r="BH111" s="80">
        <f t="shared" ref="BH111" si="305">+BF111-BG111</f>
        <v>1.300604225071833E-3</v>
      </c>
      <c r="BI111" s="80">
        <f t="shared" ref="BI111" si="306">+MAX(AM111:AO111)</f>
        <v>2.8365771249978522E-2</v>
      </c>
      <c r="BJ111" s="80">
        <f t="shared" ref="BJ111" si="307">+MIN(AM111:AO111)</f>
        <v>2.307755955359303E-2</v>
      </c>
      <c r="BK111" s="80">
        <f t="shared" ref="BK111" si="308">+BI111-BJ111</f>
        <v>5.2882116963854919E-3</v>
      </c>
      <c r="BL111" s="80">
        <f t="shared" ref="BL111" si="309">+MAX(AP111:AR111)</f>
        <v>1.9000843092107367E-2</v>
      </c>
      <c r="BM111" s="80">
        <f t="shared" ref="BM111" si="310">+MIN(AP111:AR111)</f>
        <v>1.6325971153418717E-2</v>
      </c>
      <c r="BN111" s="80">
        <f t="shared" ref="BN111" si="311">+BL111-BM111</f>
        <v>2.6748719386886499E-3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09"/>
  <sheetViews>
    <sheetView topLeftCell="AO1" workbookViewId="0">
      <selection activeCell="AT2" sqref="AT2"/>
    </sheetView>
  </sheetViews>
  <sheetFormatPr baseColWidth="10" defaultRowHeight="15" x14ac:dyDescent="0.25"/>
  <sheetData>
    <row r="1" spans="1:207" x14ac:dyDescent="0.25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5">
      <c r="A2" s="226">
        <v>42705</v>
      </c>
      <c r="B2" s="225">
        <v>12</v>
      </c>
      <c r="C2" s="225">
        <v>2016</v>
      </c>
      <c r="D2" s="225">
        <v>100</v>
      </c>
      <c r="E2" s="225">
        <v>100</v>
      </c>
      <c r="F2" s="225">
        <v>100</v>
      </c>
      <c r="G2" s="225">
        <v>100</v>
      </c>
      <c r="H2" s="225">
        <v>100</v>
      </c>
      <c r="I2" s="225">
        <v>100</v>
      </c>
      <c r="J2" s="225">
        <v>100</v>
      </c>
      <c r="K2" s="225">
        <v>100</v>
      </c>
      <c r="L2" s="225">
        <v>100</v>
      </c>
      <c r="M2" s="225">
        <v>100</v>
      </c>
      <c r="N2" s="225">
        <v>100</v>
      </c>
      <c r="O2" s="225">
        <v>100</v>
      </c>
      <c r="P2" s="225">
        <v>100</v>
      </c>
      <c r="Q2" s="225">
        <v>100</v>
      </c>
      <c r="R2" s="225">
        <v>100</v>
      </c>
      <c r="S2" s="225">
        <v>100</v>
      </c>
      <c r="T2" s="225">
        <v>100</v>
      </c>
      <c r="U2" s="225">
        <v>100</v>
      </c>
      <c r="V2" s="225">
        <v>100</v>
      </c>
      <c r="W2" s="225">
        <v>100</v>
      </c>
      <c r="X2" s="225">
        <v>100</v>
      </c>
      <c r="Y2" s="225">
        <v>100</v>
      </c>
      <c r="Z2" s="225">
        <v>100</v>
      </c>
      <c r="AA2" s="225">
        <v>100</v>
      </c>
      <c r="AB2" s="225">
        <v>100</v>
      </c>
      <c r="AC2" s="225">
        <v>100</v>
      </c>
      <c r="AD2" s="225">
        <v>100</v>
      </c>
      <c r="AE2" s="225">
        <v>100</v>
      </c>
      <c r="AF2" s="225">
        <v>100</v>
      </c>
      <c r="AG2" s="225">
        <v>100</v>
      </c>
      <c r="AH2" s="225">
        <v>100</v>
      </c>
      <c r="AI2" s="225">
        <v>100</v>
      </c>
      <c r="AJ2" s="225">
        <v>100</v>
      </c>
      <c r="AK2" s="225">
        <v>100</v>
      </c>
      <c r="AL2" s="225">
        <v>100</v>
      </c>
      <c r="AM2" s="225">
        <v>100</v>
      </c>
      <c r="AN2" s="225">
        <v>100</v>
      </c>
      <c r="AO2" s="225">
        <v>100</v>
      </c>
      <c r="AP2" s="225">
        <v>100</v>
      </c>
      <c r="AQ2" s="225">
        <v>100</v>
      </c>
      <c r="AR2" s="225">
        <v>100</v>
      </c>
      <c r="AS2" s="225">
        <v>100</v>
      </c>
      <c r="AT2" s="225">
        <v>100</v>
      </c>
      <c r="AU2" s="225">
        <v>100</v>
      </c>
      <c r="AV2" s="225">
        <v>100</v>
      </c>
      <c r="AW2" s="225">
        <v>100</v>
      </c>
      <c r="AX2" s="225">
        <v>100</v>
      </c>
      <c r="AY2" s="225">
        <v>100</v>
      </c>
      <c r="AZ2" s="225">
        <v>100</v>
      </c>
      <c r="BA2" s="225">
        <v>100</v>
      </c>
      <c r="BB2" s="225">
        <v>100</v>
      </c>
      <c r="BC2" s="225">
        <v>100</v>
      </c>
      <c r="BD2" s="225">
        <v>100</v>
      </c>
      <c r="BE2" s="225">
        <v>100</v>
      </c>
      <c r="BF2" s="225">
        <v>100</v>
      </c>
      <c r="BG2" s="225">
        <v>100</v>
      </c>
      <c r="BH2" s="225">
        <v>100</v>
      </c>
      <c r="BI2" s="225">
        <v>100</v>
      </c>
      <c r="BJ2" s="225">
        <v>100</v>
      </c>
      <c r="BK2" s="225">
        <v>100</v>
      </c>
      <c r="BL2" s="225">
        <v>100</v>
      </c>
      <c r="BM2" s="225">
        <v>100</v>
      </c>
      <c r="BN2" s="225">
        <v>100</v>
      </c>
      <c r="BO2" s="225">
        <v>100</v>
      </c>
      <c r="BP2" s="225">
        <v>100</v>
      </c>
      <c r="BQ2" s="225">
        <v>100</v>
      </c>
      <c r="BR2" s="225">
        <v>100</v>
      </c>
      <c r="BS2" s="225">
        <v>100</v>
      </c>
      <c r="BT2" s="225">
        <v>100</v>
      </c>
      <c r="BU2" s="225">
        <v>100</v>
      </c>
      <c r="BV2" s="225">
        <v>100</v>
      </c>
      <c r="BW2" s="225">
        <v>100</v>
      </c>
      <c r="BX2" s="225">
        <v>100</v>
      </c>
      <c r="BY2" s="225">
        <v>100</v>
      </c>
      <c r="BZ2" s="225">
        <v>100</v>
      </c>
      <c r="CA2" s="225">
        <v>100</v>
      </c>
      <c r="CB2" s="225">
        <v>100</v>
      </c>
      <c r="CC2" s="225">
        <v>100</v>
      </c>
      <c r="CD2" s="225">
        <v>100</v>
      </c>
      <c r="CE2" s="225">
        <v>100</v>
      </c>
      <c r="CF2" s="225">
        <v>100</v>
      </c>
      <c r="CG2" s="225">
        <v>100</v>
      </c>
      <c r="CH2" s="225">
        <v>100</v>
      </c>
      <c r="CI2" s="225">
        <v>100</v>
      </c>
      <c r="CJ2" s="225">
        <v>100</v>
      </c>
      <c r="CK2" s="225">
        <v>100</v>
      </c>
      <c r="CL2" s="225">
        <v>100</v>
      </c>
      <c r="CM2" s="225">
        <v>100</v>
      </c>
      <c r="CN2" s="225">
        <v>100</v>
      </c>
      <c r="CO2" s="225">
        <v>100</v>
      </c>
      <c r="CP2" s="225">
        <v>100</v>
      </c>
      <c r="CQ2" s="225">
        <v>100</v>
      </c>
      <c r="CR2" s="225">
        <v>100</v>
      </c>
      <c r="CS2" s="225">
        <v>100</v>
      </c>
      <c r="CT2" s="225">
        <v>100</v>
      </c>
      <c r="CU2" s="225">
        <v>100</v>
      </c>
      <c r="CV2" s="225">
        <v>100</v>
      </c>
      <c r="CW2" s="225">
        <v>100</v>
      </c>
      <c r="CX2" s="225">
        <v>100</v>
      </c>
      <c r="CY2" s="225">
        <v>100</v>
      </c>
      <c r="CZ2" s="225">
        <v>100</v>
      </c>
      <c r="DA2" s="225">
        <v>100</v>
      </c>
      <c r="DB2" s="225">
        <v>100</v>
      </c>
      <c r="DC2" s="225">
        <v>100</v>
      </c>
      <c r="DD2" s="225">
        <v>100</v>
      </c>
      <c r="DE2" s="225">
        <v>100</v>
      </c>
      <c r="DF2" s="225">
        <v>100</v>
      </c>
      <c r="DG2" s="225">
        <v>100</v>
      </c>
      <c r="DH2" s="225">
        <v>100</v>
      </c>
      <c r="DI2" s="225">
        <v>100</v>
      </c>
      <c r="DJ2" s="225">
        <v>100</v>
      </c>
      <c r="DK2" s="225">
        <v>100</v>
      </c>
      <c r="DL2" s="225">
        <v>100</v>
      </c>
      <c r="DM2" s="225">
        <v>100</v>
      </c>
      <c r="DN2" s="225">
        <v>100</v>
      </c>
      <c r="DO2" s="225">
        <v>100</v>
      </c>
      <c r="DP2" s="225">
        <v>100</v>
      </c>
      <c r="DQ2" s="225">
        <v>100</v>
      </c>
      <c r="DR2" s="225">
        <v>100</v>
      </c>
      <c r="DS2" s="225">
        <v>100</v>
      </c>
      <c r="DT2" s="225">
        <v>100</v>
      </c>
      <c r="DU2" s="225">
        <v>100</v>
      </c>
      <c r="DV2" s="225">
        <v>100</v>
      </c>
      <c r="DW2" s="225">
        <v>100</v>
      </c>
      <c r="DX2" s="225">
        <v>100</v>
      </c>
      <c r="DY2" s="225">
        <v>100</v>
      </c>
      <c r="DZ2" s="225">
        <v>100</v>
      </c>
      <c r="EA2" s="225">
        <v>100</v>
      </c>
      <c r="EB2" s="225">
        <v>100</v>
      </c>
      <c r="EC2" s="225">
        <v>100</v>
      </c>
      <c r="ED2" s="225">
        <v>100</v>
      </c>
      <c r="EE2" s="225">
        <v>100</v>
      </c>
      <c r="EF2" s="225">
        <v>100</v>
      </c>
      <c r="EG2" s="225">
        <v>100</v>
      </c>
      <c r="EH2" s="225">
        <v>100</v>
      </c>
      <c r="EI2" s="225">
        <v>100</v>
      </c>
      <c r="EJ2" s="225">
        <v>100</v>
      </c>
      <c r="EK2" s="225">
        <v>100</v>
      </c>
      <c r="EL2" s="225">
        <v>100</v>
      </c>
      <c r="EM2" s="225">
        <v>100</v>
      </c>
      <c r="EN2" s="225">
        <v>100</v>
      </c>
      <c r="EO2" s="225">
        <v>100</v>
      </c>
      <c r="EP2" s="225">
        <v>100</v>
      </c>
      <c r="EQ2" s="225">
        <v>100</v>
      </c>
      <c r="ER2" s="225">
        <v>100</v>
      </c>
      <c r="ES2" s="225">
        <v>100</v>
      </c>
      <c r="ET2" s="225">
        <v>100</v>
      </c>
      <c r="EU2" s="225">
        <v>100</v>
      </c>
      <c r="EV2" s="225">
        <v>100</v>
      </c>
      <c r="EW2" s="225">
        <v>100</v>
      </c>
      <c r="EX2" s="225">
        <v>100</v>
      </c>
      <c r="EY2" s="225">
        <v>100</v>
      </c>
      <c r="EZ2" s="225">
        <v>100</v>
      </c>
      <c r="FA2" s="225">
        <v>100</v>
      </c>
      <c r="FB2" s="225">
        <v>100</v>
      </c>
      <c r="FC2" s="225">
        <v>100</v>
      </c>
      <c r="FD2" s="225">
        <v>100</v>
      </c>
      <c r="FE2" s="225">
        <v>100</v>
      </c>
      <c r="FF2" s="225">
        <v>100</v>
      </c>
      <c r="FG2" s="225">
        <v>100</v>
      </c>
      <c r="FH2" s="225">
        <v>100</v>
      </c>
      <c r="FI2" s="225">
        <v>100</v>
      </c>
      <c r="FJ2" s="225">
        <v>100</v>
      </c>
      <c r="FK2" s="225">
        <v>100</v>
      </c>
      <c r="FL2" s="225">
        <v>100</v>
      </c>
      <c r="FM2" s="225">
        <v>100</v>
      </c>
      <c r="FN2" s="225">
        <v>100</v>
      </c>
      <c r="FO2" s="225">
        <v>100</v>
      </c>
      <c r="FP2" s="225">
        <v>100</v>
      </c>
      <c r="FQ2" s="225">
        <v>100</v>
      </c>
      <c r="FR2" s="225">
        <v>100</v>
      </c>
      <c r="FS2" s="225">
        <v>100</v>
      </c>
      <c r="FT2" s="225">
        <v>100</v>
      </c>
      <c r="FU2" s="225">
        <v>100</v>
      </c>
      <c r="FV2" s="225">
        <v>100</v>
      </c>
      <c r="FW2" s="225">
        <v>100</v>
      </c>
      <c r="FX2" s="225">
        <v>100</v>
      </c>
      <c r="FY2" s="225">
        <v>100</v>
      </c>
      <c r="FZ2" s="225">
        <v>100</v>
      </c>
      <c r="GA2" s="225">
        <v>100</v>
      </c>
      <c r="GB2" s="225">
        <v>100</v>
      </c>
      <c r="GC2" s="225">
        <v>100</v>
      </c>
      <c r="GD2" s="225">
        <v>100</v>
      </c>
      <c r="GE2" s="225">
        <v>100</v>
      </c>
      <c r="GF2" s="225">
        <v>100</v>
      </c>
      <c r="GG2" s="225">
        <v>100</v>
      </c>
      <c r="GH2" s="225">
        <v>100</v>
      </c>
      <c r="GI2" s="225">
        <v>100</v>
      </c>
      <c r="GJ2" s="225">
        <v>100</v>
      </c>
      <c r="GK2" s="225">
        <v>100</v>
      </c>
      <c r="GL2" s="225">
        <v>100</v>
      </c>
      <c r="GM2" s="225">
        <v>100</v>
      </c>
      <c r="GN2" s="225">
        <v>100</v>
      </c>
      <c r="GO2" s="225">
        <v>100</v>
      </c>
      <c r="GP2" s="225">
        <v>100</v>
      </c>
      <c r="GQ2" s="225">
        <v>100</v>
      </c>
      <c r="GR2" s="225">
        <v>100</v>
      </c>
      <c r="GS2" s="225">
        <v>100</v>
      </c>
      <c r="GT2" s="225">
        <v>100</v>
      </c>
      <c r="GU2" s="225">
        <v>100</v>
      </c>
      <c r="GV2" s="225">
        <v>100</v>
      </c>
      <c r="GW2" s="225">
        <v>100</v>
      </c>
      <c r="GX2" s="225">
        <v>100</v>
      </c>
      <c r="GY2" s="225">
        <v>100</v>
      </c>
    </row>
    <row r="3" spans="1:207" x14ac:dyDescent="0.25">
      <c r="A3" s="226">
        <v>42736</v>
      </c>
      <c r="B3" s="225">
        <v>1</v>
      </c>
      <c r="C3" s="225">
        <v>2017</v>
      </c>
      <c r="D3" s="225">
        <v>101.12459564208984</v>
      </c>
      <c r="E3" s="225">
        <v>101.62906646728516</v>
      </c>
      <c r="F3" s="225">
        <v>101.48822021484375</v>
      </c>
      <c r="G3" s="225">
        <v>101.68172454833984</v>
      </c>
      <c r="H3" s="225">
        <v>101.60206604003906</v>
      </c>
      <c r="I3" s="225">
        <v>102.54425811767578</v>
      </c>
      <c r="J3" s="225">
        <v>101.16011810302734</v>
      </c>
      <c r="K3" s="225">
        <v>101.66477966308594</v>
      </c>
      <c r="L3" s="225">
        <v>101.55498504638672</v>
      </c>
      <c r="M3" s="225">
        <v>101.71726226806641</v>
      </c>
      <c r="N3" s="225">
        <v>101.62483978271484</v>
      </c>
      <c r="O3" s="225">
        <v>102.52764892578125</v>
      </c>
      <c r="P3" s="225">
        <v>101.12685394287109</v>
      </c>
      <c r="Q3" s="225">
        <v>101.70814514160156</v>
      </c>
      <c r="R3" s="225">
        <v>101.63027191162109</v>
      </c>
      <c r="S3" s="225">
        <v>101.66059875488281</v>
      </c>
      <c r="T3" s="225">
        <v>101.68643188476563</v>
      </c>
      <c r="U3" s="225">
        <v>102.51063537597656</v>
      </c>
      <c r="V3" s="225">
        <v>101.23644256591797</v>
      </c>
      <c r="W3" s="225">
        <v>101.71445465087891</v>
      </c>
      <c r="X3" s="225">
        <v>101.69289398193359</v>
      </c>
      <c r="Y3" s="225">
        <v>101.73043823242188</v>
      </c>
      <c r="Z3" s="225">
        <v>101.74562072753906</v>
      </c>
      <c r="AA3" s="225">
        <v>102.60295867919922</v>
      </c>
      <c r="AB3" s="225">
        <v>101.25074768066406</v>
      </c>
      <c r="AC3" s="225">
        <v>101.77920532226563</v>
      </c>
      <c r="AD3" s="225">
        <v>101.72608947753906</v>
      </c>
      <c r="AE3" s="225">
        <v>101.70672607421875</v>
      </c>
      <c r="AF3" s="225">
        <v>101.69240570068359</v>
      </c>
      <c r="AG3" s="225">
        <v>102.56674957275391</v>
      </c>
      <c r="AH3" s="225">
        <v>101.23166656494141</v>
      </c>
      <c r="AI3" s="225">
        <v>101.7745361328125</v>
      </c>
      <c r="AJ3" s="225">
        <v>101.7122802734375</v>
      </c>
      <c r="AK3" s="225">
        <v>101.68672180175781</v>
      </c>
      <c r="AL3" s="225">
        <v>101.75642395019531</v>
      </c>
      <c r="AM3" s="225">
        <v>102.47037506103516</v>
      </c>
      <c r="AN3" s="225">
        <v>101.30482482910156</v>
      </c>
      <c r="AO3" s="225">
        <v>101.83065032958984</v>
      </c>
      <c r="AP3" s="225">
        <v>101.70267486572266</v>
      </c>
      <c r="AQ3" s="225">
        <v>101.7115478515625</v>
      </c>
      <c r="AR3" s="225">
        <v>101.78123474121094</v>
      </c>
      <c r="AS3" s="225">
        <v>102.56464385986328</v>
      </c>
      <c r="AT3" s="225">
        <v>101.29310607910156</v>
      </c>
      <c r="AU3" s="225">
        <v>101.79911804199219</v>
      </c>
      <c r="AV3" s="225">
        <v>101.78380584716797</v>
      </c>
      <c r="AW3" s="225">
        <v>101.67922210693359</v>
      </c>
      <c r="AX3" s="225">
        <v>101.79591369628906</v>
      </c>
      <c r="AY3" s="225">
        <v>102.69878387451172</v>
      </c>
      <c r="AZ3" s="225">
        <v>101.33720397949219</v>
      </c>
      <c r="BA3" s="225">
        <v>101.88690948486328</v>
      </c>
      <c r="BB3" s="225">
        <v>101.80376434326172</v>
      </c>
      <c r="BC3" s="225">
        <v>101.71952819824219</v>
      </c>
      <c r="BD3" s="225">
        <v>101.82838439941406</v>
      </c>
      <c r="BE3" s="225">
        <v>102.73217010498047</v>
      </c>
      <c r="BF3" s="225">
        <v>101.39569854736328</v>
      </c>
      <c r="BG3" s="225">
        <v>101.92427825927734</v>
      </c>
      <c r="BH3" s="225">
        <v>101.82014465332031</v>
      </c>
      <c r="BI3" s="225">
        <v>101.67378997802734</v>
      </c>
      <c r="BJ3" s="225">
        <v>101.86069488525391</v>
      </c>
      <c r="BK3" s="225">
        <v>102.80677795410156</v>
      </c>
      <c r="BL3" s="225">
        <v>101.32388305664063</v>
      </c>
      <c r="BM3" s="225">
        <v>101.02599334716797</v>
      </c>
      <c r="BN3" s="225">
        <v>99.465866088867188</v>
      </c>
      <c r="BO3" s="225">
        <v>101.68468475341797</v>
      </c>
      <c r="BP3" s="225">
        <v>100.9058837890625</v>
      </c>
      <c r="BQ3" s="225">
        <v>102.44462585449219</v>
      </c>
      <c r="BR3" s="225">
        <v>102.00237274169922</v>
      </c>
      <c r="BS3" s="225">
        <v>103.07477569580078</v>
      </c>
      <c r="BT3" s="225">
        <v>103.2191162109375</v>
      </c>
      <c r="BU3" s="225">
        <v>100.59349060058594</v>
      </c>
      <c r="BV3" s="225">
        <v>103.09571075439453</v>
      </c>
      <c r="BW3" s="225">
        <v>101.93489074707031</v>
      </c>
      <c r="BX3" s="225">
        <v>101.30797576904297</v>
      </c>
      <c r="BY3" s="225">
        <v>100.947998046875</v>
      </c>
      <c r="BZ3" s="225">
        <v>99.435287475585938</v>
      </c>
      <c r="CA3" s="225">
        <v>101.81882476806641</v>
      </c>
      <c r="CB3" s="225">
        <v>100.88941192626953</v>
      </c>
      <c r="CC3" s="225">
        <v>102.56169128417969</v>
      </c>
      <c r="CD3" s="225">
        <v>102.13166046142578</v>
      </c>
      <c r="CE3" s="225">
        <v>103.03269195556641</v>
      </c>
      <c r="CF3" s="225">
        <v>103.1927490234375</v>
      </c>
      <c r="CG3" s="225">
        <v>100.76076507568359</v>
      </c>
      <c r="CH3" s="225">
        <v>103.03661346435547</v>
      </c>
      <c r="CI3" s="225">
        <v>101.95714569091797</v>
      </c>
      <c r="CJ3" s="225">
        <v>101.30197143554688</v>
      </c>
      <c r="CK3" s="225">
        <v>100.99906158447266</v>
      </c>
      <c r="CL3" s="225">
        <v>99.265541076660156</v>
      </c>
      <c r="CM3" s="225">
        <v>101.56957244873047</v>
      </c>
      <c r="CN3" s="225">
        <v>100.89299774169922</v>
      </c>
      <c r="CO3" s="225">
        <v>102.36927032470703</v>
      </c>
      <c r="CP3" s="225">
        <v>102.07148742675781</v>
      </c>
      <c r="CQ3" s="225">
        <v>103.05467987060547</v>
      </c>
      <c r="CR3" s="225">
        <v>103.16592407226563</v>
      </c>
      <c r="CS3" s="225">
        <v>100.55531311035156</v>
      </c>
      <c r="CT3" s="225">
        <v>103.03279876708984</v>
      </c>
      <c r="CU3" s="225">
        <v>101.93257141113281</v>
      </c>
      <c r="CV3" s="225">
        <v>101.30726623535156</v>
      </c>
      <c r="CW3" s="225">
        <v>100.89014434814453</v>
      </c>
      <c r="CX3" s="225">
        <v>99.281578063964844</v>
      </c>
      <c r="CY3" s="225">
        <v>101.77670288085938</v>
      </c>
      <c r="CZ3" s="225">
        <v>100.90941619873047</v>
      </c>
      <c r="DA3" s="225">
        <v>102.50579071044922</v>
      </c>
      <c r="DB3" s="225">
        <v>102.12583923339844</v>
      </c>
      <c r="DC3" s="225">
        <v>103.04523468017578</v>
      </c>
      <c r="DD3" s="225">
        <v>103.14640808105469</v>
      </c>
      <c r="DE3" s="225">
        <v>100.68170928955078</v>
      </c>
      <c r="DF3" s="225">
        <v>103.08531188964844</v>
      </c>
      <c r="DG3" s="225">
        <v>101.95696258544922</v>
      </c>
      <c r="DH3" s="225">
        <v>101.30660247802734</v>
      </c>
      <c r="DI3" s="225">
        <v>101.00990295410156</v>
      </c>
      <c r="DJ3" s="225">
        <v>99.196266174316406</v>
      </c>
      <c r="DK3" s="225">
        <v>101.53768920898438</v>
      </c>
      <c r="DL3" s="225">
        <v>100.89386749267578</v>
      </c>
      <c r="DM3" s="225">
        <v>102.52700805664063</v>
      </c>
      <c r="DN3" s="225">
        <v>102.12203216552734</v>
      </c>
      <c r="DO3" s="225">
        <v>103.02452850341797</v>
      </c>
      <c r="DP3" s="225">
        <v>103.20461273193359</v>
      </c>
      <c r="DQ3" s="225">
        <v>100.54823303222656</v>
      </c>
      <c r="DR3" s="225">
        <v>103.10659027099609</v>
      </c>
      <c r="DS3" s="225">
        <v>101.90858459472656</v>
      </c>
      <c r="DT3" s="225">
        <v>101.29360961914063</v>
      </c>
      <c r="DU3" s="225">
        <v>100.99699401855469</v>
      </c>
      <c r="DV3" s="225">
        <v>99.216629028320313</v>
      </c>
      <c r="DW3" s="225">
        <v>101.71259307861328</v>
      </c>
      <c r="DX3" s="225">
        <v>100.88006591796875</v>
      </c>
      <c r="DY3" s="225">
        <v>102.53366851806641</v>
      </c>
      <c r="DZ3" s="225">
        <v>102.16676330566406</v>
      </c>
      <c r="EA3" s="225">
        <v>103.04659271240234</v>
      </c>
      <c r="EB3" s="225">
        <v>103.11391448974609</v>
      </c>
      <c r="EC3" s="225">
        <v>100.63634490966797</v>
      </c>
      <c r="ED3" s="225">
        <v>103.06965637207031</v>
      </c>
      <c r="EE3" s="225">
        <v>101.94712066650391</v>
      </c>
      <c r="EF3" s="225">
        <v>101.29032135009766</v>
      </c>
      <c r="EG3" s="225">
        <v>100.95854187011719</v>
      </c>
      <c r="EH3" s="225">
        <v>99.154342651367188</v>
      </c>
      <c r="EI3" s="225">
        <v>101.89775085449219</v>
      </c>
      <c r="EJ3" s="225">
        <v>100.87965393066406</v>
      </c>
      <c r="EK3" s="225">
        <v>102.39318084716797</v>
      </c>
      <c r="EL3" s="225">
        <v>102.09573364257813</v>
      </c>
      <c r="EM3" s="225">
        <v>103.01175689697266</v>
      </c>
      <c r="EN3" s="225">
        <v>103.09715270996094</v>
      </c>
      <c r="EO3" s="225">
        <v>100.70213317871094</v>
      </c>
      <c r="EP3" s="225">
        <v>103.06932067871094</v>
      </c>
      <c r="EQ3" s="225">
        <v>101.95564270019531</v>
      </c>
      <c r="ER3" s="225">
        <v>101.29831695556641</v>
      </c>
      <c r="ES3" s="225">
        <v>100.99006652832031</v>
      </c>
      <c r="ET3" s="225">
        <v>99.091461181640625</v>
      </c>
      <c r="EU3" s="225">
        <v>101.67122650146484</v>
      </c>
      <c r="EV3" s="225">
        <v>100.88381958007813</v>
      </c>
      <c r="EW3" s="225">
        <v>102.23954010009766</v>
      </c>
      <c r="EX3" s="225">
        <v>102.12364959716797</v>
      </c>
      <c r="EY3" s="225">
        <v>102.96444702148438</v>
      </c>
      <c r="EZ3" s="225">
        <v>103.09575653076172</v>
      </c>
      <c r="FA3" s="225">
        <v>100.88446044921875</v>
      </c>
      <c r="FB3" s="225">
        <v>103.07968902587891</v>
      </c>
      <c r="FC3" s="225">
        <v>101.96180725097656</v>
      </c>
      <c r="FD3" s="225">
        <v>101.28827667236328</v>
      </c>
      <c r="FE3" s="225">
        <v>100.94791412353516</v>
      </c>
      <c r="FF3" s="225">
        <v>99.079940795898438</v>
      </c>
      <c r="FG3" s="225">
        <v>101.72528839111328</v>
      </c>
      <c r="FH3" s="225">
        <v>100.87094879150391</v>
      </c>
      <c r="FI3" s="225">
        <v>102.24088287353516</v>
      </c>
      <c r="FJ3" s="225">
        <v>102.14467620849609</v>
      </c>
      <c r="FK3" s="225">
        <v>102.97534942626953</v>
      </c>
      <c r="FL3" s="225">
        <v>103.09561157226563</v>
      </c>
      <c r="FM3" s="225">
        <v>100.78555297851563</v>
      </c>
      <c r="FN3" s="225">
        <v>103.11466217041016</v>
      </c>
      <c r="FO3" s="225">
        <v>101.96543884277344</v>
      </c>
      <c r="FP3" s="225">
        <v>101.27766418457031</v>
      </c>
      <c r="FQ3" s="225">
        <v>100.88669586181641</v>
      </c>
      <c r="FR3" s="225">
        <v>98.947761535644531</v>
      </c>
      <c r="FS3" s="225">
        <v>101.76335144042969</v>
      </c>
      <c r="FT3" s="225">
        <v>100.87528991699219</v>
      </c>
      <c r="FU3" s="225">
        <v>102.07793426513672</v>
      </c>
      <c r="FV3" s="225">
        <v>102.08257293701172</v>
      </c>
      <c r="FW3" s="225">
        <v>103.05184173583984</v>
      </c>
      <c r="FX3" s="225">
        <v>103.06853485107422</v>
      </c>
      <c r="FY3" s="225">
        <v>100.87791442871094</v>
      </c>
      <c r="FZ3" s="225">
        <v>103.13177490234375</v>
      </c>
      <c r="GA3" s="225">
        <v>102.00129699707031</v>
      </c>
      <c r="GB3" s="225">
        <v>101.49103546142578</v>
      </c>
      <c r="GC3" s="225">
        <v>101.52407836914063</v>
      </c>
      <c r="GD3" s="225">
        <v>101.50873565673828</v>
      </c>
      <c r="GE3" s="225">
        <v>101.57210540771484</v>
      </c>
      <c r="GF3" s="225">
        <v>101.58574676513672</v>
      </c>
      <c r="GG3" s="225">
        <v>101.58734893798828</v>
      </c>
      <c r="GH3" s="225">
        <v>101.63844299316406</v>
      </c>
      <c r="GI3" s="225">
        <v>101.62297058105469</v>
      </c>
      <c r="GJ3" s="225">
        <v>101.67246246337891</v>
      </c>
      <c r="GK3" s="225">
        <v>101.69391632080078</v>
      </c>
      <c r="GL3" s="225">
        <v>101.29857635498047</v>
      </c>
      <c r="GM3" s="225">
        <v>100.95562744140625</v>
      </c>
      <c r="GN3" s="225">
        <v>99.1749267578125</v>
      </c>
      <c r="GO3" s="225">
        <v>101.72182464599609</v>
      </c>
      <c r="GP3" s="225">
        <v>100.88304138183594</v>
      </c>
      <c r="GQ3" s="225">
        <v>102.31048583984375</v>
      </c>
      <c r="GR3" s="225">
        <v>102.111328125</v>
      </c>
      <c r="GS3" s="225">
        <v>103.02314758300781</v>
      </c>
      <c r="GT3" s="225">
        <v>103.11925506591797</v>
      </c>
      <c r="GU3" s="225">
        <v>100.74968719482422</v>
      </c>
      <c r="GV3" s="225">
        <v>103.09443664550781</v>
      </c>
      <c r="GW3" s="225">
        <v>101.96110534667969</v>
      </c>
      <c r="GX3" s="225">
        <v>101.61145782470703</v>
      </c>
      <c r="GY3" s="225">
        <v>101.6114501953125</v>
      </c>
    </row>
    <row r="4" spans="1:207" x14ac:dyDescent="0.25">
      <c r="A4" s="226">
        <v>42767</v>
      </c>
      <c r="B4" s="225">
        <v>2</v>
      </c>
      <c r="C4" s="225">
        <v>2017</v>
      </c>
      <c r="D4" s="225">
        <v>103.60102081298828</v>
      </c>
      <c r="E4" s="225">
        <v>103.37284088134766</v>
      </c>
      <c r="F4" s="225">
        <v>103.74307250976563</v>
      </c>
      <c r="G4" s="225">
        <v>103.43946838378906</v>
      </c>
      <c r="H4" s="225">
        <v>103.07835388183594</v>
      </c>
      <c r="I4" s="225">
        <v>104.28549957275391</v>
      </c>
      <c r="J4" s="225">
        <v>103.51781463623047</v>
      </c>
      <c r="K4" s="225">
        <v>103.39798736572266</v>
      </c>
      <c r="L4" s="225">
        <v>103.80197143554688</v>
      </c>
      <c r="M4" s="225">
        <v>103.56216430664063</v>
      </c>
      <c r="N4" s="225">
        <v>103.11430358886719</v>
      </c>
      <c r="O4" s="225">
        <v>104.28329467773438</v>
      </c>
      <c r="P4" s="225">
        <v>103.70975494384766</v>
      </c>
      <c r="Q4" s="225">
        <v>103.48319244384766</v>
      </c>
      <c r="R4" s="225">
        <v>103.87205505371094</v>
      </c>
      <c r="S4" s="225">
        <v>103.44939422607422</v>
      </c>
      <c r="T4" s="225">
        <v>103.28166961669922</v>
      </c>
      <c r="U4" s="225">
        <v>104.23416900634766</v>
      </c>
      <c r="V4" s="225">
        <v>103.68557739257813</v>
      </c>
      <c r="W4" s="225">
        <v>103.44235992431641</v>
      </c>
      <c r="X4" s="225">
        <v>103.94068145751953</v>
      </c>
      <c r="Y4" s="225">
        <v>103.60171508789063</v>
      </c>
      <c r="Z4" s="225">
        <v>103.36339569091797</v>
      </c>
      <c r="AA4" s="225">
        <v>104.29422760009766</v>
      </c>
      <c r="AB4" s="225">
        <v>103.71411895751953</v>
      </c>
      <c r="AC4" s="225">
        <v>103.54885101318359</v>
      </c>
      <c r="AD4" s="225">
        <v>103.90730285644531</v>
      </c>
      <c r="AE4" s="225">
        <v>103.5595703125</v>
      </c>
      <c r="AF4" s="225">
        <v>103.26448059082031</v>
      </c>
      <c r="AG4" s="225">
        <v>104.33729553222656</v>
      </c>
      <c r="AH4" s="225">
        <v>103.73770904541016</v>
      </c>
      <c r="AI4" s="225">
        <v>103.51084136962891</v>
      </c>
      <c r="AJ4" s="225">
        <v>103.86097717285156</v>
      </c>
      <c r="AK4" s="225">
        <v>103.51454162597656</v>
      </c>
      <c r="AL4" s="225">
        <v>103.35926818847656</v>
      </c>
      <c r="AM4" s="225">
        <v>104.23459625244141</v>
      </c>
      <c r="AN4" s="225">
        <v>103.68890380859375</v>
      </c>
      <c r="AO4" s="225">
        <v>103.59220886230469</v>
      </c>
      <c r="AP4" s="225">
        <v>103.74437713623047</v>
      </c>
      <c r="AQ4" s="225">
        <v>103.56070709228516</v>
      </c>
      <c r="AR4" s="225">
        <v>103.42000579833984</v>
      </c>
      <c r="AS4" s="225">
        <v>104.38878631591797</v>
      </c>
      <c r="AT4" s="225">
        <v>103.76062774658203</v>
      </c>
      <c r="AU4" s="225">
        <v>103.51124572753906</v>
      </c>
      <c r="AV4" s="225">
        <v>103.88048553466797</v>
      </c>
      <c r="AW4" s="225">
        <v>103.5758056640625</v>
      </c>
      <c r="AX4" s="225">
        <v>103.46234130859375</v>
      </c>
      <c r="AY4" s="225">
        <v>104.48596954345703</v>
      </c>
      <c r="AZ4" s="225">
        <v>103.86964416503906</v>
      </c>
      <c r="BA4" s="225">
        <v>103.62742614746094</v>
      </c>
      <c r="BB4" s="225">
        <v>103.89811706542969</v>
      </c>
      <c r="BC4" s="225">
        <v>103.72893524169922</v>
      </c>
      <c r="BD4" s="225">
        <v>103.52762603759766</v>
      </c>
      <c r="BE4" s="225">
        <v>104.52831268310547</v>
      </c>
      <c r="BF4" s="225">
        <v>103.83692932128906</v>
      </c>
      <c r="BG4" s="225">
        <v>103.60753631591797</v>
      </c>
      <c r="BH4" s="225">
        <v>103.77854919433594</v>
      </c>
      <c r="BI4" s="225">
        <v>103.38887023925781</v>
      </c>
      <c r="BJ4" s="225">
        <v>103.57809448242188</v>
      </c>
      <c r="BK4" s="225">
        <v>104.5933837890625</v>
      </c>
      <c r="BL4" s="225">
        <v>103.28594207763672</v>
      </c>
      <c r="BM4" s="225">
        <v>105.09375762939453</v>
      </c>
      <c r="BN4" s="225">
        <v>99.311027526855469</v>
      </c>
      <c r="BO4" s="225">
        <v>106.74576568603516</v>
      </c>
      <c r="BP4" s="225">
        <v>101.31710052490234</v>
      </c>
      <c r="BQ4" s="225">
        <v>104.99870300292969</v>
      </c>
      <c r="BR4" s="225">
        <v>103.91244506835938</v>
      </c>
      <c r="BS4" s="225">
        <v>107.14360046386719</v>
      </c>
      <c r="BT4" s="225">
        <v>104.01230621337891</v>
      </c>
      <c r="BU4" s="225">
        <v>104.24992370605469</v>
      </c>
      <c r="BV4" s="225">
        <v>104.89109802246094</v>
      </c>
      <c r="BW4" s="225">
        <v>103.68007659912109</v>
      </c>
      <c r="BX4" s="225">
        <v>103.26078033447266</v>
      </c>
      <c r="BY4" s="225">
        <v>105.12474060058594</v>
      </c>
      <c r="BZ4" s="225">
        <v>99.292694091796875</v>
      </c>
      <c r="CA4" s="225">
        <v>106.74614715576172</v>
      </c>
      <c r="CB4" s="225">
        <v>101.32567596435547</v>
      </c>
      <c r="CC4" s="225">
        <v>105.10771942138672</v>
      </c>
      <c r="CD4" s="225">
        <v>104.10836029052734</v>
      </c>
      <c r="CE4" s="225">
        <v>107.09616851806641</v>
      </c>
      <c r="CF4" s="225">
        <v>103.89708709716797</v>
      </c>
      <c r="CG4" s="225">
        <v>104.19397735595703</v>
      </c>
      <c r="CH4" s="225">
        <v>104.82162475585938</v>
      </c>
      <c r="CI4" s="225">
        <v>103.71348571777344</v>
      </c>
      <c r="CJ4" s="225">
        <v>103.24057006835938</v>
      </c>
      <c r="CK4" s="225">
        <v>105.14353942871094</v>
      </c>
      <c r="CL4" s="225">
        <v>99.093376159667969</v>
      </c>
      <c r="CM4" s="225">
        <v>106.9000244140625</v>
      </c>
      <c r="CN4" s="225">
        <v>101.32411956787109</v>
      </c>
      <c r="CO4" s="225">
        <v>105.02154541015625</v>
      </c>
      <c r="CP4" s="225">
        <v>104.01107788085938</v>
      </c>
      <c r="CQ4" s="225">
        <v>107.15891265869141</v>
      </c>
      <c r="CR4" s="225">
        <v>103.83837890625</v>
      </c>
      <c r="CS4" s="225">
        <v>104.16473388671875</v>
      </c>
      <c r="CT4" s="225">
        <v>104.75736236572266</v>
      </c>
      <c r="CU4" s="225">
        <v>103.74788665771484</v>
      </c>
      <c r="CV4" s="225">
        <v>103.20242309570313</v>
      </c>
      <c r="CW4" s="225">
        <v>105.21501922607422</v>
      </c>
      <c r="CX4" s="225">
        <v>99.143325805664063</v>
      </c>
      <c r="CY4" s="225">
        <v>106.99555206298828</v>
      </c>
      <c r="CZ4" s="225">
        <v>101.33838653564453</v>
      </c>
      <c r="DA4" s="225">
        <v>105.11355590820313</v>
      </c>
      <c r="DB4" s="225">
        <v>104.09288024902344</v>
      </c>
      <c r="DC4" s="225">
        <v>107.150634765625</v>
      </c>
      <c r="DD4" s="225">
        <v>103.85716247558594</v>
      </c>
      <c r="DE4" s="225">
        <v>104.20877838134766</v>
      </c>
      <c r="DF4" s="225">
        <v>104.83070373535156</v>
      </c>
      <c r="DG4" s="225">
        <v>103.78737640380859</v>
      </c>
      <c r="DH4" s="225">
        <v>103.1954345703125</v>
      </c>
      <c r="DI4" s="225">
        <v>105.18437194824219</v>
      </c>
      <c r="DJ4" s="225">
        <v>99.036041259765625</v>
      </c>
      <c r="DK4" s="225">
        <v>106.77094268798828</v>
      </c>
      <c r="DL4" s="225">
        <v>101.34342956542969</v>
      </c>
      <c r="DM4" s="225">
        <v>105.13219451904297</v>
      </c>
      <c r="DN4" s="225">
        <v>104.07543182373047</v>
      </c>
      <c r="DO4" s="225">
        <v>107.19605255126953</v>
      </c>
      <c r="DP4" s="225">
        <v>103.86806488037109</v>
      </c>
      <c r="DQ4" s="225">
        <v>103.90746307373047</v>
      </c>
      <c r="DR4" s="225">
        <v>104.80493927001953</v>
      </c>
      <c r="DS4" s="225">
        <v>103.7447509765625</v>
      </c>
      <c r="DT4" s="225">
        <v>103.16162872314453</v>
      </c>
      <c r="DU4" s="225">
        <v>105.18415832519531</v>
      </c>
      <c r="DV4" s="225">
        <v>99.105644226074219</v>
      </c>
      <c r="DW4" s="225">
        <v>106.98666381835938</v>
      </c>
      <c r="DX4" s="225">
        <v>101.33283996582031</v>
      </c>
      <c r="DY4" s="225">
        <v>105.14797973632813</v>
      </c>
      <c r="DZ4" s="225">
        <v>104.140869140625</v>
      </c>
      <c r="EA4" s="225">
        <v>107.20531463623047</v>
      </c>
      <c r="EB4" s="225">
        <v>103.80165100097656</v>
      </c>
      <c r="EC4" s="225">
        <v>104.21804809570313</v>
      </c>
      <c r="ED4" s="225">
        <v>104.79445648193359</v>
      </c>
      <c r="EE4" s="225">
        <v>103.81425476074219</v>
      </c>
      <c r="EF4" s="225">
        <v>103.14656829833984</v>
      </c>
      <c r="EG4" s="225">
        <v>105.22994995117188</v>
      </c>
      <c r="EH4" s="225">
        <v>99.057502746582031</v>
      </c>
      <c r="EI4" s="225">
        <v>107.01710510253906</v>
      </c>
      <c r="EJ4" s="225">
        <v>101.30561065673828</v>
      </c>
      <c r="EK4" s="225">
        <v>105.09102630615234</v>
      </c>
      <c r="EL4" s="225">
        <v>104.0291748046875</v>
      </c>
      <c r="EM4" s="225">
        <v>107.16654205322266</v>
      </c>
      <c r="EN4" s="225">
        <v>103.73910522460938</v>
      </c>
      <c r="EO4" s="225">
        <v>103.97391510009766</v>
      </c>
      <c r="EP4" s="225">
        <v>104.83604431152344</v>
      </c>
      <c r="EQ4" s="225">
        <v>103.80403900146484</v>
      </c>
      <c r="ER4" s="225">
        <v>103.12890625</v>
      </c>
      <c r="ES4" s="225">
        <v>105.19194793701172</v>
      </c>
      <c r="ET4" s="225">
        <v>99.004867553710938</v>
      </c>
      <c r="EU4" s="225">
        <v>107.16883087158203</v>
      </c>
      <c r="EV4" s="225">
        <v>101.35173034667969</v>
      </c>
      <c r="EW4" s="225">
        <v>105.07842254638672</v>
      </c>
      <c r="EX4" s="225">
        <v>104.06493377685547</v>
      </c>
      <c r="EY4" s="225">
        <v>107.17730712890625</v>
      </c>
      <c r="EZ4" s="225">
        <v>103.75650024414063</v>
      </c>
      <c r="FA4" s="225">
        <v>104.32370758056641</v>
      </c>
      <c r="FB4" s="225">
        <v>104.84243011474609</v>
      </c>
      <c r="FC4" s="225">
        <v>103.84391784667969</v>
      </c>
      <c r="FD4" s="225">
        <v>103.11302947998047</v>
      </c>
      <c r="FE4" s="225">
        <v>105.2861328125</v>
      </c>
      <c r="FF4" s="225">
        <v>99.059989929199219</v>
      </c>
      <c r="FG4" s="225">
        <v>107.20250701904297</v>
      </c>
      <c r="FH4" s="225">
        <v>101.31819915771484</v>
      </c>
      <c r="FI4" s="225">
        <v>105.08232879638672</v>
      </c>
      <c r="FJ4" s="225">
        <v>104.08795928955078</v>
      </c>
      <c r="FK4" s="225">
        <v>107.23175811767578</v>
      </c>
      <c r="FL4" s="225">
        <v>103.70595550537109</v>
      </c>
      <c r="FM4" s="225">
        <v>104.26787567138672</v>
      </c>
      <c r="FN4" s="225">
        <v>104.83912658691406</v>
      </c>
      <c r="FO4" s="225">
        <v>103.88591766357422</v>
      </c>
      <c r="FP4" s="225">
        <v>103.08988189697266</v>
      </c>
      <c r="FQ4" s="225">
        <v>105.28859710693359</v>
      </c>
      <c r="FR4" s="225">
        <v>98.88720703125</v>
      </c>
      <c r="FS4" s="225">
        <v>107.68507385253906</v>
      </c>
      <c r="FT4" s="225">
        <v>101.30652618408203</v>
      </c>
      <c r="FU4" s="225">
        <v>105.028076171875</v>
      </c>
      <c r="FV4" s="225">
        <v>103.99976348876953</v>
      </c>
      <c r="FW4" s="225">
        <v>107.28961181640625</v>
      </c>
      <c r="FX4" s="225">
        <v>103.61799621582031</v>
      </c>
      <c r="FY4" s="225">
        <v>104.55600738525391</v>
      </c>
      <c r="FZ4" s="225">
        <v>104.94808197021484</v>
      </c>
      <c r="GA4" s="225">
        <v>103.93650054931641</v>
      </c>
      <c r="GB4" s="225">
        <v>103.52223205566406</v>
      </c>
      <c r="GC4" s="225">
        <v>103.52963256835938</v>
      </c>
      <c r="GD4" s="225">
        <v>103.62673187255859</v>
      </c>
      <c r="GE4" s="225">
        <v>103.62802886962891</v>
      </c>
      <c r="GF4" s="225">
        <v>103.6473388671875</v>
      </c>
      <c r="GG4" s="225">
        <v>103.66232299804688</v>
      </c>
      <c r="GH4" s="225">
        <v>103.68435668945313</v>
      </c>
      <c r="GI4" s="225">
        <v>103.70295715332031</v>
      </c>
      <c r="GJ4" s="225">
        <v>103.81382751464844</v>
      </c>
      <c r="GK4" s="225">
        <v>103.82208251953125</v>
      </c>
      <c r="GL4" s="225">
        <v>103.17746734619141</v>
      </c>
      <c r="GM4" s="225">
        <v>105.21090698242188</v>
      </c>
      <c r="GN4" s="225">
        <v>99.071189880371094</v>
      </c>
      <c r="GO4" s="225">
        <v>107.11887359619141</v>
      </c>
      <c r="GP4" s="225">
        <v>101.32311248779297</v>
      </c>
      <c r="GQ4" s="225">
        <v>105.07674407958984</v>
      </c>
      <c r="GR4" s="225">
        <v>104.05326080322266</v>
      </c>
      <c r="GS4" s="225">
        <v>107.19473266601563</v>
      </c>
      <c r="GT4" s="225">
        <v>103.76136779785156</v>
      </c>
      <c r="GU4" s="225">
        <v>104.26166534423828</v>
      </c>
      <c r="GV4" s="225">
        <v>104.85465240478516</v>
      </c>
      <c r="GW4" s="225">
        <v>103.83107757568359</v>
      </c>
      <c r="GX4" s="225">
        <v>103.69664001464844</v>
      </c>
      <c r="GY4" s="225">
        <v>103.69663238525391</v>
      </c>
    </row>
    <row r="5" spans="1:207" x14ac:dyDescent="0.25">
      <c r="A5" s="226">
        <v>42795</v>
      </c>
      <c r="B5" s="225">
        <v>3</v>
      </c>
      <c r="C5" s="225">
        <v>2017</v>
      </c>
      <c r="D5" s="225">
        <v>106.40770721435547</v>
      </c>
      <c r="E5" s="225">
        <v>105.69920349121094</v>
      </c>
      <c r="F5" s="225">
        <v>106.81870269775391</v>
      </c>
      <c r="G5" s="225">
        <v>105.89948272705078</v>
      </c>
      <c r="H5" s="225">
        <v>105.65979766845703</v>
      </c>
      <c r="I5" s="225">
        <v>106.28819274902344</v>
      </c>
      <c r="J5" s="225">
        <v>106.27845764160156</v>
      </c>
      <c r="K5" s="225">
        <v>105.72966003417969</v>
      </c>
      <c r="L5" s="225">
        <v>106.91769409179688</v>
      </c>
      <c r="M5" s="225">
        <v>106.11751556396484</v>
      </c>
      <c r="N5" s="225">
        <v>105.76007843017578</v>
      </c>
      <c r="O5" s="225">
        <v>106.42284393310547</v>
      </c>
      <c r="P5" s="225">
        <v>106.46856689453125</v>
      </c>
      <c r="Q5" s="225">
        <v>105.83708953857422</v>
      </c>
      <c r="R5" s="225">
        <v>107.06095123291016</v>
      </c>
      <c r="S5" s="225">
        <v>105.93801879882813</v>
      </c>
      <c r="T5" s="225">
        <v>105.93234252929688</v>
      </c>
      <c r="U5" s="225">
        <v>106.32880401611328</v>
      </c>
      <c r="V5" s="225">
        <v>106.25418090820313</v>
      </c>
      <c r="W5" s="225">
        <v>105.73887634277344</v>
      </c>
      <c r="X5" s="225">
        <v>107.223876953125</v>
      </c>
      <c r="Y5" s="225">
        <v>106.20375061035156</v>
      </c>
      <c r="Z5" s="225">
        <v>106.02092742919922</v>
      </c>
      <c r="AA5" s="225">
        <v>106.48468017578125</v>
      </c>
      <c r="AB5" s="225">
        <v>106.33651733398438</v>
      </c>
      <c r="AC5" s="225">
        <v>105.84441375732422</v>
      </c>
      <c r="AD5" s="225">
        <v>107.30372619628906</v>
      </c>
      <c r="AE5" s="225">
        <v>106.05429840087891</v>
      </c>
      <c r="AF5" s="225">
        <v>105.98654174804688</v>
      </c>
      <c r="AG5" s="225">
        <v>106.41868591308594</v>
      </c>
      <c r="AH5" s="225">
        <v>106.42908477783203</v>
      </c>
      <c r="AI5" s="225">
        <v>105.80442810058594</v>
      </c>
      <c r="AJ5" s="225">
        <v>107.3458251953125</v>
      </c>
      <c r="AK5" s="225">
        <v>106.05632019042969</v>
      </c>
      <c r="AL5" s="225">
        <v>106.016357421875</v>
      </c>
      <c r="AM5" s="225">
        <v>106.31789398193359</v>
      </c>
      <c r="AN5" s="225">
        <v>106.19261169433594</v>
      </c>
      <c r="AO5" s="225">
        <v>105.91941833496094</v>
      </c>
      <c r="AP5" s="225">
        <v>107.29132080078125</v>
      </c>
      <c r="AQ5" s="225">
        <v>106.07334136962891</v>
      </c>
      <c r="AR5" s="225">
        <v>106.08164215087891</v>
      </c>
      <c r="AS5" s="225">
        <v>106.49297332763672</v>
      </c>
      <c r="AT5" s="225">
        <v>106.24797058105469</v>
      </c>
      <c r="AU5" s="225">
        <v>105.72550201416016</v>
      </c>
      <c r="AV5" s="225">
        <v>107.47711181640625</v>
      </c>
      <c r="AW5" s="225">
        <v>106.25385284423828</v>
      </c>
      <c r="AX5" s="225">
        <v>106.07450103759766</v>
      </c>
      <c r="AY5" s="225">
        <v>106.74922943115234</v>
      </c>
      <c r="AZ5" s="225">
        <v>106.3277587890625</v>
      </c>
      <c r="BA5" s="225">
        <v>105.89844512939453</v>
      </c>
      <c r="BB5" s="225">
        <v>107.37089538574219</v>
      </c>
      <c r="BC5" s="225">
        <v>106.598876953125</v>
      </c>
      <c r="BD5" s="225">
        <v>106.14899444580078</v>
      </c>
      <c r="BE5" s="225">
        <v>106.76513671875</v>
      </c>
      <c r="BF5" s="225">
        <v>106.09928131103516</v>
      </c>
      <c r="BG5" s="225">
        <v>105.71685028076172</v>
      </c>
      <c r="BH5" s="225">
        <v>107.15054321289063</v>
      </c>
      <c r="BI5" s="225">
        <v>105.78604125976563</v>
      </c>
      <c r="BJ5" s="225">
        <v>106.24728393554688</v>
      </c>
      <c r="BK5" s="225">
        <v>106.76118469238281</v>
      </c>
      <c r="BL5" s="225">
        <v>105.84199523925781</v>
      </c>
      <c r="BM5" s="225">
        <v>107.27167510986328</v>
      </c>
      <c r="BN5" s="225">
        <v>102.28127288818359</v>
      </c>
      <c r="BO5" s="225">
        <v>111.86421966552734</v>
      </c>
      <c r="BP5" s="225">
        <v>102.30814361572266</v>
      </c>
      <c r="BQ5" s="225">
        <v>107.18893432617188</v>
      </c>
      <c r="BR5" s="225">
        <v>105.15789794921875</v>
      </c>
      <c r="BS5" s="225">
        <v>110.85438537597656</v>
      </c>
      <c r="BT5" s="225">
        <v>105.65202331542969</v>
      </c>
      <c r="BU5" s="225">
        <v>116.4608154296875</v>
      </c>
      <c r="BV5" s="225">
        <v>106.11093902587891</v>
      </c>
      <c r="BW5" s="225">
        <v>105.57999420166016</v>
      </c>
      <c r="BX5" s="225">
        <v>105.89610290527344</v>
      </c>
      <c r="BY5" s="225">
        <v>107.23607635498047</v>
      </c>
      <c r="BZ5" s="225">
        <v>102.28244018554688</v>
      </c>
      <c r="CA5" s="225">
        <v>111.70928192138672</v>
      </c>
      <c r="CB5" s="225">
        <v>102.25032043457031</v>
      </c>
      <c r="CC5" s="225">
        <v>107.23634338378906</v>
      </c>
      <c r="CD5" s="225">
        <v>105.36098480224609</v>
      </c>
      <c r="CE5" s="225">
        <v>110.79575347900391</v>
      </c>
      <c r="CF5" s="225">
        <v>105.55635833740234</v>
      </c>
      <c r="CG5" s="225">
        <v>116.69287109375</v>
      </c>
      <c r="CH5" s="225">
        <v>105.99739837646484</v>
      </c>
      <c r="CI5" s="225">
        <v>105.59506988525391</v>
      </c>
      <c r="CJ5" s="225">
        <v>105.94522857666016</v>
      </c>
      <c r="CK5" s="225">
        <v>107.33158111572266</v>
      </c>
      <c r="CL5" s="225">
        <v>102.23264312744141</v>
      </c>
      <c r="CM5" s="225">
        <v>111.28160095214844</v>
      </c>
      <c r="CN5" s="225">
        <v>102.24069213867188</v>
      </c>
      <c r="CO5" s="225">
        <v>107.13429260253906</v>
      </c>
      <c r="CP5" s="225">
        <v>105.28175354003906</v>
      </c>
      <c r="CQ5" s="225">
        <v>110.75825500488281</v>
      </c>
      <c r="CR5" s="225">
        <v>105.56757354736328</v>
      </c>
      <c r="CS5" s="225">
        <v>114.7735595703125</v>
      </c>
      <c r="CT5" s="225">
        <v>105.91287231445313</v>
      </c>
      <c r="CU5" s="225">
        <v>105.6431884765625</v>
      </c>
      <c r="CV5" s="225">
        <v>105.93080139160156</v>
      </c>
      <c r="CW5" s="225">
        <v>107.28050994873047</v>
      </c>
      <c r="CX5" s="225">
        <v>102.25759124755859</v>
      </c>
      <c r="CY5" s="225">
        <v>111.29945373535156</v>
      </c>
      <c r="CZ5" s="225">
        <v>102.23422241210938</v>
      </c>
      <c r="DA5" s="225">
        <v>107.21342468261719</v>
      </c>
      <c r="DB5" s="225">
        <v>105.37979125976563</v>
      </c>
      <c r="DC5" s="225">
        <v>110.64523315429688</v>
      </c>
      <c r="DD5" s="225">
        <v>105.61605072021484</v>
      </c>
      <c r="DE5" s="225">
        <v>114.96051788330078</v>
      </c>
      <c r="DF5" s="225">
        <v>105.94914245605469</v>
      </c>
      <c r="DG5" s="225">
        <v>105.67020416259766</v>
      </c>
      <c r="DH5" s="225">
        <v>105.98053741455078</v>
      </c>
      <c r="DI5" s="225">
        <v>107.37325286865234</v>
      </c>
      <c r="DJ5" s="225">
        <v>102.18939971923828</v>
      </c>
      <c r="DK5" s="225">
        <v>110.70598602294922</v>
      </c>
      <c r="DL5" s="225">
        <v>102.20587158203125</v>
      </c>
      <c r="DM5" s="225">
        <v>107.20441436767578</v>
      </c>
      <c r="DN5" s="225">
        <v>105.34203338623047</v>
      </c>
      <c r="DO5" s="225">
        <v>110.68824005126953</v>
      </c>
      <c r="DP5" s="225">
        <v>105.61463165283203</v>
      </c>
      <c r="DQ5" s="225">
        <v>115.42221832275391</v>
      </c>
      <c r="DR5" s="225">
        <v>105.91875457763672</v>
      </c>
      <c r="DS5" s="225">
        <v>105.67326354980469</v>
      </c>
      <c r="DT5" s="225">
        <v>105.94702911376953</v>
      </c>
      <c r="DU5" s="225">
        <v>107.31212615966797</v>
      </c>
      <c r="DV5" s="225">
        <v>102.28260803222656</v>
      </c>
      <c r="DW5" s="225">
        <v>110.84074401855469</v>
      </c>
      <c r="DX5" s="225">
        <v>102.17266082763672</v>
      </c>
      <c r="DY5" s="225">
        <v>107.21719360351563</v>
      </c>
      <c r="DZ5" s="225">
        <v>105.43074798583984</v>
      </c>
      <c r="EA5" s="225">
        <v>110.65188598632813</v>
      </c>
      <c r="EB5" s="225">
        <v>105.6058349609375</v>
      </c>
      <c r="EC5" s="225">
        <v>114.19925689697266</v>
      </c>
      <c r="ED5" s="225">
        <v>105.85849761962891</v>
      </c>
      <c r="EE5" s="225">
        <v>105.68768310546875</v>
      </c>
      <c r="EF5" s="225">
        <v>105.94630432128906</v>
      </c>
      <c r="EG5" s="225">
        <v>107.27442932128906</v>
      </c>
      <c r="EH5" s="225">
        <v>102.31894683837891</v>
      </c>
      <c r="EI5" s="225">
        <v>110.82839965820313</v>
      </c>
      <c r="EJ5" s="225">
        <v>102.18875885009766</v>
      </c>
      <c r="EK5" s="225">
        <v>107.14807891845703</v>
      </c>
      <c r="EL5" s="225">
        <v>105.30827331542969</v>
      </c>
      <c r="EM5" s="225">
        <v>110.55724334716797</v>
      </c>
      <c r="EN5" s="225">
        <v>105.51642608642578</v>
      </c>
      <c r="EO5" s="225">
        <v>114.88694763183594</v>
      </c>
      <c r="EP5" s="225">
        <v>105.86822509765625</v>
      </c>
      <c r="EQ5" s="225">
        <v>105.68378448486328</v>
      </c>
      <c r="ER5" s="225">
        <v>105.98097991943359</v>
      </c>
      <c r="ES5" s="225">
        <v>107.34298706054688</v>
      </c>
      <c r="ET5" s="225">
        <v>102.31876373291016</v>
      </c>
      <c r="EU5" s="225">
        <v>110.71713256835938</v>
      </c>
      <c r="EV5" s="225">
        <v>102.16819000244141</v>
      </c>
      <c r="EW5" s="225">
        <v>107.09229278564453</v>
      </c>
      <c r="EX5" s="225">
        <v>105.35472869873047</v>
      </c>
      <c r="EY5" s="225">
        <v>110.54005432128906</v>
      </c>
      <c r="EZ5" s="225">
        <v>105.55664825439453</v>
      </c>
      <c r="FA5" s="225">
        <v>114.47413635253906</v>
      </c>
      <c r="FB5" s="225">
        <v>105.86205291748047</v>
      </c>
      <c r="FC5" s="225">
        <v>105.70170593261719</v>
      </c>
      <c r="FD5" s="225">
        <v>106.02280426025391</v>
      </c>
      <c r="FE5" s="225">
        <v>107.30800628662109</v>
      </c>
      <c r="FF5" s="225">
        <v>102.38099670410156</v>
      </c>
      <c r="FG5" s="225">
        <v>110.57880401611328</v>
      </c>
      <c r="FH5" s="225">
        <v>102.15427398681641</v>
      </c>
      <c r="FI5" s="225">
        <v>107.0826416015625</v>
      </c>
      <c r="FJ5" s="225">
        <v>105.34673309326172</v>
      </c>
      <c r="FK5" s="225">
        <v>110.56033325195313</v>
      </c>
      <c r="FL5" s="225">
        <v>105.50490570068359</v>
      </c>
      <c r="FM5" s="225">
        <v>113.86842346191406</v>
      </c>
      <c r="FN5" s="225">
        <v>105.87247467041016</v>
      </c>
      <c r="FO5" s="225">
        <v>105.70314788818359</v>
      </c>
      <c r="FP5" s="225">
        <v>106.05245208740234</v>
      </c>
      <c r="FQ5" s="225">
        <v>107.27618408203125</v>
      </c>
      <c r="FR5" s="225">
        <v>102.39055633544922</v>
      </c>
      <c r="FS5" s="225">
        <v>110.84994506835938</v>
      </c>
      <c r="FT5" s="225">
        <v>102.1505126953125</v>
      </c>
      <c r="FU5" s="225">
        <v>107.01450347900391</v>
      </c>
      <c r="FV5" s="225">
        <v>105.25533294677734</v>
      </c>
      <c r="FW5" s="225">
        <v>110.44774627685547</v>
      </c>
      <c r="FX5" s="225">
        <v>105.39511108398438</v>
      </c>
      <c r="FY5" s="225">
        <v>113.53764343261719</v>
      </c>
      <c r="FZ5" s="225">
        <v>105.944091796875</v>
      </c>
      <c r="GA5" s="225">
        <v>105.70821380615234</v>
      </c>
      <c r="GB5" s="225">
        <v>106.14218902587891</v>
      </c>
      <c r="GC5" s="225">
        <v>106.15714263916016</v>
      </c>
      <c r="GD5" s="225">
        <v>106.26301574707031</v>
      </c>
      <c r="GE5" s="225">
        <v>106.16795349121094</v>
      </c>
      <c r="GF5" s="225">
        <v>106.19855499267578</v>
      </c>
      <c r="GG5" s="225">
        <v>106.23296356201172</v>
      </c>
      <c r="GH5" s="225">
        <v>106.18903350830078</v>
      </c>
      <c r="GI5" s="225">
        <v>106.14708709716797</v>
      </c>
      <c r="GJ5" s="225">
        <v>106.24524688720703</v>
      </c>
      <c r="GK5" s="225">
        <v>106.08660125732422</v>
      </c>
      <c r="GL5" s="225">
        <v>105.95873260498047</v>
      </c>
      <c r="GM5" s="225">
        <v>107.30047607421875</v>
      </c>
      <c r="GN5" s="225">
        <v>102.30607604980469</v>
      </c>
      <c r="GO5" s="225">
        <v>110.95749664306641</v>
      </c>
      <c r="GP5" s="225">
        <v>102.18454742431641</v>
      </c>
      <c r="GQ5" s="225">
        <v>107.1170654296875</v>
      </c>
      <c r="GR5" s="225">
        <v>105.32335662841797</v>
      </c>
      <c r="GS5" s="225">
        <v>110.61524963378906</v>
      </c>
      <c r="GT5" s="225">
        <v>105.52664184570313</v>
      </c>
      <c r="GU5" s="225">
        <v>114.42130279541016</v>
      </c>
      <c r="GV5" s="225">
        <v>105.91138458251953</v>
      </c>
      <c r="GW5" s="225">
        <v>105.68058013916016</v>
      </c>
      <c r="GX5" s="225">
        <v>106.17743682861328</v>
      </c>
      <c r="GY5" s="225">
        <v>106.17742919921875</v>
      </c>
    </row>
    <row r="6" spans="1:207" x14ac:dyDescent="0.25">
      <c r="A6" s="226">
        <v>42826</v>
      </c>
      <c r="B6" s="225">
        <v>4</v>
      </c>
      <c r="C6" s="225">
        <v>2017</v>
      </c>
      <c r="D6" s="225">
        <v>109.34986877441406</v>
      </c>
      <c r="E6" s="225">
        <v>108.67765808105469</v>
      </c>
      <c r="F6" s="225">
        <v>109.76416778564453</v>
      </c>
      <c r="G6" s="225">
        <v>108.39453125</v>
      </c>
      <c r="H6" s="225">
        <v>109.13150024414063</v>
      </c>
      <c r="I6" s="225">
        <v>108.50173187255859</v>
      </c>
      <c r="J6" s="225">
        <v>109.19170379638672</v>
      </c>
      <c r="K6" s="225">
        <v>108.72787475585938</v>
      </c>
      <c r="L6" s="225">
        <v>109.88420104980469</v>
      </c>
      <c r="M6" s="225">
        <v>108.59999084472656</v>
      </c>
      <c r="N6" s="225">
        <v>109.36410522460938</v>
      </c>
      <c r="O6" s="225">
        <v>108.60469818115234</v>
      </c>
      <c r="P6" s="225">
        <v>109.46977996826172</v>
      </c>
      <c r="Q6" s="225">
        <v>108.8970947265625</v>
      </c>
      <c r="R6" s="225">
        <v>110.02749633789063</v>
      </c>
      <c r="S6" s="225">
        <v>108.26914215087891</v>
      </c>
      <c r="T6" s="225">
        <v>109.49854278564453</v>
      </c>
      <c r="U6" s="225">
        <v>108.55646514892578</v>
      </c>
      <c r="V6" s="225">
        <v>109.06005096435547</v>
      </c>
      <c r="W6" s="225">
        <v>108.67162322998047</v>
      </c>
      <c r="X6" s="225">
        <v>110.13996124267578</v>
      </c>
      <c r="Y6" s="225">
        <v>108.60359191894531</v>
      </c>
      <c r="Z6" s="225">
        <v>109.58688354492188</v>
      </c>
      <c r="AA6" s="225">
        <v>108.68321990966797</v>
      </c>
      <c r="AB6" s="225">
        <v>109.24239349365234</v>
      </c>
      <c r="AC6" s="225">
        <v>108.83562469482422</v>
      </c>
      <c r="AD6" s="225">
        <v>110.17250823974609</v>
      </c>
      <c r="AE6" s="225">
        <v>108.38247680664063</v>
      </c>
      <c r="AF6" s="225">
        <v>109.57608032226563</v>
      </c>
      <c r="AG6" s="225">
        <v>108.61686706542969</v>
      </c>
      <c r="AH6" s="225">
        <v>109.35251617431641</v>
      </c>
      <c r="AI6" s="225">
        <v>108.75130462646484</v>
      </c>
      <c r="AJ6" s="225">
        <v>110.28838348388672</v>
      </c>
      <c r="AK6" s="225">
        <v>108.45518493652344</v>
      </c>
      <c r="AL6" s="225">
        <v>109.51718139648438</v>
      </c>
      <c r="AM6" s="225">
        <v>108.52354431152344</v>
      </c>
      <c r="AN6" s="225">
        <v>108.96672821044922</v>
      </c>
      <c r="AO6" s="225">
        <v>108.86298370361328</v>
      </c>
      <c r="AP6" s="225">
        <v>110.19193267822266</v>
      </c>
      <c r="AQ6" s="225">
        <v>108.42462158203125</v>
      </c>
      <c r="AR6" s="225">
        <v>109.49789428710938</v>
      </c>
      <c r="AS6" s="225">
        <v>108.72063446044922</v>
      </c>
      <c r="AT6" s="225">
        <v>109.0172119140625</v>
      </c>
      <c r="AU6" s="225">
        <v>108.57110595703125</v>
      </c>
      <c r="AV6" s="225">
        <v>110.37007141113281</v>
      </c>
      <c r="AW6" s="225">
        <v>108.57254791259766</v>
      </c>
      <c r="AX6" s="225">
        <v>109.44815063476563</v>
      </c>
      <c r="AY6" s="225">
        <v>108.94789123535156</v>
      </c>
      <c r="AZ6" s="225">
        <v>109.08989715576172</v>
      </c>
      <c r="BA6" s="225">
        <v>108.78296661376953</v>
      </c>
      <c r="BB6" s="225">
        <v>110.22367858886719</v>
      </c>
      <c r="BC6" s="225">
        <v>108.93157196044922</v>
      </c>
      <c r="BD6" s="225">
        <v>109.55227661132813</v>
      </c>
      <c r="BE6" s="225">
        <v>108.98765563964844</v>
      </c>
      <c r="BF6" s="225">
        <v>108.76602935791016</v>
      </c>
      <c r="BG6" s="225">
        <v>108.49466705322266</v>
      </c>
      <c r="BH6" s="225">
        <v>109.96451568603516</v>
      </c>
      <c r="BI6" s="225">
        <v>107.73445892333984</v>
      </c>
      <c r="BJ6" s="225">
        <v>109.55350494384766</v>
      </c>
      <c r="BK6" s="225">
        <v>109.03167724609375</v>
      </c>
      <c r="BL6" s="225">
        <v>108.26947021484375</v>
      </c>
      <c r="BM6" s="225">
        <v>109.86430358886719</v>
      </c>
      <c r="BN6" s="225">
        <v>106.27009582519531</v>
      </c>
      <c r="BO6" s="225">
        <v>118.51349639892578</v>
      </c>
      <c r="BP6" s="225">
        <v>103.53385162353516</v>
      </c>
      <c r="BQ6" s="225">
        <v>109.22998046875</v>
      </c>
      <c r="BR6" s="225">
        <v>105.79429626464844</v>
      </c>
      <c r="BS6" s="225">
        <v>118.66576385498047</v>
      </c>
      <c r="BT6" s="225">
        <v>108.28270721435547</v>
      </c>
      <c r="BU6" s="225">
        <v>119.68662261962891</v>
      </c>
      <c r="BV6" s="225">
        <v>108.03668975830078</v>
      </c>
      <c r="BW6" s="225">
        <v>107.50311279296875</v>
      </c>
      <c r="BX6" s="225">
        <v>108.29637145996094</v>
      </c>
      <c r="BY6" s="225">
        <v>109.8125</v>
      </c>
      <c r="BZ6" s="225">
        <v>106.41120147705078</v>
      </c>
      <c r="CA6" s="225">
        <v>118.60454559326172</v>
      </c>
      <c r="CB6" s="225">
        <v>103.43874359130859</v>
      </c>
      <c r="CC6" s="225">
        <v>109.27210998535156</v>
      </c>
      <c r="CD6" s="225">
        <v>106.01546478271484</v>
      </c>
      <c r="CE6" s="225">
        <v>118.52019500732422</v>
      </c>
      <c r="CF6" s="225">
        <v>108.29033660888672</v>
      </c>
      <c r="CG6" s="225">
        <v>120.12355041503906</v>
      </c>
      <c r="CH6" s="225">
        <v>107.9677734375</v>
      </c>
      <c r="CI6" s="225">
        <v>107.51139068603516</v>
      </c>
      <c r="CJ6" s="225">
        <v>108.33345794677734</v>
      </c>
      <c r="CK6" s="225">
        <v>109.87836456298828</v>
      </c>
      <c r="CL6" s="225">
        <v>106.60304260253906</v>
      </c>
      <c r="CM6" s="225">
        <v>118.06057739257813</v>
      </c>
      <c r="CN6" s="225">
        <v>103.41583251953125</v>
      </c>
      <c r="CO6" s="225">
        <v>109.08856964111328</v>
      </c>
      <c r="CP6" s="225">
        <v>105.93412017822266</v>
      </c>
      <c r="CQ6" s="225">
        <v>118.42727661132813</v>
      </c>
      <c r="CR6" s="225">
        <v>108.26233673095703</v>
      </c>
      <c r="CS6" s="225">
        <v>118.60959625244141</v>
      </c>
      <c r="CT6" s="225">
        <v>107.91941833496094</v>
      </c>
      <c r="CU6" s="225">
        <v>107.50716400146484</v>
      </c>
      <c r="CV6" s="225">
        <v>108.30657958984375</v>
      </c>
      <c r="CW6" s="225">
        <v>109.83834075927734</v>
      </c>
      <c r="CX6" s="225">
        <v>106.67707061767578</v>
      </c>
      <c r="CY6" s="225">
        <v>118.01432800292969</v>
      </c>
      <c r="CZ6" s="225">
        <v>103.39684295654297</v>
      </c>
      <c r="DA6" s="225">
        <v>109.21784210205078</v>
      </c>
      <c r="DB6" s="225">
        <v>106.03877258300781</v>
      </c>
      <c r="DC6" s="225">
        <v>118.30935668945313</v>
      </c>
      <c r="DD6" s="225">
        <v>108.28482818603516</v>
      </c>
      <c r="DE6" s="225">
        <v>118.76346588134766</v>
      </c>
      <c r="DF6" s="225">
        <v>107.96965026855469</v>
      </c>
      <c r="DG6" s="225">
        <v>107.55848693847656</v>
      </c>
      <c r="DH6" s="225">
        <v>108.34541320800781</v>
      </c>
      <c r="DI6" s="225">
        <v>109.92730712890625</v>
      </c>
      <c r="DJ6" s="225">
        <v>106.86167907714844</v>
      </c>
      <c r="DK6" s="225">
        <v>117.51205444335938</v>
      </c>
      <c r="DL6" s="225">
        <v>103.35319519042969</v>
      </c>
      <c r="DM6" s="225">
        <v>109.18553161621094</v>
      </c>
      <c r="DN6" s="225">
        <v>106.00401306152344</v>
      </c>
      <c r="DO6" s="225">
        <v>118.29206085205078</v>
      </c>
      <c r="DP6" s="225">
        <v>108.25765991210938</v>
      </c>
      <c r="DQ6" s="225">
        <v>119.35432434082031</v>
      </c>
      <c r="DR6" s="225">
        <v>107.94682312011719</v>
      </c>
      <c r="DS6" s="225">
        <v>107.50597381591797</v>
      </c>
      <c r="DT6" s="225">
        <v>108.27622985839844</v>
      </c>
      <c r="DU6" s="225">
        <v>109.88997650146484</v>
      </c>
      <c r="DV6" s="225">
        <v>106.80713653564453</v>
      </c>
      <c r="DW6" s="225">
        <v>117.54782104492188</v>
      </c>
      <c r="DX6" s="225">
        <v>103.30809020996094</v>
      </c>
      <c r="DY6" s="225">
        <v>109.18734741210938</v>
      </c>
      <c r="DZ6" s="225">
        <v>106.10588836669922</v>
      </c>
      <c r="EA6" s="225">
        <v>118.24732971191406</v>
      </c>
      <c r="EB6" s="225">
        <v>108.28409576416016</v>
      </c>
      <c r="EC6" s="225">
        <v>118.04006958007813</v>
      </c>
      <c r="ED6" s="225">
        <v>107.91573333740234</v>
      </c>
      <c r="EE6" s="225">
        <v>107.55427551269531</v>
      </c>
      <c r="EF6" s="225">
        <v>108.26526641845703</v>
      </c>
      <c r="EG6" s="225">
        <v>109.86708068847656</v>
      </c>
      <c r="EH6" s="225">
        <v>106.85147857666016</v>
      </c>
      <c r="EI6" s="225">
        <v>117.50032806396484</v>
      </c>
      <c r="EJ6" s="225">
        <v>103.3265380859375</v>
      </c>
      <c r="EK6" s="225">
        <v>109.07257080078125</v>
      </c>
      <c r="EL6" s="225">
        <v>105.97475433349609</v>
      </c>
      <c r="EM6" s="225">
        <v>118.1568603515625</v>
      </c>
      <c r="EN6" s="225">
        <v>108.28829956054688</v>
      </c>
      <c r="EO6" s="225">
        <v>118.62415313720703</v>
      </c>
      <c r="EP6" s="225">
        <v>107.93953704833984</v>
      </c>
      <c r="EQ6" s="225">
        <v>107.54859161376953</v>
      </c>
      <c r="ER6" s="225">
        <v>108.29801177978516</v>
      </c>
      <c r="ES6" s="225">
        <v>109.91780090332031</v>
      </c>
      <c r="ET6" s="225">
        <v>106.94533538818359</v>
      </c>
      <c r="EU6" s="225">
        <v>117.17196655273438</v>
      </c>
      <c r="EV6" s="225">
        <v>103.30179595947266</v>
      </c>
      <c r="EW6" s="225">
        <v>108.93238830566406</v>
      </c>
      <c r="EX6" s="225">
        <v>106.03291320800781</v>
      </c>
      <c r="EY6" s="225">
        <v>118.10879516601563</v>
      </c>
      <c r="EZ6" s="225">
        <v>108.30266571044922</v>
      </c>
      <c r="FA6" s="225">
        <v>118.23787689208984</v>
      </c>
      <c r="FB6" s="225">
        <v>107.94085693359375</v>
      </c>
      <c r="FC6" s="225">
        <v>107.6019287109375</v>
      </c>
      <c r="FD6" s="225">
        <v>108.31622314453125</v>
      </c>
      <c r="FE6" s="225">
        <v>109.87947082519531</v>
      </c>
      <c r="FF6" s="225">
        <v>107.09344482421875</v>
      </c>
      <c r="FG6" s="225">
        <v>116.96861267089844</v>
      </c>
      <c r="FH6" s="225">
        <v>103.27529907226563</v>
      </c>
      <c r="FI6" s="225">
        <v>108.92162322998047</v>
      </c>
      <c r="FJ6" s="225">
        <v>106.03218841552734</v>
      </c>
      <c r="FK6" s="225">
        <v>118.07100677490234</v>
      </c>
      <c r="FL6" s="225">
        <v>108.30451202392578</v>
      </c>
      <c r="FM6" s="225">
        <v>117.55598449707031</v>
      </c>
      <c r="FN6" s="225">
        <v>107.94039154052734</v>
      </c>
      <c r="FO6" s="225">
        <v>107.60025787353516</v>
      </c>
      <c r="FP6" s="225">
        <v>108.335693359375</v>
      </c>
      <c r="FQ6" s="225">
        <v>109.83818054199219</v>
      </c>
      <c r="FR6" s="225">
        <v>107.02817535400391</v>
      </c>
      <c r="FS6" s="225">
        <v>116.92342376708984</v>
      </c>
      <c r="FT6" s="225">
        <v>103.26222991943359</v>
      </c>
      <c r="FU6" s="225">
        <v>108.77930450439453</v>
      </c>
      <c r="FV6" s="225">
        <v>105.92633819580078</v>
      </c>
      <c r="FW6" s="225">
        <v>117.95951080322266</v>
      </c>
      <c r="FX6" s="225">
        <v>108.32992553710938</v>
      </c>
      <c r="FY6" s="225">
        <v>117.48415374755859</v>
      </c>
      <c r="FZ6" s="225">
        <v>108.04714202880859</v>
      </c>
      <c r="GA6" s="225">
        <v>107.62967681884766</v>
      </c>
      <c r="GB6" s="225">
        <v>109.04488372802734</v>
      </c>
      <c r="GC6" s="225">
        <v>109.08429718017578</v>
      </c>
      <c r="GD6" s="225">
        <v>109.24459075927734</v>
      </c>
      <c r="GE6" s="225">
        <v>109.03273773193359</v>
      </c>
      <c r="GF6" s="225">
        <v>109.13456726074219</v>
      </c>
      <c r="GG6" s="225">
        <v>109.14443206787109</v>
      </c>
      <c r="GH6" s="225">
        <v>109.02082824707031</v>
      </c>
      <c r="GI6" s="225">
        <v>108.9349365234375</v>
      </c>
      <c r="GJ6" s="225">
        <v>109.03555297851563</v>
      </c>
      <c r="GK6" s="225">
        <v>108.77033996582031</v>
      </c>
      <c r="GL6" s="225">
        <v>108.30473327636719</v>
      </c>
      <c r="GM6" s="225">
        <v>109.87007141113281</v>
      </c>
      <c r="GN6" s="225">
        <v>106.81305694580078</v>
      </c>
      <c r="GO6" s="225">
        <v>117.49214172363281</v>
      </c>
      <c r="GP6" s="225">
        <v>103.32266235351563</v>
      </c>
      <c r="GQ6" s="225">
        <v>109.00187683105469</v>
      </c>
      <c r="GR6" s="225">
        <v>105.99238586425781</v>
      </c>
      <c r="GS6" s="225">
        <v>118.21551513671875</v>
      </c>
      <c r="GT6" s="225">
        <v>108.29698181152344</v>
      </c>
      <c r="GU6" s="225">
        <v>118.20562744140625</v>
      </c>
      <c r="GV6" s="225">
        <v>107.96950531005859</v>
      </c>
      <c r="GW6" s="225">
        <v>107.57155609130859</v>
      </c>
      <c r="GX6" s="225">
        <v>109.01153564453125</v>
      </c>
      <c r="GY6" s="225">
        <v>109.01152801513672</v>
      </c>
    </row>
    <row r="7" spans="1:207" x14ac:dyDescent="0.25">
      <c r="A7" s="226">
        <v>42856</v>
      </c>
      <c r="B7" s="225">
        <v>5</v>
      </c>
      <c r="C7" s="225">
        <v>2017</v>
      </c>
      <c r="D7" s="225">
        <v>110.68337249755859</v>
      </c>
      <c r="E7" s="225">
        <v>110.29759216308594</v>
      </c>
      <c r="F7" s="225">
        <v>111.38063812255859</v>
      </c>
      <c r="G7" s="225">
        <v>110.46481323242188</v>
      </c>
      <c r="H7" s="225">
        <v>111.03797149658203</v>
      </c>
      <c r="I7" s="225">
        <v>110.52959442138672</v>
      </c>
      <c r="J7" s="225">
        <v>110.50898742675781</v>
      </c>
      <c r="K7" s="225">
        <v>110.35541534423828</v>
      </c>
      <c r="L7" s="225">
        <v>111.51132202148438</v>
      </c>
      <c r="M7" s="225">
        <v>110.65568542480469</v>
      </c>
      <c r="N7" s="225">
        <v>111.26253509521484</v>
      </c>
      <c r="O7" s="225">
        <v>110.50900268554688</v>
      </c>
      <c r="P7" s="225">
        <v>110.82777404785156</v>
      </c>
      <c r="Q7" s="225">
        <v>110.50298309326172</v>
      </c>
      <c r="R7" s="225">
        <v>111.67474365234375</v>
      </c>
      <c r="S7" s="225">
        <v>110.32472229003906</v>
      </c>
      <c r="T7" s="225">
        <v>111.34070587158203</v>
      </c>
      <c r="U7" s="225">
        <v>110.52484893798828</v>
      </c>
      <c r="V7" s="225">
        <v>110.4453125</v>
      </c>
      <c r="W7" s="225">
        <v>110.29116058349609</v>
      </c>
      <c r="X7" s="225">
        <v>111.77513122558594</v>
      </c>
      <c r="Y7" s="225">
        <v>110.67099761962891</v>
      </c>
      <c r="Z7" s="225">
        <v>111.42481231689453</v>
      </c>
      <c r="AA7" s="225">
        <v>110.61553192138672</v>
      </c>
      <c r="AB7" s="225">
        <v>110.59139251708984</v>
      </c>
      <c r="AC7" s="225">
        <v>110.45504760742188</v>
      </c>
      <c r="AD7" s="225">
        <v>111.80876159667969</v>
      </c>
      <c r="AE7" s="225">
        <v>110.38125610351563</v>
      </c>
      <c r="AF7" s="225">
        <v>111.45428466796875</v>
      </c>
      <c r="AG7" s="225">
        <v>110.51898956298828</v>
      </c>
      <c r="AH7" s="225">
        <v>110.73273468017578</v>
      </c>
      <c r="AI7" s="225">
        <v>110.36616516113281</v>
      </c>
      <c r="AJ7" s="225">
        <v>111.9632568359375</v>
      </c>
      <c r="AK7" s="225">
        <v>110.56580352783203</v>
      </c>
      <c r="AL7" s="225">
        <v>111.35435485839844</v>
      </c>
      <c r="AM7" s="225">
        <v>110.44785308837891</v>
      </c>
      <c r="AN7" s="225">
        <v>110.32316589355469</v>
      </c>
      <c r="AO7" s="225">
        <v>110.45390319824219</v>
      </c>
      <c r="AP7" s="225">
        <v>111.90393829345703</v>
      </c>
      <c r="AQ7" s="225">
        <v>110.43893432617188</v>
      </c>
      <c r="AR7" s="225">
        <v>111.31989288330078</v>
      </c>
      <c r="AS7" s="225">
        <v>110.56825256347656</v>
      </c>
      <c r="AT7" s="225">
        <v>110.41018676757813</v>
      </c>
      <c r="AU7" s="225">
        <v>110.19293212890625</v>
      </c>
      <c r="AV7" s="225">
        <v>112.10176086425781</v>
      </c>
      <c r="AW7" s="225">
        <v>110.64253234863281</v>
      </c>
      <c r="AX7" s="225">
        <v>111.22903442382813</v>
      </c>
      <c r="AY7" s="225">
        <v>110.73881530761719</v>
      </c>
      <c r="AZ7" s="225">
        <v>110.52715301513672</v>
      </c>
      <c r="BA7" s="225">
        <v>110.40563201904297</v>
      </c>
      <c r="BB7" s="225">
        <v>111.99961090087891</v>
      </c>
      <c r="BC7" s="225">
        <v>110.93595123291016</v>
      </c>
      <c r="BD7" s="225">
        <v>111.39208984375</v>
      </c>
      <c r="BE7" s="225">
        <v>110.82021331787109</v>
      </c>
      <c r="BF7" s="225">
        <v>110.23830413818359</v>
      </c>
      <c r="BG7" s="225">
        <v>110.08911895751953</v>
      </c>
      <c r="BH7" s="225">
        <v>111.76834869384766</v>
      </c>
      <c r="BI7" s="225">
        <v>109.96501159667969</v>
      </c>
      <c r="BJ7" s="225">
        <v>111.32535552978516</v>
      </c>
      <c r="BK7" s="225">
        <v>110.89219665527344</v>
      </c>
      <c r="BL7" s="225">
        <v>109.74583435058594</v>
      </c>
      <c r="BM7" s="225">
        <v>111.71512603759766</v>
      </c>
      <c r="BN7" s="225">
        <v>108.51030731201172</v>
      </c>
      <c r="BO7" s="225">
        <v>120.69847869873047</v>
      </c>
      <c r="BP7" s="225">
        <v>106.22679901123047</v>
      </c>
      <c r="BQ7" s="225">
        <v>110.96360015869141</v>
      </c>
      <c r="BR7" s="225">
        <v>106.89590454101563</v>
      </c>
      <c r="BS7" s="225">
        <v>119.04403686523438</v>
      </c>
      <c r="BT7" s="225">
        <v>109.06742095947266</v>
      </c>
      <c r="BU7" s="225">
        <v>121.62060546875</v>
      </c>
      <c r="BV7" s="225">
        <v>109.78994750976563</v>
      </c>
      <c r="BW7" s="225">
        <v>108.97765350341797</v>
      </c>
      <c r="BX7" s="225">
        <v>109.74929046630859</v>
      </c>
      <c r="BY7" s="225">
        <v>111.69273376464844</v>
      </c>
      <c r="BZ7" s="225">
        <v>108.54325103759766</v>
      </c>
      <c r="CA7" s="225">
        <v>120.81956481933594</v>
      </c>
      <c r="CB7" s="225">
        <v>106.17914581298828</v>
      </c>
      <c r="CC7" s="225">
        <v>110.97135925292969</v>
      </c>
      <c r="CD7" s="225">
        <v>107.04776000976563</v>
      </c>
      <c r="CE7" s="225">
        <v>118.91404724121094</v>
      </c>
      <c r="CF7" s="225">
        <v>109.11704254150391</v>
      </c>
      <c r="CG7" s="225">
        <v>122.01345062255859</v>
      </c>
      <c r="CH7" s="225">
        <v>109.65370178222656</v>
      </c>
      <c r="CI7" s="225">
        <v>108.97856140136719</v>
      </c>
      <c r="CJ7" s="225">
        <v>109.76941680908203</v>
      </c>
      <c r="CK7" s="225">
        <v>111.71811676025391</v>
      </c>
      <c r="CL7" s="225">
        <v>108.60926055908203</v>
      </c>
      <c r="CM7" s="225">
        <v>120.23619079589844</v>
      </c>
      <c r="CN7" s="225">
        <v>106.17872619628906</v>
      </c>
      <c r="CO7" s="225">
        <v>110.76220703125</v>
      </c>
      <c r="CP7" s="225">
        <v>106.97965240478516</v>
      </c>
      <c r="CQ7" s="225">
        <v>118.81475830078125</v>
      </c>
      <c r="CR7" s="225">
        <v>109.10004425048828</v>
      </c>
      <c r="CS7" s="225">
        <v>120.70808410644531</v>
      </c>
      <c r="CT7" s="225">
        <v>109.57801055908203</v>
      </c>
      <c r="CU7" s="225">
        <v>108.91937255859375</v>
      </c>
      <c r="CV7" s="225">
        <v>109.75503540039063</v>
      </c>
      <c r="CW7" s="225">
        <v>111.72607421875</v>
      </c>
      <c r="CX7" s="225">
        <v>108.76914978027344</v>
      </c>
      <c r="CY7" s="225">
        <v>120.232421875</v>
      </c>
      <c r="CZ7" s="225">
        <v>106.18825531005859</v>
      </c>
      <c r="DA7" s="225">
        <v>110.90211486816406</v>
      </c>
      <c r="DB7" s="225">
        <v>107.02307891845703</v>
      </c>
      <c r="DC7" s="225">
        <v>118.67855072021484</v>
      </c>
      <c r="DD7" s="225">
        <v>109.09745788574219</v>
      </c>
      <c r="DE7" s="225">
        <v>120.82361602783203</v>
      </c>
      <c r="DF7" s="225">
        <v>109.57779693603516</v>
      </c>
      <c r="DG7" s="225">
        <v>108.97165679931641</v>
      </c>
      <c r="DH7" s="225">
        <v>109.77237701416016</v>
      </c>
      <c r="DI7" s="225">
        <v>111.75708770751953</v>
      </c>
      <c r="DJ7" s="225">
        <v>108.93109130859375</v>
      </c>
      <c r="DK7" s="225">
        <v>119.59795379638672</v>
      </c>
      <c r="DL7" s="225">
        <v>106.16445922851563</v>
      </c>
      <c r="DM7" s="225">
        <v>110.84890747070313</v>
      </c>
      <c r="DN7" s="225">
        <v>106.99732971191406</v>
      </c>
      <c r="DO7" s="225">
        <v>118.69818878173828</v>
      </c>
      <c r="DP7" s="225">
        <v>109.00247192382813</v>
      </c>
      <c r="DQ7" s="225">
        <v>121.44860076904297</v>
      </c>
      <c r="DR7" s="225">
        <v>109.56227111816406</v>
      </c>
      <c r="DS7" s="225">
        <v>108.90254211425781</v>
      </c>
      <c r="DT7" s="225">
        <v>109.71086120605469</v>
      </c>
      <c r="DU7" s="225">
        <v>111.74063873291016</v>
      </c>
      <c r="DV7" s="225">
        <v>108.81394195556641</v>
      </c>
      <c r="DW7" s="225">
        <v>119.69252014160156</v>
      </c>
      <c r="DX7" s="225">
        <v>106.12677764892578</v>
      </c>
      <c r="DY7" s="225">
        <v>110.8511962890625</v>
      </c>
      <c r="DZ7" s="225">
        <v>107.05399322509766</v>
      </c>
      <c r="EA7" s="225">
        <v>118.62091827392578</v>
      </c>
      <c r="EB7" s="225">
        <v>109.12281036376953</v>
      </c>
      <c r="EC7" s="225">
        <v>120.17627716064453</v>
      </c>
      <c r="ED7" s="225">
        <v>109.45955657958984</v>
      </c>
      <c r="EE7" s="225">
        <v>108.93764495849609</v>
      </c>
      <c r="EF7" s="225">
        <v>109.70029449462891</v>
      </c>
      <c r="EG7" s="225">
        <v>111.74172973632813</v>
      </c>
      <c r="EH7" s="225">
        <v>108.72644805908203</v>
      </c>
      <c r="EI7" s="225">
        <v>119.65365600585938</v>
      </c>
      <c r="EJ7" s="225">
        <v>106.14157867431641</v>
      </c>
      <c r="EK7" s="225">
        <v>110.7315673828125</v>
      </c>
      <c r="EL7" s="225">
        <v>106.94329833984375</v>
      </c>
      <c r="EM7" s="225">
        <v>118.51963806152344</v>
      </c>
      <c r="EN7" s="225">
        <v>109.18727111816406</v>
      </c>
      <c r="EO7" s="225">
        <v>120.72205352783203</v>
      </c>
      <c r="EP7" s="225">
        <v>109.43236541748047</v>
      </c>
      <c r="EQ7" s="225">
        <v>108.95458984375</v>
      </c>
      <c r="ER7" s="225">
        <v>109.72425842285156</v>
      </c>
      <c r="ES7" s="225">
        <v>111.76040649414063</v>
      </c>
      <c r="ET7" s="225">
        <v>108.8603515625</v>
      </c>
      <c r="EU7" s="225">
        <v>119.30963897705078</v>
      </c>
      <c r="EV7" s="225">
        <v>106.13045501708984</v>
      </c>
      <c r="EW7" s="225">
        <v>110.58269500732422</v>
      </c>
      <c r="EX7" s="225">
        <v>106.97639465332031</v>
      </c>
      <c r="EY7" s="225">
        <v>118.50318908691406</v>
      </c>
      <c r="EZ7" s="225">
        <v>109.16465759277344</v>
      </c>
      <c r="FA7" s="225">
        <v>120.296630859375</v>
      </c>
      <c r="FB7" s="225">
        <v>109.42246246337891</v>
      </c>
      <c r="FC7" s="225">
        <v>108.98426818847656</v>
      </c>
      <c r="FD7" s="225">
        <v>109.72025299072266</v>
      </c>
      <c r="FE7" s="225">
        <v>111.75691223144531</v>
      </c>
      <c r="FF7" s="225">
        <v>108.99179840087891</v>
      </c>
      <c r="FG7" s="225">
        <v>119.07916259765625</v>
      </c>
      <c r="FH7" s="225">
        <v>106.13996887207031</v>
      </c>
      <c r="FI7" s="225">
        <v>110.56414031982422</v>
      </c>
      <c r="FJ7" s="225">
        <v>106.96772003173828</v>
      </c>
      <c r="FK7" s="225">
        <v>118.46588897705078</v>
      </c>
      <c r="FL7" s="225">
        <v>109.17826843261719</v>
      </c>
      <c r="FM7" s="225">
        <v>119.66805267333984</v>
      </c>
      <c r="FN7" s="225">
        <v>109.45500946044922</v>
      </c>
      <c r="FO7" s="225">
        <v>108.96647644042969</v>
      </c>
      <c r="FP7" s="225">
        <v>109.73090362548828</v>
      </c>
      <c r="FQ7" s="225">
        <v>111.73464965820313</v>
      </c>
      <c r="FR7" s="225">
        <v>108.70161437988281</v>
      </c>
      <c r="FS7" s="225">
        <v>119.14152526855469</v>
      </c>
      <c r="FT7" s="225">
        <v>106.15151214599609</v>
      </c>
      <c r="FU7" s="225">
        <v>110.41461944580078</v>
      </c>
      <c r="FV7" s="225">
        <v>106.87978363037109</v>
      </c>
      <c r="FW7" s="225">
        <v>118.27176666259766</v>
      </c>
      <c r="FX7" s="225">
        <v>109.27371978759766</v>
      </c>
      <c r="FY7" s="225">
        <v>119.60008239746094</v>
      </c>
      <c r="FZ7" s="225">
        <v>109.41282653808594</v>
      </c>
      <c r="GA7" s="225">
        <v>109.00447845458984</v>
      </c>
      <c r="GB7" s="225">
        <v>110.67587280273438</v>
      </c>
      <c r="GC7" s="225">
        <v>110.68723297119141</v>
      </c>
      <c r="GD7" s="225">
        <v>110.83026885986328</v>
      </c>
      <c r="GE7" s="225">
        <v>110.62454223632813</v>
      </c>
      <c r="GF7" s="225">
        <v>110.69765472412109</v>
      </c>
      <c r="GG7" s="225">
        <v>110.72052001953125</v>
      </c>
      <c r="GH7" s="225">
        <v>110.56778717041016</v>
      </c>
      <c r="GI7" s="225">
        <v>110.49209594726563</v>
      </c>
      <c r="GJ7" s="225">
        <v>110.60492706298828</v>
      </c>
      <c r="GK7" s="225">
        <v>110.33875274658203</v>
      </c>
      <c r="GL7" s="225">
        <v>109.736572265625</v>
      </c>
      <c r="GM7" s="225">
        <v>111.73695373535156</v>
      </c>
      <c r="GN7" s="225">
        <v>108.76464080810547</v>
      </c>
      <c r="GO7" s="225">
        <v>119.65521240234375</v>
      </c>
      <c r="GP7" s="225">
        <v>106.15341186523438</v>
      </c>
      <c r="GQ7" s="225">
        <v>110.65853118896484</v>
      </c>
      <c r="GR7" s="225">
        <v>106.96383666992188</v>
      </c>
      <c r="GS7" s="225">
        <v>118.58909606933594</v>
      </c>
      <c r="GT7" s="225">
        <v>109.16130828857422</v>
      </c>
      <c r="GU7" s="225">
        <v>120.29464721679688</v>
      </c>
      <c r="GV7" s="225">
        <v>109.48271179199219</v>
      </c>
      <c r="GW7" s="225">
        <v>108.9664306640625</v>
      </c>
      <c r="GX7" s="225">
        <v>110.58573913574219</v>
      </c>
      <c r="GY7" s="225">
        <v>110.58573913574219</v>
      </c>
    </row>
    <row r="8" spans="1:207" x14ac:dyDescent="0.25">
      <c r="A8" s="226">
        <v>42887</v>
      </c>
      <c r="B8" s="225">
        <v>6</v>
      </c>
      <c r="C8" s="225">
        <v>2017</v>
      </c>
      <c r="D8" s="225">
        <v>112.19669342041016</v>
      </c>
      <c r="E8" s="225">
        <v>111.30752563476563</v>
      </c>
      <c r="F8" s="225">
        <v>112.39476013183594</v>
      </c>
      <c r="G8" s="225">
        <v>111.98880004882813</v>
      </c>
      <c r="H8" s="225">
        <v>112.00383758544922</v>
      </c>
      <c r="I8" s="225">
        <v>111.61599731445313</v>
      </c>
      <c r="J8" s="225">
        <v>112.020263671875</v>
      </c>
      <c r="K8" s="225">
        <v>111.39462280273438</v>
      </c>
      <c r="L8" s="225">
        <v>112.54522705078125</v>
      </c>
      <c r="M8" s="225">
        <v>112.18891906738281</v>
      </c>
      <c r="N8" s="225">
        <v>112.24875640869141</v>
      </c>
      <c r="O8" s="225">
        <v>111.6357421875</v>
      </c>
      <c r="P8" s="225">
        <v>112.35944366455078</v>
      </c>
      <c r="Q8" s="225">
        <v>111.56417846679688</v>
      </c>
      <c r="R8" s="225">
        <v>112.69001770019531</v>
      </c>
      <c r="S8" s="225">
        <v>111.83077239990234</v>
      </c>
      <c r="T8" s="225">
        <v>112.39136505126953</v>
      </c>
      <c r="U8" s="225">
        <v>111.66703796386719</v>
      </c>
      <c r="V8" s="225">
        <v>111.90981292724609</v>
      </c>
      <c r="W8" s="225">
        <v>111.36452484130859</v>
      </c>
      <c r="X8" s="225">
        <v>112.78673553466797</v>
      </c>
      <c r="Y8" s="225">
        <v>112.19029998779297</v>
      </c>
      <c r="Z8" s="225">
        <v>112.5484619140625</v>
      </c>
      <c r="AA8" s="225">
        <v>111.79140472412109</v>
      </c>
      <c r="AB8" s="225">
        <v>112.1317138671875</v>
      </c>
      <c r="AC8" s="225">
        <v>111.55499267578125</v>
      </c>
      <c r="AD8" s="225">
        <v>112.85157012939453</v>
      </c>
      <c r="AE8" s="225">
        <v>111.91970062255859</v>
      </c>
      <c r="AF8" s="225">
        <v>112.53416442871094</v>
      </c>
      <c r="AG8" s="225">
        <v>111.65536499023438</v>
      </c>
      <c r="AH8" s="225">
        <v>112.24730682373047</v>
      </c>
      <c r="AI8" s="225">
        <v>111.46806335449219</v>
      </c>
      <c r="AJ8" s="225">
        <v>113.02156066894531</v>
      </c>
      <c r="AK8" s="225">
        <v>112.08390808105469</v>
      </c>
      <c r="AL8" s="225">
        <v>112.50791931152344</v>
      </c>
      <c r="AM8" s="225">
        <v>111.64327239990234</v>
      </c>
      <c r="AN8" s="225">
        <v>111.80905914306641</v>
      </c>
      <c r="AO8" s="225">
        <v>111.57413482666016</v>
      </c>
      <c r="AP8" s="225">
        <v>112.97721099853516</v>
      </c>
      <c r="AQ8" s="225">
        <v>111.99442291259766</v>
      </c>
      <c r="AR8" s="225">
        <v>112.54891204833984</v>
      </c>
      <c r="AS8" s="225">
        <v>111.73305511474609</v>
      </c>
      <c r="AT8" s="225">
        <v>111.91740417480469</v>
      </c>
      <c r="AU8" s="225">
        <v>111.31105804443359</v>
      </c>
      <c r="AV8" s="225">
        <v>113.15155792236328</v>
      </c>
      <c r="AW8" s="225">
        <v>112.17446136474609</v>
      </c>
      <c r="AX8" s="225">
        <v>112.48062133789063</v>
      </c>
      <c r="AY8" s="225">
        <v>111.97209167480469</v>
      </c>
      <c r="AZ8" s="225">
        <v>112.06205749511719</v>
      </c>
      <c r="BA8" s="225">
        <v>111.56539154052734</v>
      </c>
      <c r="BB8" s="225">
        <v>113.00576782226563</v>
      </c>
      <c r="BC8" s="225">
        <v>112.49700164794922</v>
      </c>
      <c r="BD8" s="225">
        <v>112.68894195556641</v>
      </c>
      <c r="BE8" s="225">
        <v>112.06022644042969</v>
      </c>
      <c r="BF8" s="225">
        <v>111.78319549560547</v>
      </c>
      <c r="BG8" s="225">
        <v>111.28529357910156</v>
      </c>
      <c r="BH8" s="225">
        <v>112.83023834228516</v>
      </c>
      <c r="BI8" s="225">
        <v>111.39206695556641</v>
      </c>
      <c r="BJ8" s="225">
        <v>112.68484497070313</v>
      </c>
      <c r="BK8" s="225">
        <v>112.22052001953125</v>
      </c>
      <c r="BL8" s="225">
        <v>110.70378875732422</v>
      </c>
      <c r="BM8" s="225">
        <v>112.61227416992188</v>
      </c>
      <c r="BN8" s="225">
        <v>109.65715789794922</v>
      </c>
      <c r="BO8" s="225">
        <v>122.74774932861328</v>
      </c>
      <c r="BP8" s="225">
        <v>107.35247039794922</v>
      </c>
      <c r="BQ8" s="225">
        <v>112.65257263183594</v>
      </c>
      <c r="BR8" s="225">
        <v>107.86479949951172</v>
      </c>
      <c r="BS8" s="225">
        <v>120.25272369384766</v>
      </c>
      <c r="BT8" s="225">
        <v>111.37447357177734</v>
      </c>
      <c r="BU8" s="225">
        <v>122.64774322509766</v>
      </c>
      <c r="BV8" s="225">
        <v>110.98987579345703</v>
      </c>
      <c r="BW8" s="225">
        <v>110.48260498046875</v>
      </c>
      <c r="BX8" s="225">
        <v>110.69538116455078</v>
      </c>
      <c r="BY8" s="225">
        <v>112.52183532714844</v>
      </c>
      <c r="BZ8" s="225">
        <v>109.69004821777344</v>
      </c>
      <c r="CA8" s="225">
        <v>122.77256774902344</v>
      </c>
      <c r="CB8" s="225">
        <v>107.37123870849609</v>
      </c>
      <c r="CC8" s="225">
        <v>112.67637634277344</v>
      </c>
      <c r="CD8" s="225">
        <v>107.96500396728516</v>
      </c>
      <c r="CE8" s="225">
        <v>120.13874053955078</v>
      </c>
      <c r="CF8" s="225">
        <v>111.53938293457031</v>
      </c>
      <c r="CG8" s="225">
        <v>123.03453826904297</v>
      </c>
      <c r="CH8" s="225">
        <v>110.85440826416016</v>
      </c>
      <c r="CI8" s="225">
        <v>110.43564605712891</v>
      </c>
      <c r="CJ8" s="225">
        <v>110.719970703125</v>
      </c>
      <c r="CK8" s="225">
        <v>112.44008636474609</v>
      </c>
      <c r="CL8" s="225">
        <v>109.70262908935547</v>
      </c>
      <c r="CM8" s="225">
        <v>122.27232360839844</v>
      </c>
      <c r="CN8" s="225">
        <v>107.40575408935547</v>
      </c>
      <c r="CO8" s="225">
        <v>112.42267608642578</v>
      </c>
      <c r="CP8" s="225">
        <v>107.93070220947266</v>
      </c>
      <c r="CQ8" s="225">
        <v>120.13090515136719</v>
      </c>
      <c r="CR8" s="225">
        <v>111.50823211669922</v>
      </c>
      <c r="CS8" s="225">
        <v>121.74567413330078</v>
      </c>
      <c r="CT8" s="225">
        <v>110.82768249511719</v>
      </c>
      <c r="CU8" s="225">
        <v>110.34331512451172</v>
      </c>
      <c r="CV8" s="225">
        <v>110.70578002929688</v>
      </c>
      <c r="CW8" s="225">
        <v>112.49421691894531</v>
      </c>
      <c r="CX8" s="225">
        <v>109.78805541992188</v>
      </c>
      <c r="CY8" s="225">
        <v>122.26983642578125</v>
      </c>
      <c r="CZ8" s="225">
        <v>107.48616790771484</v>
      </c>
      <c r="DA8" s="225">
        <v>112.59919738769531</v>
      </c>
      <c r="DB8" s="225">
        <v>107.88568878173828</v>
      </c>
      <c r="DC8" s="225">
        <v>120.02172088623047</v>
      </c>
      <c r="DD8" s="225">
        <v>111.52991485595703</v>
      </c>
      <c r="DE8" s="225">
        <v>121.84205627441406</v>
      </c>
      <c r="DF8" s="225">
        <v>110.93010711669922</v>
      </c>
      <c r="DG8" s="225">
        <v>110.41665649414063</v>
      </c>
      <c r="DH8" s="225">
        <v>110.72416687011719</v>
      </c>
      <c r="DI8" s="225">
        <v>112.50901031494141</v>
      </c>
      <c r="DJ8" s="225">
        <v>109.955322265625</v>
      </c>
      <c r="DK8" s="225">
        <v>121.62737274169922</v>
      </c>
      <c r="DL8" s="225">
        <v>107.46404266357422</v>
      </c>
      <c r="DM8" s="225">
        <v>112.52667236328125</v>
      </c>
      <c r="DN8" s="225">
        <v>107.87513732910156</v>
      </c>
      <c r="DO8" s="225">
        <v>120.08612823486328</v>
      </c>
      <c r="DP8" s="225">
        <v>111.43124389648438</v>
      </c>
      <c r="DQ8" s="225">
        <v>122.48358154296875</v>
      </c>
      <c r="DR8" s="225">
        <v>110.94673156738281</v>
      </c>
      <c r="DS8" s="225">
        <v>110.34646606445313</v>
      </c>
      <c r="DT8" s="225">
        <v>110.65133666992188</v>
      </c>
      <c r="DU8" s="225">
        <v>112.51617431640625</v>
      </c>
      <c r="DV8" s="225">
        <v>109.85004425048828</v>
      </c>
      <c r="DW8" s="225">
        <v>121.72779083251953</v>
      </c>
      <c r="DX8" s="225">
        <v>107.47490692138672</v>
      </c>
      <c r="DY8" s="225">
        <v>112.53128051757813</v>
      </c>
      <c r="DZ8" s="225">
        <v>107.89101409912109</v>
      </c>
      <c r="EA8" s="225">
        <v>120.03775787353516</v>
      </c>
      <c r="EB8" s="225">
        <v>111.56960296630859</v>
      </c>
      <c r="EC8" s="225">
        <v>121.20906829833984</v>
      </c>
      <c r="ED8" s="225">
        <v>110.85350036621094</v>
      </c>
      <c r="EE8" s="225">
        <v>110.35353088378906</v>
      </c>
      <c r="EF8" s="225">
        <v>110.64653015136719</v>
      </c>
      <c r="EG8" s="225">
        <v>112.51401519775391</v>
      </c>
      <c r="EH8" s="225">
        <v>109.76262664794922</v>
      </c>
      <c r="EI8" s="225">
        <v>121.66741943359375</v>
      </c>
      <c r="EJ8" s="225">
        <v>107.46132659912109</v>
      </c>
      <c r="EK8" s="225">
        <v>112.37591552734375</v>
      </c>
      <c r="EL8" s="225">
        <v>107.74176788330078</v>
      </c>
      <c r="EM8" s="225">
        <v>119.92405700683594</v>
      </c>
      <c r="EN8" s="225">
        <v>111.70819854736328</v>
      </c>
      <c r="EO8" s="225">
        <v>121.81044006347656</v>
      </c>
      <c r="EP8" s="225">
        <v>110.8626708984375</v>
      </c>
      <c r="EQ8" s="225">
        <v>110.36714935302734</v>
      </c>
      <c r="ER8" s="225">
        <v>110.68918609619141</v>
      </c>
      <c r="ES8" s="225">
        <v>112.54241180419922</v>
      </c>
      <c r="ET8" s="225">
        <v>109.82743072509766</v>
      </c>
      <c r="EU8" s="225">
        <v>121.43729400634766</v>
      </c>
      <c r="EV8" s="225">
        <v>107.49280548095703</v>
      </c>
      <c r="EW8" s="225">
        <v>112.18203735351563</v>
      </c>
      <c r="EX8" s="225">
        <v>107.76406097412109</v>
      </c>
      <c r="EY8" s="225">
        <v>119.92189788818359</v>
      </c>
      <c r="EZ8" s="225">
        <v>111.69614410400391</v>
      </c>
      <c r="FA8" s="225">
        <v>121.30730438232422</v>
      </c>
      <c r="FB8" s="225">
        <v>110.88166809082031</v>
      </c>
      <c r="FC8" s="225">
        <v>110.43807983398438</v>
      </c>
      <c r="FD8" s="225">
        <v>110.70436859130859</v>
      </c>
      <c r="FE8" s="225">
        <v>112.52119445800781</v>
      </c>
      <c r="FF8" s="225">
        <v>109.97984313964844</v>
      </c>
      <c r="FG8" s="225">
        <v>121.20697784423828</v>
      </c>
      <c r="FH8" s="225">
        <v>107.5223388671875</v>
      </c>
      <c r="FI8" s="225">
        <v>112.15654754638672</v>
      </c>
      <c r="FJ8" s="225">
        <v>107.69113922119141</v>
      </c>
      <c r="FK8" s="225">
        <v>119.95146942138672</v>
      </c>
      <c r="FL8" s="225">
        <v>111.76218414306641</v>
      </c>
      <c r="FM8" s="225">
        <v>120.77094268798828</v>
      </c>
      <c r="FN8" s="225">
        <v>110.931884765625</v>
      </c>
      <c r="FO8" s="225">
        <v>110.37795257568359</v>
      </c>
      <c r="FP8" s="225">
        <v>110.74691009521484</v>
      </c>
      <c r="FQ8" s="225">
        <v>112.42881011962891</v>
      </c>
      <c r="FR8" s="225">
        <v>109.65005493164063</v>
      </c>
      <c r="FS8" s="225">
        <v>121.38231658935547</v>
      </c>
      <c r="FT8" s="225">
        <v>107.5728759765625</v>
      </c>
      <c r="FU8" s="225">
        <v>111.96735382080078</v>
      </c>
      <c r="FV8" s="225">
        <v>107.56167602539063</v>
      </c>
      <c r="FW8" s="225">
        <v>119.85527038574219</v>
      </c>
      <c r="FX8" s="225">
        <v>111.95680999755859</v>
      </c>
      <c r="FY8" s="225">
        <v>120.54989624023438</v>
      </c>
      <c r="FZ8" s="225">
        <v>110.98101806640625</v>
      </c>
      <c r="GA8" s="225">
        <v>110.38523864746094</v>
      </c>
      <c r="GB8" s="225">
        <v>111.90989685058594</v>
      </c>
      <c r="GC8" s="225">
        <v>111.92645263671875</v>
      </c>
      <c r="GD8" s="225">
        <v>112.09340667724609</v>
      </c>
      <c r="GE8" s="225">
        <v>111.88223266601563</v>
      </c>
      <c r="GF8" s="225">
        <v>111.98290252685547</v>
      </c>
      <c r="GG8" s="225">
        <v>112.00867462158203</v>
      </c>
      <c r="GH8" s="225">
        <v>111.86569976806641</v>
      </c>
      <c r="GI8" s="225">
        <v>111.81098937988281</v>
      </c>
      <c r="GJ8" s="225">
        <v>111.95595550537109</v>
      </c>
      <c r="GK8" s="225">
        <v>111.74592590332031</v>
      </c>
      <c r="GL8" s="225">
        <v>110.69869995117188</v>
      </c>
      <c r="GM8" s="225">
        <v>112.50177001953125</v>
      </c>
      <c r="GN8" s="225">
        <v>109.79009246826172</v>
      </c>
      <c r="GO8" s="225">
        <v>121.74564361572266</v>
      </c>
      <c r="GP8" s="225">
        <v>107.49508666992188</v>
      </c>
      <c r="GQ8" s="225">
        <v>112.28048706054688</v>
      </c>
      <c r="GR8" s="225">
        <v>107.76163482666016</v>
      </c>
      <c r="GS8" s="225">
        <v>119.99961090087891</v>
      </c>
      <c r="GT8" s="225">
        <v>111.68613433837891</v>
      </c>
      <c r="GU8" s="225">
        <v>121.32559204101563</v>
      </c>
      <c r="GV8" s="225">
        <v>110.91706085205078</v>
      </c>
      <c r="GW8" s="225">
        <v>110.38911437988281</v>
      </c>
      <c r="GX8" s="225">
        <v>111.8983154296875</v>
      </c>
      <c r="GY8" s="225">
        <v>111.89830780029297</v>
      </c>
    </row>
    <row r="9" spans="1:207" x14ac:dyDescent="0.25">
      <c r="A9" s="226">
        <v>42917</v>
      </c>
      <c r="B9" s="225">
        <v>7</v>
      </c>
      <c r="C9" s="225">
        <v>2017</v>
      </c>
      <c r="D9" s="225">
        <v>113.85530090332031</v>
      </c>
      <c r="E9" s="225">
        <v>113.217529296875</v>
      </c>
      <c r="F9" s="225">
        <v>113.86048889160156</v>
      </c>
      <c r="G9" s="225">
        <v>113.28738403320313</v>
      </c>
      <c r="H9" s="225">
        <v>113.48530578613281</v>
      </c>
      <c r="I9" s="225">
        <v>113.16803741455078</v>
      </c>
      <c r="J9" s="225">
        <v>113.71345520019531</v>
      </c>
      <c r="K9" s="225">
        <v>113.35190582275391</v>
      </c>
      <c r="L9" s="225">
        <v>114.05009460449219</v>
      </c>
      <c r="M9" s="225">
        <v>113.51761627197266</v>
      </c>
      <c r="N9" s="225">
        <v>113.77794647216797</v>
      </c>
      <c r="O9" s="225">
        <v>113.15245819091797</v>
      </c>
      <c r="P9" s="225">
        <v>114.08363342285156</v>
      </c>
      <c r="Q9" s="225">
        <v>113.58037567138672</v>
      </c>
      <c r="R9" s="225">
        <v>114.27597808837891</v>
      </c>
      <c r="S9" s="225">
        <v>113.35157775878906</v>
      </c>
      <c r="T9" s="225">
        <v>113.97200012207031</v>
      </c>
      <c r="U9" s="225">
        <v>113.23902130126953</v>
      </c>
      <c r="V9" s="225">
        <v>113.71173095703125</v>
      </c>
      <c r="W9" s="225">
        <v>113.42845916748047</v>
      </c>
      <c r="X9" s="225">
        <v>114.44170379638672</v>
      </c>
      <c r="Y9" s="225">
        <v>113.61680603027344</v>
      </c>
      <c r="Z9" s="225">
        <v>114.13541412353516</v>
      </c>
      <c r="AA9" s="225">
        <v>113.43836212158203</v>
      </c>
      <c r="AB9" s="225">
        <v>113.91668701171875</v>
      </c>
      <c r="AC9" s="225">
        <v>113.67596435546875</v>
      </c>
      <c r="AD9" s="225">
        <v>114.55339813232422</v>
      </c>
      <c r="AE9" s="225">
        <v>113.54286193847656</v>
      </c>
      <c r="AF9" s="225">
        <v>114.11854553222656</v>
      </c>
      <c r="AG9" s="225">
        <v>113.32258605957031</v>
      </c>
      <c r="AH9" s="225">
        <v>114.00608825683594</v>
      </c>
      <c r="AI9" s="225">
        <v>113.60843658447266</v>
      </c>
      <c r="AJ9" s="225">
        <v>114.70622253417969</v>
      </c>
      <c r="AK9" s="225">
        <v>113.48519897460938</v>
      </c>
      <c r="AL9" s="225">
        <v>114.13799285888672</v>
      </c>
      <c r="AM9" s="225">
        <v>113.36297607421875</v>
      </c>
      <c r="AN9" s="225">
        <v>113.63480377197266</v>
      </c>
      <c r="AO9" s="225">
        <v>113.77318572998047</v>
      </c>
      <c r="AP9" s="225">
        <v>114.71012115478516</v>
      </c>
      <c r="AQ9" s="225">
        <v>113.64347076416016</v>
      </c>
      <c r="AR9" s="225">
        <v>114.19976043701172</v>
      </c>
      <c r="AS9" s="225">
        <v>113.47833251953125</v>
      </c>
      <c r="AT9" s="225">
        <v>113.81767272949219</v>
      </c>
      <c r="AU9" s="225">
        <v>113.53321838378906</v>
      </c>
      <c r="AV9" s="225">
        <v>114.96692657470703</v>
      </c>
      <c r="AW9" s="225">
        <v>113.74530029296875</v>
      </c>
      <c r="AX9" s="225">
        <v>114.15845489501953</v>
      </c>
      <c r="AY9" s="225">
        <v>113.81296539306641</v>
      </c>
      <c r="AZ9" s="225">
        <v>114.05481719970703</v>
      </c>
      <c r="BA9" s="225">
        <v>113.88331604003906</v>
      </c>
      <c r="BB9" s="225">
        <v>114.90625762939453</v>
      </c>
      <c r="BC9" s="225">
        <v>114.14110565185547</v>
      </c>
      <c r="BD9" s="225">
        <v>114.43871307373047</v>
      </c>
      <c r="BE9" s="225">
        <v>113.94441986083984</v>
      </c>
      <c r="BF9" s="225">
        <v>113.8770751953125</v>
      </c>
      <c r="BG9" s="225">
        <v>113.73747253417969</v>
      </c>
      <c r="BH9" s="225">
        <v>114.77076721191406</v>
      </c>
      <c r="BI9" s="225">
        <v>113.00032043457031</v>
      </c>
      <c r="BJ9" s="225">
        <v>114.41453552246094</v>
      </c>
      <c r="BK9" s="225">
        <v>114.19710540771484</v>
      </c>
      <c r="BL9" s="225">
        <v>111.88762664794922</v>
      </c>
      <c r="BM9" s="225">
        <v>115.80906677246094</v>
      </c>
      <c r="BN9" s="225">
        <v>108.65608978271484</v>
      </c>
      <c r="BO9" s="225">
        <v>125.07886505126953</v>
      </c>
      <c r="BP9" s="225">
        <v>109.9383544921875</v>
      </c>
      <c r="BQ9" s="225">
        <v>116.17973327636719</v>
      </c>
      <c r="BR9" s="225">
        <v>110.42564392089844</v>
      </c>
      <c r="BS9" s="225">
        <v>121.28269958496094</v>
      </c>
      <c r="BT9" s="225">
        <v>115.2176513671875</v>
      </c>
      <c r="BU9" s="225">
        <v>123.73434448242188</v>
      </c>
      <c r="BV9" s="225">
        <v>113.54531097412109</v>
      </c>
      <c r="BW9" s="225">
        <v>111.86551666259766</v>
      </c>
      <c r="BX9" s="225">
        <v>111.90562438964844</v>
      </c>
      <c r="BY9" s="225">
        <v>115.78314971923828</v>
      </c>
      <c r="BZ9" s="225">
        <v>108.66038513183594</v>
      </c>
      <c r="CA9" s="225">
        <v>125.07728576660156</v>
      </c>
      <c r="CB9" s="225">
        <v>109.96169281005859</v>
      </c>
      <c r="CC9" s="225">
        <v>116.34145355224609</v>
      </c>
      <c r="CD9" s="225">
        <v>110.50026702880859</v>
      </c>
      <c r="CE9" s="225">
        <v>121.21192932128906</v>
      </c>
      <c r="CF9" s="225">
        <v>115.385986328125</v>
      </c>
      <c r="CG9" s="225">
        <v>124.13405609130859</v>
      </c>
      <c r="CH9" s="225">
        <v>113.42379760742188</v>
      </c>
      <c r="CI9" s="225">
        <v>111.81432342529297</v>
      </c>
      <c r="CJ9" s="225">
        <v>111.95061492919922</v>
      </c>
      <c r="CK9" s="225">
        <v>115.673828125</v>
      </c>
      <c r="CL9" s="225">
        <v>108.55570220947266</v>
      </c>
      <c r="CM9" s="225">
        <v>124.65708923339844</v>
      </c>
      <c r="CN9" s="225">
        <v>109.99203491210938</v>
      </c>
      <c r="CO9" s="225">
        <v>116.12651062011719</v>
      </c>
      <c r="CP9" s="225">
        <v>110.45642852783203</v>
      </c>
      <c r="CQ9" s="225">
        <v>121.23542785644531</v>
      </c>
      <c r="CR9" s="225">
        <v>115.42520904541016</v>
      </c>
      <c r="CS9" s="225">
        <v>122.75491333007813</v>
      </c>
      <c r="CT9" s="225">
        <v>113.47780609130859</v>
      </c>
      <c r="CU9" s="225">
        <v>111.77295684814453</v>
      </c>
      <c r="CV9" s="225">
        <v>111.94340515136719</v>
      </c>
      <c r="CW9" s="225">
        <v>115.8814697265625</v>
      </c>
      <c r="CX9" s="225">
        <v>108.63576507568359</v>
      </c>
      <c r="CY9" s="225">
        <v>124.64266204833984</v>
      </c>
      <c r="CZ9" s="225">
        <v>110.06582641601563</v>
      </c>
      <c r="DA9" s="225">
        <v>116.28421783447266</v>
      </c>
      <c r="DB9" s="225">
        <v>110.20627593994141</v>
      </c>
      <c r="DC9" s="225">
        <v>121.155029296875</v>
      </c>
      <c r="DD9" s="225">
        <v>115.55506896972656</v>
      </c>
      <c r="DE9" s="225">
        <v>122.85063171386719</v>
      </c>
      <c r="DF9" s="225">
        <v>113.67381286621094</v>
      </c>
      <c r="DG9" s="225">
        <v>111.85060119628906</v>
      </c>
      <c r="DH9" s="225">
        <v>111.98342895507813</v>
      </c>
      <c r="DI9" s="225">
        <v>115.7894287109375</v>
      </c>
      <c r="DJ9" s="225">
        <v>108.73486328125</v>
      </c>
      <c r="DK9" s="225">
        <v>124.00093078613281</v>
      </c>
      <c r="DL9" s="225">
        <v>110.05860137939453</v>
      </c>
      <c r="DM9" s="225">
        <v>116.33496856689453</v>
      </c>
      <c r="DN9" s="225">
        <v>110.34976196289063</v>
      </c>
      <c r="DO9" s="225">
        <v>121.26164245605469</v>
      </c>
      <c r="DP9" s="225">
        <v>115.47946929931641</v>
      </c>
      <c r="DQ9" s="225">
        <v>123.54217529296875</v>
      </c>
      <c r="DR9" s="225">
        <v>113.77756500244141</v>
      </c>
      <c r="DS9" s="225">
        <v>111.81129455566406</v>
      </c>
      <c r="DT9" s="225">
        <v>111.90375518798828</v>
      </c>
      <c r="DU9" s="225">
        <v>115.78355407714844</v>
      </c>
      <c r="DV9" s="225">
        <v>108.64103698730469</v>
      </c>
      <c r="DW9" s="225">
        <v>124.13966369628906</v>
      </c>
      <c r="DX9" s="225">
        <v>110.05581665039063</v>
      </c>
      <c r="DY9" s="225">
        <v>116.3052978515625</v>
      </c>
      <c r="DZ9" s="225">
        <v>110.2650146484375</v>
      </c>
      <c r="EA9" s="225">
        <v>121.15746307373047</v>
      </c>
      <c r="EB9" s="225">
        <v>115.64712524414063</v>
      </c>
      <c r="EC9" s="225">
        <v>122.17274475097656</v>
      </c>
      <c r="ED9" s="225">
        <v>113.70558929443359</v>
      </c>
      <c r="EE9" s="225">
        <v>111.81584167480469</v>
      </c>
      <c r="EF9" s="225">
        <v>111.89788055419922</v>
      </c>
      <c r="EG9" s="225">
        <v>115.82878112792969</v>
      </c>
      <c r="EH9" s="225">
        <v>108.51204681396484</v>
      </c>
      <c r="EI9" s="225">
        <v>124.07404327392578</v>
      </c>
      <c r="EJ9" s="225">
        <v>110.03466796875</v>
      </c>
      <c r="EK9" s="225">
        <v>116.16329956054688</v>
      </c>
      <c r="EL9" s="225">
        <v>110.03525543212891</v>
      </c>
      <c r="EM9" s="225">
        <v>121.04254913330078</v>
      </c>
      <c r="EN9" s="225">
        <v>115.67279815673828</v>
      </c>
      <c r="EO9" s="225">
        <v>122.81337738037109</v>
      </c>
      <c r="EP9" s="225">
        <v>113.71822357177734</v>
      </c>
      <c r="EQ9" s="225">
        <v>111.82177734375</v>
      </c>
      <c r="ER9" s="225">
        <v>111.95478057861328</v>
      </c>
      <c r="ES9" s="225">
        <v>115.84892272949219</v>
      </c>
      <c r="ET9" s="225">
        <v>108.52306365966797</v>
      </c>
      <c r="EU9" s="225">
        <v>123.91297149658203</v>
      </c>
      <c r="EV9" s="225">
        <v>110.0849609375</v>
      </c>
      <c r="EW9" s="225">
        <v>115.95126342773438</v>
      </c>
      <c r="EX9" s="225">
        <v>110.06919097900391</v>
      </c>
      <c r="EY9" s="225">
        <v>121.08661651611328</v>
      </c>
      <c r="EZ9" s="225">
        <v>115.76486968994141</v>
      </c>
      <c r="FA9" s="225">
        <v>122.26387023925781</v>
      </c>
      <c r="FB9" s="225">
        <v>113.7738037109375</v>
      </c>
      <c r="FC9" s="225">
        <v>111.90543365478516</v>
      </c>
      <c r="FD9" s="225">
        <v>111.9761962890625</v>
      </c>
      <c r="FE9" s="225">
        <v>115.88227081298828</v>
      </c>
      <c r="FF9" s="225">
        <v>108.64131927490234</v>
      </c>
      <c r="FG9" s="225">
        <v>123.70957946777344</v>
      </c>
      <c r="FH9" s="225">
        <v>110.12245941162109</v>
      </c>
      <c r="FI9" s="225">
        <v>115.98957061767578</v>
      </c>
      <c r="FJ9" s="225">
        <v>110.04883575439453</v>
      </c>
      <c r="FK9" s="225">
        <v>121.09267425537109</v>
      </c>
      <c r="FL9" s="225">
        <v>115.82357025146484</v>
      </c>
      <c r="FM9" s="225">
        <v>121.69662475585938</v>
      </c>
      <c r="FN9" s="225">
        <v>113.88970184326172</v>
      </c>
      <c r="FO9" s="225">
        <v>111.87343597412109</v>
      </c>
      <c r="FP9" s="225">
        <v>112.01547241210938</v>
      </c>
      <c r="FQ9" s="225">
        <v>115.82869720458984</v>
      </c>
      <c r="FR9" s="225">
        <v>108.24948883056641</v>
      </c>
      <c r="FS9" s="225">
        <v>123.99661254882813</v>
      </c>
      <c r="FT9" s="225">
        <v>110.16863250732422</v>
      </c>
      <c r="FU9" s="225">
        <v>115.76422119140625</v>
      </c>
      <c r="FV9" s="225">
        <v>109.75240325927734</v>
      </c>
      <c r="FW9" s="225">
        <v>120.91194152832031</v>
      </c>
      <c r="FX9" s="225">
        <v>115.94339752197266</v>
      </c>
      <c r="FY9" s="225">
        <v>121.44947052001953</v>
      </c>
      <c r="FZ9" s="225">
        <v>113.86814117431641</v>
      </c>
      <c r="GA9" s="225">
        <v>111.87983703613281</v>
      </c>
      <c r="GB9" s="225">
        <v>113.54232788085938</v>
      </c>
      <c r="GC9" s="225">
        <v>113.61556243896484</v>
      </c>
      <c r="GD9" s="225">
        <v>113.858154296875</v>
      </c>
      <c r="GE9" s="225">
        <v>113.70517730712891</v>
      </c>
      <c r="GF9" s="225">
        <v>113.86012268066406</v>
      </c>
      <c r="GG9" s="225">
        <v>113.87364959716797</v>
      </c>
      <c r="GH9" s="225">
        <v>113.78647613525391</v>
      </c>
      <c r="GI9" s="225">
        <v>113.79155731201172</v>
      </c>
      <c r="GJ9" s="225">
        <v>114.03762817382813</v>
      </c>
      <c r="GK9" s="225">
        <v>113.9049072265625</v>
      </c>
      <c r="GL9" s="225">
        <v>111.94377136230469</v>
      </c>
      <c r="GM9" s="225">
        <v>115.81889343261719</v>
      </c>
      <c r="GN9" s="225">
        <v>108.55394744873047</v>
      </c>
      <c r="GO9" s="225">
        <v>124.19557189941406</v>
      </c>
      <c r="GP9" s="225">
        <v>110.08528900146484</v>
      </c>
      <c r="GQ9" s="225">
        <v>116.05193328857422</v>
      </c>
      <c r="GR9" s="225">
        <v>110.10426330566406</v>
      </c>
      <c r="GS9" s="225">
        <v>121.11514282226563</v>
      </c>
      <c r="GT9" s="225">
        <v>115.68686676025391</v>
      </c>
      <c r="GU9" s="225">
        <v>122.29196929931641</v>
      </c>
      <c r="GV9" s="225">
        <v>113.75749206542969</v>
      </c>
      <c r="GW9" s="225">
        <v>111.85124206542969</v>
      </c>
      <c r="GX9" s="225">
        <v>113.83236694335938</v>
      </c>
      <c r="GY9" s="225">
        <v>113.83235931396484</v>
      </c>
    </row>
    <row r="10" spans="1:207" x14ac:dyDescent="0.25">
      <c r="A10" s="226">
        <v>42948</v>
      </c>
      <c r="B10" s="225">
        <v>8</v>
      </c>
      <c r="C10" s="225">
        <v>2017</v>
      </c>
      <c r="D10" s="225">
        <v>115.66705322265625</v>
      </c>
      <c r="E10" s="225">
        <v>114.78810882568359</v>
      </c>
      <c r="F10" s="225">
        <v>115.28199768066406</v>
      </c>
      <c r="G10" s="225">
        <v>114.62978363037109</v>
      </c>
      <c r="H10" s="225">
        <v>115.16047668457031</v>
      </c>
      <c r="I10" s="225">
        <v>115.15987396240234</v>
      </c>
      <c r="J10" s="225">
        <v>115.46144104003906</v>
      </c>
      <c r="K10" s="225">
        <v>114.93164825439453</v>
      </c>
      <c r="L10" s="225">
        <v>115.46673583984375</v>
      </c>
      <c r="M10" s="225">
        <v>114.87823486328125</v>
      </c>
      <c r="N10" s="225">
        <v>115.41377258300781</v>
      </c>
      <c r="O10" s="225">
        <v>115.14580535888672</v>
      </c>
      <c r="P10" s="225">
        <v>115.86652374267578</v>
      </c>
      <c r="Q10" s="225">
        <v>115.119384765625</v>
      </c>
      <c r="R10" s="225">
        <v>115.73432159423828</v>
      </c>
      <c r="S10" s="225">
        <v>114.63779449462891</v>
      </c>
      <c r="T10" s="225">
        <v>115.59798431396484</v>
      </c>
      <c r="U10" s="225">
        <v>115.22283172607422</v>
      </c>
      <c r="V10" s="225">
        <v>115.39973449707031</v>
      </c>
      <c r="W10" s="225">
        <v>114.89389038085938</v>
      </c>
      <c r="X10" s="225">
        <v>115.90924072265625</v>
      </c>
      <c r="Y10" s="225">
        <v>114.9447021484375</v>
      </c>
      <c r="Z10" s="225">
        <v>115.73632049560547</v>
      </c>
      <c r="AA10" s="225">
        <v>115.41066741943359</v>
      </c>
      <c r="AB10" s="225">
        <v>115.66269683837891</v>
      </c>
      <c r="AC10" s="225">
        <v>115.18592834472656</v>
      </c>
      <c r="AD10" s="225">
        <v>116.05598449707031</v>
      </c>
      <c r="AE10" s="225">
        <v>114.88607025146484</v>
      </c>
      <c r="AF10" s="225">
        <v>115.72561645507813</v>
      </c>
      <c r="AG10" s="225">
        <v>115.28945159912109</v>
      </c>
      <c r="AH10" s="225">
        <v>115.72909545898438</v>
      </c>
      <c r="AI10" s="225">
        <v>115.11360931396484</v>
      </c>
      <c r="AJ10" s="225">
        <v>116.18614959716797</v>
      </c>
      <c r="AK10" s="225">
        <v>114.76996612548828</v>
      </c>
      <c r="AL10" s="225">
        <v>115.71586608886719</v>
      </c>
      <c r="AM10" s="225">
        <v>115.27463531494141</v>
      </c>
      <c r="AN10" s="225">
        <v>115.29743194580078</v>
      </c>
      <c r="AO10" s="225">
        <v>115.30003356933594</v>
      </c>
      <c r="AP10" s="225">
        <v>116.17778015136719</v>
      </c>
      <c r="AQ10" s="225">
        <v>115.0107421875</v>
      </c>
      <c r="AR10" s="225">
        <v>115.71522521972656</v>
      </c>
      <c r="AS10" s="225">
        <v>115.40953826904297</v>
      </c>
      <c r="AT10" s="225">
        <v>115.52447509765625</v>
      </c>
      <c r="AU10" s="225">
        <v>114.9609375</v>
      </c>
      <c r="AV10" s="225">
        <v>116.43447875976563</v>
      </c>
      <c r="AW10" s="225">
        <v>115.04500579833984</v>
      </c>
      <c r="AX10" s="225">
        <v>115.64787292480469</v>
      </c>
      <c r="AY10" s="225">
        <v>115.73368835449219</v>
      </c>
      <c r="AZ10" s="225">
        <v>115.77906036376953</v>
      </c>
      <c r="BA10" s="225">
        <v>115.31999969482422</v>
      </c>
      <c r="BB10" s="225">
        <v>116.36321258544922</v>
      </c>
      <c r="BC10" s="225">
        <v>115.48057556152344</v>
      </c>
      <c r="BD10" s="225">
        <v>115.94561767578125</v>
      </c>
      <c r="BE10" s="225">
        <v>115.86274719238281</v>
      </c>
      <c r="BF10" s="225">
        <v>115.50792694091797</v>
      </c>
      <c r="BG10" s="225">
        <v>115.09611511230469</v>
      </c>
      <c r="BH10" s="225">
        <v>116.23922729492188</v>
      </c>
      <c r="BI10" s="225">
        <v>114.05893707275391</v>
      </c>
      <c r="BJ10" s="225">
        <v>115.85100555419922</v>
      </c>
      <c r="BK10" s="225">
        <v>116.10512542724609</v>
      </c>
      <c r="BL10" s="225">
        <v>114.01351928710938</v>
      </c>
      <c r="BM10" s="225">
        <v>117.41269683837891</v>
      </c>
      <c r="BN10" s="225">
        <v>107.99556732177734</v>
      </c>
      <c r="BO10" s="225">
        <v>127.62354278564453</v>
      </c>
      <c r="BP10" s="225">
        <v>110.85186767578125</v>
      </c>
      <c r="BQ10" s="225">
        <v>119.02085113525391</v>
      </c>
      <c r="BR10" s="225">
        <v>111.57244110107422</v>
      </c>
      <c r="BS10" s="225">
        <v>123.08029937744141</v>
      </c>
      <c r="BT10" s="225">
        <v>116.5692138671875</v>
      </c>
      <c r="BU10" s="225">
        <v>125.97893524169922</v>
      </c>
      <c r="BV10" s="225">
        <v>114.37899017333984</v>
      </c>
      <c r="BW10" s="225">
        <v>113.77849578857422</v>
      </c>
      <c r="BX10" s="225">
        <v>114.08775329589844</v>
      </c>
      <c r="BY10" s="225">
        <v>117.40402984619141</v>
      </c>
      <c r="BZ10" s="225">
        <v>108.08010864257813</v>
      </c>
      <c r="CA10" s="225">
        <v>127.59278106689453</v>
      </c>
      <c r="CB10" s="225">
        <v>110.93614196777344</v>
      </c>
      <c r="CC10" s="225">
        <v>119.14369964599609</v>
      </c>
      <c r="CD10" s="225">
        <v>111.67485809326172</v>
      </c>
      <c r="CE10" s="225">
        <v>123.0234375</v>
      </c>
      <c r="CF10" s="225">
        <v>116.52355194091797</v>
      </c>
      <c r="CG10" s="225">
        <v>126.43806457519531</v>
      </c>
      <c r="CH10" s="225">
        <v>114.29833221435547</v>
      </c>
      <c r="CI10" s="225">
        <v>113.71540832519531</v>
      </c>
      <c r="CJ10" s="225">
        <v>114.17897796630859</v>
      </c>
      <c r="CK10" s="225">
        <v>117.26142120361328</v>
      </c>
      <c r="CL10" s="225">
        <v>107.931640625</v>
      </c>
      <c r="CM10" s="225">
        <v>127.25670623779297</v>
      </c>
      <c r="CN10" s="225">
        <v>110.98143005371094</v>
      </c>
      <c r="CO10" s="225">
        <v>119.00161743164063</v>
      </c>
      <c r="CP10" s="225">
        <v>111.61087036132813</v>
      </c>
      <c r="CQ10" s="225">
        <v>123.05606842041016</v>
      </c>
      <c r="CR10" s="225">
        <v>116.47205352783203</v>
      </c>
      <c r="CS10" s="225">
        <v>124.96530151367188</v>
      </c>
      <c r="CT10" s="225">
        <v>114.33989715576172</v>
      </c>
      <c r="CU10" s="225">
        <v>113.57845306396484</v>
      </c>
      <c r="CV10" s="225">
        <v>114.20954895019531</v>
      </c>
      <c r="CW10" s="225">
        <v>117.40982818603516</v>
      </c>
      <c r="CX10" s="225">
        <v>108.02485656738281</v>
      </c>
      <c r="CY10" s="225">
        <v>127.29371643066406</v>
      </c>
      <c r="CZ10" s="225">
        <v>111.0780029296875</v>
      </c>
      <c r="DA10" s="225">
        <v>119.10718536376953</v>
      </c>
      <c r="DB10" s="225">
        <v>111.37789154052734</v>
      </c>
      <c r="DC10" s="225">
        <v>122.98140716552734</v>
      </c>
      <c r="DD10" s="225">
        <v>116.47085571289063</v>
      </c>
      <c r="DE10" s="225">
        <v>125.04396820068359</v>
      </c>
      <c r="DF10" s="225">
        <v>114.50650024414063</v>
      </c>
      <c r="DG10" s="225">
        <v>113.64360809326172</v>
      </c>
      <c r="DH10" s="225">
        <v>114.29436492919922</v>
      </c>
      <c r="DI10" s="225">
        <v>117.29775238037109</v>
      </c>
      <c r="DJ10" s="225">
        <v>108.06903839111328</v>
      </c>
      <c r="DK10" s="225">
        <v>126.61408233642578</v>
      </c>
      <c r="DL10" s="225">
        <v>111.09552001953125</v>
      </c>
      <c r="DM10" s="225">
        <v>119.16755676269531</v>
      </c>
      <c r="DN10" s="225">
        <v>111.52034759521484</v>
      </c>
      <c r="DO10" s="225">
        <v>123.05450439453125</v>
      </c>
      <c r="DP10" s="225">
        <v>116.36815643310547</v>
      </c>
      <c r="DQ10" s="225">
        <v>125.81979370117188</v>
      </c>
      <c r="DR10" s="225">
        <v>114.59151458740234</v>
      </c>
      <c r="DS10" s="225">
        <v>113.55855560302734</v>
      </c>
      <c r="DT10" s="225">
        <v>114.215576171875</v>
      </c>
      <c r="DU10" s="225">
        <v>117.30922698974609</v>
      </c>
      <c r="DV10" s="225">
        <v>108.04661560058594</v>
      </c>
      <c r="DW10" s="225">
        <v>126.79396820068359</v>
      </c>
      <c r="DX10" s="225">
        <v>111.1190185546875</v>
      </c>
      <c r="DY10" s="225">
        <v>119.13134765625</v>
      </c>
      <c r="DZ10" s="225">
        <v>111.45128631591797</v>
      </c>
      <c r="EA10" s="225">
        <v>122.99571990966797</v>
      </c>
      <c r="EB10" s="225">
        <v>116.48795318603516</v>
      </c>
      <c r="EC10" s="225">
        <v>124.31849670410156</v>
      </c>
      <c r="ED10" s="225">
        <v>114.56301879882813</v>
      </c>
      <c r="EE10" s="225">
        <v>113.56195068359375</v>
      </c>
      <c r="EF10" s="225">
        <v>114.21430206298828</v>
      </c>
      <c r="EG10" s="225">
        <v>117.32379913330078</v>
      </c>
      <c r="EH10" s="225">
        <v>107.96150970458984</v>
      </c>
      <c r="EI10" s="225">
        <v>126.73398590087891</v>
      </c>
      <c r="EJ10" s="225">
        <v>111.07416534423828</v>
      </c>
      <c r="EK10" s="225">
        <v>119.05461883544922</v>
      </c>
      <c r="EL10" s="225">
        <v>111.22198486328125</v>
      </c>
      <c r="EM10" s="225">
        <v>122.88373565673828</v>
      </c>
      <c r="EN10" s="225">
        <v>116.45861053466797</v>
      </c>
      <c r="EO10" s="225">
        <v>125.09862518310547</v>
      </c>
      <c r="EP10" s="225">
        <v>114.58138275146484</v>
      </c>
      <c r="EQ10" s="225">
        <v>113.57697296142578</v>
      </c>
      <c r="ER10" s="225">
        <v>114.31142425537109</v>
      </c>
      <c r="ES10" s="225">
        <v>117.34244537353516</v>
      </c>
      <c r="ET10" s="225">
        <v>107.92393493652344</v>
      </c>
      <c r="EU10" s="225">
        <v>126.65831756591797</v>
      </c>
      <c r="EV10" s="225">
        <v>111.15969848632813</v>
      </c>
      <c r="EW10" s="225">
        <v>118.91902160644531</v>
      </c>
      <c r="EX10" s="225">
        <v>111.26528930664063</v>
      </c>
      <c r="EY10" s="225">
        <v>122.88381195068359</v>
      </c>
      <c r="EZ10" s="225">
        <v>116.46153259277344</v>
      </c>
      <c r="FA10" s="225">
        <v>124.3941650390625</v>
      </c>
      <c r="FB10" s="225">
        <v>114.62245941162109</v>
      </c>
      <c r="FC10" s="225">
        <v>113.65032958984375</v>
      </c>
      <c r="FD10" s="225">
        <v>114.34786224365234</v>
      </c>
      <c r="FE10" s="225">
        <v>117.32893371582031</v>
      </c>
      <c r="FF10" s="225">
        <v>108.0806884765625</v>
      </c>
      <c r="FG10" s="225">
        <v>126.45780944824219</v>
      </c>
      <c r="FH10" s="225">
        <v>111.19797515869141</v>
      </c>
      <c r="FI10" s="225">
        <v>118.96633148193359</v>
      </c>
      <c r="FJ10" s="225">
        <v>111.27553558349609</v>
      </c>
      <c r="FK10" s="225">
        <v>122.90656280517578</v>
      </c>
      <c r="FL10" s="225">
        <v>116.44023895263672</v>
      </c>
      <c r="FM10" s="225">
        <v>123.91193389892578</v>
      </c>
      <c r="FN10" s="225">
        <v>114.71408081054688</v>
      </c>
      <c r="FO10" s="225">
        <v>113.58444213867188</v>
      </c>
      <c r="FP10" s="225">
        <v>114.38613128662109</v>
      </c>
      <c r="FQ10" s="225">
        <v>117.30764007568359</v>
      </c>
      <c r="FR10" s="225">
        <v>107.70619964599609</v>
      </c>
      <c r="FS10" s="225">
        <v>126.88319396972656</v>
      </c>
      <c r="FT10" s="225">
        <v>111.24973297119141</v>
      </c>
      <c r="FU10" s="225">
        <v>118.80741882324219</v>
      </c>
      <c r="FV10" s="225">
        <v>110.97572326660156</v>
      </c>
      <c r="FW10" s="225">
        <v>122.81528472900391</v>
      </c>
      <c r="FX10" s="225">
        <v>116.48625946044922</v>
      </c>
      <c r="FY10" s="225">
        <v>123.42141723632813</v>
      </c>
      <c r="FZ10" s="225">
        <v>114.77469635009766</v>
      </c>
      <c r="GA10" s="225">
        <v>113.59114074707031</v>
      </c>
      <c r="GB10" s="225">
        <v>115.15065002441406</v>
      </c>
      <c r="GC10" s="225">
        <v>115.22452545166016</v>
      </c>
      <c r="GD10" s="225">
        <v>115.48074340820313</v>
      </c>
      <c r="GE10" s="225">
        <v>115.28363800048828</v>
      </c>
      <c r="GF10" s="225">
        <v>115.47391510009766</v>
      </c>
      <c r="GG10" s="225">
        <v>115.48494720458984</v>
      </c>
      <c r="GH10" s="225">
        <v>115.38714599609375</v>
      </c>
      <c r="GI10" s="225">
        <v>115.37896728515625</v>
      </c>
      <c r="GJ10" s="225">
        <v>115.64688873291016</v>
      </c>
      <c r="GK10" s="225">
        <v>115.46614837646484</v>
      </c>
      <c r="GL10" s="225">
        <v>114.23380279541016</v>
      </c>
      <c r="GM10" s="225">
        <v>117.33526611328125</v>
      </c>
      <c r="GN10" s="225">
        <v>107.96308898925781</v>
      </c>
      <c r="GO10" s="225">
        <v>126.89474487304688</v>
      </c>
      <c r="GP10" s="225">
        <v>111.13450622558594</v>
      </c>
      <c r="GQ10" s="225">
        <v>118.98265075683594</v>
      </c>
      <c r="GR10" s="225">
        <v>111.29925537109375</v>
      </c>
      <c r="GS10" s="225">
        <v>122.94519805908203</v>
      </c>
      <c r="GT10" s="225">
        <v>116.46917724609375</v>
      </c>
      <c r="GU10" s="225">
        <v>124.45167541503906</v>
      </c>
      <c r="GV10" s="225">
        <v>114.61578369140625</v>
      </c>
      <c r="GW10" s="225">
        <v>113.60847473144531</v>
      </c>
      <c r="GX10" s="225">
        <v>115.42844390869141</v>
      </c>
      <c r="GY10" s="225">
        <v>115.42843627929688</v>
      </c>
    </row>
    <row r="11" spans="1:207" x14ac:dyDescent="0.25">
      <c r="A11" s="226">
        <v>42979</v>
      </c>
      <c r="B11" s="225">
        <v>9</v>
      </c>
      <c r="C11" s="225">
        <v>2017</v>
      </c>
      <c r="D11" s="225">
        <v>118.06793975830078</v>
      </c>
      <c r="E11" s="225">
        <v>116.97536468505859</v>
      </c>
      <c r="F11" s="225">
        <v>117.49433898925781</v>
      </c>
      <c r="G11" s="225">
        <v>116.16960906982422</v>
      </c>
      <c r="H11" s="225">
        <v>117.2021484375</v>
      </c>
      <c r="I11" s="225">
        <v>116.62003326416016</v>
      </c>
      <c r="J11" s="225">
        <v>117.89884948730469</v>
      </c>
      <c r="K11" s="225">
        <v>117.15655517578125</v>
      </c>
      <c r="L11" s="225">
        <v>117.60580444335938</v>
      </c>
      <c r="M11" s="225">
        <v>116.40188598632813</v>
      </c>
      <c r="N11" s="225">
        <v>117.47735595703125</v>
      </c>
      <c r="O11" s="225">
        <v>116.5843505859375</v>
      </c>
      <c r="P11" s="225">
        <v>118.32405853271484</v>
      </c>
      <c r="Q11" s="225">
        <v>117.36663055419922</v>
      </c>
      <c r="R11" s="225">
        <v>117.81784820556641</v>
      </c>
      <c r="S11" s="225">
        <v>116.07064819335938</v>
      </c>
      <c r="T11" s="225">
        <v>117.6002197265625</v>
      </c>
      <c r="U11" s="225">
        <v>116.67971801757813</v>
      </c>
      <c r="V11" s="225">
        <v>117.70926666259766</v>
      </c>
      <c r="W11" s="225">
        <v>117.08114624023438</v>
      </c>
      <c r="X11" s="225">
        <v>117.96343231201172</v>
      </c>
      <c r="Y11" s="225">
        <v>116.40692138671875</v>
      </c>
      <c r="Z11" s="225">
        <v>117.75796508789063</v>
      </c>
      <c r="AA11" s="225">
        <v>116.90981292724609</v>
      </c>
      <c r="AB11" s="225">
        <v>118.04338073730469</v>
      </c>
      <c r="AC11" s="225">
        <v>117.43362426757813</v>
      </c>
      <c r="AD11" s="225">
        <v>118.07404327392578</v>
      </c>
      <c r="AE11" s="225">
        <v>116.2861328125</v>
      </c>
      <c r="AF11" s="225">
        <v>117.73773193359375</v>
      </c>
      <c r="AG11" s="225">
        <v>116.84786224365234</v>
      </c>
      <c r="AH11" s="225">
        <v>118.18650817871094</v>
      </c>
      <c r="AI11" s="225">
        <v>117.35291290283203</v>
      </c>
      <c r="AJ11" s="225">
        <v>118.17423248291016</v>
      </c>
      <c r="AK11" s="225">
        <v>116.24971771240234</v>
      </c>
      <c r="AL11" s="225">
        <v>117.74542999267578</v>
      </c>
      <c r="AM11" s="225">
        <v>116.79674530029297</v>
      </c>
      <c r="AN11" s="225">
        <v>117.69049072265625</v>
      </c>
      <c r="AO11" s="225">
        <v>117.56479644775391</v>
      </c>
      <c r="AP11" s="225">
        <v>118.12403869628906</v>
      </c>
      <c r="AQ11" s="225">
        <v>116.40113830566406</v>
      </c>
      <c r="AR11" s="225">
        <v>117.67905426025391</v>
      </c>
      <c r="AS11" s="225">
        <v>116.86759948730469</v>
      </c>
      <c r="AT11" s="225">
        <v>117.93540191650391</v>
      </c>
      <c r="AU11" s="225">
        <v>117.13710784912109</v>
      </c>
      <c r="AV11" s="225">
        <v>118.2979736328125</v>
      </c>
      <c r="AW11" s="225">
        <v>116.45477294921875</v>
      </c>
      <c r="AX11" s="225">
        <v>117.60922241210938</v>
      </c>
      <c r="AY11" s="225">
        <v>117.32608795166016</v>
      </c>
      <c r="AZ11" s="225">
        <v>118.17406463623047</v>
      </c>
      <c r="BA11" s="225">
        <v>117.57295989990234</v>
      </c>
      <c r="BB11" s="225">
        <v>118.16474151611328</v>
      </c>
      <c r="BC11" s="225">
        <v>116.82968139648438</v>
      </c>
      <c r="BD11" s="225">
        <v>117.96184539794922</v>
      </c>
      <c r="BE11" s="225">
        <v>117.37961578369141</v>
      </c>
      <c r="BF11" s="225">
        <v>117.85468292236328</v>
      </c>
      <c r="BG11" s="225">
        <v>117.30897521972656</v>
      </c>
      <c r="BH11" s="225">
        <v>117.98326110839844</v>
      </c>
      <c r="BI11" s="225">
        <v>115.3892822265625</v>
      </c>
      <c r="BJ11" s="225">
        <v>117.76595306396484</v>
      </c>
      <c r="BK11" s="225">
        <v>117.64047241210938</v>
      </c>
      <c r="BL11" s="225">
        <v>116.16947174072266</v>
      </c>
      <c r="BM11" s="225">
        <v>118.24253845214844</v>
      </c>
      <c r="BN11" s="225">
        <v>111.3055419921875</v>
      </c>
      <c r="BO11" s="225">
        <v>129.94151306152344</v>
      </c>
      <c r="BP11" s="225">
        <v>111.97245788574219</v>
      </c>
      <c r="BQ11" s="225">
        <v>121.78563690185547</v>
      </c>
      <c r="BR11" s="225">
        <v>112.46229553222656</v>
      </c>
      <c r="BS11" s="225">
        <v>124.31231689453125</v>
      </c>
      <c r="BT11" s="225">
        <v>119.33724212646484</v>
      </c>
      <c r="BU11" s="225">
        <v>130.68759155273438</v>
      </c>
      <c r="BV11" s="225">
        <v>115.97235870361328</v>
      </c>
      <c r="BW11" s="225">
        <v>115.53038024902344</v>
      </c>
      <c r="BX11" s="225">
        <v>116.23661804199219</v>
      </c>
      <c r="BY11" s="225">
        <v>118.22969055175781</v>
      </c>
      <c r="BZ11" s="225">
        <v>111.41008758544922</v>
      </c>
      <c r="CA11" s="225">
        <v>130.09423828125</v>
      </c>
      <c r="CB11" s="225">
        <v>112.08963775634766</v>
      </c>
      <c r="CC11" s="225">
        <v>122.00901031494141</v>
      </c>
      <c r="CD11" s="225">
        <v>112.55699920654297</v>
      </c>
      <c r="CE11" s="225">
        <v>124.27809906005859</v>
      </c>
      <c r="CF11" s="225">
        <v>119.44138336181641</v>
      </c>
      <c r="CG11" s="225">
        <v>130.59494018554688</v>
      </c>
      <c r="CH11" s="225">
        <v>115.91060638427734</v>
      </c>
      <c r="CI11" s="225">
        <v>115.49038696289063</v>
      </c>
      <c r="CJ11" s="225">
        <v>116.31761169433594</v>
      </c>
      <c r="CK11" s="225">
        <v>118.067138671875</v>
      </c>
      <c r="CL11" s="225">
        <v>111.56430053710938</v>
      </c>
      <c r="CM11" s="225">
        <v>129.73147583007813</v>
      </c>
      <c r="CN11" s="225">
        <v>112.13070678710938</v>
      </c>
      <c r="CO11" s="225">
        <v>121.87528991699219</v>
      </c>
      <c r="CP11" s="225">
        <v>112.49520874023438</v>
      </c>
      <c r="CQ11" s="225">
        <v>124.32211303710938</v>
      </c>
      <c r="CR11" s="225">
        <v>119.435546875</v>
      </c>
      <c r="CS11" s="225">
        <v>129.83895874023438</v>
      </c>
      <c r="CT11" s="225">
        <v>115.98445129394531</v>
      </c>
      <c r="CU11" s="225">
        <v>115.41469573974609</v>
      </c>
      <c r="CV11" s="225">
        <v>116.30471801757813</v>
      </c>
      <c r="CW11" s="225">
        <v>118.23519134521484</v>
      </c>
      <c r="CX11" s="225">
        <v>111.61511993408203</v>
      </c>
      <c r="CY11" s="225">
        <v>129.71218872070313</v>
      </c>
      <c r="CZ11" s="225">
        <v>112.20420074462891</v>
      </c>
      <c r="DA11" s="225">
        <v>122.02111053466797</v>
      </c>
      <c r="DB11" s="225">
        <v>112.29187774658203</v>
      </c>
      <c r="DC11" s="225">
        <v>124.22824859619141</v>
      </c>
      <c r="DD11" s="225">
        <v>119.48505401611328</v>
      </c>
      <c r="DE11" s="225">
        <v>129.82005310058594</v>
      </c>
      <c r="DF11" s="225">
        <v>116.13430786132813</v>
      </c>
      <c r="DG11" s="225">
        <v>115.48446655273438</v>
      </c>
      <c r="DH11" s="225">
        <v>116.37209320068359</v>
      </c>
      <c r="DI11" s="225">
        <v>118.10790252685547</v>
      </c>
      <c r="DJ11" s="225">
        <v>111.80992126464844</v>
      </c>
      <c r="DK11" s="225">
        <v>129.29631042480469</v>
      </c>
      <c r="DL11" s="225">
        <v>112.25373077392578</v>
      </c>
      <c r="DM11" s="225">
        <v>122.07566070556641</v>
      </c>
      <c r="DN11" s="225">
        <v>112.39235687255859</v>
      </c>
      <c r="DO11" s="225">
        <v>124.34058380126953</v>
      </c>
      <c r="DP11" s="225">
        <v>119.43149566650391</v>
      </c>
      <c r="DQ11" s="225">
        <v>130.24002075195313</v>
      </c>
      <c r="DR11" s="225">
        <v>116.24108123779297</v>
      </c>
      <c r="DS11" s="225">
        <v>115.38447570800781</v>
      </c>
      <c r="DT11" s="225">
        <v>116.28014373779297</v>
      </c>
      <c r="DU11" s="225">
        <v>118.10456848144531</v>
      </c>
      <c r="DV11" s="225">
        <v>111.73773956298828</v>
      </c>
      <c r="DW11" s="225">
        <v>129.4127197265625</v>
      </c>
      <c r="DX11" s="225">
        <v>112.26689147949219</v>
      </c>
      <c r="DY11" s="225">
        <v>122.07172393798828</v>
      </c>
      <c r="DZ11" s="225">
        <v>112.34706115722656</v>
      </c>
      <c r="EA11" s="225">
        <v>124.27061462402344</v>
      </c>
      <c r="EB11" s="225">
        <v>119.52197265625</v>
      </c>
      <c r="EC11" s="225">
        <v>129.51861572265625</v>
      </c>
      <c r="ED11" s="225">
        <v>116.2095947265625</v>
      </c>
      <c r="EE11" s="225">
        <v>115.45275115966797</v>
      </c>
      <c r="EF11" s="225">
        <v>116.27377319335938</v>
      </c>
      <c r="EG11" s="225">
        <v>118.10450744628906</v>
      </c>
      <c r="EH11" s="225">
        <v>111.75152587890625</v>
      </c>
      <c r="EI11" s="225">
        <v>129.40451049804688</v>
      </c>
      <c r="EJ11" s="225">
        <v>112.21570587158203</v>
      </c>
      <c r="EK11" s="225">
        <v>121.96634674072266</v>
      </c>
      <c r="EL11" s="225">
        <v>112.14139556884766</v>
      </c>
      <c r="EM11" s="225">
        <v>124.14305114746094</v>
      </c>
      <c r="EN11" s="225">
        <v>119.57487487792969</v>
      </c>
      <c r="EO11" s="225">
        <v>129.86189270019531</v>
      </c>
      <c r="EP11" s="225">
        <v>116.20965576171875</v>
      </c>
      <c r="EQ11" s="225">
        <v>115.42929840087891</v>
      </c>
      <c r="ER11" s="225">
        <v>116.34186553955078</v>
      </c>
      <c r="ES11" s="225">
        <v>118.14846801757813</v>
      </c>
      <c r="ET11" s="225">
        <v>111.83101654052734</v>
      </c>
      <c r="EU11" s="225">
        <v>129.14918518066406</v>
      </c>
      <c r="EV11" s="225">
        <v>112.31037139892578</v>
      </c>
      <c r="EW11" s="225">
        <v>121.86708068847656</v>
      </c>
      <c r="EX11" s="225">
        <v>112.18312072753906</v>
      </c>
      <c r="EY11" s="225">
        <v>124.16427612304688</v>
      </c>
      <c r="EZ11" s="225">
        <v>119.6015625</v>
      </c>
      <c r="FA11" s="225">
        <v>129.41288757324219</v>
      </c>
      <c r="FB11" s="225">
        <v>116.25444793701172</v>
      </c>
      <c r="FC11" s="225">
        <v>115.55438995361328</v>
      </c>
      <c r="FD11" s="225">
        <v>116.38039398193359</v>
      </c>
      <c r="FE11" s="225">
        <v>118.12165832519531</v>
      </c>
      <c r="FF11" s="225">
        <v>111.98187255859375</v>
      </c>
      <c r="FG11" s="225">
        <v>129.03570556640625</v>
      </c>
      <c r="FH11" s="225">
        <v>112.32138061523438</v>
      </c>
      <c r="FI11" s="225">
        <v>121.89972686767578</v>
      </c>
      <c r="FJ11" s="225">
        <v>112.18830871582031</v>
      </c>
      <c r="FK11" s="225">
        <v>124.21171569824219</v>
      </c>
      <c r="FL11" s="225">
        <v>119.64124298095703</v>
      </c>
      <c r="FM11" s="225">
        <v>129.18888854980469</v>
      </c>
      <c r="FN11" s="225">
        <v>116.35892486572266</v>
      </c>
      <c r="FO11" s="225">
        <v>115.54939270019531</v>
      </c>
      <c r="FP11" s="225">
        <v>116.43610382080078</v>
      </c>
      <c r="FQ11" s="225">
        <v>118.09109497070313</v>
      </c>
      <c r="FR11" s="225">
        <v>111.85498046875</v>
      </c>
      <c r="FS11" s="225">
        <v>129.12043762207031</v>
      </c>
      <c r="FT11" s="225">
        <v>112.34678649902344</v>
      </c>
      <c r="FU11" s="225">
        <v>121.75583648681641</v>
      </c>
      <c r="FV11" s="225">
        <v>111.92942047119141</v>
      </c>
      <c r="FW11" s="225">
        <v>124.08057403564453</v>
      </c>
      <c r="FX11" s="225">
        <v>119.74229431152344</v>
      </c>
      <c r="FY11" s="225">
        <v>128.90608215332031</v>
      </c>
      <c r="FZ11" s="225">
        <v>116.33865356445313</v>
      </c>
      <c r="GA11" s="225">
        <v>115.58264923095703</v>
      </c>
      <c r="GB11" s="225">
        <v>117.27975463867188</v>
      </c>
      <c r="GC11" s="225">
        <v>117.38927459716797</v>
      </c>
      <c r="GD11" s="225">
        <v>117.67479705810547</v>
      </c>
      <c r="GE11" s="225">
        <v>117.41259002685547</v>
      </c>
      <c r="GF11" s="225">
        <v>117.67322540283203</v>
      </c>
      <c r="GG11" s="225">
        <v>117.70862579345703</v>
      </c>
      <c r="GH11" s="225">
        <v>117.57968139648438</v>
      </c>
      <c r="GI11" s="225">
        <v>117.57351684570313</v>
      </c>
      <c r="GJ11" s="225">
        <v>117.87460327148438</v>
      </c>
      <c r="GK11" s="225">
        <v>117.66131591796875</v>
      </c>
      <c r="GL11" s="225">
        <v>116.31588745117188</v>
      </c>
      <c r="GM11" s="225">
        <v>118.13746643066406</v>
      </c>
      <c r="GN11" s="225">
        <v>111.72959136962891</v>
      </c>
      <c r="GO11" s="225">
        <v>129.38276672363281</v>
      </c>
      <c r="GP11" s="225">
        <v>112.26344299316406</v>
      </c>
      <c r="GQ11" s="225">
        <v>121.90503692626953</v>
      </c>
      <c r="GR11" s="225">
        <v>112.21338653564453</v>
      </c>
      <c r="GS11" s="225">
        <v>124.21607208251953</v>
      </c>
      <c r="GT11" s="225">
        <v>119.57537841796875</v>
      </c>
      <c r="GU11" s="225">
        <v>129.50704956054688</v>
      </c>
      <c r="GV11" s="225">
        <v>116.23412322998047</v>
      </c>
      <c r="GW11" s="225">
        <v>115.50531005859375</v>
      </c>
      <c r="GX11" s="225">
        <v>117.61986541748047</v>
      </c>
      <c r="GY11" s="225">
        <v>117.61985015869141</v>
      </c>
    </row>
    <row r="12" spans="1:207" x14ac:dyDescent="0.25">
      <c r="A12" s="226">
        <v>43009</v>
      </c>
      <c r="B12" s="225">
        <v>10</v>
      </c>
      <c r="C12" s="225">
        <v>2017</v>
      </c>
      <c r="D12" s="225">
        <v>119.72279357910156</v>
      </c>
      <c r="E12" s="225">
        <v>118.97615051269531</v>
      </c>
      <c r="F12" s="225">
        <v>119.73805236816406</v>
      </c>
      <c r="G12" s="225">
        <v>117.91407012939453</v>
      </c>
      <c r="H12" s="225">
        <v>119.30662536621094</v>
      </c>
      <c r="I12" s="225">
        <v>118.65823364257813</v>
      </c>
      <c r="J12" s="225">
        <v>119.56389617919922</v>
      </c>
      <c r="K12" s="225">
        <v>119.15012359619141</v>
      </c>
      <c r="L12" s="225">
        <v>119.85718536376953</v>
      </c>
      <c r="M12" s="225">
        <v>118.15602111816406</v>
      </c>
      <c r="N12" s="225">
        <v>119.5521240234375</v>
      </c>
      <c r="O12" s="225">
        <v>118.58494567871094</v>
      </c>
      <c r="P12" s="225">
        <v>119.94839477539063</v>
      </c>
      <c r="Q12" s="225">
        <v>119.39125061035156</v>
      </c>
      <c r="R12" s="225">
        <v>120.04779052734375</v>
      </c>
      <c r="S12" s="225">
        <v>117.8404541015625</v>
      </c>
      <c r="T12" s="225">
        <v>119.64183807373047</v>
      </c>
      <c r="U12" s="225">
        <v>118.69047546386719</v>
      </c>
      <c r="V12" s="225">
        <v>119.36521911621094</v>
      </c>
      <c r="W12" s="225">
        <v>119.12443542480469</v>
      </c>
      <c r="X12" s="225">
        <v>120.15238952636719</v>
      </c>
      <c r="Y12" s="225">
        <v>118.13568115234375</v>
      </c>
      <c r="Z12" s="225">
        <v>119.80899810791016</v>
      </c>
      <c r="AA12" s="225">
        <v>118.85490417480469</v>
      </c>
      <c r="AB12" s="225">
        <v>119.66933441162109</v>
      </c>
      <c r="AC12" s="225">
        <v>119.45645141601563</v>
      </c>
      <c r="AD12" s="225">
        <v>120.24544525146484</v>
      </c>
      <c r="AE12" s="225">
        <v>118.07339477539063</v>
      </c>
      <c r="AF12" s="225">
        <v>119.81881713867188</v>
      </c>
      <c r="AG12" s="225">
        <v>118.84244537353516</v>
      </c>
      <c r="AH12" s="225">
        <v>119.78549957275391</v>
      </c>
      <c r="AI12" s="225">
        <v>119.34246063232422</v>
      </c>
      <c r="AJ12" s="225">
        <v>120.37268829345703</v>
      </c>
      <c r="AK12" s="225">
        <v>118.02366638183594</v>
      </c>
      <c r="AL12" s="225">
        <v>119.80815887451172</v>
      </c>
      <c r="AM12" s="225">
        <v>118.7242431640625</v>
      </c>
      <c r="AN12" s="225">
        <v>119.24723815917969</v>
      </c>
      <c r="AO12" s="225">
        <v>119.53861236572266</v>
      </c>
      <c r="AP12" s="225">
        <v>120.27133941650391</v>
      </c>
      <c r="AQ12" s="225">
        <v>118.19857025146484</v>
      </c>
      <c r="AR12" s="225">
        <v>119.6878662109375</v>
      </c>
      <c r="AS12" s="225">
        <v>118.876708984375</v>
      </c>
      <c r="AT12" s="225">
        <v>119.44940948486328</v>
      </c>
      <c r="AU12" s="225">
        <v>119.12548828125</v>
      </c>
      <c r="AV12" s="225">
        <v>120.43116760253906</v>
      </c>
      <c r="AW12" s="225">
        <v>118.23605346679688</v>
      </c>
      <c r="AX12" s="225">
        <v>119.55797576904297</v>
      </c>
      <c r="AY12" s="225">
        <v>119.223388671875</v>
      </c>
      <c r="AZ12" s="225">
        <v>119.67909240722656</v>
      </c>
      <c r="BA12" s="225">
        <v>119.54161071777344</v>
      </c>
      <c r="BB12" s="225">
        <v>120.23369598388672</v>
      </c>
      <c r="BC12" s="225">
        <v>118.61787414550781</v>
      </c>
      <c r="BD12" s="225">
        <v>119.92073059082031</v>
      </c>
      <c r="BE12" s="225">
        <v>119.30950164794922</v>
      </c>
      <c r="BF12" s="225">
        <v>119.302001953125</v>
      </c>
      <c r="BG12" s="225">
        <v>119.26058959960938</v>
      </c>
      <c r="BH12" s="225">
        <v>120.04047393798828</v>
      </c>
      <c r="BI12" s="225">
        <v>117.03069305419922</v>
      </c>
      <c r="BJ12" s="225">
        <v>119.72423553466797</v>
      </c>
      <c r="BK12" s="225">
        <v>119.52850341796875</v>
      </c>
      <c r="BL12" s="225">
        <v>117.98972320556641</v>
      </c>
      <c r="BM12" s="225">
        <v>121.7137451171875</v>
      </c>
      <c r="BN12" s="225">
        <v>113.74278259277344</v>
      </c>
      <c r="BO12" s="225">
        <v>131.16184997558594</v>
      </c>
      <c r="BP12" s="225">
        <v>112.82835388183594</v>
      </c>
      <c r="BQ12" s="225">
        <v>123.22262573242188</v>
      </c>
      <c r="BR12" s="225">
        <v>114.04618072509766</v>
      </c>
      <c r="BS12" s="225">
        <v>130.86418151855469</v>
      </c>
      <c r="BT12" s="225">
        <v>121.11446380615234</v>
      </c>
      <c r="BU12" s="225">
        <v>131.7105712890625</v>
      </c>
      <c r="BV12" s="225">
        <v>117.58017730712891</v>
      </c>
      <c r="BW12" s="225">
        <v>117.08873748779297</v>
      </c>
      <c r="BX12" s="225">
        <v>118.04847717285156</v>
      </c>
      <c r="BY12" s="225">
        <v>121.74908447265625</v>
      </c>
      <c r="BZ12" s="225">
        <v>113.87599182128906</v>
      </c>
      <c r="CA12" s="225">
        <v>131.35440063476563</v>
      </c>
      <c r="CB12" s="225">
        <v>112.91408538818359</v>
      </c>
      <c r="CC12" s="225">
        <v>123.466552734375</v>
      </c>
      <c r="CD12" s="225">
        <v>114.12178802490234</v>
      </c>
      <c r="CE12" s="225">
        <v>130.89054870605469</v>
      </c>
      <c r="CF12" s="225">
        <v>121.07264709472656</v>
      </c>
      <c r="CG12" s="225">
        <v>131.73097229003906</v>
      </c>
      <c r="CH12" s="225">
        <v>117.50814056396484</v>
      </c>
      <c r="CI12" s="225">
        <v>117.04933929443359</v>
      </c>
      <c r="CJ12" s="225">
        <v>118.12184143066406</v>
      </c>
      <c r="CK12" s="225">
        <v>121.58772277832031</v>
      </c>
      <c r="CL12" s="225">
        <v>114.02447509765625</v>
      </c>
      <c r="CM12" s="225">
        <v>130.91435241699219</v>
      </c>
      <c r="CN12" s="225">
        <v>112.95049285888672</v>
      </c>
      <c r="CO12" s="225">
        <v>123.2642822265625</v>
      </c>
      <c r="CP12" s="225">
        <v>114.08128356933594</v>
      </c>
      <c r="CQ12" s="225">
        <v>130.91598510742188</v>
      </c>
      <c r="CR12" s="225">
        <v>121.07376098632813</v>
      </c>
      <c r="CS12" s="225">
        <v>130.90437316894531</v>
      </c>
      <c r="CT12" s="225">
        <v>117.55933380126953</v>
      </c>
      <c r="CU12" s="225">
        <v>117.00371551513672</v>
      </c>
      <c r="CV12" s="225">
        <v>118.09075927734375</v>
      </c>
      <c r="CW12" s="225">
        <v>121.81687927246094</v>
      </c>
      <c r="CX12" s="225">
        <v>114.08791351318359</v>
      </c>
      <c r="CY12" s="225">
        <v>130.94892883300781</v>
      </c>
      <c r="CZ12" s="225">
        <v>113.01888275146484</v>
      </c>
      <c r="DA12" s="225">
        <v>123.46772766113281</v>
      </c>
      <c r="DB12" s="225">
        <v>113.77737426757813</v>
      </c>
      <c r="DC12" s="225">
        <v>130.81031799316406</v>
      </c>
      <c r="DD12" s="225">
        <v>121.13254547119141</v>
      </c>
      <c r="DE12" s="225">
        <v>130.88604736328125</v>
      </c>
      <c r="DF12" s="225">
        <v>117.72454071044922</v>
      </c>
      <c r="DG12" s="225">
        <v>117.06591796875</v>
      </c>
      <c r="DH12" s="225">
        <v>118.1417236328125</v>
      </c>
      <c r="DI12" s="225">
        <v>121.63330078125</v>
      </c>
      <c r="DJ12" s="225">
        <v>114.36820983886719</v>
      </c>
      <c r="DK12" s="225">
        <v>130.47207641601563</v>
      </c>
      <c r="DL12" s="225">
        <v>113.05371856689453</v>
      </c>
      <c r="DM12" s="225">
        <v>123.48236083984375</v>
      </c>
      <c r="DN12" s="225">
        <v>113.95282745361328</v>
      </c>
      <c r="DO12" s="225">
        <v>130.94918823242188</v>
      </c>
      <c r="DP12" s="225">
        <v>121.07180786132813</v>
      </c>
      <c r="DQ12" s="225">
        <v>131.33804321289063</v>
      </c>
      <c r="DR12" s="225">
        <v>117.86958312988281</v>
      </c>
      <c r="DS12" s="225">
        <v>117.00673675537109</v>
      </c>
      <c r="DT12" s="225">
        <v>118.04680633544922</v>
      </c>
      <c r="DU12" s="225">
        <v>121.60726165771484</v>
      </c>
      <c r="DV12" s="225">
        <v>114.21436309814453</v>
      </c>
      <c r="DW12" s="225">
        <v>130.62800598144531</v>
      </c>
      <c r="DX12" s="225">
        <v>113.05855560302734</v>
      </c>
      <c r="DY12" s="225">
        <v>123.47509002685547</v>
      </c>
      <c r="DZ12" s="225">
        <v>113.86048889160156</v>
      </c>
      <c r="EA12" s="225">
        <v>130.86213684082031</v>
      </c>
      <c r="EB12" s="225">
        <v>121.13678741455078</v>
      </c>
      <c r="EC12" s="225">
        <v>130.51240539550781</v>
      </c>
      <c r="ED12" s="225">
        <v>117.88108825683594</v>
      </c>
      <c r="EE12" s="225">
        <v>117.04734039306641</v>
      </c>
      <c r="EF12" s="225">
        <v>118.03990173339844</v>
      </c>
      <c r="EG12" s="225">
        <v>121.61333465576172</v>
      </c>
      <c r="EH12" s="225">
        <v>114.1708984375</v>
      </c>
      <c r="EI12" s="225">
        <v>130.66844177246094</v>
      </c>
      <c r="EJ12" s="225">
        <v>113.02040863037109</v>
      </c>
      <c r="EK12" s="225">
        <v>123.31324005126953</v>
      </c>
      <c r="EL12" s="225">
        <v>113.60221862792969</v>
      </c>
      <c r="EM12" s="225">
        <v>130.74699401855469</v>
      </c>
      <c r="EN12" s="225">
        <v>121.10829162597656</v>
      </c>
      <c r="EO12" s="225">
        <v>130.88870239257813</v>
      </c>
      <c r="EP12" s="225">
        <v>117.86406707763672</v>
      </c>
      <c r="EQ12" s="225">
        <v>117.03871154785156</v>
      </c>
      <c r="ER12" s="225">
        <v>118.09130859375</v>
      </c>
      <c r="ES12" s="225">
        <v>121.67147827148438</v>
      </c>
      <c r="ET12" s="225">
        <v>114.24430847167969</v>
      </c>
      <c r="EU12" s="225">
        <v>130.34266662597656</v>
      </c>
      <c r="EV12" s="225">
        <v>113.09738159179688</v>
      </c>
      <c r="EW12" s="225">
        <v>123.12493133544922</v>
      </c>
      <c r="EX12" s="225">
        <v>113.65293121337891</v>
      </c>
      <c r="EY12" s="225">
        <v>130.79779052734375</v>
      </c>
      <c r="EZ12" s="225">
        <v>121.13656616210938</v>
      </c>
      <c r="FA12" s="225">
        <v>130.42108154296875</v>
      </c>
      <c r="FB12" s="225">
        <v>117.89736175537109</v>
      </c>
      <c r="FC12" s="225">
        <v>117.13173675537109</v>
      </c>
      <c r="FD12" s="225">
        <v>118.12801361083984</v>
      </c>
      <c r="FE12" s="225">
        <v>121.65505218505859</v>
      </c>
      <c r="FF12" s="225">
        <v>114.42359924316406</v>
      </c>
      <c r="FG12" s="225">
        <v>130.23974609375</v>
      </c>
      <c r="FH12" s="225">
        <v>113.12664794921875</v>
      </c>
      <c r="FI12" s="225">
        <v>123.14849090576172</v>
      </c>
      <c r="FJ12" s="225">
        <v>113.64450073242188</v>
      </c>
      <c r="FK12" s="225">
        <v>130.84820556640625</v>
      </c>
      <c r="FL12" s="225">
        <v>121.10079956054688</v>
      </c>
      <c r="FM12" s="225">
        <v>130.18658447265625</v>
      </c>
      <c r="FN12" s="225">
        <v>118.0511474609375</v>
      </c>
      <c r="FO12" s="225">
        <v>117.14080810546875</v>
      </c>
      <c r="FP12" s="225">
        <v>118.19878387451172</v>
      </c>
      <c r="FQ12" s="225">
        <v>121.66085815429688</v>
      </c>
      <c r="FR12" s="225">
        <v>114.13950347900391</v>
      </c>
      <c r="FS12" s="225">
        <v>130.31602478027344</v>
      </c>
      <c r="FT12" s="225">
        <v>113.15976715087891</v>
      </c>
      <c r="FU12" s="225">
        <v>122.93202972412109</v>
      </c>
      <c r="FV12" s="225">
        <v>113.29318237304688</v>
      </c>
      <c r="FW12" s="225">
        <v>130.63754272460938</v>
      </c>
      <c r="FX12" s="225">
        <v>121.0616455078125</v>
      </c>
      <c r="FY12" s="225">
        <v>129.87092590332031</v>
      </c>
      <c r="FZ12" s="225">
        <v>118.11412048339844</v>
      </c>
      <c r="GA12" s="225">
        <v>117.17131805419922</v>
      </c>
      <c r="GB12" s="225">
        <v>119.18893432617188</v>
      </c>
      <c r="GC12" s="225">
        <v>119.29899597167969</v>
      </c>
      <c r="GD12" s="225">
        <v>119.56129455566406</v>
      </c>
      <c r="GE12" s="225">
        <v>119.29445648193359</v>
      </c>
      <c r="GF12" s="225">
        <v>119.54824066162109</v>
      </c>
      <c r="GG12" s="225">
        <v>119.55155181884766</v>
      </c>
      <c r="GH12" s="225">
        <v>119.38697052001953</v>
      </c>
      <c r="GI12" s="225">
        <v>119.33946990966797</v>
      </c>
      <c r="GJ12" s="225">
        <v>119.61900329589844</v>
      </c>
      <c r="GK12" s="225">
        <v>119.32472229003906</v>
      </c>
      <c r="GL12" s="225">
        <v>118.09258270263672</v>
      </c>
      <c r="GM12" s="225">
        <v>121.66921997070313</v>
      </c>
      <c r="GN12" s="225">
        <v>114.15966033935547</v>
      </c>
      <c r="GO12" s="225">
        <v>130.59402465820313</v>
      </c>
      <c r="GP12" s="225">
        <v>113.07135009765625</v>
      </c>
      <c r="GQ12" s="225">
        <v>123.20909881591797</v>
      </c>
      <c r="GR12" s="225">
        <v>113.68617248535156</v>
      </c>
      <c r="GS12" s="225">
        <v>130.8150634765625</v>
      </c>
      <c r="GT12" s="225">
        <v>121.09747314453125</v>
      </c>
      <c r="GU12" s="225">
        <v>130.522705078125</v>
      </c>
      <c r="GV12" s="225">
        <v>117.90882110595703</v>
      </c>
      <c r="GW12" s="225">
        <v>117.09496307373047</v>
      </c>
      <c r="GX12" s="225">
        <v>119.42046356201172</v>
      </c>
      <c r="GY12" s="225">
        <v>119.42045593261719</v>
      </c>
    </row>
    <row r="13" spans="1:207" x14ac:dyDescent="0.25">
      <c r="A13" s="226">
        <v>43040</v>
      </c>
      <c r="B13" s="225">
        <v>11</v>
      </c>
      <c r="C13" s="225">
        <v>2017</v>
      </c>
      <c r="D13" s="225">
        <v>121.05091857910156</v>
      </c>
      <c r="E13" s="225">
        <v>120.79959106445313</v>
      </c>
      <c r="F13" s="225">
        <v>121.19486236572266</v>
      </c>
      <c r="G13" s="225">
        <v>119.72280120849609</v>
      </c>
      <c r="H13" s="225">
        <v>121.02539825439453</v>
      </c>
      <c r="I13" s="225">
        <v>120.24703979492188</v>
      </c>
      <c r="J13" s="225">
        <v>120.87618255615234</v>
      </c>
      <c r="K13" s="225">
        <v>121.01521301269531</v>
      </c>
      <c r="L13" s="225">
        <v>121.36572265625</v>
      </c>
      <c r="M13" s="225">
        <v>119.93375396728516</v>
      </c>
      <c r="N13" s="225">
        <v>121.31359100341797</v>
      </c>
      <c r="O13" s="225">
        <v>120.22518920898438</v>
      </c>
      <c r="P13" s="225">
        <v>121.27030944824219</v>
      </c>
      <c r="Q13" s="225">
        <v>121.27934265136719</v>
      </c>
      <c r="R13" s="225">
        <v>121.577880859375</v>
      </c>
      <c r="S13" s="225">
        <v>119.74199676513672</v>
      </c>
      <c r="T13" s="225">
        <v>121.51557159423828</v>
      </c>
      <c r="U13" s="225">
        <v>120.34364318847656</v>
      </c>
      <c r="V13" s="225">
        <v>120.74928283691406</v>
      </c>
      <c r="W13" s="225">
        <v>121.03357696533203</v>
      </c>
      <c r="X13" s="225">
        <v>121.72991180419922</v>
      </c>
      <c r="Y13" s="225">
        <v>119.91523742675781</v>
      </c>
      <c r="Z13" s="225">
        <v>121.71597290039063</v>
      </c>
      <c r="AA13" s="225">
        <v>120.55096435546875</v>
      </c>
      <c r="AB13" s="225">
        <v>121.02093505859375</v>
      </c>
      <c r="AC13" s="225">
        <v>121.38346862792969</v>
      </c>
      <c r="AD13" s="225">
        <v>121.83953857421875</v>
      </c>
      <c r="AE13" s="225">
        <v>119.94351959228516</v>
      </c>
      <c r="AF13" s="225">
        <v>121.62824249267578</v>
      </c>
      <c r="AG13" s="225">
        <v>120.55502319335938</v>
      </c>
      <c r="AH13" s="225">
        <v>121.13140106201172</v>
      </c>
      <c r="AI13" s="225">
        <v>121.26533508300781</v>
      </c>
      <c r="AJ13" s="225">
        <v>121.94252777099609</v>
      </c>
      <c r="AK13" s="225">
        <v>119.86215209960938</v>
      </c>
      <c r="AL13" s="225">
        <v>121.68842315673828</v>
      </c>
      <c r="AM13" s="225">
        <v>120.36320495605469</v>
      </c>
      <c r="AN13" s="225">
        <v>120.66445159912109</v>
      </c>
      <c r="AO13" s="225">
        <v>121.49678039550781</v>
      </c>
      <c r="AP13" s="225">
        <v>121.85850524902344</v>
      </c>
      <c r="AQ13" s="225">
        <v>120.06334686279297</v>
      </c>
      <c r="AR13" s="225">
        <v>121.61841583251953</v>
      </c>
      <c r="AS13" s="225">
        <v>120.57466125488281</v>
      </c>
      <c r="AT13" s="225">
        <v>120.85645294189453</v>
      </c>
      <c r="AU13" s="225">
        <v>121.09474182128906</v>
      </c>
      <c r="AV13" s="225">
        <v>122.06346130371094</v>
      </c>
      <c r="AW13" s="225">
        <v>120.07024383544922</v>
      </c>
      <c r="AX13" s="225">
        <v>121.56417846679688</v>
      </c>
      <c r="AY13" s="225">
        <v>120.96232604980469</v>
      </c>
      <c r="AZ13" s="225">
        <v>121.05528259277344</v>
      </c>
      <c r="BA13" s="225">
        <v>121.52799987792969</v>
      </c>
      <c r="BB13" s="225">
        <v>121.90756225585938</v>
      </c>
      <c r="BC13" s="225">
        <v>120.44926452636719</v>
      </c>
      <c r="BD13" s="225">
        <v>121.89283752441406</v>
      </c>
      <c r="BE13" s="225">
        <v>121.04669189453125</v>
      </c>
      <c r="BF13" s="225">
        <v>120.70259857177734</v>
      </c>
      <c r="BG13" s="225">
        <v>121.25402069091797</v>
      </c>
      <c r="BH13" s="225">
        <v>121.74812316894531</v>
      </c>
      <c r="BI13" s="225">
        <v>118.99346160888672</v>
      </c>
      <c r="BJ13" s="225">
        <v>121.78299713134766</v>
      </c>
      <c r="BK13" s="225">
        <v>121.23482513427734</v>
      </c>
      <c r="BL13" s="225">
        <v>119.41670227050781</v>
      </c>
      <c r="BM13" s="225">
        <v>123.07212829589844</v>
      </c>
      <c r="BN13" s="225">
        <v>115.35971069335938</v>
      </c>
      <c r="BO13" s="225">
        <v>132.90863037109375</v>
      </c>
      <c r="BP13" s="225">
        <v>113.85317230224609</v>
      </c>
      <c r="BQ13" s="225">
        <v>124.82123565673828</v>
      </c>
      <c r="BR13" s="225">
        <v>117.46540069580078</v>
      </c>
      <c r="BS13" s="225">
        <v>131.86187744140625</v>
      </c>
      <c r="BT13" s="225">
        <v>122.19178009033203</v>
      </c>
      <c r="BU13" s="225">
        <v>132.12849426269531</v>
      </c>
      <c r="BV13" s="225">
        <v>119.60304260253906</v>
      </c>
      <c r="BW13" s="225">
        <v>118.47789001464844</v>
      </c>
      <c r="BX13" s="225">
        <v>119.46060943603516</v>
      </c>
      <c r="BY13" s="225">
        <v>123.09297943115234</v>
      </c>
      <c r="BZ13" s="225">
        <v>115.4478759765625</v>
      </c>
      <c r="CA13" s="225">
        <v>133.12037658691406</v>
      </c>
      <c r="CB13" s="225">
        <v>113.96981811523438</v>
      </c>
      <c r="CC13" s="225">
        <v>125.10793304443359</v>
      </c>
      <c r="CD13" s="225">
        <v>117.5736083984375</v>
      </c>
      <c r="CE13" s="225">
        <v>131.91622924804688</v>
      </c>
      <c r="CF13" s="225">
        <v>122.03837585449219</v>
      </c>
      <c r="CG13" s="225">
        <v>132.18968200683594</v>
      </c>
      <c r="CH13" s="225">
        <v>119.54078674316406</v>
      </c>
      <c r="CI13" s="225">
        <v>118.43533325195313</v>
      </c>
      <c r="CJ13" s="225">
        <v>119.52484130859375</v>
      </c>
      <c r="CK13" s="225">
        <v>122.93501281738281</v>
      </c>
      <c r="CL13" s="225">
        <v>115.56016540527344</v>
      </c>
      <c r="CM13" s="225">
        <v>132.61013793945313</v>
      </c>
      <c r="CN13" s="225">
        <v>113.99153900146484</v>
      </c>
      <c r="CO13" s="225">
        <v>124.86872100830078</v>
      </c>
      <c r="CP13" s="225">
        <v>117.53462219238281</v>
      </c>
      <c r="CQ13" s="225">
        <v>131.91656494140625</v>
      </c>
      <c r="CR13" s="225">
        <v>122.06388854980469</v>
      </c>
      <c r="CS13" s="225">
        <v>131.40946960449219</v>
      </c>
      <c r="CT13" s="225">
        <v>119.65078735351563</v>
      </c>
      <c r="CU13" s="225">
        <v>118.42591094970703</v>
      </c>
      <c r="CV13" s="225">
        <v>119.50717926025391</v>
      </c>
      <c r="CW13" s="225">
        <v>123.18482208251953</v>
      </c>
      <c r="CX13" s="225">
        <v>115.63854217529297</v>
      </c>
      <c r="CY13" s="225">
        <v>132.68955993652344</v>
      </c>
      <c r="CZ13" s="225">
        <v>114.02676391601563</v>
      </c>
      <c r="DA13" s="225">
        <v>125.09796142578125</v>
      </c>
      <c r="DB13" s="225">
        <v>117.19120025634766</v>
      </c>
      <c r="DC13" s="225">
        <v>131.80308532714844</v>
      </c>
      <c r="DD13" s="225">
        <v>122.06185913085938</v>
      </c>
      <c r="DE13" s="225">
        <v>131.38796997070313</v>
      </c>
      <c r="DF13" s="225">
        <v>119.86655426025391</v>
      </c>
      <c r="DG13" s="225">
        <v>118.47247314453125</v>
      </c>
      <c r="DH13" s="225">
        <v>119.55467224121094</v>
      </c>
      <c r="DI13" s="225">
        <v>123.00953674316406</v>
      </c>
      <c r="DJ13" s="225">
        <v>115.90797424316406</v>
      </c>
      <c r="DK13" s="225">
        <v>132.16268920898438</v>
      </c>
      <c r="DL13" s="225">
        <v>114.09455108642578</v>
      </c>
      <c r="DM13" s="225">
        <v>125.14009094238281</v>
      </c>
      <c r="DN13" s="225">
        <v>117.43347930908203</v>
      </c>
      <c r="DO13" s="225">
        <v>131.9188232421875</v>
      </c>
      <c r="DP13" s="225">
        <v>122.00511932373047</v>
      </c>
      <c r="DQ13" s="225">
        <v>131.86802673339844</v>
      </c>
      <c r="DR13" s="225">
        <v>120.02031707763672</v>
      </c>
      <c r="DS13" s="225">
        <v>118.43642425537109</v>
      </c>
      <c r="DT13" s="225">
        <v>119.4586181640625</v>
      </c>
      <c r="DU13" s="225">
        <v>122.97061157226563</v>
      </c>
      <c r="DV13" s="225">
        <v>115.76609039306641</v>
      </c>
      <c r="DW13" s="225">
        <v>132.28195190429688</v>
      </c>
      <c r="DX13" s="225">
        <v>114.10497283935547</v>
      </c>
      <c r="DY13" s="225">
        <v>125.12429046630859</v>
      </c>
      <c r="DZ13" s="225">
        <v>117.33220672607422</v>
      </c>
      <c r="EA13" s="225">
        <v>131.83262634277344</v>
      </c>
      <c r="EB13" s="225">
        <v>122.07991790771484</v>
      </c>
      <c r="EC13" s="225">
        <v>131.01437377929688</v>
      </c>
      <c r="ED13" s="225">
        <v>120.00519561767578</v>
      </c>
      <c r="EE13" s="225">
        <v>118.47703552246094</v>
      </c>
      <c r="EF13" s="225">
        <v>119.44941711425781</v>
      </c>
      <c r="EG13" s="225">
        <v>122.97625732421875</v>
      </c>
      <c r="EH13" s="225">
        <v>115.70240783691406</v>
      </c>
      <c r="EI13" s="225">
        <v>132.31651306152344</v>
      </c>
      <c r="EJ13" s="225">
        <v>114.04740142822266</v>
      </c>
      <c r="EK13" s="225">
        <v>124.9395751953125</v>
      </c>
      <c r="EL13" s="225">
        <v>117.02922821044922</v>
      </c>
      <c r="EM13" s="225">
        <v>131.71893310546875</v>
      </c>
      <c r="EN13" s="225">
        <v>121.95064544677734</v>
      </c>
      <c r="EO13" s="225">
        <v>131.39277648925781</v>
      </c>
      <c r="EP13" s="225">
        <v>120.01276397705078</v>
      </c>
      <c r="EQ13" s="225">
        <v>118.44842529296875</v>
      </c>
      <c r="ER13" s="225">
        <v>119.50469207763672</v>
      </c>
      <c r="ES13" s="225">
        <v>123.05309295654297</v>
      </c>
      <c r="ET13" s="225">
        <v>115.79405212402344</v>
      </c>
      <c r="EU13" s="225">
        <v>131.94874572753906</v>
      </c>
      <c r="EV13" s="225">
        <v>114.14762115478516</v>
      </c>
      <c r="EW13" s="225">
        <v>124.71581268310547</v>
      </c>
      <c r="EX13" s="225">
        <v>117.10684967041016</v>
      </c>
      <c r="EY13" s="225">
        <v>131.74681091308594</v>
      </c>
      <c r="EZ13" s="225">
        <v>121.96290588378906</v>
      </c>
      <c r="FA13" s="225">
        <v>130.91574096679688</v>
      </c>
      <c r="FB13" s="225">
        <v>120.07540893554688</v>
      </c>
      <c r="FC13" s="225">
        <v>118.55438232421875</v>
      </c>
      <c r="FD13" s="225">
        <v>119.52565765380859</v>
      </c>
      <c r="FE13" s="225">
        <v>123.02899169921875</v>
      </c>
      <c r="FF13" s="225">
        <v>116.00196838378906</v>
      </c>
      <c r="FG13" s="225">
        <v>131.78506469726563</v>
      </c>
      <c r="FH13" s="225">
        <v>114.13932037353516</v>
      </c>
      <c r="FI13" s="225">
        <v>124.75409698486328</v>
      </c>
      <c r="FJ13" s="225">
        <v>117.11978149414063</v>
      </c>
      <c r="FK13" s="225">
        <v>131.77827453613281</v>
      </c>
      <c r="FL13" s="225">
        <v>121.88717651367188</v>
      </c>
      <c r="FM13" s="225">
        <v>130.67350769042969</v>
      </c>
      <c r="FN13" s="225">
        <v>120.21884155273438</v>
      </c>
      <c r="FO13" s="225">
        <v>118.5799560546875</v>
      </c>
      <c r="FP13" s="225">
        <v>119.57687377929688</v>
      </c>
      <c r="FQ13" s="225">
        <v>123.01940155029297</v>
      </c>
      <c r="FR13" s="225">
        <v>115.66127014160156</v>
      </c>
      <c r="FS13" s="225">
        <v>131.79740905761719</v>
      </c>
      <c r="FT13" s="225">
        <v>114.13542938232422</v>
      </c>
      <c r="FU13" s="225">
        <v>124.49482727050781</v>
      </c>
      <c r="FV13" s="225">
        <v>116.68309020996094</v>
      </c>
      <c r="FW13" s="225">
        <v>131.549072265625</v>
      </c>
      <c r="FX13" s="225">
        <v>121.77713775634766</v>
      </c>
      <c r="FY13" s="225">
        <v>130.37565612792969</v>
      </c>
      <c r="FZ13" s="225">
        <v>120.22711944580078</v>
      </c>
      <c r="GA13" s="225">
        <v>118.59617614746094</v>
      </c>
      <c r="GB13" s="225">
        <v>120.78549957275391</v>
      </c>
      <c r="GC13" s="225">
        <v>120.90573883056641</v>
      </c>
      <c r="GD13" s="225">
        <v>121.18553924560547</v>
      </c>
      <c r="GE13" s="225">
        <v>120.94942474365234</v>
      </c>
      <c r="GF13" s="225">
        <v>121.20668029785156</v>
      </c>
      <c r="GG13" s="225">
        <v>121.19160461425781</v>
      </c>
      <c r="GH13" s="225">
        <v>121.06570434570313</v>
      </c>
      <c r="GI13" s="225">
        <v>121.02164459228516</v>
      </c>
      <c r="GJ13" s="225">
        <v>121.27991485595703</v>
      </c>
      <c r="GK13" s="225">
        <v>120.95365142822266</v>
      </c>
      <c r="GL13" s="225">
        <v>119.49991607666016</v>
      </c>
      <c r="GM13" s="225">
        <v>123.03356170654297</v>
      </c>
      <c r="GN13" s="225">
        <v>115.71073913574219</v>
      </c>
      <c r="GO13" s="225">
        <v>132.21907043457031</v>
      </c>
      <c r="GP13" s="225">
        <v>114.08887481689453</v>
      </c>
      <c r="GQ13" s="225">
        <v>124.81568908691406</v>
      </c>
      <c r="GR13" s="225">
        <v>117.12571716308594</v>
      </c>
      <c r="GS13" s="225">
        <v>131.77784729003906</v>
      </c>
      <c r="GT13" s="225">
        <v>121.95121765136719</v>
      </c>
      <c r="GU13" s="225">
        <v>131.01982116699219</v>
      </c>
      <c r="GV13" s="225">
        <v>120.04073333740234</v>
      </c>
      <c r="GW13" s="225">
        <v>118.51575469970703</v>
      </c>
      <c r="GX13" s="225">
        <v>121.06728363037109</v>
      </c>
      <c r="GY13" s="225">
        <v>121.06727600097656</v>
      </c>
    </row>
    <row r="14" spans="1:207" x14ac:dyDescent="0.25">
      <c r="A14" s="226">
        <v>43070</v>
      </c>
      <c r="B14" s="225">
        <v>12</v>
      </c>
      <c r="C14" s="225">
        <v>2017</v>
      </c>
      <c r="D14" s="225">
        <v>124.92650604248047</v>
      </c>
      <c r="E14" s="225">
        <v>124.28070068359375</v>
      </c>
      <c r="F14" s="225">
        <v>123.95622253417969</v>
      </c>
      <c r="G14" s="225">
        <v>122.29387664794922</v>
      </c>
      <c r="H14" s="225">
        <v>124.61968231201172</v>
      </c>
      <c r="I14" s="225">
        <v>123.25078582763672</v>
      </c>
      <c r="J14" s="225">
        <v>124.38441467285156</v>
      </c>
      <c r="K14" s="225">
        <v>124.72406005859375</v>
      </c>
      <c r="L14" s="225">
        <v>124.23841857910156</v>
      </c>
      <c r="M14" s="225">
        <v>122.50651550292969</v>
      </c>
      <c r="N14" s="225">
        <v>125.09835815429688</v>
      </c>
      <c r="O14" s="225">
        <v>123.13351440429688</v>
      </c>
      <c r="P14" s="225">
        <v>125.44364166259766</v>
      </c>
      <c r="Q14" s="225">
        <v>125.33467864990234</v>
      </c>
      <c r="R14" s="225">
        <v>124.53909301757813</v>
      </c>
      <c r="S14" s="225">
        <v>122.48584747314453</v>
      </c>
      <c r="T14" s="225">
        <v>125.42513275146484</v>
      </c>
      <c r="U14" s="225">
        <v>123.32077026367188</v>
      </c>
      <c r="V14" s="225">
        <v>124.44944000244141</v>
      </c>
      <c r="W14" s="225">
        <v>124.56526184082031</v>
      </c>
      <c r="X14" s="225">
        <v>124.76552581787109</v>
      </c>
      <c r="Y14" s="225">
        <v>122.60923767089844</v>
      </c>
      <c r="Z14" s="225">
        <v>125.86163330078125</v>
      </c>
      <c r="AA14" s="225">
        <v>123.64028930664063</v>
      </c>
      <c r="AB14" s="225">
        <v>124.97467041015625</v>
      </c>
      <c r="AC14" s="225">
        <v>125.27440643310547</v>
      </c>
      <c r="AD14" s="225">
        <v>124.78981781005859</v>
      </c>
      <c r="AE14" s="225">
        <v>122.70320892333984</v>
      </c>
      <c r="AF14" s="225">
        <v>125.48414611816406</v>
      </c>
      <c r="AG14" s="225">
        <v>123.51417541503906</v>
      </c>
      <c r="AH14" s="225">
        <v>125.04933166503906</v>
      </c>
      <c r="AI14" s="225">
        <v>125.16993713378906</v>
      </c>
      <c r="AJ14" s="225">
        <v>124.94225311279297</v>
      </c>
      <c r="AK14" s="225">
        <v>122.53083038330078</v>
      </c>
      <c r="AL14" s="225">
        <v>125.76074981689453</v>
      </c>
      <c r="AM14" s="225">
        <v>123.20106506347656</v>
      </c>
      <c r="AN14" s="225">
        <v>124.44232940673828</v>
      </c>
      <c r="AO14" s="225">
        <v>125.6090087890625</v>
      </c>
      <c r="AP14" s="225">
        <v>124.89597320556641</v>
      </c>
      <c r="AQ14" s="225">
        <v>122.87693023681641</v>
      </c>
      <c r="AR14" s="225">
        <v>125.69033813476563</v>
      </c>
      <c r="AS14" s="225">
        <v>123.61939239501953</v>
      </c>
      <c r="AT14" s="225">
        <v>124.88144683837891</v>
      </c>
      <c r="AU14" s="225">
        <v>124.8984375</v>
      </c>
      <c r="AV14" s="225">
        <v>125.27028656005859</v>
      </c>
      <c r="AW14" s="225">
        <v>122.87593078613281</v>
      </c>
      <c r="AX14" s="225">
        <v>125.67970275878906</v>
      </c>
      <c r="AY14" s="225">
        <v>124.00904846191406</v>
      </c>
      <c r="AZ14" s="225">
        <v>125.13992309570313</v>
      </c>
      <c r="BA14" s="225">
        <v>125.60926818847656</v>
      </c>
      <c r="BB14" s="225">
        <v>125.32512664794922</v>
      </c>
      <c r="BC14" s="225">
        <v>123.49526214599609</v>
      </c>
      <c r="BD14" s="225">
        <v>126.11576843261719</v>
      </c>
      <c r="BE14" s="225">
        <v>124.24863433837891</v>
      </c>
      <c r="BF14" s="225">
        <v>124.84819030761719</v>
      </c>
      <c r="BG14" s="225">
        <v>125.2696533203125</v>
      </c>
      <c r="BH14" s="225">
        <v>125.10004425048828</v>
      </c>
      <c r="BI14" s="225">
        <v>121.8216552734375</v>
      </c>
      <c r="BJ14" s="225">
        <v>126.22936248779297</v>
      </c>
      <c r="BK14" s="225">
        <v>124.53346252441406</v>
      </c>
      <c r="BL14" s="225">
        <v>120.36328125</v>
      </c>
      <c r="BM14" s="225">
        <v>123.72574615478516</v>
      </c>
      <c r="BN14" s="225">
        <v>116.40384674072266</v>
      </c>
      <c r="BO14" s="225">
        <v>155.10923767089844</v>
      </c>
      <c r="BP14" s="225">
        <v>116.94930267333984</v>
      </c>
      <c r="BQ14" s="225">
        <v>127.48702239990234</v>
      </c>
      <c r="BR14" s="225">
        <v>121.27284240722656</v>
      </c>
      <c r="BS14" s="225">
        <v>133.79531860351563</v>
      </c>
      <c r="BT14" s="225">
        <v>123.17504119873047</v>
      </c>
      <c r="BU14" s="225">
        <v>132.11256408691406</v>
      </c>
      <c r="BV14" s="225">
        <v>121.54049682617188</v>
      </c>
      <c r="BW14" s="225">
        <v>119.81583404541016</v>
      </c>
      <c r="BX14" s="225">
        <v>120.36683654785156</v>
      </c>
      <c r="BY14" s="225">
        <v>123.74603271484375</v>
      </c>
      <c r="BZ14" s="225">
        <v>116.48133850097656</v>
      </c>
      <c r="CA14" s="225">
        <v>155.68905639648438</v>
      </c>
      <c r="CB14" s="225">
        <v>117.14900207519531</v>
      </c>
      <c r="CC14" s="225">
        <v>127.86962890625</v>
      </c>
      <c r="CD14" s="225">
        <v>121.42412567138672</v>
      </c>
      <c r="CE14" s="225">
        <v>133.87979125976563</v>
      </c>
      <c r="CF14" s="225">
        <v>122.98533630371094</v>
      </c>
      <c r="CG14" s="225">
        <v>132.18649291992188</v>
      </c>
      <c r="CH14" s="225">
        <v>121.47785186767578</v>
      </c>
      <c r="CI14" s="225">
        <v>119.76469421386719</v>
      </c>
      <c r="CJ14" s="225">
        <v>120.39688873291016</v>
      </c>
      <c r="CK14" s="225">
        <v>123.591796875</v>
      </c>
      <c r="CL14" s="225">
        <v>116.56171417236328</v>
      </c>
      <c r="CM14" s="225">
        <v>155.85317993164063</v>
      </c>
      <c r="CN14" s="225">
        <v>117.19503021240234</v>
      </c>
      <c r="CO14" s="225">
        <v>127.76535034179688</v>
      </c>
      <c r="CP14" s="225">
        <v>121.37645721435547</v>
      </c>
      <c r="CQ14" s="225">
        <v>134.02186584472656</v>
      </c>
      <c r="CR14" s="225">
        <v>122.99529266357422</v>
      </c>
      <c r="CS14" s="225">
        <v>131.3944091796875</v>
      </c>
      <c r="CT14" s="225">
        <v>121.61320495605469</v>
      </c>
      <c r="CU14" s="225">
        <v>119.75217437744141</v>
      </c>
      <c r="CV14" s="225">
        <v>120.35074615478516</v>
      </c>
      <c r="CW14" s="225">
        <v>123.85627746582031</v>
      </c>
      <c r="CX14" s="225">
        <v>116.65103912353516</v>
      </c>
      <c r="CY14" s="225">
        <v>155.69247436523438</v>
      </c>
      <c r="CZ14" s="225">
        <v>117.27392578125</v>
      </c>
      <c r="DA14" s="225">
        <v>127.93470764160156</v>
      </c>
      <c r="DB14" s="225">
        <v>121.03939056396484</v>
      </c>
      <c r="DC14" s="225">
        <v>133.96342468261719</v>
      </c>
      <c r="DD14" s="225">
        <v>122.95372009277344</v>
      </c>
      <c r="DE14" s="225">
        <v>131.373779296875</v>
      </c>
      <c r="DF14" s="225">
        <v>121.92735290527344</v>
      </c>
      <c r="DG14" s="225">
        <v>119.83399200439453</v>
      </c>
      <c r="DH14" s="225">
        <v>120.36650848388672</v>
      </c>
      <c r="DI14" s="225">
        <v>123.68038940429688</v>
      </c>
      <c r="DJ14" s="225">
        <v>116.88722991943359</v>
      </c>
      <c r="DK14" s="225">
        <v>155.90928649902344</v>
      </c>
      <c r="DL14" s="225">
        <v>117.37416076660156</v>
      </c>
      <c r="DM14" s="225">
        <v>128.06011962890625</v>
      </c>
      <c r="DN14" s="225">
        <v>121.27353668212891</v>
      </c>
      <c r="DO14" s="225">
        <v>134.15737915039063</v>
      </c>
      <c r="DP14" s="225">
        <v>122.90114593505859</v>
      </c>
      <c r="DQ14" s="225">
        <v>131.85711669921875</v>
      </c>
      <c r="DR14" s="225">
        <v>122.10250091552734</v>
      </c>
      <c r="DS14" s="225">
        <v>119.81436157226563</v>
      </c>
      <c r="DT14" s="225">
        <v>120.26924896240234</v>
      </c>
      <c r="DU14" s="225">
        <v>123.63996124267578</v>
      </c>
      <c r="DV14" s="225">
        <v>116.75811004638672</v>
      </c>
      <c r="DW14" s="225">
        <v>155.79307556152344</v>
      </c>
      <c r="DX14" s="225">
        <v>117.41703796386719</v>
      </c>
      <c r="DY14" s="225">
        <v>128.02955627441406</v>
      </c>
      <c r="DZ14" s="225">
        <v>121.20884704589844</v>
      </c>
      <c r="EA14" s="225">
        <v>134.04591369628906</v>
      </c>
      <c r="EB14" s="225">
        <v>122.95849609375</v>
      </c>
      <c r="EC14" s="225">
        <v>130.99142456054688</v>
      </c>
      <c r="ED14" s="225">
        <v>122.10809326171875</v>
      </c>
      <c r="EE14" s="225">
        <v>119.80809020996094</v>
      </c>
      <c r="EF14" s="225">
        <v>120.25569915771484</v>
      </c>
      <c r="EG14" s="225">
        <v>123.65358734130859</v>
      </c>
      <c r="EH14" s="225">
        <v>116.68708038330078</v>
      </c>
      <c r="EI14" s="225">
        <v>155.62565612792969</v>
      </c>
      <c r="EJ14" s="225">
        <v>117.32254028320313</v>
      </c>
      <c r="EK14" s="225">
        <v>127.92781829833984</v>
      </c>
      <c r="EL14" s="225">
        <v>120.87657928466797</v>
      </c>
      <c r="EM14" s="225">
        <v>133.89334106445313</v>
      </c>
      <c r="EN14" s="225">
        <v>122.82149505615234</v>
      </c>
      <c r="EO14" s="225">
        <v>131.37579345703125</v>
      </c>
      <c r="EP14" s="225">
        <v>122.16017150878906</v>
      </c>
      <c r="EQ14" s="225">
        <v>119.81294250488281</v>
      </c>
      <c r="ER14" s="225">
        <v>120.28062438964844</v>
      </c>
      <c r="ES14" s="225">
        <v>123.72763061523438</v>
      </c>
      <c r="ET14" s="225">
        <v>116.77252197265625</v>
      </c>
      <c r="EU14" s="225">
        <v>155.445556640625</v>
      </c>
      <c r="EV14" s="225">
        <v>117.48292541503906</v>
      </c>
      <c r="EW14" s="225">
        <v>127.81394195556641</v>
      </c>
      <c r="EX14" s="225">
        <v>120.98272705078125</v>
      </c>
      <c r="EY14" s="225">
        <v>133.957275390625</v>
      </c>
      <c r="EZ14" s="225">
        <v>122.80956268310547</v>
      </c>
      <c r="FA14" s="225">
        <v>130.89602661132813</v>
      </c>
      <c r="FB14" s="225">
        <v>122.25318145751953</v>
      </c>
      <c r="FC14" s="225">
        <v>119.89689636230469</v>
      </c>
      <c r="FD14" s="225">
        <v>120.28923797607422</v>
      </c>
      <c r="FE14" s="225">
        <v>123.71585083007813</v>
      </c>
      <c r="FF14" s="225">
        <v>116.96685028076172</v>
      </c>
      <c r="FG14" s="225">
        <v>155.30899047851563</v>
      </c>
      <c r="FH14" s="225">
        <v>117.48754119873047</v>
      </c>
      <c r="FI14" s="225">
        <v>127.89781188964844</v>
      </c>
      <c r="FJ14" s="225">
        <v>121.00529479980469</v>
      </c>
      <c r="FK14" s="225">
        <v>134.03025817871094</v>
      </c>
      <c r="FL14" s="225">
        <v>122.72397613525391</v>
      </c>
      <c r="FM14" s="225">
        <v>130.65275573730469</v>
      </c>
      <c r="FN14" s="225">
        <v>122.40565490722656</v>
      </c>
      <c r="FO14" s="225">
        <v>119.86032104492188</v>
      </c>
      <c r="FP14" s="225">
        <v>120.33735656738281</v>
      </c>
      <c r="FQ14" s="225">
        <v>123.70191955566406</v>
      </c>
      <c r="FR14" s="225">
        <v>116.62458801269531</v>
      </c>
      <c r="FS14" s="225">
        <v>155.05195617675781</v>
      </c>
      <c r="FT14" s="225">
        <v>117.50071716308594</v>
      </c>
      <c r="FU14" s="225">
        <v>127.71339416503906</v>
      </c>
      <c r="FV14" s="225">
        <v>120.53185272216797</v>
      </c>
      <c r="FW14" s="225">
        <v>133.84925842285156</v>
      </c>
      <c r="FX14" s="225">
        <v>122.60636138916016</v>
      </c>
      <c r="FY14" s="225">
        <v>130.34870910644531</v>
      </c>
      <c r="FZ14" s="225">
        <v>122.44240570068359</v>
      </c>
      <c r="GA14" s="225">
        <v>119.85579681396484</v>
      </c>
      <c r="GB14" s="225">
        <v>124.13025665283203</v>
      </c>
      <c r="GC14" s="225">
        <v>124.28175354003906</v>
      </c>
      <c r="GD14" s="225">
        <v>124.99198913574219</v>
      </c>
      <c r="GE14" s="225">
        <v>124.47533416748047</v>
      </c>
      <c r="GF14" s="225">
        <v>124.95466613769531</v>
      </c>
      <c r="GG14" s="225">
        <v>124.93343353271484</v>
      </c>
      <c r="GH14" s="225">
        <v>124.83925628662109</v>
      </c>
      <c r="GI14" s="225">
        <v>124.83785247802734</v>
      </c>
      <c r="GJ14" s="225">
        <v>125.26358795166016</v>
      </c>
      <c r="GK14" s="225">
        <v>124.96266174316406</v>
      </c>
      <c r="GL14" s="225">
        <v>120.32511901855469</v>
      </c>
      <c r="GM14" s="225">
        <v>123.70598602294922</v>
      </c>
      <c r="GN14" s="225">
        <v>116.70016479492188</v>
      </c>
      <c r="GO14" s="225">
        <v>155.492431640625</v>
      </c>
      <c r="GP14" s="225">
        <v>117.39194488525391</v>
      </c>
      <c r="GQ14" s="225">
        <v>127.85216522216797</v>
      </c>
      <c r="GR14" s="225">
        <v>120.98325347900391</v>
      </c>
      <c r="GS14" s="225">
        <v>133.963623046875</v>
      </c>
      <c r="GT14" s="225">
        <v>122.82270812988281</v>
      </c>
      <c r="GU14" s="225">
        <v>131.000244140625</v>
      </c>
      <c r="GV14" s="225">
        <v>122.17312622070313</v>
      </c>
      <c r="GW14" s="225">
        <v>119.83409881591797</v>
      </c>
      <c r="GX14" s="225">
        <v>124.84593200683594</v>
      </c>
      <c r="GY14" s="225">
        <v>124.84592437744141</v>
      </c>
    </row>
    <row r="15" spans="1:207" x14ac:dyDescent="0.25">
      <c r="A15" s="226">
        <v>43101</v>
      </c>
      <c r="B15" s="225">
        <v>1</v>
      </c>
      <c r="C15" s="225">
        <v>2018</v>
      </c>
      <c r="D15" s="225">
        <v>126.87031555175781</v>
      </c>
      <c r="E15" s="225">
        <v>126.62486267089844</v>
      </c>
      <c r="F15" s="225">
        <v>126.24305725097656</v>
      </c>
      <c r="G15" s="225">
        <v>124.72645568847656</v>
      </c>
      <c r="H15" s="225">
        <v>126.20127105712891</v>
      </c>
      <c r="I15" s="225">
        <v>126.71916961669922</v>
      </c>
      <c r="J15" s="225">
        <v>126.4305419921875</v>
      </c>
      <c r="K15" s="225">
        <v>127.02006530761719</v>
      </c>
      <c r="L15" s="225">
        <v>126.57081604003906</v>
      </c>
      <c r="M15" s="225">
        <v>124.96439361572266</v>
      </c>
      <c r="N15" s="225">
        <v>126.73296356201172</v>
      </c>
      <c r="O15" s="225">
        <v>126.33667755126953</v>
      </c>
      <c r="P15" s="225">
        <v>127.28089904785156</v>
      </c>
      <c r="Q15" s="225">
        <v>127.68782043457031</v>
      </c>
      <c r="R15" s="225">
        <v>126.96721649169922</v>
      </c>
      <c r="S15" s="225">
        <v>125.06023406982422</v>
      </c>
      <c r="T15" s="225">
        <v>127.24594116210938</v>
      </c>
      <c r="U15" s="225">
        <v>126.63846588134766</v>
      </c>
      <c r="V15" s="225">
        <v>126.47153472900391</v>
      </c>
      <c r="W15" s="225">
        <v>126.88524627685547</v>
      </c>
      <c r="X15" s="225">
        <v>127.21641540527344</v>
      </c>
      <c r="Y15" s="225">
        <v>125.09891510009766</v>
      </c>
      <c r="Z15" s="225">
        <v>127.74491119384766</v>
      </c>
      <c r="AA15" s="225">
        <v>126.98174285888672</v>
      </c>
      <c r="AB15" s="225">
        <v>126.96121978759766</v>
      </c>
      <c r="AC15" s="225">
        <v>127.60702514648438</v>
      </c>
      <c r="AD15" s="225">
        <v>127.21957397460938</v>
      </c>
      <c r="AE15" s="225">
        <v>125.33164978027344</v>
      </c>
      <c r="AF15" s="225">
        <v>127.2760009765625</v>
      </c>
      <c r="AG15" s="225">
        <v>126.72592163085938</v>
      </c>
      <c r="AH15" s="225">
        <v>126.97274780273438</v>
      </c>
      <c r="AI15" s="225">
        <v>127.50528717041016</v>
      </c>
      <c r="AJ15" s="225">
        <v>127.38349914550781</v>
      </c>
      <c r="AK15" s="225">
        <v>125.05742645263672</v>
      </c>
      <c r="AL15" s="225">
        <v>127.66554260253906</v>
      </c>
      <c r="AM15" s="225">
        <v>126.40071105957031</v>
      </c>
      <c r="AN15" s="225">
        <v>126.47127532958984</v>
      </c>
      <c r="AO15" s="225">
        <v>127.97052764892578</v>
      </c>
      <c r="AP15" s="225">
        <v>127.30996704101563</v>
      </c>
      <c r="AQ15" s="225">
        <v>125.54676818847656</v>
      </c>
      <c r="AR15" s="225">
        <v>127.75591278076172</v>
      </c>
      <c r="AS15" s="225">
        <v>126.92714691162109</v>
      </c>
      <c r="AT15" s="225">
        <v>126.84585571289063</v>
      </c>
      <c r="AU15" s="225">
        <v>127.22392272949219</v>
      </c>
      <c r="AV15" s="225">
        <v>127.79467010498047</v>
      </c>
      <c r="AW15" s="225">
        <v>125.49581909179688</v>
      </c>
      <c r="AX15" s="225">
        <v>127.84281158447266</v>
      </c>
      <c r="AY15" s="225">
        <v>127.25661468505859</v>
      </c>
      <c r="AZ15" s="225">
        <v>127.13788604736328</v>
      </c>
      <c r="BA15" s="225">
        <v>127.98332977294922</v>
      </c>
      <c r="BB15" s="225">
        <v>127.92584991455078</v>
      </c>
      <c r="BC15" s="225">
        <v>126.25577545166016</v>
      </c>
      <c r="BD15" s="225">
        <v>128.29945373535156</v>
      </c>
      <c r="BE15" s="225">
        <v>127.67201232910156</v>
      </c>
      <c r="BF15" s="225">
        <v>126.86930847167969</v>
      </c>
      <c r="BG15" s="225">
        <v>127.64710998535156</v>
      </c>
      <c r="BH15" s="225">
        <v>127.66811370849609</v>
      </c>
      <c r="BI15" s="225">
        <v>124.35150146484375</v>
      </c>
      <c r="BJ15" s="225">
        <v>128.57986450195313</v>
      </c>
      <c r="BK15" s="225">
        <v>128.10798645019531</v>
      </c>
      <c r="BL15" s="225">
        <v>122.61608123779297</v>
      </c>
      <c r="BM15" s="225">
        <v>126.59266662597656</v>
      </c>
      <c r="BN15" s="225">
        <v>115.91060638427734</v>
      </c>
      <c r="BO15" s="225">
        <v>158.080810546875</v>
      </c>
      <c r="BP15" s="225">
        <v>118.12653350830078</v>
      </c>
      <c r="BQ15" s="225">
        <v>129.693359375</v>
      </c>
      <c r="BR15" s="225">
        <v>124.14603424072266</v>
      </c>
      <c r="BS15" s="225">
        <v>136.49043273925781</v>
      </c>
      <c r="BT15" s="225">
        <v>127.16217803955078</v>
      </c>
      <c r="BU15" s="225">
        <v>132.83338928222656</v>
      </c>
      <c r="BV15" s="225">
        <v>124.95603179931641</v>
      </c>
      <c r="BW15" s="225">
        <v>122.41275787353516</v>
      </c>
      <c r="BX15" s="225">
        <v>122.67202758789063</v>
      </c>
      <c r="BY15" s="225">
        <v>126.56027984619141</v>
      </c>
      <c r="BZ15" s="225">
        <v>115.92359924316406</v>
      </c>
      <c r="CA15" s="225">
        <v>158.7119140625</v>
      </c>
      <c r="CB15" s="225">
        <v>118.32564544677734</v>
      </c>
      <c r="CC15" s="225">
        <v>130.07383728027344</v>
      </c>
      <c r="CD15" s="225">
        <v>124.19031524658203</v>
      </c>
      <c r="CE15" s="225">
        <v>136.49783325195313</v>
      </c>
      <c r="CF15" s="225">
        <v>127.08602142333984</v>
      </c>
      <c r="CG15" s="225">
        <v>133.14897155761719</v>
      </c>
      <c r="CH15" s="225">
        <v>124.942138671875</v>
      </c>
      <c r="CI15" s="225">
        <v>122.42938232421875</v>
      </c>
      <c r="CJ15" s="225">
        <v>122.74908447265625</v>
      </c>
      <c r="CK15" s="225">
        <v>126.45079803466797</v>
      </c>
      <c r="CL15" s="225">
        <v>115.86610412597656</v>
      </c>
      <c r="CM15" s="225">
        <v>157.98629760742188</v>
      </c>
      <c r="CN15" s="225">
        <v>118.37654113769531</v>
      </c>
      <c r="CO15" s="225">
        <v>129.98844909667969</v>
      </c>
      <c r="CP15" s="225">
        <v>124.20226287841797</v>
      </c>
      <c r="CQ15" s="225">
        <v>136.59645080566406</v>
      </c>
      <c r="CR15" s="225">
        <v>127.1282958984375</v>
      </c>
      <c r="CS15" s="225">
        <v>132.1185302734375</v>
      </c>
      <c r="CT15" s="225">
        <v>125.1273193359375</v>
      </c>
      <c r="CU15" s="225">
        <v>122.53080749511719</v>
      </c>
      <c r="CV15" s="225">
        <v>122.72047424316406</v>
      </c>
      <c r="CW15" s="225">
        <v>126.67816162109375</v>
      </c>
      <c r="CX15" s="225">
        <v>116.02227020263672</v>
      </c>
      <c r="CY15" s="225">
        <v>158.06863403320313</v>
      </c>
      <c r="CZ15" s="225">
        <v>118.45967864990234</v>
      </c>
      <c r="DA15" s="225">
        <v>130.14628601074219</v>
      </c>
      <c r="DB15" s="225">
        <v>123.79576110839844</v>
      </c>
      <c r="DC15" s="225">
        <v>136.4552001953125</v>
      </c>
      <c r="DD15" s="225">
        <v>127.11243438720703</v>
      </c>
      <c r="DE15" s="225">
        <v>132.11436462402344</v>
      </c>
      <c r="DF15" s="225">
        <v>125.48426055908203</v>
      </c>
      <c r="DG15" s="225">
        <v>122.66948699951172</v>
      </c>
      <c r="DH15" s="225">
        <v>122.79158020019531</v>
      </c>
      <c r="DI15" s="225">
        <v>126.57894134521484</v>
      </c>
      <c r="DJ15" s="225">
        <v>116.21434783935547</v>
      </c>
      <c r="DK15" s="225">
        <v>157.75471496582031</v>
      </c>
      <c r="DL15" s="225">
        <v>118.55213928222656</v>
      </c>
      <c r="DM15" s="225">
        <v>130.28102111816406</v>
      </c>
      <c r="DN15" s="225">
        <v>123.99418640136719</v>
      </c>
      <c r="DO15" s="225">
        <v>136.66963195800781</v>
      </c>
      <c r="DP15" s="225">
        <v>127.05979919433594</v>
      </c>
      <c r="DQ15" s="225">
        <v>132.7425537109375</v>
      </c>
      <c r="DR15" s="225">
        <v>125.68070983886719</v>
      </c>
      <c r="DS15" s="225">
        <v>122.5985107421875</v>
      </c>
      <c r="DT15" s="225">
        <v>122.70836639404297</v>
      </c>
      <c r="DU15" s="225">
        <v>126.51064300537109</v>
      </c>
      <c r="DV15" s="225">
        <v>116.05678558349609</v>
      </c>
      <c r="DW15" s="225">
        <v>157.7899169921875</v>
      </c>
      <c r="DX15" s="225">
        <v>118.62357330322266</v>
      </c>
      <c r="DY15" s="225">
        <v>130.24607849121094</v>
      </c>
      <c r="DZ15" s="225">
        <v>123.89650726318359</v>
      </c>
      <c r="EA15" s="225">
        <v>136.53106689453125</v>
      </c>
      <c r="EB15" s="225">
        <v>127.17444610595703</v>
      </c>
      <c r="EC15" s="225">
        <v>131.56591796875</v>
      </c>
      <c r="ED15" s="225">
        <v>125.72702789306641</v>
      </c>
      <c r="EE15" s="225">
        <v>122.735595703125</v>
      </c>
      <c r="EF15" s="225">
        <v>122.71076965332031</v>
      </c>
      <c r="EG15" s="225">
        <v>126.50305938720703</v>
      </c>
      <c r="EH15" s="225">
        <v>115.88504028320313</v>
      </c>
      <c r="EI15" s="225">
        <v>157.91256713867188</v>
      </c>
      <c r="EJ15" s="225">
        <v>118.54003143310547</v>
      </c>
      <c r="EK15" s="225">
        <v>130.16438293457031</v>
      </c>
      <c r="EL15" s="225">
        <v>123.57450103759766</v>
      </c>
      <c r="EM15" s="225">
        <v>136.31730651855469</v>
      </c>
      <c r="EN15" s="225">
        <v>127.05492401123047</v>
      </c>
      <c r="EO15" s="225">
        <v>132.13043212890625</v>
      </c>
      <c r="EP15" s="225">
        <v>125.80110168457031</v>
      </c>
      <c r="EQ15" s="225">
        <v>122.70789337158203</v>
      </c>
      <c r="ER15" s="225">
        <v>122.78701782226563</v>
      </c>
      <c r="ES15" s="225">
        <v>126.61282348632813</v>
      </c>
      <c r="ET15" s="225">
        <v>115.97238159179688</v>
      </c>
      <c r="EU15" s="225">
        <v>157.12255859375</v>
      </c>
      <c r="EV15" s="225">
        <v>118.67951202392578</v>
      </c>
      <c r="EW15" s="225">
        <v>130.07339477539063</v>
      </c>
      <c r="EX15" s="225">
        <v>123.65279388427734</v>
      </c>
      <c r="EY15" s="225">
        <v>136.37165832519531</v>
      </c>
      <c r="EZ15" s="225">
        <v>127.07566833496094</v>
      </c>
      <c r="FA15" s="225">
        <v>131.51622009277344</v>
      </c>
      <c r="FB15" s="225">
        <v>125.90699005126953</v>
      </c>
      <c r="FC15" s="225">
        <v>122.86931610107422</v>
      </c>
      <c r="FD15" s="225">
        <v>122.86643981933594</v>
      </c>
      <c r="FE15" s="225">
        <v>126.58950042724609</v>
      </c>
      <c r="FF15" s="225">
        <v>116.15984344482422</v>
      </c>
      <c r="FG15" s="225">
        <v>156.9857177734375</v>
      </c>
      <c r="FH15" s="225">
        <v>118.72933959960938</v>
      </c>
      <c r="FI15" s="225">
        <v>130.16447448730469</v>
      </c>
      <c r="FJ15" s="225">
        <v>123.58365631103516</v>
      </c>
      <c r="FK15" s="225">
        <v>136.44932556152344</v>
      </c>
      <c r="FL15" s="225">
        <v>127.04445648193359</v>
      </c>
      <c r="FM15" s="225">
        <v>131.23654174804688</v>
      </c>
      <c r="FN15" s="225">
        <v>126.05834197998047</v>
      </c>
      <c r="FO15" s="225">
        <v>122.97270202636719</v>
      </c>
      <c r="FP15" s="225">
        <v>122.95440673828125</v>
      </c>
      <c r="FQ15" s="225">
        <v>126.52313232421875</v>
      </c>
      <c r="FR15" s="225">
        <v>115.6263427734375</v>
      </c>
      <c r="FS15" s="225">
        <v>156.43681335449219</v>
      </c>
      <c r="FT15" s="225">
        <v>118.76540374755859</v>
      </c>
      <c r="FU15" s="225">
        <v>129.99559020996094</v>
      </c>
      <c r="FV15" s="225">
        <v>123.14128112792969</v>
      </c>
      <c r="FW15" s="225">
        <v>136.18818664550781</v>
      </c>
      <c r="FX15" s="225">
        <v>127.01285552978516</v>
      </c>
      <c r="FY15" s="225">
        <v>130.77191162109375</v>
      </c>
      <c r="FZ15" s="225">
        <v>126.18148803710938</v>
      </c>
      <c r="GA15" s="225">
        <v>123.07722473144531</v>
      </c>
      <c r="GB15" s="225">
        <v>126.34149169921875</v>
      </c>
      <c r="GC15" s="225">
        <v>126.50596618652344</v>
      </c>
      <c r="GD15" s="225">
        <v>127.17521667480469</v>
      </c>
      <c r="GE15" s="225">
        <v>126.71501922607422</v>
      </c>
      <c r="GF15" s="225">
        <v>127.16358184814453</v>
      </c>
      <c r="GG15" s="225">
        <v>127.13994598388672</v>
      </c>
      <c r="GH15" s="225">
        <v>127.11647796630859</v>
      </c>
      <c r="GI15" s="225">
        <v>127.06721496582031</v>
      </c>
      <c r="GJ15" s="225">
        <v>127.53730773925781</v>
      </c>
      <c r="GK15" s="225">
        <v>127.24838256835938</v>
      </c>
      <c r="GL15" s="225">
        <v>122.76414489746094</v>
      </c>
      <c r="GM15" s="225">
        <v>126.56014251708984</v>
      </c>
      <c r="GN15" s="225">
        <v>115.9486083984375</v>
      </c>
      <c r="GO15" s="225">
        <v>157.46630859375</v>
      </c>
      <c r="GP15" s="225">
        <v>118.61154937744141</v>
      </c>
      <c r="GQ15" s="225">
        <v>130.0999755859375</v>
      </c>
      <c r="GR15" s="225">
        <v>123.66461181640625</v>
      </c>
      <c r="GS15" s="225">
        <v>136.43167114257813</v>
      </c>
      <c r="GT15" s="225">
        <v>127.07318115234375</v>
      </c>
      <c r="GU15" s="225">
        <v>131.62811279296875</v>
      </c>
      <c r="GV15" s="225">
        <v>125.80586242675781</v>
      </c>
      <c r="GW15" s="225">
        <v>122.79916381835938</v>
      </c>
      <c r="GX15" s="225">
        <v>127.08894348144531</v>
      </c>
      <c r="GY15" s="225">
        <v>127.08893585205078</v>
      </c>
    </row>
    <row r="16" spans="1:207" x14ac:dyDescent="0.25">
      <c r="A16" s="226">
        <v>43132</v>
      </c>
      <c r="B16" s="225">
        <v>2</v>
      </c>
      <c r="C16" s="225">
        <v>2018</v>
      </c>
      <c r="D16" s="225">
        <v>130.13102722167969</v>
      </c>
      <c r="E16" s="225">
        <v>129.33427429199219</v>
      </c>
      <c r="F16" s="225">
        <v>128.76020812988281</v>
      </c>
      <c r="G16" s="225">
        <v>127.34841156005859</v>
      </c>
      <c r="H16" s="225">
        <v>129.37234497070313</v>
      </c>
      <c r="I16" s="225">
        <v>129.07936096191406</v>
      </c>
      <c r="J16" s="225">
        <v>129.57264709472656</v>
      </c>
      <c r="K16" s="225">
        <v>129.85459899902344</v>
      </c>
      <c r="L16" s="225">
        <v>129.22213745117188</v>
      </c>
      <c r="M16" s="225">
        <v>127.60318756103516</v>
      </c>
      <c r="N16" s="225">
        <v>129.92012023925781</v>
      </c>
      <c r="O16" s="225">
        <v>128.76950073242188</v>
      </c>
      <c r="P16" s="225">
        <v>130.58271789550781</v>
      </c>
      <c r="Q16" s="225">
        <v>130.66969299316406</v>
      </c>
      <c r="R16" s="225">
        <v>129.7119140625</v>
      </c>
      <c r="S16" s="225">
        <v>127.85507202148438</v>
      </c>
      <c r="T16" s="225">
        <v>130.60276794433594</v>
      </c>
      <c r="U16" s="225">
        <v>129.11508178710938</v>
      </c>
      <c r="V16" s="225">
        <v>129.7266845703125</v>
      </c>
      <c r="W16" s="225">
        <v>129.73443603515625</v>
      </c>
      <c r="X16" s="225">
        <v>130.111083984375</v>
      </c>
      <c r="Y16" s="225">
        <v>127.77836608886719</v>
      </c>
      <c r="Z16" s="225">
        <v>131.15632629394531</v>
      </c>
      <c r="AA16" s="225">
        <v>129.50616455078125</v>
      </c>
      <c r="AB16" s="225">
        <v>130.24632263183594</v>
      </c>
      <c r="AC16" s="225">
        <v>130.56443786621094</v>
      </c>
      <c r="AD16" s="225">
        <v>130.04257202148438</v>
      </c>
      <c r="AE16" s="225">
        <v>128.16938781738281</v>
      </c>
      <c r="AF16" s="225">
        <v>130.54776000976563</v>
      </c>
      <c r="AG16" s="225">
        <v>129.30343627929688</v>
      </c>
      <c r="AH16" s="225">
        <v>130.2322998046875</v>
      </c>
      <c r="AI16" s="225">
        <v>130.45498657226563</v>
      </c>
      <c r="AJ16" s="225">
        <v>130.19157409667969</v>
      </c>
      <c r="AK16" s="225">
        <v>127.73271942138672</v>
      </c>
      <c r="AL16" s="225">
        <v>131.04176330566406</v>
      </c>
      <c r="AM16" s="225">
        <v>128.88804626464844</v>
      </c>
      <c r="AN16" s="225">
        <v>129.73056030273438</v>
      </c>
      <c r="AO16" s="225">
        <v>131.03372192382813</v>
      </c>
      <c r="AP16" s="225">
        <v>130.0750732421875</v>
      </c>
      <c r="AQ16" s="225">
        <v>128.42173767089844</v>
      </c>
      <c r="AR16" s="225">
        <v>131.2481689453125</v>
      </c>
      <c r="AS16" s="225">
        <v>129.515869140625</v>
      </c>
      <c r="AT16" s="225">
        <v>130.11009216308594</v>
      </c>
      <c r="AU16" s="225">
        <v>130.21502685546875</v>
      </c>
      <c r="AV16" s="225">
        <v>130.74400329589844</v>
      </c>
      <c r="AW16" s="225">
        <v>128.255859375</v>
      </c>
      <c r="AX16" s="225">
        <v>131.44013977050781</v>
      </c>
      <c r="AY16" s="225">
        <v>129.90676879882813</v>
      </c>
      <c r="AZ16" s="225">
        <v>130.37641906738281</v>
      </c>
      <c r="BA16" s="225">
        <v>131.03077697753906</v>
      </c>
      <c r="BB16" s="225">
        <v>130.9835205078125</v>
      </c>
      <c r="BC16" s="225">
        <v>129.19589233398438</v>
      </c>
      <c r="BD16" s="225">
        <v>131.83245849609375</v>
      </c>
      <c r="BE16" s="225">
        <v>130.289306640625</v>
      </c>
      <c r="BF16" s="225">
        <v>130.0421142578125</v>
      </c>
      <c r="BG16" s="225">
        <v>130.65208435058594</v>
      </c>
      <c r="BH16" s="225">
        <v>130.57833862304688</v>
      </c>
      <c r="BI16" s="225">
        <v>126.9083251953125</v>
      </c>
      <c r="BJ16" s="225">
        <v>132.2222900390625</v>
      </c>
      <c r="BK16" s="225">
        <v>130.69107055664063</v>
      </c>
      <c r="BL16" s="225">
        <v>125.19200134277344</v>
      </c>
      <c r="BM16" s="225">
        <v>128.79132080078125</v>
      </c>
      <c r="BN16" s="225">
        <v>115.20816802978516</v>
      </c>
      <c r="BO16" s="225">
        <v>163.67681884765625</v>
      </c>
      <c r="BP16" s="225">
        <v>120.13687896728516</v>
      </c>
      <c r="BQ16" s="225">
        <v>132.58329772949219</v>
      </c>
      <c r="BR16" s="225">
        <v>129.54345703125</v>
      </c>
      <c r="BS16" s="225">
        <v>149.22669982910156</v>
      </c>
      <c r="BT16" s="225">
        <v>128.61038208007813</v>
      </c>
      <c r="BU16" s="225">
        <v>135.02470397949219</v>
      </c>
      <c r="BV16" s="225">
        <v>127.71131896972656</v>
      </c>
      <c r="BW16" s="225">
        <v>124.58788299560547</v>
      </c>
      <c r="BX16" s="225">
        <v>125.2698974609375</v>
      </c>
      <c r="BY16" s="225">
        <v>128.76203918457031</v>
      </c>
      <c r="BZ16" s="225">
        <v>115.30374908447266</v>
      </c>
      <c r="CA16" s="225">
        <v>164.19534301757813</v>
      </c>
      <c r="CB16" s="225">
        <v>120.36463928222656</v>
      </c>
      <c r="CC16" s="225">
        <v>132.955078125</v>
      </c>
      <c r="CD16" s="225">
        <v>129.70957946777344</v>
      </c>
      <c r="CE16" s="225">
        <v>149.28076171875</v>
      </c>
      <c r="CF16" s="225">
        <v>128.42169189453125</v>
      </c>
      <c r="CG16" s="225">
        <v>135.42755126953125</v>
      </c>
      <c r="CH16" s="225">
        <v>127.76503753662109</v>
      </c>
      <c r="CI16" s="225">
        <v>124.56981658935547</v>
      </c>
      <c r="CJ16" s="225">
        <v>125.37203216552734</v>
      </c>
      <c r="CK16" s="225">
        <v>128.64598083496094</v>
      </c>
      <c r="CL16" s="225">
        <v>115.22563171386719</v>
      </c>
      <c r="CM16" s="225">
        <v>163.75250244140625</v>
      </c>
      <c r="CN16" s="225">
        <v>120.42561340332031</v>
      </c>
      <c r="CO16" s="225">
        <v>132.95729064941406</v>
      </c>
      <c r="CP16" s="225">
        <v>129.675537109375</v>
      </c>
      <c r="CQ16" s="225">
        <v>149.24842834472656</v>
      </c>
      <c r="CR16" s="225">
        <v>128.49174499511719</v>
      </c>
      <c r="CS16" s="225">
        <v>134.311279296875</v>
      </c>
      <c r="CT16" s="225">
        <v>127.94779968261719</v>
      </c>
      <c r="CU16" s="225">
        <v>124.68405914306641</v>
      </c>
      <c r="CV16" s="225">
        <v>125.35794830322266</v>
      </c>
      <c r="CW16" s="225">
        <v>128.85159301757813</v>
      </c>
      <c r="CX16" s="225">
        <v>115.37411499023438</v>
      </c>
      <c r="CY16" s="225">
        <v>163.70538330078125</v>
      </c>
      <c r="CZ16" s="225">
        <v>120.52194976806641</v>
      </c>
      <c r="DA16" s="225">
        <v>133.0565185546875</v>
      </c>
      <c r="DB16" s="225">
        <v>129.35516357421875</v>
      </c>
      <c r="DC16" s="225">
        <v>148.94560241699219</v>
      </c>
      <c r="DD16" s="225">
        <v>128.51188659667969</v>
      </c>
      <c r="DE16" s="225">
        <v>134.32313537597656</v>
      </c>
      <c r="DF16" s="225">
        <v>128.20643615722656</v>
      </c>
      <c r="DG16" s="225">
        <v>124.79841613769531</v>
      </c>
      <c r="DH16" s="225">
        <v>125.44235229492188</v>
      </c>
      <c r="DI16" s="225">
        <v>128.74992370605469</v>
      </c>
      <c r="DJ16" s="225">
        <v>115.51030731201172</v>
      </c>
      <c r="DK16" s="225">
        <v>163.59344482421875</v>
      </c>
      <c r="DL16" s="225">
        <v>120.62701416015625</v>
      </c>
      <c r="DM16" s="225">
        <v>133.23619079589844</v>
      </c>
      <c r="DN16" s="225">
        <v>129.53469848632813</v>
      </c>
      <c r="DO16" s="225">
        <v>149.23228454589844</v>
      </c>
      <c r="DP16" s="225">
        <v>128.42971801757813</v>
      </c>
      <c r="DQ16" s="225">
        <v>134.88575744628906</v>
      </c>
      <c r="DR16" s="225">
        <v>128.3079833984375</v>
      </c>
      <c r="DS16" s="225">
        <v>124.77095031738281</v>
      </c>
      <c r="DT16" s="225">
        <v>125.35835266113281</v>
      </c>
      <c r="DU16" s="225">
        <v>128.67938232421875</v>
      </c>
      <c r="DV16" s="225">
        <v>115.39089965820313</v>
      </c>
      <c r="DW16" s="225">
        <v>163.55958557128906</v>
      </c>
      <c r="DX16" s="225">
        <v>120.69777679443359</v>
      </c>
      <c r="DY16" s="225">
        <v>133.18698120117188</v>
      </c>
      <c r="DZ16" s="225">
        <v>129.48452758789063</v>
      </c>
      <c r="EA16" s="225">
        <v>148.97651672363281</v>
      </c>
      <c r="EB16" s="225">
        <v>128.57968139648438</v>
      </c>
      <c r="EC16" s="225">
        <v>133.75248718261719</v>
      </c>
      <c r="ED16" s="225">
        <v>128.34407043457031</v>
      </c>
      <c r="EE16" s="225">
        <v>124.86569213867188</v>
      </c>
      <c r="EF16" s="225">
        <v>125.36898040771484</v>
      </c>
      <c r="EG16" s="225">
        <v>128.65528869628906</v>
      </c>
      <c r="EH16" s="225">
        <v>115.25828552246094</v>
      </c>
      <c r="EI16" s="225">
        <v>163.57640075683594</v>
      </c>
      <c r="EJ16" s="225">
        <v>120.60700988769531</v>
      </c>
      <c r="EK16" s="225">
        <v>133.18705749511719</v>
      </c>
      <c r="EL16" s="225">
        <v>129.10456848144531</v>
      </c>
      <c r="EM16" s="225">
        <v>148.67559814453125</v>
      </c>
      <c r="EN16" s="225">
        <v>128.35968017578125</v>
      </c>
      <c r="EO16" s="225">
        <v>134.41352844238281</v>
      </c>
      <c r="EP16" s="225">
        <v>128.43870544433594</v>
      </c>
      <c r="EQ16" s="225">
        <v>124.82117462158203</v>
      </c>
      <c r="ER16" s="225">
        <v>125.46775817871094</v>
      </c>
      <c r="ES16" s="225">
        <v>128.7723388671875</v>
      </c>
      <c r="ET16" s="225">
        <v>115.28319549560547</v>
      </c>
      <c r="EU16" s="225">
        <v>163.01881408691406</v>
      </c>
      <c r="EV16" s="225">
        <v>120.76029205322266</v>
      </c>
      <c r="EW16" s="225">
        <v>133.193359375</v>
      </c>
      <c r="EX16" s="225">
        <v>129.20159912109375</v>
      </c>
      <c r="EY16" s="225">
        <v>148.75648498535156</v>
      </c>
      <c r="EZ16" s="225">
        <v>128.41065979003906</v>
      </c>
      <c r="FA16" s="225">
        <v>133.77590942382813</v>
      </c>
      <c r="FB16" s="225">
        <v>128.53140258789063</v>
      </c>
      <c r="FC16" s="225">
        <v>124.99296569824219</v>
      </c>
      <c r="FD16" s="225">
        <v>125.56718444824219</v>
      </c>
      <c r="FE16" s="225">
        <v>128.73651123046875</v>
      </c>
      <c r="FF16" s="225">
        <v>115.43647003173828</v>
      </c>
      <c r="FG16" s="225">
        <v>162.90304565429688</v>
      </c>
      <c r="FH16" s="225">
        <v>120.80535888671875</v>
      </c>
      <c r="FI16" s="225">
        <v>133.31175231933594</v>
      </c>
      <c r="FJ16" s="225">
        <v>129.12635803222656</v>
      </c>
      <c r="FK16" s="225">
        <v>148.79701232910156</v>
      </c>
      <c r="FL16" s="225">
        <v>128.3172607421875</v>
      </c>
      <c r="FM16" s="225">
        <v>133.62814331054688</v>
      </c>
      <c r="FN16" s="225">
        <v>128.57005310058594</v>
      </c>
      <c r="FO16" s="225">
        <v>125.07623291015625</v>
      </c>
      <c r="FP16" s="225">
        <v>125.68755340576172</v>
      </c>
      <c r="FQ16" s="225">
        <v>128.67425537109375</v>
      </c>
      <c r="FR16" s="225">
        <v>114.98159790039063</v>
      </c>
      <c r="FS16" s="225">
        <v>162.43934631347656</v>
      </c>
      <c r="FT16" s="225">
        <v>120.84347534179688</v>
      </c>
      <c r="FU16" s="225">
        <v>133.21438598632813</v>
      </c>
      <c r="FV16" s="225">
        <v>128.65016174316406</v>
      </c>
      <c r="FW16" s="225">
        <v>148.16151428222656</v>
      </c>
      <c r="FX16" s="225">
        <v>128.17312622070313</v>
      </c>
      <c r="FY16" s="225">
        <v>132.93600463867188</v>
      </c>
      <c r="FZ16" s="225">
        <v>128.65397644042969</v>
      </c>
      <c r="GA16" s="225">
        <v>125.13076782226563</v>
      </c>
      <c r="GB16" s="225">
        <v>129.19355773925781</v>
      </c>
      <c r="GC16" s="225">
        <v>129.40251159667969</v>
      </c>
      <c r="GD16" s="225">
        <v>130.24070739746094</v>
      </c>
      <c r="GE16" s="225">
        <v>129.74650573730469</v>
      </c>
      <c r="GF16" s="225">
        <v>130.24150085449219</v>
      </c>
      <c r="GG16" s="225">
        <v>130.19467163085938</v>
      </c>
      <c r="GH16" s="225">
        <v>130.23223876953125</v>
      </c>
      <c r="GI16" s="225">
        <v>130.18777465820313</v>
      </c>
      <c r="GJ16" s="225">
        <v>130.66461181640625</v>
      </c>
      <c r="GK16" s="225">
        <v>130.32688903808594</v>
      </c>
      <c r="GL16" s="225">
        <v>125.41845703125</v>
      </c>
      <c r="GM16" s="225">
        <v>128.72749328613281</v>
      </c>
      <c r="GN16" s="225">
        <v>115.28179168701172</v>
      </c>
      <c r="GO16" s="225">
        <v>163.27241516113281</v>
      </c>
      <c r="GP16" s="225">
        <v>120.68070983886719</v>
      </c>
      <c r="GQ16" s="225">
        <v>133.17015075683594</v>
      </c>
      <c r="GR16" s="225">
        <v>129.1937255859375</v>
      </c>
      <c r="GS16" s="225">
        <v>148.84230041503906</v>
      </c>
      <c r="GT16" s="225">
        <v>128.37727355957031</v>
      </c>
      <c r="GU16" s="225">
        <v>133.87144470214844</v>
      </c>
      <c r="GV16" s="225">
        <v>128.40711975097656</v>
      </c>
      <c r="GW16" s="225">
        <v>124.91327667236328</v>
      </c>
      <c r="GX16" s="225">
        <v>130.15147399902344</v>
      </c>
      <c r="GY16" s="225">
        <v>130.15144348144531</v>
      </c>
    </row>
    <row r="17" spans="1:207" x14ac:dyDescent="0.25">
      <c r="A17" s="226">
        <v>43160</v>
      </c>
      <c r="B17" s="225">
        <v>3</v>
      </c>
      <c r="C17" s="225">
        <v>2018</v>
      </c>
      <c r="D17" s="225">
        <v>133.27418518066406</v>
      </c>
      <c r="E17" s="225">
        <v>131.80780029296875</v>
      </c>
      <c r="F17" s="225">
        <v>132.59921264648438</v>
      </c>
      <c r="G17" s="225">
        <v>130.24014282226563</v>
      </c>
      <c r="H17" s="225">
        <v>131.99726867675781</v>
      </c>
      <c r="I17" s="225">
        <v>132.7811279296875</v>
      </c>
      <c r="J17" s="225">
        <v>132.63948059082031</v>
      </c>
      <c r="K17" s="225">
        <v>132.38420104980469</v>
      </c>
      <c r="L17" s="225">
        <v>133.06901550292969</v>
      </c>
      <c r="M17" s="225">
        <v>130.62507629394531</v>
      </c>
      <c r="N17" s="225">
        <v>132.68336486816406</v>
      </c>
      <c r="O17" s="225">
        <v>132.65617370605469</v>
      </c>
      <c r="P17" s="225">
        <v>133.88328552246094</v>
      </c>
      <c r="Q17" s="225">
        <v>133.11923217773438</v>
      </c>
      <c r="R17" s="225">
        <v>133.59829711914063</v>
      </c>
      <c r="S17" s="225">
        <v>131.045166015625</v>
      </c>
      <c r="T17" s="225">
        <v>133.36727905273438</v>
      </c>
      <c r="U17" s="225">
        <v>132.866943359375</v>
      </c>
      <c r="V17" s="225">
        <v>132.93663024902344</v>
      </c>
      <c r="W17" s="225">
        <v>132.24964904785156</v>
      </c>
      <c r="X17" s="225">
        <v>134.169677734375</v>
      </c>
      <c r="Y17" s="225">
        <v>130.84561157226563</v>
      </c>
      <c r="Z17" s="225">
        <v>133.89712524414063</v>
      </c>
      <c r="AA17" s="225">
        <v>133.36882019042969</v>
      </c>
      <c r="AB17" s="225">
        <v>133.38777160644531</v>
      </c>
      <c r="AC17" s="225">
        <v>132.9915771484375</v>
      </c>
      <c r="AD17" s="225">
        <v>134.21647644042969</v>
      </c>
      <c r="AE17" s="225">
        <v>131.50582885742188</v>
      </c>
      <c r="AF17" s="225">
        <v>133.40830993652344</v>
      </c>
      <c r="AG17" s="225">
        <v>132.9935302734375</v>
      </c>
      <c r="AH17" s="225">
        <v>133.77729797363281</v>
      </c>
      <c r="AI17" s="225">
        <v>132.9412841796875</v>
      </c>
      <c r="AJ17" s="225">
        <v>134.31768798828125</v>
      </c>
      <c r="AK17" s="225">
        <v>130.63201904296875</v>
      </c>
      <c r="AL17" s="225">
        <v>133.78184509277344</v>
      </c>
      <c r="AM17" s="225">
        <v>132.73422241210938</v>
      </c>
      <c r="AN17" s="225">
        <v>132.95550537109375</v>
      </c>
      <c r="AO17" s="225">
        <v>133.49667358398438</v>
      </c>
      <c r="AP17" s="225">
        <v>134.32760620117188</v>
      </c>
      <c r="AQ17" s="225">
        <v>131.63694763183594</v>
      </c>
      <c r="AR17" s="225">
        <v>134.03630065917969</v>
      </c>
      <c r="AS17" s="225">
        <v>133.4276123046875</v>
      </c>
      <c r="AT17" s="225">
        <v>133.39265441894531</v>
      </c>
      <c r="AU17" s="225">
        <v>132.74647521972656</v>
      </c>
      <c r="AV17" s="225">
        <v>135.03805541992188</v>
      </c>
      <c r="AW17" s="225">
        <v>131.44851684570313</v>
      </c>
      <c r="AX17" s="225">
        <v>134.20555114746094</v>
      </c>
      <c r="AY17" s="225">
        <v>134.03860473632813</v>
      </c>
      <c r="AZ17" s="225">
        <v>133.75486755371094</v>
      </c>
      <c r="BA17" s="225">
        <v>133.50408935546875</v>
      </c>
      <c r="BB17" s="225">
        <v>135.24542236328125</v>
      </c>
      <c r="BC17" s="225">
        <v>132.60087585449219</v>
      </c>
      <c r="BD17" s="225">
        <v>134.57749938964844</v>
      </c>
      <c r="BE17" s="225">
        <v>134.41389465332031</v>
      </c>
      <c r="BF17" s="225">
        <v>133.32769775390625</v>
      </c>
      <c r="BG17" s="225">
        <v>133.06199645996094</v>
      </c>
      <c r="BH17" s="225">
        <v>134.77790832519531</v>
      </c>
      <c r="BI17" s="225">
        <v>129.91377258300781</v>
      </c>
      <c r="BJ17" s="225">
        <v>134.90312194824219</v>
      </c>
      <c r="BK17" s="225">
        <v>134.8814697265625</v>
      </c>
      <c r="BL17" s="225">
        <v>128.28984069824219</v>
      </c>
      <c r="BM17" s="225">
        <v>129.68238830566406</v>
      </c>
      <c r="BN17" s="225">
        <v>118.97913360595703</v>
      </c>
      <c r="BO17" s="225">
        <v>164.94613647460938</v>
      </c>
      <c r="BP17" s="225">
        <v>125.27047729492188</v>
      </c>
      <c r="BQ17" s="225">
        <v>134.46195983886719</v>
      </c>
      <c r="BR17" s="225">
        <v>132.406494140625</v>
      </c>
      <c r="BS17" s="225">
        <v>153.42103576660156</v>
      </c>
      <c r="BT17" s="225">
        <v>130.51060485839844</v>
      </c>
      <c r="BU17" s="225">
        <v>155.03216552734375</v>
      </c>
      <c r="BV17" s="225">
        <v>130.11265563964844</v>
      </c>
      <c r="BW17" s="225">
        <v>126.67666625976563</v>
      </c>
      <c r="BX17" s="225">
        <v>128.33712768554688</v>
      </c>
      <c r="BY17" s="225">
        <v>129.64791870117188</v>
      </c>
      <c r="BZ17" s="225">
        <v>119.27185821533203</v>
      </c>
      <c r="CA17" s="225">
        <v>165.35737609863281</v>
      </c>
      <c r="CB17" s="225">
        <v>125.59790802001953</v>
      </c>
      <c r="CC17" s="225">
        <v>134.81483459472656</v>
      </c>
      <c r="CD17" s="225">
        <v>132.46302795410156</v>
      </c>
      <c r="CE17" s="225">
        <v>153.50576782226563</v>
      </c>
      <c r="CF17" s="225">
        <v>130.23709106445313</v>
      </c>
      <c r="CG17" s="225">
        <v>154.84382629394531</v>
      </c>
      <c r="CH17" s="225">
        <v>130.24476623535156</v>
      </c>
      <c r="CI17" s="225">
        <v>126.71463012695313</v>
      </c>
      <c r="CJ17" s="225">
        <v>128.40676879882813</v>
      </c>
      <c r="CK17" s="225">
        <v>129.53814697265625</v>
      </c>
      <c r="CL17" s="225">
        <v>119.59683227539063</v>
      </c>
      <c r="CM17" s="225">
        <v>164.777099609375</v>
      </c>
      <c r="CN17" s="225">
        <v>125.71123504638672</v>
      </c>
      <c r="CO17" s="225">
        <v>134.73539733886719</v>
      </c>
      <c r="CP17" s="225">
        <v>132.39897155761719</v>
      </c>
      <c r="CQ17" s="225">
        <v>153.42616271972656</v>
      </c>
      <c r="CR17" s="225">
        <v>130.23722839355469</v>
      </c>
      <c r="CS17" s="225">
        <v>153.20849609375</v>
      </c>
      <c r="CT17" s="225">
        <v>130.33712768554688</v>
      </c>
      <c r="CU17" s="225">
        <v>126.92218780517578</v>
      </c>
      <c r="CV17" s="225">
        <v>128.3558349609375</v>
      </c>
      <c r="CW17" s="225">
        <v>129.74278259277344</v>
      </c>
      <c r="CX17" s="225">
        <v>119.73696136474609</v>
      </c>
      <c r="CY17" s="225">
        <v>164.87678527832031</v>
      </c>
      <c r="CZ17" s="225">
        <v>125.90314483642578</v>
      </c>
      <c r="DA17" s="225">
        <v>134.89364624023438</v>
      </c>
      <c r="DB17" s="225">
        <v>131.76423645019531</v>
      </c>
      <c r="DC17" s="225">
        <v>153.08415222167969</v>
      </c>
      <c r="DD17" s="225">
        <v>130.0472412109375</v>
      </c>
      <c r="DE17" s="225">
        <v>153.28764343261719</v>
      </c>
      <c r="DF17" s="225">
        <v>130.46687316894531</v>
      </c>
      <c r="DG17" s="225">
        <v>127.10836791992188</v>
      </c>
      <c r="DH17" s="225">
        <v>128.423583984375</v>
      </c>
      <c r="DI17" s="225">
        <v>129.65020751953125</v>
      </c>
      <c r="DJ17" s="225">
        <v>120.03023529052734</v>
      </c>
      <c r="DK17" s="225">
        <v>164.31338500976563</v>
      </c>
      <c r="DL17" s="225">
        <v>126.02626800537109</v>
      </c>
      <c r="DM17" s="225">
        <v>135.00831604003906</v>
      </c>
      <c r="DN17" s="225">
        <v>132.07017517089844</v>
      </c>
      <c r="DO17" s="225">
        <v>153.37628173828125</v>
      </c>
      <c r="DP17" s="225">
        <v>129.95323181152344</v>
      </c>
      <c r="DQ17" s="225">
        <v>153.58938598632813</v>
      </c>
      <c r="DR17" s="225">
        <v>130.47492980957031</v>
      </c>
      <c r="DS17" s="225">
        <v>127.04929351806641</v>
      </c>
      <c r="DT17" s="225">
        <v>128.31048583984375</v>
      </c>
      <c r="DU17" s="225">
        <v>129.58232116699219</v>
      </c>
      <c r="DV17" s="225">
        <v>119.96608734130859</v>
      </c>
      <c r="DW17" s="225">
        <v>164.49824523925781</v>
      </c>
      <c r="DX17" s="225">
        <v>126.14048004150391</v>
      </c>
      <c r="DY17" s="225">
        <v>134.98503112792969</v>
      </c>
      <c r="DZ17" s="225">
        <v>131.8388671875</v>
      </c>
      <c r="EA17" s="225">
        <v>153.08175659179688</v>
      </c>
      <c r="EB17" s="225">
        <v>130.09980773925781</v>
      </c>
      <c r="EC17" s="225">
        <v>152.69100952148438</v>
      </c>
      <c r="ED17" s="225">
        <v>130.59466552734375</v>
      </c>
      <c r="EE17" s="225">
        <v>127.23166656494141</v>
      </c>
      <c r="EF17" s="225">
        <v>128.29998779296875</v>
      </c>
      <c r="EG17" s="225">
        <v>129.56329345703125</v>
      </c>
      <c r="EH17" s="225">
        <v>120.06829833984375</v>
      </c>
      <c r="EI17" s="225">
        <v>164.57913208007813</v>
      </c>
      <c r="EJ17" s="225">
        <v>126.01669311523438</v>
      </c>
      <c r="EK17" s="225">
        <v>134.9188232421875</v>
      </c>
      <c r="EL17" s="225">
        <v>131.36709594726563</v>
      </c>
      <c r="EM17" s="225">
        <v>152.76155090332031</v>
      </c>
      <c r="EN17" s="225">
        <v>129.8785400390625</v>
      </c>
      <c r="EO17" s="225">
        <v>153.06350708007813</v>
      </c>
      <c r="EP17" s="225">
        <v>130.70181274414063</v>
      </c>
      <c r="EQ17" s="225">
        <v>127.18784332275391</v>
      </c>
      <c r="ER17" s="225">
        <v>128.36410522460938</v>
      </c>
      <c r="ES17" s="225">
        <v>129.67898559570313</v>
      </c>
      <c r="ET17" s="225">
        <v>120.21108245849609</v>
      </c>
      <c r="EU17" s="225">
        <v>164.05918884277344</v>
      </c>
      <c r="EV17" s="225">
        <v>126.23021697998047</v>
      </c>
      <c r="EW17" s="225">
        <v>134.87307739257813</v>
      </c>
      <c r="EX17" s="225">
        <v>131.41433715820313</v>
      </c>
      <c r="EY17" s="225">
        <v>152.8406982421875</v>
      </c>
      <c r="EZ17" s="225">
        <v>129.80854797363281</v>
      </c>
      <c r="FA17" s="225">
        <v>152.75486755371094</v>
      </c>
      <c r="FB17" s="225">
        <v>130.75189208984375</v>
      </c>
      <c r="FC17" s="225">
        <v>127.40033721923828</v>
      </c>
      <c r="FD17" s="225">
        <v>128.42237854003906</v>
      </c>
      <c r="FE17" s="225">
        <v>129.63674926757813</v>
      </c>
      <c r="FF17" s="225">
        <v>120.47467041015625</v>
      </c>
      <c r="FG17" s="225">
        <v>163.91525268554688</v>
      </c>
      <c r="FH17" s="225">
        <v>126.3233642578125</v>
      </c>
      <c r="FI17" s="225">
        <v>134.95225524902344</v>
      </c>
      <c r="FJ17" s="225">
        <v>131.34629821777344</v>
      </c>
      <c r="FK17" s="225">
        <v>152.850830078125</v>
      </c>
      <c r="FL17" s="225">
        <v>129.71522521972656</v>
      </c>
      <c r="FM17" s="225">
        <v>152.25054931640625</v>
      </c>
      <c r="FN17" s="225">
        <v>130.69670104980469</v>
      </c>
      <c r="FO17" s="225">
        <v>127.55976104736328</v>
      </c>
      <c r="FP17" s="225">
        <v>128.49008178710938</v>
      </c>
      <c r="FQ17" s="225">
        <v>129.57443237304688</v>
      </c>
      <c r="FR17" s="225">
        <v>120.38948059082031</v>
      </c>
      <c r="FS17" s="225">
        <v>163.88804626464844</v>
      </c>
      <c r="FT17" s="225">
        <v>126.41980743408203</v>
      </c>
      <c r="FU17" s="225">
        <v>134.81629943847656</v>
      </c>
      <c r="FV17" s="225">
        <v>130.72764587402344</v>
      </c>
      <c r="FW17" s="225">
        <v>152.0965576171875</v>
      </c>
      <c r="FX17" s="225">
        <v>129.64788818359375</v>
      </c>
      <c r="FY17" s="225">
        <v>152.06405639648438</v>
      </c>
      <c r="FZ17" s="225">
        <v>130.80387878417969</v>
      </c>
      <c r="GA17" s="225">
        <v>127.69583129882813</v>
      </c>
      <c r="GB17" s="225">
        <v>132.20503234863281</v>
      </c>
      <c r="GC17" s="225">
        <v>132.42958068847656</v>
      </c>
      <c r="GD17" s="225">
        <v>133.31954956054688</v>
      </c>
      <c r="GE17" s="225">
        <v>132.79554748535156</v>
      </c>
      <c r="GF17" s="225">
        <v>133.20999145507813</v>
      </c>
      <c r="GG17" s="225">
        <v>133.34974670410156</v>
      </c>
      <c r="GH17" s="225">
        <v>133.29261779785156</v>
      </c>
      <c r="GI17" s="225">
        <v>133.27882385253906</v>
      </c>
      <c r="GJ17" s="225">
        <v>133.78399658203125</v>
      </c>
      <c r="GK17" s="225">
        <v>133.45379638671875</v>
      </c>
      <c r="GL17" s="225">
        <v>128.37278747558594</v>
      </c>
      <c r="GM17" s="225">
        <v>129.62615966796875</v>
      </c>
      <c r="GN17" s="225">
        <v>119.97938537597656</v>
      </c>
      <c r="GO17" s="225">
        <v>164.37232971191406</v>
      </c>
      <c r="GP17" s="225">
        <v>126.1317138671875</v>
      </c>
      <c r="GQ17" s="225">
        <v>134.87704467773438</v>
      </c>
      <c r="GR17" s="225">
        <v>131.52066040039063</v>
      </c>
      <c r="GS17" s="225">
        <v>152.93429565429688</v>
      </c>
      <c r="GT17" s="225">
        <v>129.90634155273438</v>
      </c>
      <c r="GU17" s="225">
        <v>152.79335021972656</v>
      </c>
      <c r="GV17" s="225">
        <v>130.62808227539063</v>
      </c>
      <c r="GW17" s="225">
        <v>127.30188751220703</v>
      </c>
      <c r="GX17" s="225">
        <v>133.23297119140625</v>
      </c>
      <c r="GY17" s="225">
        <v>133.23297119140625</v>
      </c>
    </row>
    <row r="18" spans="1:207" x14ac:dyDescent="0.25">
      <c r="A18" s="226">
        <v>43191</v>
      </c>
      <c r="B18" s="225">
        <v>4</v>
      </c>
      <c r="C18" s="225">
        <v>2018</v>
      </c>
      <c r="D18" s="225">
        <v>136.40316772460938</v>
      </c>
      <c r="E18" s="225">
        <v>135.49171447753906</v>
      </c>
      <c r="F18" s="225">
        <v>136.18673706054688</v>
      </c>
      <c r="G18" s="225">
        <v>133.75987243652344</v>
      </c>
      <c r="H18" s="225">
        <v>136.16519165039063</v>
      </c>
      <c r="I18" s="225">
        <v>136.61738586425781</v>
      </c>
      <c r="J18" s="225">
        <v>135.66410827636719</v>
      </c>
      <c r="K18" s="225">
        <v>136.18203735351563</v>
      </c>
      <c r="L18" s="225">
        <v>136.81892395019531</v>
      </c>
      <c r="M18" s="225">
        <v>134.13847351074219</v>
      </c>
      <c r="N18" s="225">
        <v>137.04344177246094</v>
      </c>
      <c r="O18" s="225">
        <v>136.45256042480469</v>
      </c>
      <c r="P18" s="225">
        <v>137.16873168945313</v>
      </c>
      <c r="Q18" s="225">
        <v>137.09077453613281</v>
      </c>
      <c r="R18" s="225">
        <v>137.44590759277344</v>
      </c>
      <c r="S18" s="225">
        <v>134.63888549804688</v>
      </c>
      <c r="T18" s="225">
        <v>137.73880004882813</v>
      </c>
      <c r="U18" s="225">
        <v>136.63705444335938</v>
      </c>
      <c r="V18" s="225">
        <v>136.15379333496094</v>
      </c>
      <c r="W18" s="225">
        <v>136.03022766113281</v>
      </c>
      <c r="X18" s="225">
        <v>138.05178833007813</v>
      </c>
      <c r="Y18" s="225">
        <v>134.42356872558594</v>
      </c>
      <c r="Z18" s="225">
        <v>138.42164611816406</v>
      </c>
      <c r="AA18" s="225">
        <v>137.09783935546875</v>
      </c>
      <c r="AB18" s="225">
        <v>136.61680603027344</v>
      </c>
      <c r="AC18" s="225">
        <v>136.92665100097656</v>
      </c>
      <c r="AD18" s="225">
        <v>138.07632446289063</v>
      </c>
      <c r="AE18" s="225">
        <v>135.07733154296875</v>
      </c>
      <c r="AF18" s="225">
        <v>137.80720520019531</v>
      </c>
      <c r="AG18" s="225">
        <v>136.65632629394531</v>
      </c>
      <c r="AH18" s="225">
        <v>137.01123046875</v>
      </c>
      <c r="AI18" s="225">
        <v>136.845947265625</v>
      </c>
      <c r="AJ18" s="225">
        <v>138.28913879394531</v>
      </c>
      <c r="AK18" s="225">
        <v>134.2265625</v>
      </c>
      <c r="AL18" s="225">
        <v>138.23789978027344</v>
      </c>
      <c r="AM18" s="225">
        <v>136.286376953125</v>
      </c>
      <c r="AN18" s="225">
        <v>136.31135559082031</v>
      </c>
      <c r="AO18" s="225">
        <v>137.49151611328125</v>
      </c>
      <c r="AP18" s="225">
        <v>138.31684875488281</v>
      </c>
      <c r="AQ18" s="225">
        <v>135.28854370117188</v>
      </c>
      <c r="AR18" s="225">
        <v>138.44610595703125</v>
      </c>
      <c r="AS18" s="225">
        <v>137.06562805175781</v>
      </c>
      <c r="AT18" s="225">
        <v>136.77867126464844</v>
      </c>
      <c r="AU18" s="225">
        <v>136.60609436035156</v>
      </c>
      <c r="AV18" s="225">
        <v>139.19454956054688</v>
      </c>
      <c r="AW18" s="225">
        <v>135.12541198730469</v>
      </c>
      <c r="AX18" s="225">
        <v>138.60299682617188</v>
      </c>
      <c r="AY18" s="225">
        <v>137.56214904785156</v>
      </c>
      <c r="AZ18" s="225">
        <v>137.08283996582031</v>
      </c>
      <c r="BA18" s="225">
        <v>137.51119995117188</v>
      </c>
      <c r="BB18" s="225">
        <v>139.49473571777344</v>
      </c>
      <c r="BC18" s="225">
        <v>136.51620483398438</v>
      </c>
      <c r="BD18" s="225">
        <v>139.04359436035156</v>
      </c>
      <c r="BE18" s="225">
        <v>138.02618408203125</v>
      </c>
      <c r="BF18" s="225">
        <v>136.76902770996094</v>
      </c>
      <c r="BG18" s="225">
        <v>137.00053405761719</v>
      </c>
      <c r="BH18" s="225">
        <v>139.03971862792969</v>
      </c>
      <c r="BI18" s="225">
        <v>133.41261291503906</v>
      </c>
      <c r="BJ18" s="225">
        <v>139.48030090332031</v>
      </c>
      <c r="BK18" s="225">
        <v>138.50360107421875</v>
      </c>
      <c r="BL18" s="225">
        <v>129.90934753417969</v>
      </c>
      <c r="BM18" s="225">
        <v>131.41902160644531</v>
      </c>
      <c r="BN18" s="225">
        <v>123.74056243896484</v>
      </c>
      <c r="BO18" s="225">
        <v>179.09567260742188</v>
      </c>
      <c r="BP18" s="225">
        <v>126.83900451660156</v>
      </c>
      <c r="BQ18" s="225">
        <v>136.90948486328125</v>
      </c>
      <c r="BR18" s="225">
        <v>137.245361328125</v>
      </c>
      <c r="BS18" s="225">
        <v>155.46334838867188</v>
      </c>
      <c r="BT18" s="225">
        <v>133.00080871582031</v>
      </c>
      <c r="BU18" s="225">
        <v>156.27740478515625</v>
      </c>
      <c r="BV18" s="225">
        <v>132.92465209960938</v>
      </c>
      <c r="BW18" s="225">
        <v>128.84713745117188</v>
      </c>
      <c r="BX18" s="225">
        <v>129.91561889648438</v>
      </c>
      <c r="BY18" s="225">
        <v>131.33558654785156</v>
      </c>
      <c r="BZ18" s="225">
        <v>124.14817810058594</v>
      </c>
      <c r="CA18" s="225">
        <v>179.56500244140625</v>
      </c>
      <c r="CB18" s="225">
        <v>127.16276550292969</v>
      </c>
      <c r="CC18" s="225">
        <v>137.32614135742188</v>
      </c>
      <c r="CD18" s="225">
        <v>137.28428649902344</v>
      </c>
      <c r="CE18" s="225">
        <v>155.42181396484375</v>
      </c>
      <c r="CF18" s="225">
        <v>132.74404907226563</v>
      </c>
      <c r="CG18" s="225">
        <v>156.56471252441406</v>
      </c>
      <c r="CH18" s="225">
        <v>133.03077697753906</v>
      </c>
      <c r="CI18" s="225">
        <v>128.86415100097656</v>
      </c>
      <c r="CJ18" s="225">
        <v>129.95310974121094</v>
      </c>
      <c r="CK18" s="225">
        <v>131.21397399902344</v>
      </c>
      <c r="CL18" s="225">
        <v>124.48814392089844</v>
      </c>
      <c r="CM18" s="225">
        <v>178.47291564941406</v>
      </c>
      <c r="CN18" s="225">
        <v>127.27555084228516</v>
      </c>
      <c r="CO18" s="225">
        <v>137.16529846191406</v>
      </c>
      <c r="CP18" s="225">
        <v>137.24742126464844</v>
      </c>
      <c r="CQ18" s="225">
        <v>155.19784545898438</v>
      </c>
      <c r="CR18" s="225">
        <v>132.766845703125</v>
      </c>
      <c r="CS18" s="225">
        <v>154.73403930664063</v>
      </c>
      <c r="CT18" s="225">
        <v>133.17076110839844</v>
      </c>
      <c r="CU18" s="225">
        <v>129.08085632324219</v>
      </c>
      <c r="CV18" s="225">
        <v>129.91560363769531</v>
      </c>
      <c r="CW18" s="225">
        <v>131.40408325195313</v>
      </c>
      <c r="CX18" s="225">
        <v>124.73348999023438</v>
      </c>
      <c r="CY18" s="225">
        <v>178.54714965820313</v>
      </c>
      <c r="CZ18" s="225">
        <v>127.47992706298828</v>
      </c>
      <c r="DA18" s="225">
        <v>137.39712524414063</v>
      </c>
      <c r="DB18" s="225">
        <v>136.87425231933594</v>
      </c>
      <c r="DC18" s="225">
        <v>154.71824645996094</v>
      </c>
      <c r="DD18" s="225">
        <v>132.49214172363281</v>
      </c>
      <c r="DE18" s="225">
        <v>154.84101867675781</v>
      </c>
      <c r="DF18" s="225">
        <v>133.37857055664063</v>
      </c>
      <c r="DG18" s="225">
        <v>129.23634338378906</v>
      </c>
      <c r="DH18" s="225">
        <v>129.93775939941406</v>
      </c>
      <c r="DI18" s="225">
        <v>131.34933471679688</v>
      </c>
      <c r="DJ18" s="225">
        <v>125.13236999511719</v>
      </c>
      <c r="DK18" s="225">
        <v>177.78804016113281</v>
      </c>
      <c r="DL18" s="225">
        <v>127.57808685302734</v>
      </c>
      <c r="DM18" s="225">
        <v>137.49906921386719</v>
      </c>
      <c r="DN18" s="225">
        <v>137.00816345214844</v>
      </c>
      <c r="DO18" s="225">
        <v>154.98533630371094</v>
      </c>
      <c r="DP18" s="225">
        <v>132.44802856445313</v>
      </c>
      <c r="DQ18" s="225">
        <v>155.52162170410156</v>
      </c>
      <c r="DR18" s="225">
        <v>133.47088623046875</v>
      </c>
      <c r="DS18" s="225">
        <v>129.21331787109375</v>
      </c>
      <c r="DT18" s="225">
        <v>129.8436279296875</v>
      </c>
      <c r="DU18" s="225">
        <v>131.28620910644531</v>
      </c>
      <c r="DV18" s="225">
        <v>124.99150085449219</v>
      </c>
      <c r="DW18" s="225">
        <v>177.77189636230469</v>
      </c>
      <c r="DX18" s="225">
        <v>127.75276947021484</v>
      </c>
      <c r="DY18" s="225">
        <v>137.48138427734375</v>
      </c>
      <c r="DZ18" s="225">
        <v>136.88597106933594</v>
      </c>
      <c r="EA18" s="225">
        <v>154.65606689453125</v>
      </c>
      <c r="EB18" s="225">
        <v>132.536376953125</v>
      </c>
      <c r="EC18" s="225">
        <v>153.98466491699219</v>
      </c>
      <c r="ED18" s="225">
        <v>133.58880615234375</v>
      </c>
      <c r="EE18" s="225">
        <v>129.36100769042969</v>
      </c>
      <c r="EF18" s="225">
        <v>129.83560180664063</v>
      </c>
      <c r="EG18" s="225">
        <v>131.26113891601563</v>
      </c>
      <c r="EH18" s="225">
        <v>125.04398345947266</v>
      </c>
      <c r="EI18" s="225">
        <v>177.78671264648438</v>
      </c>
      <c r="EJ18" s="225">
        <v>127.62113952636719</v>
      </c>
      <c r="EK18" s="225">
        <v>137.34893798828125</v>
      </c>
      <c r="EL18" s="225">
        <v>136.58071899414063</v>
      </c>
      <c r="EM18" s="225">
        <v>154.27435302734375</v>
      </c>
      <c r="EN18" s="225">
        <v>132.35737609863281</v>
      </c>
      <c r="EO18" s="225">
        <v>154.57804870605469</v>
      </c>
      <c r="EP18" s="225">
        <v>133.68205261230469</v>
      </c>
      <c r="EQ18" s="225">
        <v>129.30282592773438</v>
      </c>
      <c r="ER18" s="225">
        <v>129.87460327148438</v>
      </c>
      <c r="ES18" s="225">
        <v>131.38539123535156</v>
      </c>
      <c r="ET18" s="225">
        <v>125.21409606933594</v>
      </c>
      <c r="EU18" s="225">
        <v>176.93057250976563</v>
      </c>
      <c r="EV18" s="225">
        <v>127.82891845703125</v>
      </c>
      <c r="EW18" s="225">
        <v>137.23309326171875</v>
      </c>
      <c r="EX18" s="225">
        <v>136.60395812988281</v>
      </c>
      <c r="EY18" s="225">
        <v>154.31723022460938</v>
      </c>
      <c r="EZ18" s="225">
        <v>132.22700500488281</v>
      </c>
      <c r="FA18" s="225">
        <v>154.07546997070313</v>
      </c>
      <c r="FB18" s="225">
        <v>133.75881958007813</v>
      </c>
      <c r="FC18" s="225">
        <v>129.51206970214844</v>
      </c>
      <c r="FD18" s="225">
        <v>129.89762878417969</v>
      </c>
      <c r="FE18" s="225">
        <v>131.33146667480469</v>
      </c>
      <c r="FF18" s="225">
        <v>125.57244110107422</v>
      </c>
      <c r="FG18" s="225">
        <v>176.54745483398438</v>
      </c>
      <c r="FH18" s="225">
        <v>127.93092346191406</v>
      </c>
      <c r="FI18" s="225">
        <v>137.30760192871094</v>
      </c>
      <c r="FJ18" s="225">
        <v>136.51226806640625</v>
      </c>
      <c r="FK18" s="225">
        <v>154.29022216796875</v>
      </c>
      <c r="FL18" s="225">
        <v>132.15226745605469</v>
      </c>
      <c r="FM18" s="225">
        <v>153.32026672363281</v>
      </c>
      <c r="FN18" s="225">
        <v>133.7843017578125</v>
      </c>
      <c r="FO18" s="225">
        <v>129.65377807617188</v>
      </c>
      <c r="FP18" s="225">
        <v>129.96116638183594</v>
      </c>
      <c r="FQ18" s="225">
        <v>131.22434997558594</v>
      </c>
      <c r="FR18" s="225">
        <v>125.26395416259766</v>
      </c>
      <c r="FS18" s="225">
        <v>176.05769348144531</v>
      </c>
      <c r="FT18" s="225">
        <v>128.04103088378906</v>
      </c>
      <c r="FU18" s="225">
        <v>137.09840393066406</v>
      </c>
      <c r="FV18" s="225">
        <v>136.15007019042969</v>
      </c>
      <c r="FW18" s="225">
        <v>153.38554382324219</v>
      </c>
      <c r="FX18" s="225">
        <v>132.09783935546875</v>
      </c>
      <c r="FY18" s="225">
        <v>153.18902587890625</v>
      </c>
      <c r="FZ18" s="225">
        <v>133.80813598632813</v>
      </c>
      <c r="GA18" s="225">
        <v>129.74705505371094</v>
      </c>
      <c r="GB18" s="225">
        <v>135.72254943847656</v>
      </c>
      <c r="GC18" s="225">
        <v>135.98634338378906</v>
      </c>
      <c r="GD18" s="225">
        <v>137.01907348632813</v>
      </c>
      <c r="GE18" s="225">
        <v>136.41236877441406</v>
      </c>
      <c r="GF18" s="225">
        <v>136.87544250488281</v>
      </c>
      <c r="GG18" s="225">
        <v>136.99546813964844</v>
      </c>
      <c r="GH18" s="225">
        <v>137.00703430175781</v>
      </c>
      <c r="GI18" s="225">
        <v>136.94332885742188</v>
      </c>
      <c r="GJ18" s="225">
        <v>137.46492004394531</v>
      </c>
      <c r="GK18" s="225">
        <v>137.1151123046875</v>
      </c>
      <c r="GL18" s="225">
        <v>129.90383911132813</v>
      </c>
      <c r="GM18" s="225">
        <v>131.31306457519531</v>
      </c>
      <c r="GN18" s="225">
        <v>124.94730377197266</v>
      </c>
      <c r="GO18" s="225">
        <v>177.48199462890625</v>
      </c>
      <c r="GP18" s="225">
        <v>127.72998046875</v>
      </c>
      <c r="GQ18" s="225">
        <v>137.26959228515625</v>
      </c>
      <c r="GR18" s="225">
        <v>136.66757202148438</v>
      </c>
      <c r="GS18" s="225">
        <v>154.49818420410156</v>
      </c>
      <c r="GT18" s="225">
        <v>132.36599731445313</v>
      </c>
      <c r="GU18" s="225">
        <v>154.12246704101563</v>
      </c>
      <c r="GV18" s="225">
        <v>133.6104736328125</v>
      </c>
      <c r="GW18" s="225">
        <v>129.41267395019531</v>
      </c>
      <c r="GX18" s="225">
        <v>136.88627624511719</v>
      </c>
      <c r="GY18" s="225">
        <v>136.88627624511719</v>
      </c>
    </row>
    <row r="19" spans="1:207" x14ac:dyDescent="0.25">
      <c r="A19" s="226">
        <v>43221</v>
      </c>
      <c r="B19" s="225">
        <v>5</v>
      </c>
      <c r="C19" s="225">
        <v>2018</v>
      </c>
      <c r="D19" s="225">
        <v>139.36952209472656</v>
      </c>
      <c r="E19" s="225">
        <v>138.59188842773438</v>
      </c>
      <c r="F19" s="225">
        <v>139.46290588378906</v>
      </c>
      <c r="G19" s="225">
        <v>137.36494445800781</v>
      </c>
      <c r="H19" s="225">
        <v>138.81065368652344</v>
      </c>
      <c r="I19" s="225">
        <v>139.21771240234375</v>
      </c>
      <c r="J19" s="225">
        <v>138.685546875</v>
      </c>
      <c r="K19" s="225">
        <v>139.21928405761719</v>
      </c>
      <c r="L19" s="225">
        <v>140.07795715332031</v>
      </c>
      <c r="M19" s="225">
        <v>137.68296813964844</v>
      </c>
      <c r="N19" s="225">
        <v>139.57403564453125</v>
      </c>
      <c r="O19" s="225">
        <v>139.02777099609375</v>
      </c>
      <c r="P19" s="225">
        <v>139.94557189941406</v>
      </c>
      <c r="Q19" s="225">
        <v>140.07038879394531</v>
      </c>
      <c r="R19" s="225">
        <v>140.64836120605469</v>
      </c>
      <c r="S19" s="225">
        <v>138.05718994140625</v>
      </c>
      <c r="T19" s="225">
        <v>140.28895568847656</v>
      </c>
      <c r="U19" s="225">
        <v>139.29071044921875</v>
      </c>
      <c r="V19" s="225">
        <v>138.97720336914063</v>
      </c>
      <c r="W19" s="225">
        <v>139.10865783691406</v>
      </c>
      <c r="X19" s="225">
        <v>141.25656127929688</v>
      </c>
      <c r="Y19" s="225">
        <v>137.85816955566406</v>
      </c>
      <c r="Z19" s="225">
        <v>140.94847106933594</v>
      </c>
      <c r="AA19" s="225">
        <v>139.79460144042969</v>
      </c>
      <c r="AB19" s="225">
        <v>139.46382141113281</v>
      </c>
      <c r="AC19" s="225">
        <v>139.91943359375</v>
      </c>
      <c r="AD19" s="225">
        <v>141.23207092285156</v>
      </c>
      <c r="AE19" s="225">
        <v>138.43876647949219</v>
      </c>
      <c r="AF19" s="225">
        <v>140.34620666503906</v>
      </c>
      <c r="AG19" s="225">
        <v>139.42739868164063</v>
      </c>
      <c r="AH19" s="225">
        <v>139.75895690917969</v>
      </c>
      <c r="AI19" s="225">
        <v>139.84074401855469</v>
      </c>
      <c r="AJ19" s="225">
        <v>141.43795776367188</v>
      </c>
      <c r="AK19" s="225">
        <v>137.68795776367188</v>
      </c>
      <c r="AL19" s="225">
        <v>140.75590515136719</v>
      </c>
      <c r="AM19" s="225">
        <v>139.03947448730469</v>
      </c>
      <c r="AN19" s="225">
        <v>139.07391357421875</v>
      </c>
      <c r="AO19" s="225">
        <v>140.43571472167969</v>
      </c>
      <c r="AP19" s="225">
        <v>141.42930603027344</v>
      </c>
      <c r="AQ19" s="225">
        <v>138.60736083984375</v>
      </c>
      <c r="AR19" s="225">
        <v>140.99221801757813</v>
      </c>
      <c r="AS19" s="225">
        <v>139.74972534179688</v>
      </c>
      <c r="AT19" s="225">
        <v>139.45584106445313</v>
      </c>
      <c r="AU19" s="225">
        <v>139.61705017089844</v>
      </c>
      <c r="AV19" s="225">
        <v>142.25791931152344</v>
      </c>
      <c r="AW19" s="225">
        <v>138.40948486328125</v>
      </c>
      <c r="AX19" s="225">
        <v>141.13536071777344</v>
      </c>
      <c r="AY19" s="225">
        <v>140.33847045898438</v>
      </c>
      <c r="AZ19" s="225">
        <v>139.69293212890625</v>
      </c>
      <c r="BA19" s="225">
        <v>140.46342468261719</v>
      </c>
      <c r="BB19" s="225">
        <v>142.51803588867188</v>
      </c>
      <c r="BC19" s="225">
        <v>139.7266845703125</v>
      </c>
      <c r="BD19" s="225">
        <v>141.57295227050781</v>
      </c>
      <c r="BE19" s="225">
        <v>140.7493896484375</v>
      </c>
      <c r="BF19" s="225">
        <v>139.28109741210938</v>
      </c>
      <c r="BG19" s="225">
        <v>139.96566772460938</v>
      </c>
      <c r="BH19" s="225">
        <v>141.99732971191406</v>
      </c>
      <c r="BI19" s="225">
        <v>136.59872436523438</v>
      </c>
      <c r="BJ19" s="225">
        <v>141.96525573730469</v>
      </c>
      <c r="BK19" s="225">
        <v>141.22610473632813</v>
      </c>
      <c r="BL19" s="225">
        <v>134.06919860839844</v>
      </c>
      <c r="BM19" s="225">
        <v>133.69970703125</v>
      </c>
      <c r="BN19" s="225">
        <v>126.33200073242188</v>
      </c>
      <c r="BO19" s="225">
        <v>178.50379943847656</v>
      </c>
      <c r="BP19" s="225">
        <v>129.53216552734375</v>
      </c>
      <c r="BQ19" s="225">
        <v>140.01982116699219</v>
      </c>
      <c r="BR19" s="225">
        <v>139.8785400390625</v>
      </c>
      <c r="BS19" s="225">
        <v>161.28067016601563</v>
      </c>
      <c r="BT19" s="225">
        <v>136.31787109375</v>
      </c>
      <c r="BU19" s="225">
        <v>157.35179138183594</v>
      </c>
      <c r="BV19" s="225">
        <v>136.02664184570313</v>
      </c>
      <c r="BW19" s="225">
        <v>131.46826171875</v>
      </c>
      <c r="BX19" s="225">
        <v>134.07792663574219</v>
      </c>
      <c r="BY19" s="225">
        <v>133.56076049804688</v>
      </c>
      <c r="BZ19" s="225">
        <v>126.65765380859375</v>
      </c>
      <c r="CA19" s="225">
        <v>178.89079284667969</v>
      </c>
      <c r="CB19" s="225">
        <v>129.90594482421875</v>
      </c>
      <c r="CC19" s="225">
        <v>140.33641052246094</v>
      </c>
      <c r="CD19" s="225">
        <v>139.92601013183594</v>
      </c>
      <c r="CE19" s="225">
        <v>161.32943725585938</v>
      </c>
      <c r="CF19" s="225">
        <v>136.01148986816406</v>
      </c>
      <c r="CG19" s="225">
        <v>157.79177856445313</v>
      </c>
      <c r="CH19" s="225">
        <v>136.04856872558594</v>
      </c>
      <c r="CI19" s="225">
        <v>131.44850158691406</v>
      </c>
      <c r="CJ19" s="225">
        <v>134.13275146484375</v>
      </c>
      <c r="CK19" s="225">
        <v>133.38751220703125</v>
      </c>
      <c r="CL19" s="225">
        <v>126.96681976318359</v>
      </c>
      <c r="CM19" s="225">
        <v>177.459228515625</v>
      </c>
      <c r="CN19" s="225">
        <v>130.05000305175781</v>
      </c>
      <c r="CO19" s="225">
        <v>140.18806457519531</v>
      </c>
      <c r="CP19" s="225">
        <v>139.87051391601563</v>
      </c>
      <c r="CQ19" s="225">
        <v>161.17709350585938</v>
      </c>
      <c r="CR19" s="225">
        <v>136.05809020996094</v>
      </c>
      <c r="CS19" s="225">
        <v>155.80996704101563</v>
      </c>
      <c r="CT19" s="225">
        <v>136.2298583984375</v>
      </c>
      <c r="CU19" s="225">
        <v>131.66079711914063</v>
      </c>
      <c r="CV19" s="225">
        <v>134.10029602050781</v>
      </c>
      <c r="CW19" s="225">
        <v>133.52728271484375</v>
      </c>
      <c r="CX19" s="225">
        <v>127.18720245361328</v>
      </c>
      <c r="CY19" s="225">
        <v>177.53659057617188</v>
      </c>
      <c r="CZ19" s="225">
        <v>130.29287719726563</v>
      </c>
      <c r="DA19" s="225">
        <v>140.38092041015625</v>
      </c>
      <c r="DB19" s="225">
        <v>139.54035949707031</v>
      </c>
      <c r="DC19" s="225">
        <v>160.65797424316406</v>
      </c>
      <c r="DD19" s="225">
        <v>135.94456481933594</v>
      </c>
      <c r="DE19" s="225">
        <v>155.92631530761719</v>
      </c>
      <c r="DF19" s="225">
        <v>136.516357421875</v>
      </c>
      <c r="DG19" s="225">
        <v>131.79048156738281</v>
      </c>
      <c r="DH19" s="225">
        <v>134.13652038574219</v>
      </c>
      <c r="DI19" s="225">
        <v>133.50204467773438</v>
      </c>
      <c r="DJ19" s="225">
        <v>127.62195587158203</v>
      </c>
      <c r="DK19" s="225">
        <v>176.53471374511719</v>
      </c>
      <c r="DL19" s="225">
        <v>130.397216796875</v>
      </c>
      <c r="DM19" s="225">
        <v>140.44650268554688</v>
      </c>
      <c r="DN19" s="225">
        <v>139.59616088867188</v>
      </c>
      <c r="DO19" s="225">
        <v>161.08370971679688</v>
      </c>
      <c r="DP19" s="225">
        <v>135.85406494140625</v>
      </c>
      <c r="DQ19" s="225">
        <v>156.70086669921875</v>
      </c>
      <c r="DR19" s="225">
        <v>136.69615173339844</v>
      </c>
      <c r="DS19" s="225">
        <v>131.82470703125</v>
      </c>
      <c r="DT19" s="225">
        <v>134.02987670898438</v>
      </c>
      <c r="DU19" s="225">
        <v>133.46624755859375</v>
      </c>
      <c r="DV19" s="225">
        <v>127.44913482666016</v>
      </c>
      <c r="DW19" s="225">
        <v>176.50711059570313</v>
      </c>
      <c r="DX19" s="225">
        <v>130.58708190917969</v>
      </c>
      <c r="DY19" s="225">
        <v>140.46131896972656</v>
      </c>
      <c r="DZ19" s="225">
        <v>139.51641845703125</v>
      </c>
      <c r="EA19" s="225">
        <v>160.66972351074219</v>
      </c>
      <c r="EB19" s="225">
        <v>136.01707458496094</v>
      </c>
      <c r="EC19" s="225">
        <v>154.99063110351563</v>
      </c>
      <c r="ED19" s="225">
        <v>136.7459716796875</v>
      </c>
      <c r="EE19" s="225">
        <v>131.89505004882813</v>
      </c>
      <c r="EF19" s="225">
        <v>134.02969360351563</v>
      </c>
      <c r="EG19" s="225">
        <v>133.41950988769531</v>
      </c>
      <c r="EH19" s="225">
        <v>127.45349884033203</v>
      </c>
      <c r="EI19" s="225">
        <v>176.53079223632813</v>
      </c>
      <c r="EJ19" s="225">
        <v>130.46240234375</v>
      </c>
      <c r="EK19" s="225">
        <v>140.33242797851563</v>
      </c>
      <c r="EL19" s="225">
        <v>139.23109436035156</v>
      </c>
      <c r="EM19" s="225">
        <v>160.22250366210938</v>
      </c>
      <c r="EN19" s="225">
        <v>135.71902465820313</v>
      </c>
      <c r="EO19" s="225">
        <v>155.78106689453125</v>
      </c>
      <c r="EP19" s="225">
        <v>136.80804443359375</v>
      </c>
      <c r="EQ19" s="225">
        <v>131.84309387207031</v>
      </c>
      <c r="ER19" s="225">
        <v>134.09919738769531</v>
      </c>
      <c r="ES19" s="225">
        <v>133.54588317871094</v>
      </c>
      <c r="ET19" s="225">
        <v>127.63787078857422</v>
      </c>
      <c r="EU19" s="225">
        <v>175.51820373535156</v>
      </c>
      <c r="EV19" s="225">
        <v>130.66018676757813</v>
      </c>
      <c r="EW19" s="225">
        <v>140.25926208496094</v>
      </c>
      <c r="EX19" s="225">
        <v>139.2520751953125</v>
      </c>
      <c r="EY19" s="225">
        <v>160.361328125</v>
      </c>
      <c r="EZ19" s="225">
        <v>135.71034240722656</v>
      </c>
      <c r="FA19" s="225">
        <v>155.12225341796875</v>
      </c>
      <c r="FB19" s="225">
        <v>136.91763305664063</v>
      </c>
      <c r="FC19" s="225">
        <v>132.0260009765625</v>
      </c>
      <c r="FD19" s="225">
        <v>134.152587890625</v>
      </c>
      <c r="FE19" s="225">
        <v>133.44639587402344</v>
      </c>
      <c r="FF19" s="225">
        <v>128.0189208984375</v>
      </c>
      <c r="FG19" s="225">
        <v>175.05238342285156</v>
      </c>
      <c r="FH19" s="225">
        <v>130.77748107910156</v>
      </c>
      <c r="FI19" s="225">
        <v>140.29135131835938</v>
      </c>
      <c r="FJ19" s="225">
        <v>139.15773010253906</v>
      </c>
      <c r="FK19" s="225">
        <v>160.39186096191406</v>
      </c>
      <c r="FL19" s="225">
        <v>135.58978271484375</v>
      </c>
      <c r="FM19" s="225">
        <v>154.43975830078125</v>
      </c>
      <c r="FN19" s="225">
        <v>137.04158020019531</v>
      </c>
      <c r="FO19" s="225">
        <v>132.11442565917969</v>
      </c>
      <c r="FP19" s="225">
        <v>134.25468444824219</v>
      </c>
      <c r="FQ19" s="225">
        <v>133.30073547363281</v>
      </c>
      <c r="FR19" s="225">
        <v>127.61103057861328</v>
      </c>
      <c r="FS19" s="225">
        <v>174.47860717773438</v>
      </c>
      <c r="FT19" s="225">
        <v>130.91395568847656</v>
      </c>
      <c r="FU19" s="225">
        <v>140.14335632324219</v>
      </c>
      <c r="FV19" s="225">
        <v>138.85055541992188</v>
      </c>
      <c r="FW19" s="225">
        <v>159.30113220214844</v>
      </c>
      <c r="FX19" s="225">
        <v>135.43801879882813</v>
      </c>
      <c r="FY19" s="225">
        <v>154.03640747070313</v>
      </c>
      <c r="FZ19" s="225">
        <v>136.87403869628906</v>
      </c>
      <c r="GA19" s="225">
        <v>132.14401245117188</v>
      </c>
      <c r="GB19" s="225">
        <v>138.83317565917969</v>
      </c>
      <c r="GC19" s="225">
        <v>139.044189453125</v>
      </c>
      <c r="GD19" s="225">
        <v>139.93984985351563</v>
      </c>
      <c r="GE19" s="225">
        <v>139.36297607421875</v>
      </c>
      <c r="GF19" s="225">
        <v>139.80294799804688</v>
      </c>
      <c r="GG19" s="225">
        <v>139.87409973144531</v>
      </c>
      <c r="GH19" s="225">
        <v>139.85560607910156</v>
      </c>
      <c r="GI19" s="225">
        <v>139.76997375488281</v>
      </c>
      <c r="GJ19" s="225">
        <v>140.22830200195313</v>
      </c>
      <c r="GK19" s="225">
        <v>139.79010009765625</v>
      </c>
      <c r="GL19" s="225">
        <v>134.11073303222656</v>
      </c>
      <c r="GM19" s="225">
        <v>133.46334838867188</v>
      </c>
      <c r="GN19" s="225">
        <v>127.39317321777344</v>
      </c>
      <c r="GO19" s="225">
        <v>176.22323608398438</v>
      </c>
      <c r="GP19" s="225">
        <v>130.56062316894531</v>
      </c>
      <c r="GQ19" s="225">
        <v>140.2772216796875</v>
      </c>
      <c r="GR19" s="225">
        <v>139.31938171386719</v>
      </c>
      <c r="GS19" s="225">
        <v>160.48677062988281</v>
      </c>
      <c r="GT19" s="225">
        <v>135.75628662109375</v>
      </c>
      <c r="GU19" s="225">
        <v>155.17384338378906</v>
      </c>
      <c r="GV19" s="225">
        <v>136.74993896484375</v>
      </c>
      <c r="GW19" s="225">
        <v>131.92100524902344</v>
      </c>
      <c r="GX19" s="225">
        <v>139.73991394042969</v>
      </c>
      <c r="GY19" s="225">
        <v>139.73991394042969</v>
      </c>
    </row>
    <row r="20" spans="1:207" x14ac:dyDescent="0.25">
      <c r="A20" s="226">
        <v>43252</v>
      </c>
      <c r="B20" s="225">
        <v>6</v>
      </c>
      <c r="C20" s="225">
        <v>2018</v>
      </c>
      <c r="D20" s="225">
        <v>144.89448547363281</v>
      </c>
      <c r="E20" s="225">
        <v>143.9200439453125</v>
      </c>
      <c r="F20" s="225">
        <v>144.65101623535156</v>
      </c>
      <c r="G20" s="225">
        <v>141.72315979003906</v>
      </c>
      <c r="H20" s="225">
        <v>144.26370239257813</v>
      </c>
      <c r="I20" s="225">
        <v>143.55191040039063</v>
      </c>
      <c r="J20" s="225">
        <v>144.16958618164063</v>
      </c>
      <c r="K20" s="225">
        <v>144.59033203125</v>
      </c>
      <c r="L20" s="225">
        <v>145.17010498046875</v>
      </c>
      <c r="M20" s="225">
        <v>141.93647766113281</v>
      </c>
      <c r="N20" s="225">
        <v>144.82194519042969</v>
      </c>
      <c r="O20" s="225">
        <v>143.269775390625</v>
      </c>
      <c r="P20" s="225">
        <v>145.377197265625</v>
      </c>
      <c r="Q20" s="225">
        <v>145.26182556152344</v>
      </c>
      <c r="R20" s="225">
        <v>145.62782287597656</v>
      </c>
      <c r="S20" s="225">
        <v>142.47695922851563</v>
      </c>
      <c r="T20" s="225">
        <v>145.51202392578125</v>
      </c>
      <c r="U20" s="225">
        <v>143.71604919433594</v>
      </c>
      <c r="V20" s="225">
        <v>144.38809204101563</v>
      </c>
      <c r="W20" s="225">
        <v>144.26344299316406</v>
      </c>
      <c r="X20" s="225">
        <v>146.29025268554688</v>
      </c>
      <c r="Y20" s="225">
        <v>142.11141967773438</v>
      </c>
      <c r="Z20" s="225">
        <v>146.19593811035156</v>
      </c>
      <c r="AA20" s="225">
        <v>144.36225891113281</v>
      </c>
      <c r="AB20" s="225">
        <v>144.91798400878906</v>
      </c>
      <c r="AC20" s="225">
        <v>145.05332946777344</v>
      </c>
      <c r="AD20" s="225">
        <v>146.12059020996094</v>
      </c>
      <c r="AE20" s="225">
        <v>142.83216857910156</v>
      </c>
      <c r="AF20" s="225">
        <v>145.54066467285156</v>
      </c>
      <c r="AG20" s="225">
        <v>144.00244140625</v>
      </c>
      <c r="AH20" s="225">
        <v>145.13526916503906</v>
      </c>
      <c r="AI20" s="225">
        <v>145.00918579101563</v>
      </c>
      <c r="AJ20" s="225">
        <v>146.18092346191406</v>
      </c>
      <c r="AK20" s="225">
        <v>141.86480712890625</v>
      </c>
      <c r="AL20" s="225">
        <v>145.91534423828125</v>
      </c>
      <c r="AM20" s="225">
        <v>143.57376098632813</v>
      </c>
      <c r="AN20" s="225">
        <v>144.59646606445313</v>
      </c>
      <c r="AO20" s="225">
        <v>145.60078430175781</v>
      </c>
      <c r="AP20" s="225">
        <v>146.09968566894531</v>
      </c>
      <c r="AQ20" s="225">
        <v>142.99272155761719</v>
      </c>
      <c r="AR20" s="225">
        <v>146.12879943847656</v>
      </c>
      <c r="AS20" s="225">
        <v>144.16252136230469</v>
      </c>
      <c r="AT20" s="225">
        <v>144.97262573242188</v>
      </c>
      <c r="AU20" s="225">
        <v>144.72480773925781</v>
      </c>
      <c r="AV20" s="225">
        <v>146.87687683105469</v>
      </c>
      <c r="AW20" s="225">
        <v>142.55865478515625</v>
      </c>
      <c r="AX20" s="225">
        <v>146.23983764648438</v>
      </c>
      <c r="AY20" s="225">
        <v>144.94834899902344</v>
      </c>
      <c r="AZ20" s="225">
        <v>145.12774658203125</v>
      </c>
      <c r="BA20" s="225">
        <v>145.41757202148438</v>
      </c>
      <c r="BB20" s="225">
        <v>147.17889404296875</v>
      </c>
      <c r="BC20" s="225">
        <v>143.86143493652344</v>
      </c>
      <c r="BD20" s="225">
        <v>146.67137145996094</v>
      </c>
      <c r="BE20" s="225">
        <v>145.28129577636719</v>
      </c>
      <c r="BF20" s="225">
        <v>144.71725463867188</v>
      </c>
      <c r="BG20" s="225">
        <v>144.90083312988281</v>
      </c>
      <c r="BH20" s="225">
        <v>146.47386169433594</v>
      </c>
      <c r="BI20" s="225">
        <v>140.77764892578125</v>
      </c>
      <c r="BJ20" s="225">
        <v>146.89582824707031</v>
      </c>
      <c r="BK20" s="225">
        <v>145.79975891113281</v>
      </c>
      <c r="BL20" s="225">
        <v>140.94537353515625</v>
      </c>
      <c r="BM20" s="225">
        <v>134.86936950683594</v>
      </c>
      <c r="BN20" s="225">
        <v>128.5596923828125</v>
      </c>
      <c r="BO20" s="225">
        <v>182.82772827148438</v>
      </c>
      <c r="BP20" s="225">
        <v>134.58108520507813</v>
      </c>
      <c r="BQ20" s="225">
        <v>145.96330261230469</v>
      </c>
      <c r="BR20" s="225">
        <v>147.65005493164063</v>
      </c>
      <c r="BS20" s="225">
        <v>161.99000549316406</v>
      </c>
      <c r="BT20" s="225">
        <v>140.39212036132813</v>
      </c>
      <c r="BU20" s="225">
        <v>159.23536682128906</v>
      </c>
      <c r="BV20" s="225">
        <v>139.5958251953125</v>
      </c>
      <c r="BW20" s="225">
        <v>135.75990295410156</v>
      </c>
      <c r="BX20" s="225">
        <v>141.017822265625</v>
      </c>
      <c r="BY20" s="225">
        <v>134.77969360351563</v>
      </c>
      <c r="BZ20" s="225">
        <v>128.90740966796875</v>
      </c>
      <c r="CA20" s="225">
        <v>183.10818481445313</v>
      </c>
      <c r="CB20" s="225">
        <v>135.05029296875</v>
      </c>
      <c r="CC20" s="225">
        <v>146.17648315429688</v>
      </c>
      <c r="CD20" s="225">
        <v>147.791015625</v>
      </c>
      <c r="CE20" s="225">
        <v>162.03361511230469</v>
      </c>
      <c r="CF20" s="225">
        <v>140.28326416015625</v>
      </c>
      <c r="CG20" s="225">
        <v>159.53157043457031</v>
      </c>
      <c r="CH20" s="225">
        <v>139.6402587890625</v>
      </c>
      <c r="CI20" s="225">
        <v>135.72177124023438</v>
      </c>
      <c r="CJ20" s="225">
        <v>141.10372924804688</v>
      </c>
      <c r="CK20" s="225">
        <v>134.57191467285156</v>
      </c>
      <c r="CL20" s="225">
        <v>129.28675842285156</v>
      </c>
      <c r="CM20" s="225">
        <v>181.96817016601563</v>
      </c>
      <c r="CN20" s="225">
        <v>135.21929931640625</v>
      </c>
      <c r="CO20" s="225">
        <v>146.12062072753906</v>
      </c>
      <c r="CP20" s="225">
        <v>147.71868896484375</v>
      </c>
      <c r="CQ20" s="225">
        <v>161.83552551269531</v>
      </c>
      <c r="CR20" s="225">
        <v>140.42008972167969</v>
      </c>
      <c r="CS20" s="225">
        <v>157.76091003417969</v>
      </c>
      <c r="CT20" s="225">
        <v>139.84967041015625</v>
      </c>
      <c r="CU20" s="225">
        <v>135.8876953125</v>
      </c>
      <c r="CV20" s="225">
        <v>141.07121276855469</v>
      </c>
      <c r="CW20" s="225">
        <v>134.75575256347656</v>
      </c>
      <c r="CX20" s="225">
        <v>129.52003479003906</v>
      </c>
      <c r="CY20" s="225">
        <v>181.95330810546875</v>
      </c>
      <c r="CZ20" s="225">
        <v>135.50816345214844</v>
      </c>
      <c r="DA20" s="225">
        <v>146.27200317382813</v>
      </c>
      <c r="DB20" s="225">
        <v>147.59651184082031</v>
      </c>
      <c r="DC20" s="225">
        <v>161.30621337890625</v>
      </c>
      <c r="DD20" s="225">
        <v>140.41708374023438</v>
      </c>
      <c r="DE20" s="225">
        <v>157.82839965820313</v>
      </c>
      <c r="DF20" s="225">
        <v>140.18165588378906</v>
      </c>
      <c r="DG20" s="225">
        <v>136.03619384765625</v>
      </c>
      <c r="DH20" s="225">
        <v>141.16081237792969</v>
      </c>
      <c r="DI20" s="225">
        <v>134.65858459472656</v>
      </c>
      <c r="DJ20" s="225">
        <v>130.01229858398438</v>
      </c>
      <c r="DK20" s="225">
        <v>181.03810119628906</v>
      </c>
      <c r="DL20" s="225">
        <v>135.63839721679688</v>
      </c>
      <c r="DM20" s="225">
        <v>146.27743530273438</v>
      </c>
      <c r="DN20" s="225">
        <v>147.60121154785156</v>
      </c>
      <c r="DO20" s="225">
        <v>161.70085144042969</v>
      </c>
      <c r="DP20" s="225">
        <v>140.29441833496094</v>
      </c>
      <c r="DQ20" s="225">
        <v>158.55795288085938</v>
      </c>
      <c r="DR20" s="225">
        <v>140.33602905273438</v>
      </c>
      <c r="DS20" s="225">
        <v>136.06269836425781</v>
      </c>
      <c r="DT20" s="225">
        <v>141.01959228515625</v>
      </c>
      <c r="DU20" s="225">
        <v>134.62916564941406</v>
      </c>
      <c r="DV20" s="225">
        <v>129.82850646972656</v>
      </c>
      <c r="DW20" s="225">
        <v>180.99284362792969</v>
      </c>
      <c r="DX20" s="225">
        <v>135.88775634765625</v>
      </c>
      <c r="DY20" s="225">
        <v>146.30387878417969</v>
      </c>
      <c r="DZ20" s="225">
        <v>147.63084411621094</v>
      </c>
      <c r="EA20" s="225">
        <v>161.29757690429688</v>
      </c>
      <c r="EB20" s="225">
        <v>140.58262634277344</v>
      </c>
      <c r="EC20" s="225">
        <v>157.00108337402344</v>
      </c>
      <c r="ED20" s="225">
        <v>140.38885498046875</v>
      </c>
      <c r="EE20" s="225">
        <v>136.094482421875</v>
      </c>
      <c r="EF20" s="225">
        <v>140.99325561523438</v>
      </c>
      <c r="EG20" s="225">
        <v>134.59115600585938</v>
      </c>
      <c r="EH20" s="225">
        <v>129.85238647460938</v>
      </c>
      <c r="EI20" s="225">
        <v>180.90394592285156</v>
      </c>
      <c r="EJ20" s="225">
        <v>135.71981811523438</v>
      </c>
      <c r="EK20" s="225">
        <v>146.28367614746094</v>
      </c>
      <c r="EL20" s="225">
        <v>147.42105102539063</v>
      </c>
      <c r="EM20" s="225">
        <v>160.86993408203125</v>
      </c>
      <c r="EN20" s="225">
        <v>140.34172058105469</v>
      </c>
      <c r="EO20" s="225">
        <v>157.70315551757813</v>
      </c>
      <c r="EP20" s="225">
        <v>140.49417114257813</v>
      </c>
      <c r="EQ20" s="225">
        <v>136.06431579589844</v>
      </c>
      <c r="ER20" s="225">
        <v>141.06605529785156</v>
      </c>
      <c r="ES20" s="225">
        <v>134.70623779296875</v>
      </c>
      <c r="ET20" s="225">
        <v>130.07640075683594</v>
      </c>
      <c r="EU20" s="225">
        <v>180.15467834472656</v>
      </c>
      <c r="EV20" s="225">
        <v>135.97430419921875</v>
      </c>
      <c r="EW20" s="225">
        <v>146.38363647460938</v>
      </c>
      <c r="EX20" s="225">
        <v>147.476318359375</v>
      </c>
      <c r="EY20" s="225">
        <v>160.99620056152344</v>
      </c>
      <c r="EZ20" s="225">
        <v>140.40231323242188</v>
      </c>
      <c r="FA20" s="225">
        <v>157.04330444335938</v>
      </c>
      <c r="FB20" s="225">
        <v>140.61459350585938</v>
      </c>
      <c r="FC20" s="225">
        <v>136.23643493652344</v>
      </c>
      <c r="FD20" s="225">
        <v>141.082275390625</v>
      </c>
      <c r="FE20" s="225">
        <v>134.61380004882813</v>
      </c>
      <c r="FF20" s="225">
        <v>130.50364685058594</v>
      </c>
      <c r="FG20" s="225">
        <v>179.67984008789063</v>
      </c>
      <c r="FH20" s="225">
        <v>136.07388305664063</v>
      </c>
      <c r="FI20" s="225">
        <v>146.39984130859375</v>
      </c>
      <c r="FJ20" s="225">
        <v>147.44911193847656</v>
      </c>
      <c r="FK20" s="225">
        <v>161.00950622558594</v>
      </c>
      <c r="FL20" s="225">
        <v>140.35096740722656</v>
      </c>
      <c r="FM20" s="225">
        <v>156.46269226074219</v>
      </c>
      <c r="FN20" s="225">
        <v>140.69857788085938</v>
      </c>
      <c r="FO20" s="225">
        <v>136.25326538085938</v>
      </c>
      <c r="FP20" s="225">
        <v>141.09442138671875</v>
      </c>
      <c r="FQ20" s="225">
        <v>134.51161193847656</v>
      </c>
      <c r="FR20" s="225">
        <v>130.09599304199219</v>
      </c>
      <c r="FS20" s="225">
        <v>179.32965087890625</v>
      </c>
      <c r="FT20" s="225">
        <v>136.21855163574219</v>
      </c>
      <c r="FU20" s="225">
        <v>146.38795471191406</v>
      </c>
      <c r="FV20" s="225">
        <v>147.23127746582031</v>
      </c>
      <c r="FW20" s="225">
        <v>159.91015625</v>
      </c>
      <c r="FX20" s="225">
        <v>140.29780578613281</v>
      </c>
      <c r="FY20" s="225">
        <v>156.04475402832031</v>
      </c>
      <c r="FZ20" s="225">
        <v>140.68707275390625</v>
      </c>
      <c r="GA20" s="225">
        <v>136.25601196289063</v>
      </c>
      <c r="GB20" s="225">
        <v>144.0355224609375</v>
      </c>
      <c r="GC20" s="225">
        <v>144.24069213867188</v>
      </c>
      <c r="GD20" s="225">
        <v>145.10874938964844</v>
      </c>
      <c r="GE20" s="225">
        <v>144.52729797363281</v>
      </c>
      <c r="GF20" s="225">
        <v>144.99058532714844</v>
      </c>
      <c r="GG20" s="225">
        <v>145.01870727539063</v>
      </c>
      <c r="GH20" s="225">
        <v>145.05827331542969</v>
      </c>
      <c r="GI20" s="225">
        <v>144.97918701171875</v>
      </c>
      <c r="GJ20" s="225">
        <v>145.36373901367188</v>
      </c>
      <c r="GK20" s="225">
        <v>144.9527587890625</v>
      </c>
      <c r="GL20" s="225">
        <v>141.05686950683594</v>
      </c>
      <c r="GM20" s="225">
        <v>134.64808654785156</v>
      </c>
      <c r="GN20" s="225">
        <v>129.78460693359375</v>
      </c>
      <c r="GO20" s="225">
        <v>180.77554321289063</v>
      </c>
      <c r="GP20" s="225">
        <v>135.82429504394531</v>
      </c>
      <c r="GQ20" s="225">
        <v>146.31785583496094</v>
      </c>
      <c r="GR20" s="225">
        <v>147.48443603515625</v>
      </c>
      <c r="GS20" s="225">
        <v>161.12570190429688</v>
      </c>
      <c r="GT20" s="225">
        <v>140.36767578125</v>
      </c>
      <c r="GU20" s="225">
        <v>157.13156127929688</v>
      </c>
      <c r="GV20" s="225">
        <v>140.44209289550781</v>
      </c>
      <c r="GW20" s="225">
        <v>136.11195373535156</v>
      </c>
      <c r="GX20" s="225">
        <v>144.91383361816406</v>
      </c>
      <c r="GY20" s="225">
        <v>144.913818359375</v>
      </c>
    </row>
    <row r="21" spans="1:207" x14ac:dyDescent="0.25">
      <c r="A21" s="226">
        <v>43282</v>
      </c>
      <c r="B21" s="225">
        <v>7</v>
      </c>
      <c r="C21" s="225">
        <v>2018</v>
      </c>
      <c r="D21" s="225">
        <v>148.96372985839844</v>
      </c>
      <c r="E21" s="225">
        <v>148.59367370605469</v>
      </c>
      <c r="F21" s="225">
        <v>149.73870849609375</v>
      </c>
      <c r="G21" s="225">
        <v>146.53428649902344</v>
      </c>
      <c r="H21" s="225">
        <v>149.6173095703125</v>
      </c>
      <c r="I21" s="225">
        <v>147.99923706054688</v>
      </c>
      <c r="J21" s="225">
        <v>148.31951904296875</v>
      </c>
      <c r="K21" s="225">
        <v>149.29379272460938</v>
      </c>
      <c r="L21" s="225">
        <v>150.24055480957031</v>
      </c>
      <c r="M21" s="225">
        <v>146.67718505859375</v>
      </c>
      <c r="N21" s="225">
        <v>150.0474853515625</v>
      </c>
      <c r="O21" s="225">
        <v>147.44711303710938</v>
      </c>
      <c r="P21" s="225">
        <v>149.30075073242188</v>
      </c>
      <c r="Q21" s="225">
        <v>149.9468994140625</v>
      </c>
      <c r="R21" s="225">
        <v>150.70704650878906</v>
      </c>
      <c r="S21" s="225">
        <v>147.67222595214844</v>
      </c>
      <c r="T21" s="225">
        <v>150.82112121582031</v>
      </c>
      <c r="U21" s="225">
        <v>148.17535400390625</v>
      </c>
      <c r="V21" s="225">
        <v>148.54576110839844</v>
      </c>
      <c r="W21" s="225">
        <v>148.94699096679688</v>
      </c>
      <c r="X21" s="225">
        <v>151.45175170898438</v>
      </c>
      <c r="Y21" s="225">
        <v>146.86618041992188</v>
      </c>
      <c r="Z21" s="225">
        <v>151.53672790527344</v>
      </c>
      <c r="AA21" s="225">
        <v>149.01113891601563</v>
      </c>
      <c r="AB21" s="225">
        <v>148.95637512207031</v>
      </c>
      <c r="AC21" s="225">
        <v>149.71446228027344</v>
      </c>
      <c r="AD21" s="225">
        <v>151.23635864257813</v>
      </c>
      <c r="AE21" s="225">
        <v>148.10676574707031</v>
      </c>
      <c r="AF21" s="225">
        <v>150.79344177246094</v>
      </c>
      <c r="AG21" s="225">
        <v>148.60679626464844</v>
      </c>
      <c r="AH21" s="225">
        <v>149.16056823730469</v>
      </c>
      <c r="AI21" s="225">
        <v>149.74647521972656</v>
      </c>
      <c r="AJ21" s="225">
        <v>151.19056701660156</v>
      </c>
      <c r="AK21" s="225">
        <v>146.64779663085938</v>
      </c>
      <c r="AL21" s="225">
        <v>151.22419738769531</v>
      </c>
      <c r="AM21" s="225">
        <v>148.16632080078125</v>
      </c>
      <c r="AN21" s="225">
        <v>148.72833251953125</v>
      </c>
      <c r="AO21" s="225">
        <v>150.38821411132813</v>
      </c>
      <c r="AP21" s="225">
        <v>151.09405517578125</v>
      </c>
      <c r="AQ21" s="225">
        <v>148.21401977539063</v>
      </c>
      <c r="AR21" s="225">
        <v>151.53926086425781</v>
      </c>
      <c r="AS21" s="225">
        <v>148.7288818359375</v>
      </c>
      <c r="AT21" s="225">
        <v>149.0198974609375</v>
      </c>
      <c r="AU21" s="225">
        <v>149.52285766601563</v>
      </c>
      <c r="AV21" s="225">
        <v>151.93069458007813</v>
      </c>
      <c r="AW21" s="225">
        <v>147.46786499023438</v>
      </c>
      <c r="AX21" s="225">
        <v>151.70767211914063</v>
      </c>
      <c r="AY21" s="225">
        <v>149.62165832519531</v>
      </c>
      <c r="AZ21" s="225">
        <v>149.20809936523438</v>
      </c>
      <c r="BA21" s="225">
        <v>150.14680480957031</v>
      </c>
      <c r="BB21" s="225">
        <v>152.32565307617188</v>
      </c>
      <c r="BC21" s="225">
        <v>148.81784057617188</v>
      </c>
      <c r="BD21" s="225">
        <v>152.12882995605469</v>
      </c>
      <c r="BE21" s="225">
        <v>150.02871704101563</v>
      </c>
      <c r="BF21" s="225">
        <v>148.83474731445313</v>
      </c>
      <c r="BG21" s="225">
        <v>149.80244445800781</v>
      </c>
      <c r="BH21" s="225">
        <v>151.55250549316406</v>
      </c>
      <c r="BI21" s="225">
        <v>145.92832946777344</v>
      </c>
      <c r="BJ21" s="225">
        <v>152.37992858886719</v>
      </c>
      <c r="BK21" s="225">
        <v>150.58023071289063</v>
      </c>
      <c r="BL21" s="225">
        <v>146.60699462890625</v>
      </c>
      <c r="BM21" s="225">
        <v>138.40589904785156</v>
      </c>
      <c r="BN21" s="225">
        <v>128.9862060546875</v>
      </c>
      <c r="BO21" s="225">
        <v>184.87457275390625</v>
      </c>
      <c r="BP21" s="225">
        <v>140.12239074707031</v>
      </c>
      <c r="BQ21" s="225">
        <v>150.21185302734375</v>
      </c>
      <c r="BR21" s="225">
        <v>155.80845642089844</v>
      </c>
      <c r="BS21" s="225">
        <v>163.14576721191406</v>
      </c>
      <c r="BT21" s="225">
        <v>147.25509643554688</v>
      </c>
      <c r="BU21" s="225">
        <v>162.20639038085938</v>
      </c>
      <c r="BV21" s="225">
        <v>143.801513671875</v>
      </c>
      <c r="BW21" s="225">
        <v>141.02021789550781</v>
      </c>
      <c r="BX21" s="225">
        <v>146.68730163574219</v>
      </c>
      <c r="BY21" s="225">
        <v>138.32888793945313</v>
      </c>
      <c r="BZ21" s="225">
        <v>129.22607421875</v>
      </c>
      <c r="CA21" s="225">
        <v>185.26873779296875</v>
      </c>
      <c r="CB21" s="225">
        <v>140.6395263671875</v>
      </c>
      <c r="CC21" s="225">
        <v>150.45535278320313</v>
      </c>
      <c r="CD21" s="225">
        <v>155.82106018066406</v>
      </c>
      <c r="CE21" s="225">
        <v>163.1639404296875</v>
      </c>
      <c r="CF21" s="225">
        <v>147.1885986328125</v>
      </c>
      <c r="CG21" s="225">
        <v>162.22529602050781</v>
      </c>
      <c r="CH21" s="225">
        <v>143.91009521484375</v>
      </c>
      <c r="CI21" s="225">
        <v>140.98872375488281</v>
      </c>
      <c r="CJ21" s="225">
        <v>146.77583312988281</v>
      </c>
      <c r="CK21" s="225">
        <v>138.08485412597656</v>
      </c>
      <c r="CL21" s="225">
        <v>129.43496704101563</v>
      </c>
      <c r="CM21" s="225">
        <v>183.90171813964844</v>
      </c>
      <c r="CN21" s="225">
        <v>140.83445739746094</v>
      </c>
      <c r="CO21" s="225">
        <v>150.3023681640625</v>
      </c>
      <c r="CP21" s="225">
        <v>155.81927490234375</v>
      </c>
      <c r="CQ21" s="225">
        <v>162.90086364746094</v>
      </c>
      <c r="CR21" s="225">
        <v>147.43733215332031</v>
      </c>
      <c r="CS21" s="225">
        <v>160.71380615234375</v>
      </c>
      <c r="CT21" s="225">
        <v>144.13157653808594</v>
      </c>
      <c r="CU21" s="225">
        <v>141.19389343261719</v>
      </c>
      <c r="CV21" s="225">
        <v>146.72901916503906</v>
      </c>
      <c r="CW21" s="225">
        <v>138.25946044921875</v>
      </c>
      <c r="CX21" s="225">
        <v>129.57756042480469</v>
      </c>
      <c r="CY21" s="225">
        <v>183.92414855957031</v>
      </c>
      <c r="CZ21" s="225">
        <v>141.16767883300781</v>
      </c>
      <c r="DA21" s="225">
        <v>150.48870849609375</v>
      </c>
      <c r="DB21" s="225">
        <v>155.36441040039063</v>
      </c>
      <c r="DC21" s="225">
        <v>162.35011291503906</v>
      </c>
      <c r="DD21" s="225">
        <v>147.58094787597656</v>
      </c>
      <c r="DE21" s="225">
        <v>160.73773193359375</v>
      </c>
      <c r="DF21" s="225">
        <v>144.34469604492188</v>
      </c>
      <c r="DG21" s="225">
        <v>141.31877136230469</v>
      </c>
      <c r="DH21" s="225">
        <v>146.81632995605469</v>
      </c>
      <c r="DI21" s="225">
        <v>138.13494873046875</v>
      </c>
      <c r="DJ21" s="225">
        <v>129.97921752929688</v>
      </c>
      <c r="DK21" s="225">
        <v>183.0382080078125</v>
      </c>
      <c r="DL21" s="225">
        <v>141.29864501953125</v>
      </c>
      <c r="DM21" s="225">
        <v>150.5419921875</v>
      </c>
      <c r="DN21" s="225">
        <v>155.57084655761719</v>
      </c>
      <c r="DO21" s="225">
        <v>162.696533203125</v>
      </c>
      <c r="DP21" s="225">
        <v>147.45570373535156</v>
      </c>
      <c r="DQ21" s="225">
        <v>161.37437438964844</v>
      </c>
      <c r="DR21" s="225">
        <v>144.42710876464844</v>
      </c>
      <c r="DS21" s="225">
        <v>141.34791564941406</v>
      </c>
      <c r="DT21" s="225">
        <v>146.66410827636719</v>
      </c>
      <c r="DU21" s="225">
        <v>138.13499450683594</v>
      </c>
      <c r="DV21" s="225">
        <v>129.76985168457031</v>
      </c>
      <c r="DW21" s="225">
        <v>182.95693969726563</v>
      </c>
      <c r="DX21" s="225">
        <v>141.60075378417969</v>
      </c>
      <c r="DY21" s="225">
        <v>150.52183532714844</v>
      </c>
      <c r="DZ21" s="225">
        <v>155.44754028320313</v>
      </c>
      <c r="EA21" s="225">
        <v>162.29095458984375</v>
      </c>
      <c r="EB21" s="225">
        <v>147.8226318359375</v>
      </c>
      <c r="EC21" s="225">
        <v>160.07752990722656</v>
      </c>
      <c r="ED21" s="225">
        <v>144.46250915527344</v>
      </c>
      <c r="EE21" s="225">
        <v>141.42594909667969</v>
      </c>
      <c r="EF21" s="225">
        <v>146.63259887695313</v>
      </c>
      <c r="EG21" s="225">
        <v>138.10293579101563</v>
      </c>
      <c r="EH21" s="225">
        <v>129.71145629882813</v>
      </c>
      <c r="EI21" s="225">
        <v>182.94886779785156</v>
      </c>
      <c r="EJ21" s="225">
        <v>141.42376708984375</v>
      </c>
      <c r="EK21" s="225">
        <v>150.4461669921875</v>
      </c>
      <c r="EL21" s="225">
        <v>155.13783264160156</v>
      </c>
      <c r="EM21" s="225">
        <v>161.8692626953125</v>
      </c>
      <c r="EN21" s="225">
        <v>147.49050903320313</v>
      </c>
      <c r="EO21" s="225">
        <v>160.60633850097656</v>
      </c>
      <c r="EP21" s="225">
        <v>144.55632019042969</v>
      </c>
      <c r="EQ21" s="225">
        <v>141.36155700683594</v>
      </c>
      <c r="ER21" s="225">
        <v>146.694091796875</v>
      </c>
      <c r="ES21" s="225">
        <v>138.189697265625</v>
      </c>
      <c r="ET21" s="225">
        <v>129.82734680175781</v>
      </c>
      <c r="EU21" s="225">
        <v>181.95950317382813</v>
      </c>
      <c r="EV21" s="225">
        <v>141.68832397460938</v>
      </c>
      <c r="EW21" s="225">
        <v>150.38526916503906</v>
      </c>
      <c r="EX21" s="225">
        <v>155.2047119140625</v>
      </c>
      <c r="EY21" s="225">
        <v>161.965087890625</v>
      </c>
      <c r="EZ21" s="225">
        <v>147.66703796386719</v>
      </c>
      <c r="FA21" s="225">
        <v>160.01722717285156</v>
      </c>
      <c r="FB21" s="225">
        <v>144.64938354492188</v>
      </c>
      <c r="FC21" s="225">
        <v>141.56520080566406</v>
      </c>
      <c r="FD21" s="225">
        <v>146.70236206054688</v>
      </c>
      <c r="FE21" s="225">
        <v>138.09579467773438</v>
      </c>
      <c r="FF21" s="225">
        <v>130.1231689453125</v>
      </c>
      <c r="FG21" s="225">
        <v>181.50032043457031</v>
      </c>
      <c r="FH21" s="225">
        <v>141.83609008789063</v>
      </c>
      <c r="FI21" s="225">
        <v>150.44024658203125</v>
      </c>
      <c r="FJ21" s="225">
        <v>155.16368103027344</v>
      </c>
      <c r="FK21" s="225">
        <v>161.93630981445313</v>
      </c>
      <c r="FL21" s="225">
        <v>147.61163330078125</v>
      </c>
      <c r="FM21" s="225">
        <v>159.48677062988281</v>
      </c>
      <c r="FN21" s="225">
        <v>144.64872741699219</v>
      </c>
      <c r="FO21" s="225">
        <v>141.66337585449219</v>
      </c>
      <c r="FP21" s="225">
        <v>146.71293640136719</v>
      </c>
      <c r="FQ21" s="225">
        <v>138.01182556152344</v>
      </c>
      <c r="FR21" s="225">
        <v>129.67381286621094</v>
      </c>
      <c r="FS21" s="225">
        <v>180.85209655761719</v>
      </c>
      <c r="FT21" s="225">
        <v>142.02098083496094</v>
      </c>
      <c r="FU21" s="225">
        <v>150.2908935546875</v>
      </c>
      <c r="FV21" s="225">
        <v>154.72557067871094</v>
      </c>
      <c r="FW21" s="225">
        <v>160.807373046875</v>
      </c>
      <c r="FX21" s="225">
        <v>147.48576354980469</v>
      </c>
      <c r="FY21" s="225">
        <v>159.19322204589844</v>
      </c>
      <c r="FZ21" s="225">
        <v>144.67706298828125</v>
      </c>
      <c r="GA21" s="225">
        <v>141.6912841796875</v>
      </c>
      <c r="GB21" s="225">
        <v>148.6552734375</v>
      </c>
      <c r="GC21" s="225">
        <v>148.84379577636719</v>
      </c>
      <c r="GD21" s="225">
        <v>149.64480590820313</v>
      </c>
      <c r="GE21" s="225">
        <v>149.10855102539063</v>
      </c>
      <c r="GF21" s="225">
        <v>149.52302551269531</v>
      </c>
      <c r="GG21" s="225">
        <v>149.52328491210938</v>
      </c>
      <c r="GH21" s="225">
        <v>149.62359619140625</v>
      </c>
      <c r="GI21" s="225">
        <v>149.48489379882813</v>
      </c>
      <c r="GJ21" s="225">
        <v>149.83261108398438</v>
      </c>
      <c r="GK21" s="225">
        <v>149.43318176269531</v>
      </c>
      <c r="GL21" s="225">
        <v>146.70211791992188</v>
      </c>
      <c r="GM21" s="225">
        <v>138.15090942382813</v>
      </c>
      <c r="GN21" s="225">
        <v>129.68392944335938</v>
      </c>
      <c r="GO21" s="225">
        <v>182.64491271972656</v>
      </c>
      <c r="GP21" s="225">
        <v>141.54196166992188</v>
      </c>
      <c r="GQ21" s="225">
        <v>150.40272521972656</v>
      </c>
      <c r="GR21" s="225">
        <v>155.24406433105469</v>
      </c>
      <c r="GS21" s="225">
        <v>162.12051391601563</v>
      </c>
      <c r="GT21" s="225">
        <v>147.52890014648438</v>
      </c>
      <c r="GU21" s="225">
        <v>160.12942504882813</v>
      </c>
      <c r="GV21" s="225">
        <v>144.50126647949219</v>
      </c>
      <c r="GW21" s="225">
        <v>141.45869445800781</v>
      </c>
      <c r="GX21" s="225">
        <v>149.43916320800781</v>
      </c>
      <c r="GY21" s="225">
        <v>149.43916320800781</v>
      </c>
    </row>
    <row r="22" spans="1:207" x14ac:dyDescent="0.25">
      <c r="A22" s="226">
        <v>43313</v>
      </c>
      <c r="B22" s="225">
        <v>8</v>
      </c>
      <c r="C22" s="225">
        <v>2018</v>
      </c>
      <c r="D22" s="225">
        <v>155.05561828613281</v>
      </c>
      <c r="E22" s="225">
        <v>154.1031494140625</v>
      </c>
      <c r="F22" s="225">
        <v>156.07196044921875</v>
      </c>
      <c r="G22" s="225">
        <v>152.60334777832031</v>
      </c>
      <c r="H22" s="225">
        <v>154.88383483886719</v>
      </c>
      <c r="I22" s="225">
        <v>153.392333984375</v>
      </c>
      <c r="J22" s="225">
        <v>154.17085266113281</v>
      </c>
      <c r="K22" s="225">
        <v>154.85800170898438</v>
      </c>
      <c r="L22" s="225">
        <v>156.54644775390625</v>
      </c>
      <c r="M22" s="225">
        <v>152.65725708007813</v>
      </c>
      <c r="N22" s="225">
        <v>155.22274780273438</v>
      </c>
      <c r="O22" s="225">
        <v>152.72282409667969</v>
      </c>
      <c r="P22" s="225">
        <v>155.54891967773438</v>
      </c>
      <c r="Q22" s="225">
        <v>155.56396484375</v>
      </c>
      <c r="R22" s="225">
        <v>156.98464965820313</v>
      </c>
      <c r="S22" s="225">
        <v>153.86576843261719</v>
      </c>
      <c r="T22" s="225">
        <v>156.03134155273438</v>
      </c>
      <c r="U22" s="225">
        <v>153.594482421875</v>
      </c>
      <c r="V22" s="225">
        <v>154.437255859375</v>
      </c>
      <c r="W22" s="225">
        <v>154.44876098632813</v>
      </c>
      <c r="X22" s="225">
        <v>157.83126831054688</v>
      </c>
      <c r="Y22" s="225">
        <v>152.78352355957031</v>
      </c>
      <c r="Z22" s="225">
        <v>156.86112976074219</v>
      </c>
      <c r="AA22" s="225">
        <v>154.51145935058594</v>
      </c>
      <c r="AB22" s="225">
        <v>155.14068603515625</v>
      </c>
      <c r="AC22" s="225">
        <v>155.24468994140625</v>
      </c>
      <c r="AD22" s="225">
        <v>157.42239379882813</v>
      </c>
      <c r="AE22" s="225">
        <v>154.26487731933594</v>
      </c>
      <c r="AF22" s="225">
        <v>156.01405334472656</v>
      </c>
      <c r="AG22" s="225">
        <v>154.15542602539063</v>
      </c>
      <c r="AH22" s="225">
        <v>155.27604675292969</v>
      </c>
      <c r="AI22" s="225">
        <v>155.29953002929688</v>
      </c>
      <c r="AJ22" s="225">
        <v>157.27438354492188</v>
      </c>
      <c r="AK22" s="225">
        <v>152.58360290527344</v>
      </c>
      <c r="AL22" s="225">
        <v>156.44384765625</v>
      </c>
      <c r="AM22" s="225">
        <v>153.48956298828125</v>
      </c>
      <c r="AN22" s="225">
        <v>154.68864440917969</v>
      </c>
      <c r="AO22" s="225">
        <v>156.00025939941406</v>
      </c>
      <c r="AP22" s="225">
        <v>157.08892822265625</v>
      </c>
      <c r="AQ22" s="225">
        <v>154.35728454589844</v>
      </c>
      <c r="AR22" s="225">
        <v>156.7078857421875</v>
      </c>
      <c r="AS22" s="225">
        <v>154.14752197265625</v>
      </c>
      <c r="AT22" s="225">
        <v>155.07110595703125</v>
      </c>
      <c r="AU22" s="225">
        <v>155.05326843261719</v>
      </c>
      <c r="AV22" s="225">
        <v>157.93873596191406</v>
      </c>
      <c r="AW22" s="225">
        <v>153.37644958496094</v>
      </c>
      <c r="AX22" s="225">
        <v>156.79273986816406</v>
      </c>
      <c r="AY22" s="225">
        <v>155.04728698730469</v>
      </c>
      <c r="AZ22" s="225">
        <v>155.27708435058594</v>
      </c>
      <c r="BA22" s="225">
        <v>155.61195373535156</v>
      </c>
      <c r="BB22" s="225">
        <v>158.4281005859375</v>
      </c>
      <c r="BC22" s="225">
        <v>154.90225219726563</v>
      </c>
      <c r="BD22" s="225">
        <v>157.25567626953125</v>
      </c>
      <c r="BE22" s="225">
        <v>155.42375183105469</v>
      </c>
      <c r="BF22" s="225">
        <v>154.76097106933594</v>
      </c>
      <c r="BG22" s="225">
        <v>155.33953857421875</v>
      </c>
      <c r="BH22" s="225">
        <v>157.36203002929688</v>
      </c>
      <c r="BI22" s="225">
        <v>151.64010620117188</v>
      </c>
      <c r="BJ22" s="225">
        <v>157.41543579101563</v>
      </c>
      <c r="BK22" s="225">
        <v>155.93412780761719</v>
      </c>
      <c r="BL22" s="225">
        <v>152.90008544921875</v>
      </c>
      <c r="BM22" s="225">
        <v>140.40180969238281</v>
      </c>
      <c r="BN22" s="225">
        <v>129.30451965332031</v>
      </c>
      <c r="BO22" s="225">
        <v>195.90916442871094</v>
      </c>
      <c r="BP22" s="225">
        <v>144.53302001953125</v>
      </c>
      <c r="BQ22" s="225">
        <v>155.91867065429688</v>
      </c>
      <c r="BR22" s="225">
        <v>162.31451416015625</v>
      </c>
      <c r="BS22" s="225">
        <v>181.84989929199219</v>
      </c>
      <c r="BT22" s="225">
        <v>152.51576232910156</v>
      </c>
      <c r="BU22" s="225">
        <v>165.35403442382813</v>
      </c>
      <c r="BV22" s="225">
        <v>147.40013122558594</v>
      </c>
      <c r="BW22" s="225">
        <v>147.63058471679688</v>
      </c>
      <c r="BX22" s="225">
        <v>152.89552307128906</v>
      </c>
      <c r="BY22" s="225">
        <v>140.23487854003906</v>
      </c>
      <c r="BZ22" s="225">
        <v>129.55906677246094</v>
      </c>
      <c r="CA22" s="225">
        <v>196.00437927246094</v>
      </c>
      <c r="CB22" s="225">
        <v>145.03227233886719</v>
      </c>
      <c r="CC22" s="225">
        <v>156.14173889160156</v>
      </c>
      <c r="CD22" s="225">
        <v>162.36201477050781</v>
      </c>
      <c r="CE22" s="225">
        <v>181.95475769042969</v>
      </c>
      <c r="CF22" s="225">
        <v>152.12385559082031</v>
      </c>
      <c r="CG22" s="225">
        <v>165.23526000976563</v>
      </c>
      <c r="CH22" s="225">
        <v>147.44677734375</v>
      </c>
      <c r="CI22" s="225">
        <v>147.62632751464844</v>
      </c>
      <c r="CJ22" s="225">
        <v>152.90277099609375</v>
      </c>
      <c r="CK22" s="225">
        <v>139.98490905761719</v>
      </c>
      <c r="CL22" s="225">
        <v>129.78184509277344</v>
      </c>
      <c r="CM22" s="225">
        <v>195.04182434082031</v>
      </c>
      <c r="CN22" s="225">
        <v>145.24308776855469</v>
      </c>
      <c r="CO22" s="225">
        <v>156.27554321289063</v>
      </c>
      <c r="CP22" s="225">
        <v>162.33839416503906</v>
      </c>
      <c r="CQ22" s="225">
        <v>182.28334045410156</v>
      </c>
      <c r="CR22" s="225">
        <v>152.50750732421875</v>
      </c>
      <c r="CS22" s="225">
        <v>163.81387329101563</v>
      </c>
      <c r="CT22" s="225">
        <v>147.59819030761719</v>
      </c>
      <c r="CU22" s="225">
        <v>147.94764709472656</v>
      </c>
      <c r="CV22" s="225">
        <v>152.7821044921875</v>
      </c>
      <c r="CW22" s="225">
        <v>140.11993408203125</v>
      </c>
      <c r="CX22" s="225">
        <v>129.9073486328125</v>
      </c>
      <c r="CY22" s="225">
        <v>194.97047424316406</v>
      </c>
      <c r="CZ22" s="225">
        <v>145.61097717285156</v>
      </c>
      <c r="DA22" s="225">
        <v>156.29257202148438</v>
      </c>
      <c r="DB22" s="225">
        <v>161.67886352539063</v>
      </c>
      <c r="DC22" s="225">
        <v>181.92594909667969</v>
      </c>
      <c r="DD22" s="225">
        <v>152.81781005859375</v>
      </c>
      <c r="DE22" s="225">
        <v>163.78680419921875</v>
      </c>
      <c r="DF22" s="225">
        <v>147.81803894042969</v>
      </c>
      <c r="DG22" s="225">
        <v>148.16561889648438</v>
      </c>
      <c r="DH22" s="225">
        <v>152.80905151367188</v>
      </c>
      <c r="DI22" s="225">
        <v>140.07470703125</v>
      </c>
      <c r="DJ22" s="225">
        <v>130.24107360839844</v>
      </c>
      <c r="DK22" s="225">
        <v>193.90164184570313</v>
      </c>
      <c r="DL22" s="225">
        <v>145.69012451171875</v>
      </c>
      <c r="DM22" s="225">
        <v>156.40190124511719</v>
      </c>
      <c r="DN22" s="225">
        <v>162.06169128417969</v>
      </c>
      <c r="DO22" s="225">
        <v>182.61289978027344</v>
      </c>
      <c r="DP22" s="225">
        <v>152.72666931152344</v>
      </c>
      <c r="DQ22" s="225">
        <v>164.43717956542969</v>
      </c>
      <c r="DR22" s="225">
        <v>147.90217590332031</v>
      </c>
      <c r="DS22" s="225">
        <v>148.14993286132813</v>
      </c>
      <c r="DT22" s="225">
        <v>152.62974548339844</v>
      </c>
      <c r="DU22" s="225">
        <v>140.0631103515625</v>
      </c>
      <c r="DV22" s="225">
        <v>130.1287841796875</v>
      </c>
      <c r="DW22" s="225">
        <v>193.82357788085938</v>
      </c>
      <c r="DX22" s="225">
        <v>146.068603515625</v>
      </c>
      <c r="DY22" s="225">
        <v>156.39291381835938</v>
      </c>
      <c r="DZ22" s="225">
        <v>161.86088562011719</v>
      </c>
      <c r="EA22" s="225">
        <v>182.22892761230469</v>
      </c>
      <c r="EB22" s="225">
        <v>153.10188293457031</v>
      </c>
      <c r="EC22" s="225">
        <v>163.18038940429688</v>
      </c>
      <c r="ED22" s="225">
        <v>147.93620300292969</v>
      </c>
      <c r="EE22" s="225">
        <v>148.35617065429688</v>
      </c>
      <c r="EF22" s="225">
        <v>152.57009887695313</v>
      </c>
      <c r="EG22" s="225">
        <v>140.00119018554688</v>
      </c>
      <c r="EH22" s="225">
        <v>130.1488037109375</v>
      </c>
      <c r="EI22" s="225">
        <v>193.55903625488281</v>
      </c>
      <c r="EJ22" s="225">
        <v>145.91184997558594</v>
      </c>
      <c r="EK22" s="225">
        <v>156.51362609863281</v>
      </c>
      <c r="EL22" s="225">
        <v>161.42192077636719</v>
      </c>
      <c r="EM22" s="225">
        <v>181.68452453613281</v>
      </c>
      <c r="EN22" s="225">
        <v>152.35090637207031</v>
      </c>
      <c r="EO22" s="225">
        <v>163.67494201660156</v>
      </c>
      <c r="EP22" s="225">
        <v>148.01907348632813</v>
      </c>
      <c r="EQ22" s="225">
        <v>148.25523376464844</v>
      </c>
      <c r="ER22" s="225">
        <v>152.55224609375</v>
      </c>
      <c r="ES22" s="225">
        <v>140.12722778320313</v>
      </c>
      <c r="ET22" s="225">
        <v>130.25701904296875</v>
      </c>
      <c r="EU22" s="225">
        <v>193.09878540039063</v>
      </c>
      <c r="EV22" s="225">
        <v>146.12556457519531</v>
      </c>
      <c r="EW22" s="225">
        <v>156.74964904785156</v>
      </c>
      <c r="EX22" s="225">
        <v>161.530517578125</v>
      </c>
      <c r="EY22" s="225">
        <v>181.939453125</v>
      </c>
      <c r="EZ22" s="225">
        <v>152.71096801757813</v>
      </c>
      <c r="FA22" s="225">
        <v>163.02079772949219</v>
      </c>
      <c r="FB22" s="225">
        <v>148.09829711914063</v>
      </c>
      <c r="FC22" s="225">
        <v>148.58786010742188</v>
      </c>
      <c r="FD22" s="225">
        <v>152.49778747558594</v>
      </c>
      <c r="FE22" s="225">
        <v>140.00129699707031</v>
      </c>
      <c r="FF22" s="225">
        <v>130.56712341308594</v>
      </c>
      <c r="FG22" s="225">
        <v>192.47323608398438</v>
      </c>
      <c r="FH22" s="225">
        <v>146.32553100585938</v>
      </c>
      <c r="FI22" s="225">
        <v>156.824462890625</v>
      </c>
      <c r="FJ22" s="225">
        <v>161.55282592773438</v>
      </c>
      <c r="FK22" s="225">
        <v>182.22308349609375</v>
      </c>
      <c r="FL22" s="225">
        <v>152.48786926269531</v>
      </c>
      <c r="FM22" s="225">
        <v>162.56391906738281</v>
      </c>
      <c r="FN22" s="225">
        <v>148.12890625</v>
      </c>
      <c r="FO22" s="225">
        <v>148.80935668945313</v>
      </c>
      <c r="FP22" s="225">
        <v>152.44285583496094</v>
      </c>
      <c r="FQ22" s="225">
        <v>139.83236694335938</v>
      </c>
      <c r="FR22" s="225">
        <v>130.26119995117188</v>
      </c>
      <c r="FS22" s="225">
        <v>192.45326232910156</v>
      </c>
      <c r="FT22" s="225">
        <v>146.56015014648438</v>
      </c>
      <c r="FU22" s="225">
        <v>156.9281005859375</v>
      </c>
      <c r="FV22" s="225">
        <v>160.88203430175781</v>
      </c>
      <c r="FW22" s="225">
        <v>181.4722900390625</v>
      </c>
      <c r="FX22" s="225">
        <v>151.94793701171875</v>
      </c>
      <c r="FY22" s="225">
        <v>162.20465087890625</v>
      </c>
      <c r="FZ22" s="225">
        <v>148.191162109375</v>
      </c>
      <c r="GA22" s="225">
        <v>148.93107604980469</v>
      </c>
      <c r="GB22" s="225">
        <v>154.53315734863281</v>
      </c>
      <c r="GC22" s="225">
        <v>154.61245727539063</v>
      </c>
      <c r="GD22" s="225">
        <v>155.58360290527344</v>
      </c>
      <c r="GE22" s="225">
        <v>154.85684204101563</v>
      </c>
      <c r="GF22" s="225">
        <v>155.36924743652344</v>
      </c>
      <c r="GG22" s="225">
        <v>155.32325744628906</v>
      </c>
      <c r="GH22" s="225">
        <v>155.38803100585938</v>
      </c>
      <c r="GI22" s="225">
        <v>155.25157165527344</v>
      </c>
      <c r="GJ22" s="225">
        <v>155.60581970214844</v>
      </c>
      <c r="GK22" s="225">
        <v>155.16592407226563</v>
      </c>
      <c r="GL22" s="225">
        <v>152.68449401855469</v>
      </c>
      <c r="GM22" s="225">
        <v>140.05006408691406</v>
      </c>
      <c r="GN22" s="225">
        <v>130.09046936035156</v>
      </c>
      <c r="GO22" s="225">
        <v>193.70396423339844</v>
      </c>
      <c r="GP22" s="225">
        <v>146.013916015625</v>
      </c>
      <c r="GQ22" s="225">
        <v>156.61416625976563</v>
      </c>
      <c r="GR22" s="225">
        <v>161.58787536621094</v>
      </c>
      <c r="GS22" s="225">
        <v>181.99313354492188</v>
      </c>
      <c r="GT22" s="225">
        <v>152.45530700683594</v>
      </c>
      <c r="GU22" s="225">
        <v>163.18353271484375</v>
      </c>
      <c r="GV22" s="225">
        <v>147.98829650878906</v>
      </c>
      <c r="GW22" s="225">
        <v>148.43862915039063</v>
      </c>
      <c r="GX22" s="225">
        <v>155.22792053222656</v>
      </c>
      <c r="GY22" s="225">
        <v>155.2279052734375</v>
      </c>
    </row>
    <row r="23" spans="1:207" x14ac:dyDescent="0.25">
      <c r="A23" s="226">
        <v>43344</v>
      </c>
      <c r="B23" s="225">
        <v>9</v>
      </c>
      <c r="C23" s="225">
        <v>2018</v>
      </c>
      <c r="D23" s="225">
        <v>165.45790100097656</v>
      </c>
      <c r="E23" s="225">
        <v>163.74786376953125</v>
      </c>
      <c r="F23" s="225">
        <v>165.43977355957031</v>
      </c>
      <c r="G23" s="225">
        <v>163.6629638671875</v>
      </c>
      <c r="H23" s="225">
        <v>165.92088317871094</v>
      </c>
      <c r="I23" s="225">
        <v>163.14169311523438</v>
      </c>
      <c r="J23" s="225">
        <v>164.74185180664063</v>
      </c>
      <c r="K23" s="225">
        <v>164.62432861328125</v>
      </c>
      <c r="L23" s="225">
        <v>165.93229675292969</v>
      </c>
      <c r="M23" s="225">
        <v>163.58753967285156</v>
      </c>
      <c r="N23" s="225">
        <v>165.92652893066406</v>
      </c>
      <c r="O23" s="225">
        <v>162.21986389160156</v>
      </c>
      <c r="P23" s="225">
        <v>165.70474243164063</v>
      </c>
      <c r="Q23" s="225">
        <v>165.28077697753906</v>
      </c>
      <c r="R23" s="225">
        <v>166.37702941894531</v>
      </c>
      <c r="S23" s="225">
        <v>165.32302856445313</v>
      </c>
      <c r="T23" s="225">
        <v>166.71156311035156</v>
      </c>
      <c r="U23" s="225">
        <v>163.41656494140625</v>
      </c>
      <c r="V23" s="225">
        <v>164.95716857910156</v>
      </c>
      <c r="W23" s="225">
        <v>164.24040222167969</v>
      </c>
      <c r="X23" s="225">
        <v>167.29362487792969</v>
      </c>
      <c r="Y23" s="225">
        <v>163.80276489257813</v>
      </c>
      <c r="Z23" s="225">
        <v>167.56512451171875</v>
      </c>
      <c r="AA23" s="225">
        <v>164.67198181152344</v>
      </c>
      <c r="AB23" s="225">
        <v>165.46052551269531</v>
      </c>
      <c r="AC23" s="225">
        <v>164.94525146484375</v>
      </c>
      <c r="AD23" s="225">
        <v>166.7930908203125</v>
      </c>
      <c r="AE23" s="225">
        <v>165.72276306152344</v>
      </c>
      <c r="AF23" s="225">
        <v>166.6220703125</v>
      </c>
      <c r="AG23" s="225">
        <v>164.15011596679688</v>
      </c>
      <c r="AH23" s="225">
        <v>165.50386047363281</v>
      </c>
      <c r="AI23" s="225">
        <v>165.0872802734375</v>
      </c>
      <c r="AJ23" s="225">
        <v>166.56990051269531</v>
      </c>
      <c r="AK23" s="225">
        <v>163.66226196289063</v>
      </c>
      <c r="AL23" s="225">
        <v>167.07075500488281</v>
      </c>
      <c r="AM23" s="225">
        <v>163.2642822265625</v>
      </c>
      <c r="AN23" s="225">
        <v>165.28518676757813</v>
      </c>
      <c r="AO23" s="225">
        <v>165.79084777832031</v>
      </c>
      <c r="AP23" s="225">
        <v>166.49249267578125</v>
      </c>
      <c r="AQ23" s="225">
        <v>165.81149291992188</v>
      </c>
      <c r="AR23" s="225">
        <v>167.42654418945313</v>
      </c>
      <c r="AS23" s="225">
        <v>164.08424377441406</v>
      </c>
      <c r="AT23" s="225">
        <v>165.4248046875</v>
      </c>
      <c r="AU23" s="225">
        <v>165.05155944824219</v>
      </c>
      <c r="AV23" s="225">
        <v>167.39213562011719</v>
      </c>
      <c r="AW23" s="225">
        <v>164.55607604980469</v>
      </c>
      <c r="AX23" s="225">
        <v>167.51649475097656</v>
      </c>
      <c r="AY23" s="225">
        <v>165.11085510253906</v>
      </c>
      <c r="AZ23" s="225">
        <v>165.39059448242188</v>
      </c>
      <c r="BA23" s="225">
        <v>165.35885620117188</v>
      </c>
      <c r="BB23" s="225">
        <v>168.15635681152344</v>
      </c>
      <c r="BC23" s="225">
        <v>166.07063293457031</v>
      </c>
      <c r="BD23" s="225">
        <v>167.85868835449219</v>
      </c>
      <c r="BE23" s="225">
        <v>165.65060424804688</v>
      </c>
      <c r="BF23" s="225">
        <v>165.08177185058594</v>
      </c>
      <c r="BG23" s="225">
        <v>165.35731506347656</v>
      </c>
      <c r="BH23" s="225">
        <v>167.10385131835938</v>
      </c>
      <c r="BI23" s="225">
        <v>163.41030883789063</v>
      </c>
      <c r="BJ23" s="225">
        <v>168.04501342773438</v>
      </c>
      <c r="BK23" s="225">
        <v>166.18318176269531</v>
      </c>
      <c r="BL23" s="225">
        <v>163.52247619628906</v>
      </c>
      <c r="BM23" s="225">
        <v>146.67034912109375</v>
      </c>
      <c r="BN23" s="225">
        <v>140.69677734375</v>
      </c>
      <c r="BO23" s="225">
        <v>201.39332580566406</v>
      </c>
      <c r="BP23" s="225">
        <v>158.43072509765625</v>
      </c>
      <c r="BQ23" s="225">
        <v>163.25334167480469</v>
      </c>
      <c r="BR23" s="225">
        <v>178.68746948242188</v>
      </c>
      <c r="BS23" s="225">
        <v>185.90383911132813</v>
      </c>
      <c r="BT23" s="225">
        <v>162.56892395019531</v>
      </c>
      <c r="BU23" s="225">
        <v>168.0849609375</v>
      </c>
      <c r="BV23" s="225">
        <v>156.16238403320313</v>
      </c>
      <c r="BW23" s="225">
        <v>159.43745422363281</v>
      </c>
      <c r="BX23" s="225">
        <v>163.54133605957031</v>
      </c>
      <c r="BY23" s="225">
        <v>146.47052001953125</v>
      </c>
      <c r="BZ23" s="225">
        <v>140.91598510742188</v>
      </c>
      <c r="CA23" s="225">
        <v>201.4417724609375</v>
      </c>
      <c r="CB23" s="225">
        <v>159.02232360839844</v>
      </c>
      <c r="CC23" s="225">
        <v>163.3614501953125</v>
      </c>
      <c r="CD23" s="225">
        <v>178.72538757324219</v>
      </c>
      <c r="CE23" s="225">
        <v>186.00889587402344</v>
      </c>
      <c r="CF23" s="225">
        <v>162.35113525390625</v>
      </c>
      <c r="CG23" s="225">
        <v>167.60557556152344</v>
      </c>
      <c r="CH23" s="225">
        <v>156.26025390625</v>
      </c>
      <c r="CI23" s="225">
        <v>159.39433288574219</v>
      </c>
      <c r="CJ23" s="225">
        <v>163.58694458007813</v>
      </c>
      <c r="CK23" s="225">
        <v>146.19561767578125</v>
      </c>
      <c r="CL23" s="225">
        <v>141.65988159179688</v>
      </c>
      <c r="CM23" s="225">
        <v>199.82200622558594</v>
      </c>
      <c r="CN23" s="225">
        <v>159.27926635742188</v>
      </c>
      <c r="CO23" s="225">
        <v>163.3868408203125</v>
      </c>
      <c r="CP23" s="225">
        <v>178.78553771972656</v>
      </c>
      <c r="CQ23" s="225">
        <v>186.26765441894531</v>
      </c>
      <c r="CR23" s="225">
        <v>162.70524597167969</v>
      </c>
      <c r="CS23" s="225">
        <v>166.61578369140625</v>
      </c>
      <c r="CT23" s="225">
        <v>156.38996887207031</v>
      </c>
      <c r="CU23" s="225">
        <v>159.759033203125</v>
      </c>
      <c r="CV23" s="225">
        <v>163.50419616699219</v>
      </c>
      <c r="CW23" s="225">
        <v>146.32615661621094</v>
      </c>
      <c r="CX23" s="225">
        <v>141.65505981445313</v>
      </c>
      <c r="CY23" s="225">
        <v>199.92778015136719</v>
      </c>
      <c r="CZ23" s="225">
        <v>159.71807861328125</v>
      </c>
      <c r="DA23" s="225">
        <v>163.46534729003906</v>
      </c>
      <c r="DB23" s="225">
        <v>178.21015930175781</v>
      </c>
      <c r="DC23" s="225">
        <v>185.78042602539063</v>
      </c>
      <c r="DD23" s="225">
        <v>162.93013000488281</v>
      </c>
      <c r="DE23" s="225">
        <v>166.53205871582031</v>
      </c>
      <c r="DF23" s="225">
        <v>156.49923706054688</v>
      </c>
      <c r="DG23" s="225">
        <v>159.90875244140625</v>
      </c>
      <c r="DH23" s="225">
        <v>163.53396606445313</v>
      </c>
      <c r="DI23" s="225">
        <v>146.29217529296875</v>
      </c>
      <c r="DJ23" s="225">
        <v>142.1810302734375</v>
      </c>
      <c r="DK23" s="225">
        <v>198.54710388183594</v>
      </c>
      <c r="DL23" s="225">
        <v>159.84344482421875</v>
      </c>
      <c r="DM23" s="225">
        <v>163.48487854003906</v>
      </c>
      <c r="DN23" s="225">
        <v>178.65007019042969</v>
      </c>
      <c r="DO23" s="225">
        <v>186.56146240234375</v>
      </c>
      <c r="DP23" s="225">
        <v>162.90939331054688</v>
      </c>
      <c r="DQ23" s="225">
        <v>166.98796081542969</v>
      </c>
      <c r="DR23" s="225">
        <v>156.45750427246094</v>
      </c>
      <c r="DS23" s="225">
        <v>160.01751708984375</v>
      </c>
      <c r="DT23" s="225">
        <v>163.32270812988281</v>
      </c>
      <c r="DU23" s="225">
        <v>146.26571655273438</v>
      </c>
      <c r="DV23" s="225">
        <v>142.04391479492188</v>
      </c>
      <c r="DW23" s="225">
        <v>198.49220275878906</v>
      </c>
      <c r="DX23" s="225">
        <v>160.18907165527344</v>
      </c>
      <c r="DY23" s="225">
        <v>163.46382141113281</v>
      </c>
      <c r="DZ23" s="225">
        <v>178.53317260742188</v>
      </c>
      <c r="EA23" s="225">
        <v>186.05276489257813</v>
      </c>
      <c r="EB23" s="225">
        <v>163.16845703125</v>
      </c>
      <c r="EC23" s="225">
        <v>166.192138671875</v>
      </c>
      <c r="ED23" s="225">
        <v>156.46575927734375</v>
      </c>
      <c r="EE23" s="225">
        <v>160.10484313964844</v>
      </c>
      <c r="EF23" s="225">
        <v>163.26585388183594</v>
      </c>
      <c r="EG23" s="225">
        <v>146.17562866210938</v>
      </c>
      <c r="EH23" s="225">
        <v>142.27577209472656</v>
      </c>
      <c r="EI23" s="225">
        <v>198.42446899414063</v>
      </c>
      <c r="EJ23" s="225">
        <v>160.009033203125</v>
      </c>
      <c r="EK23" s="225">
        <v>163.56640625</v>
      </c>
      <c r="EL23" s="225">
        <v>178.19515991210938</v>
      </c>
      <c r="EM23" s="225">
        <v>185.40766906738281</v>
      </c>
      <c r="EN23" s="225">
        <v>162.6405029296875</v>
      </c>
      <c r="EO23" s="225">
        <v>166.4320068359375</v>
      </c>
      <c r="EP23" s="225">
        <v>156.56858825683594</v>
      </c>
      <c r="EQ23" s="225">
        <v>160.00785827636719</v>
      </c>
      <c r="ER23" s="225">
        <v>163.27973937988281</v>
      </c>
      <c r="ES23" s="225">
        <v>146.3394775390625</v>
      </c>
      <c r="ET23" s="225">
        <v>142.57994079589844</v>
      </c>
      <c r="EU23" s="225">
        <v>197.54595947265625</v>
      </c>
      <c r="EV23" s="225">
        <v>160.28886413574219</v>
      </c>
      <c r="EW23" s="225">
        <v>163.74812316894531</v>
      </c>
      <c r="EX23" s="225">
        <v>178.38334655761719</v>
      </c>
      <c r="EY23" s="225">
        <v>185.70530700683594</v>
      </c>
      <c r="EZ23" s="225">
        <v>162.90338134765625</v>
      </c>
      <c r="FA23" s="225">
        <v>165.91670227050781</v>
      </c>
      <c r="FB23" s="225">
        <v>156.61045837402344</v>
      </c>
      <c r="FC23" s="225">
        <v>160.27366638183594</v>
      </c>
      <c r="FD23" s="225">
        <v>163.20423889160156</v>
      </c>
      <c r="FE23" s="225">
        <v>146.17884826660156</v>
      </c>
      <c r="FF23" s="225">
        <v>142.83663940429688</v>
      </c>
      <c r="FG23" s="225">
        <v>196.90031433105469</v>
      </c>
      <c r="FH23" s="225">
        <v>160.52235412597656</v>
      </c>
      <c r="FI23" s="225">
        <v>163.80384826660156</v>
      </c>
      <c r="FJ23" s="225">
        <v>178.50079345703125</v>
      </c>
      <c r="FK23" s="225">
        <v>185.96336364746094</v>
      </c>
      <c r="FL23" s="225">
        <v>162.76947021484375</v>
      </c>
      <c r="FM23" s="225">
        <v>165.5968017578125</v>
      </c>
      <c r="FN23" s="225">
        <v>156.51042175292969</v>
      </c>
      <c r="FO23" s="225">
        <v>160.45745849609375</v>
      </c>
      <c r="FP23" s="225">
        <v>163.18296813964844</v>
      </c>
      <c r="FQ23" s="225">
        <v>145.97816467285156</v>
      </c>
      <c r="FR23" s="225">
        <v>143.10464477539063</v>
      </c>
      <c r="FS23" s="225">
        <v>196.54960632324219</v>
      </c>
      <c r="FT23" s="225">
        <v>160.79269409179688</v>
      </c>
      <c r="FU23" s="225">
        <v>163.85520935058594</v>
      </c>
      <c r="FV23" s="225">
        <v>177.84463500976563</v>
      </c>
      <c r="FW23" s="225">
        <v>184.89189147949219</v>
      </c>
      <c r="FX23" s="225">
        <v>162.37608337402344</v>
      </c>
      <c r="FY23" s="225">
        <v>165.37557983398438</v>
      </c>
      <c r="FZ23" s="225">
        <v>156.79405212402344</v>
      </c>
      <c r="GA23" s="225">
        <v>160.48637390136719</v>
      </c>
      <c r="GB23" s="225">
        <v>164.66200256347656</v>
      </c>
      <c r="GC23" s="225">
        <v>164.75727844238281</v>
      </c>
      <c r="GD23" s="225">
        <v>165.62837219238281</v>
      </c>
      <c r="GE23" s="225">
        <v>165.07342529296875</v>
      </c>
      <c r="GF23" s="225">
        <v>165.44105529785156</v>
      </c>
      <c r="GG23" s="225">
        <v>165.35018920898438</v>
      </c>
      <c r="GH23" s="225">
        <v>165.62327575683594</v>
      </c>
      <c r="GI23" s="225">
        <v>165.46823120117188</v>
      </c>
      <c r="GJ23" s="225">
        <v>165.61822509765625</v>
      </c>
      <c r="GK23" s="225">
        <v>165.40530395507813</v>
      </c>
      <c r="GL23" s="225">
        <v>163.38259887695313</v>
      </c>
      <c r="GM23" s="225">
        <v>146.24667358398438</v>
      </c>
      <c r="GN23" s="225">
        <v>142.17915344238281</v>
      </c>
      <c r="GO23" s="225">
        <v>198.34718322753906</v>
      </c>
      <c r="GP23" s="225">
        <v>160.15982055664063</v>
      </c>
      <c r="GQ23" s="225">
        <v>163.64825439453125</v>
      </c>
      <c r="GR23" s="225">
        <v>178.33958435058594</v>
      </c>
      <c r="GS23" s="225">
        <v>185.77896118164063</v>
      </c>
      <c r="GT23" s="225">
        <v>162.70219421386719</v>
      </c>
      <c r="GU23" s="225">
        <v>166.09974670410156</v>
      </c>
      <c r="GV23" s="225">
        <v>156.55784606933594</v>
      </c>
      <c r="GW23" s="225">
        <v>160.13943481445313</v>
      </c>
      <c r="GX23" s="225">
        <v>165.36940002441406</v>
      </c>
      <c r="GY23" s="225">
        <v>165.36940002441406</v>
      </c>
    </row>
    <row r="24" spans="1:207" x14ac:dyDescent="0.25">
      <c r="A24" s="226">
        <v>43374</v>
      </c>
      <c r="B24" s="225">
        <v>10</v>
      </c>
      <c r="C24" s="225">
        <v>2018</v>
      </c>
      <c r="D24" s="225">
        <v>174.24784851074219</v>
      </c>
      <c r="E24" s="225">
        <v>173.19743347167969</v>
      </c>
      <c r="F24" s="225">
        <v>174.40306091308594</v>
      </c>
      <c r="G24" s="225">
        <v>171.71963500976563</v>
      </c>
      <c r="H24" s="225">
        <v>175.74404907226563</v>
      </c>
      <c r="I24" s="225">
        <v>172.81056213378906</v>
      </c>
      <c r="J24" s="225">
        <v>173.34039306640625</v>
      </c>
      <c r="K24" s="225">
        <v>174.29296875</v>
      </c>
      <c r="L24" s="225">
        <v>174.99908447265625</v>
      </c>
      <c r="M24" s="225">
        <v>171.45504760742188</v>
      </c>
      <c r="N24" s="225">
        <v>175.75233459472656</v>
      </c>
      <c r="O24" s="225">
        <v>171.60166931152344</v>
      </c>
      <c r="P24" s="225">
        <v>174.3504638671875</v>
      </c>
      <c r="Q24" s="225">
        <v>175.06465148925781</v>
      </c>
      <c r="R24" s="225">
        <v>175.41915893554688</v>
      </c>
      <c r="S24" s="225">
        <v>173.54074096679688</v>
      </c>
      <c r="T24" s="225">
        <v>176.5345458984375</v>
      </c>
      <c r="U24" s="225">
        <v>173.04551696777344</v>
      </c>
      <c r="V24" s="225">
        <v>173.35832214355469</v>
      </c>
      <c r="W24" s="225">
        <v>173.62957763671875</v>
      </c>
      <c r="X24" s="225">
        <v>176.49163818359375</v>
      </c>
      <c r="Y24" s="225">
        <v>171.61427307128906</v>
      </c>
      <c r="Z24" s="225">
        <v>177.68659973144531</v>
      </c>
      <c r="AA24" s="225">
        <v>174.49404907226563</v>
      </c>
      <c r="AB24" s="225">
        <v>173.94129943847656</v>
      </c>
      <c r="AC24" s="225">
        <v>174.60772705078125</v>
      </c>
      <c r="AD24" s="225">
        <v>175.85038757324219</v>
      </c>
      <c r="AE24" s="225">
        <v>173.92636108398438</v>
      </c>
      <c r="AF24" s="225">
        <v>176.49017333984375</v>
      </c>
      <c r="AG24" s="225">
        <v>173.75546264648438</v>
      </c>
      <c r="AH24" s="225">
        <v>173.90933227539063</v>
      </c>
      <c r="AI24" s="225">
        <v>174.72889709472656</v>
      </c>
      <c r="AJ24" s="225">
        <v>175.51286315917969</v>
      </c>
      <c r="AK24" s="225">
        <v>171.4405517578125</v>
      </c>
      <c r="AL24" s="225">
        <v>177.043701171875</v>
      </c>
      <c r="AM24" s="225">
        <v>172.54347229003906</v>
      </c>
      <c r="AN24" s="225">
        <v>173.72990417480469</v>
      </c>
      <c r="AO24" s="225">
        <v>175.61968994140625</v>
      </c>
      <c r="AP24" s="225">
        <v>175.42005920410156</v>
      </c>
      <c r="AQ24" s="225">
        <v>173.93003845214844</v>
      </c>
      <c r="AR24" s="225">
        <v>177.30369567871094</v>
      </c>
      <c r="AS24" s="225">
        <v>173.52691650390625</v>
      </c>
      <c r="AT24" s="225">
        <v>173.86520385742188</v>
      </c>
      <c r="AU24" s="225">
        <v>174.56559753417969</v>
      </c>
      <c r="AV24" s="225">
        <v>176.46946716308594</v>
      </c>
      <c r="AW24" s="225">
        <v>172.30274963378906</v>
      </c>
      <c r="AX24" s="225">
        <v>177.30107116699219</v>
      </c>
      <c r="AY24" s="225">
        <v>174.60032653808594</v>
      </c>
      <c r="AZ24" s="225">
        <v>173.6798095703125</v>
      </c>
      <c r="BA24" s="225">
        <v>174.948486328125</v>
      </c>
      <c r="BB24" s="225">
        <v>177.4508056640625</v>
      </c>
      <c r="BC24" s="225">
        <v>173.72439575195313</v>
      </c>
      <c r="BD24" s="225">
        <v>177.57717895507813</v>
      </c>
      <c r="BE24" s="225">
        <v>175.26777648925781</v>
      </c>
      <c r="BF24" s="225">
        <v>173.20159912109375</v>
      </c>
      <c r="BG24" s="225">
        <v>174.81172180175781</v>
      </c>
      <c r="BH24" s="225">
        <v>176.29183959960938</v>
      </c>
      <c r="BI24" s="225">
        <v>171.4332275390625</v>
      </c>
      <c r="BJ24" s="225">
        <v>177.99661254882813</v>
      </c>
      <c r="BK24" s="225">
        <v>175.84733581542969</v>
      </c>
      <c r="BL24" s="225">
        <v>173.00801086425781</v>
      </c>
      <c r="BM24" s="225">
        <v>149.96913146972656</v>
      </c>
      <c r="BN24" s="225">
        <v>147.86404418945313</v>
      </c>
      <c r="BO24" s="225">
        <v>217.9354248046875</v>
      </c>
      <c r="BP24" s="225">
        <v>165.9287109375</v>
      </c>
      <c r="BQ24" s="225">
        <v>171.87898254394531</v>
      </c>
      <c r="BR24" s="225">
        <v>192.33378601074219</v>
      </c>
      <c r="BS24" s="225">
        <v>187.4368896484375</v>
      </c>
      <c r="BT24" s="225">
        <v>167.6510009765625</v>
      </c>
      <c r="BU24" s="225">
        <v>171.37519836425781</v>
      </c>
      <c r="BV24" s="225">
        <v>161.04299926757813</v>
      </c>
      <c r="BW24" s="225">
        <v>169.24551391601563</v>
      </c>
      <c r="BX24" s="225">
        <v>173.05377197265625</v>
      </c>
      <c r="BY24" s="225">
        <v>149.814208984375</v>
      </c>
      <c r="BZ24" s="225">
        <v>148.09577941894531</v>
      </c>
      <c r="CA24" s="225">
        <v>218.86247253417969</v>
      </c>
      <c r="CB24" s="225">
        <v>166.30148315429688</v>
      </c>
      <c r="CC24" s="225">
        <v>172.09878540039063</v>
      </c>
      <c r="CD24" s="225">
        <v>192.49931335449219</v>
      </c>
      <c r="CE24" s="225">
        <v>187.56455993652344</v>
      </c>
      <c r="CF24" s="225">
        <v>167.20826721191406</v>
      </c>
      <c r="CG24" s="225">
        <v>170.95785522460938</v>
      </c>
      <c r="CH24" s="225">
        <v>161.10206604003906</v>
      </c>
      <c r="CI24" s="225">
        <v>169.19578552246094</v>
      </c>
      <c r="CJ24" s="225">
        <v>173.12956237792969</v>
      </c>
      <c r="CK24" s="225">
        <v>149.54144287109375</v>
      </c>
      <c r="CL24" s="225">
        <v>148.87226867675781</v>
      </c>
      <c r="CM24" s="225">
        <v>217.28355407714844</v>
      </c>
      <c r="CN24" s="225">
        <v>166.475341796875</v>
      </c>
      <c r="CO24" s="225">
        <v>172.24896240234375</v>
      </c>
      <c r="CP24" s="225">
        <v>192.517578125</v>
      </c>
      <c r="CQ24" s="225">
        <v>187.72621154785156</v>
      </c>
      <c r="CR24" s="225">
        <v>167.44036865234375</v>
      </c>
      <c r="CS24" s="225">
        <v>170.54161071777344</v>
      </c>
      <c r="CT24" s="225">
        <v>161.19705200195313</v>
      </c>
      <c r="CU24" s="225">
        <v>169.65577697753906</v>
      </c>
      <c r="CV24" s="225">
        <v>173.06617736816406</v>
      </c>
      <c r="CW24" s="225">
        <v>149.72502136230469</v>
      </c>
      <c r="CX24" s="225">
        <v>148.84428405761719</v>
      </c>
      <c r="CY24" s="225">
        <v>217.50375366210938</v>
      </c>
      <c r="CZ24" s="225">
        <v>166.78759765625</v>
      </c>
      <c r="DA24" s="225">
        <v>172.28067016601563</v>
      </c>
      <c r="DB24" s="225">
        <v>191.85572814941406</v>
      </c>
      <c r="DC24" s="225">
        <v>187.17109680175781</v>
      </c>
      <c r="DD24" s="225">
        <v>167.552978515625</v>
      </c>
      <c r="DE24" s="225">
        <v>170.41197204589844</v>
      </c>
      <c r="DF24" s="225">
        <v>161.26191711425781</v>
      </c>
      <c r="DG24" s="225">
        <v>169.85710144042969</v>
      </c>
      <c r="DH24" s="225">
        <v>173.11421203613281</v>
      </c>
      <c r="DI24" s="225">
        <v>149.63803100585938</v>
      </c>
      <c r="DJ24" s="225">
        <v>149.45121765136719</v>
      </c>
      <c r="DK24" s="225">
        <v>216.52583312988281</v>
      </c>
      <c r="DL24" s="225">
        <v>166.84165954589844</v>
      </c>
      <c r="DM24" s="225">
        <v>172.3951416015625</v>
      </c>
      <c r="DN24" s="225">
        <v>192.41499328613281</v>
      </c>
      <c r="DO24" s="225">
        <v>187.94303894042969</v>
      </c>
      <c r="DP24" s="225">
        <v>167.42314147949219</v>
      </c>
      <c r="DQ24" s="225">
        <v>170.88594055175781</v>
      </c>
      <c r="DR24" s="225">
        <v>161.29751586914063</v>
      </c>
      <c r="DS24" s="225">
        <v>170.00721740722656</v>
      </c>
      <c r="DT24" s="225">
        <v>172.898193359375</v>
      </c>
      <c r="DU24" s="225">
        <v>149.57769775390625</v>
      </c>
      <c r="DV24" s="225">
        <v>149.25788879394531</v>
      </c>
      <c r="DW24" s="225">
        <v>216.45976257324219</v>
      </c>
      <c r="DX24" s="225">
        <v>167.08586120605469</v>
      </c>
      <c r="DY24" s="225">
        <v>172.3463134765625</v>
      </c>
      <c r="DZ24" s="225">
        <v>192.28695678710938</v>
      </c>
      <c r="EA24" s="225">
        <v>187.41923522949219</v>
      </c>
      <c r="EB24" s="225">
        <v>167.75689697265625</v>
      </c>
      <c r="EC24" s="225">
        <v>170.23001098632813</v>
      </c>
      <c r="ED24" s="225">
        <v>161.32197570800781</v>
      </c>
      <c r="EE24" s="225">
        <v>170.07929992675781</v>
      </c>
      <c r="EF24" s="225">
        <v>172.84883117675781</v>
      </c>
      <c r="EG24" s="225">
        <v>149.48008728027344</v>
      </c>
      <c r="EH24" s="225">
        <v>149.46937561035156</v>
      </c>
      <c r="EI24" s="225">
        <v>216.53823852539063</v>
      </c>
      <c r="EJ24" s="225">
        <v>166.96482849121094</v>
      </c>
      <c r="EK24" s="225">
        <v>172.53985595703125</v>
      </c>
      <c r="EL24" s="225">
        <v>191.79623413085938</v>
      </c>
      <c r="EM24" s="225">
        <v>186.77435302734375</v>
      </c>
      <c r="EN24" s="225">
        <v>167.12493896484375</v>
      </c>
      <c r="EO24" s="225">
        <v>170.2783203125</v>
      </c>
      <c r="EP24" s="225">
        <v>161.34773254394531</v>
      </c>
      <c r="EQ24" s="225">
        <v>169.97686767578125</v>
      </c>
      <c r="ER24" s="225">
        <v>172.89057922363281</v>
      </c>
      <c r="ES24" s="225">
        <v>149.66877746582031</v>
      </c>
      <c r="ET24" s="225">
        <v>149.77278137207031</v>
      </c>
      <c r="EU24" s="225">
        <v>215.15437316894531</v>
      </c>
      <c r="EV24" s="225">
        <v>167.14694213867188</v>
      </c>
      <c r="EW24" s="225">
        <v>172.82865905761719</v>
      </c>
      <c r="EX24" s="225">
        <v>192.04055786132813</v>
      </c>
      <c r="EY24" s="225">
        <v>187.06826782226563</v>
      </c>
      <c r="EZ24" s="225">
        <v>167.33013916015625</v>
      </c>
      <c r="FA24" s="225">
        <v>169.85745239257813</v>
      </c>
      <c r="FB24" s="225">
        <v>161.37411499023438</v>
      </c>
      <c r="FC24" s="225">
        <v>170.28367614746094</v>
      </c>
      <c r="FD24" s="225">
        <v>172.83303833007813</v>
      </c>
      <c r="FE24" s="225">
        <v>149.52632141113281</v>
      </c>
      <c r="FF24" s="225">
        <v>150.05213928222656</v>
      </c>
      <c r="FG24" s="225">
        <v>214.58880615234375</v>
      </c>
      <c r="FH24" s="225">
        <v>167.29043579101563</v>
      </c>
      <c r="FI24" s="225">
        <v>172.9456787109375</v>
      </c>
      <c r="FJ24" s="225">
        <v>192.19082641601563</v>
      </c>
      <c r="FK24" s="225">
        <v>187.30708312988281</v>
      </c>
      <c r="FL24" s="225">
        <v>167.11383056640625</v>
      </c>
      <c r="FM24" s="225">
        <v>169.54638671875</v>
      </c>
      <c r="FN24" s="225">
        <v>161.37527465820313</v>
      </c>
      <c r="FO24" s="225">
        <v>170.45115661621094</v>
      </c>
      <c r="FP24" s="225">
        <v>172.8414306640625</v>
      </c>
      <c r="FQ24" s="225">
        <v>149.35037231445313</v>
      </c>
      <c r="FR24" s="225">
        <v>150.25283813476563</v>
      </c>
      <c r="FS24" s="225">
        <v>213.65119934082031</v>
      </c>
      <c r="FT24" s="225">
        <v>167.47975158691406</v>
      </c>
      <c r="FU24" s="225">
        <v>173.0562744140625</v>
      </c>
      <c r="FV24" s="225">
        <v>191.3187255859375</v>
      </c>
      <c r="FW24" s="225">
        <v>186.11030578613281</v>
      </c>
      <c r="FX24" s="225">
        <v>166.70327758789063</v>
      </c>
      <c r="FY24" s="225">
        <v>169.60258483886719</v>
      </c>
      <c r="FZ24" s="225">
        <v>161.45166015625</v>
      </c>
      <c r="GA24" s="225">
        <v>170.45808410644531</v>
      </c>
      <c r="GB24" s="225">
        <v>173.67080688476563</v>
      </c>
      <c r="GC24" s="225">
        <v>173.81040954589844</v>
      </c>
      <c r="GD24" s="225">
        <v>174.77801513671875</v>
      </c>
      <c r="GE24" s="225">
        <v>174.03872680664063</v>
      </c>
      <c r="GF24" s="225">
        <v>174.53993225097656</v>
      </c>
      <c r="GG24" s="225">
        <v>174.37269592285156</v>
      </c>
      <c r="GH24" s="225">
        <v>174.71543884277344</v>
      </c>
      <c r="GI24" s="225">
        <v>174.43721008300781</v>
      </c>
      <c r="GJ24" s="225">
        <v>174.54623413085938</v>
      </c>
      <c r="GK24" s="225">
        <v>174.12199401855469</v>
      </c>
      <c r="GL24" s="225">
        <v>172.96043395996094</v>
      </c>
      <c r="GM24" s="225">
        <v>149.59086608886719</v>
      </c>
      <c r="GN24" s="225">
        <v>149.37527465820313</v>
      </c>
      <c r="GO24" s="225">
        <v>215.90737915039063</v>
      </c>
      <c r="GP24" s="225">
        <v>167.06094360351563</v>
      </c>
      <c r="GQ24" s="225">
        <v>172.66815185546875</v>
      </c>
      <c r="GR24" s="225">
        <v>191.98260498046875</v>
      </c>
      <c r="GS24" s="225">
        <v>187.15086364746094</v>
      </c>
      <c r="GT24" s="225">
        <v>167.21194458007813</v>
      </c>
      <c r="GU24" s="225">
        <v>170.05613708496094</v>
      </c>
      <c r="GV24" s="225">
        <v>161.33856201171875</v>
      </c>
      <c r="GW24" s="225">
        <v>170.09715270996094</v>
      </c>
      <c r="GX24" s="225">
        <v>174.33638000488281</v>
      </c>
      <c r="GY24" s="225">
        <v>174.33636474609375</v>
      </c>
    </row>
    <row r="25" spans="1:207" x14ac:dyDescent="0.25">
      <c r="A25" s="226">
        <v>43405</v>
      </c>
      <c r="B25" s="225">
        <v>11</v>
      </c>
      <c r="C25" s="225">
        <v>2018</v>
      </c>
      <c r="D25" s="225">
        <v>179.24754333496094</v>
      </c>
      <c r="E25" s="225">
        <v>178.87776184082031</v>
      </c>
      <c r="F25" s="225">
        <v>179.83222961425781</v>
      </c>
      <c r="G25" s="225">
        <v>176.82040405273438</v>
      </c>
      <c r="H25" s="225">
        <v>182.078369140625</v>
      </c>
      <c r="I25" s="225">
        <v>180.5411376953125</v>
      </c>
      <c r="J25" s="225">
        <v>178.45118713378906</v>
      </c>
      <c r="K25" s="225">
        <v>180.07821655273438</v>
      </c>
      <c r="L25" s="225">
        <v>180.44522094726563</v>
      </c>
      <c r="M25" s="225">
        <v>176.53619384765625</v>
      </c>
      <c r="N25" s="225">
        <v>182.22572326660156</v>
      </c>
      <c r="O25" s="225">
        <v>179.07948303222656</v>
      </c>
      <c r="P25" s="225">
        <v>179.30496215820313</v>
      </c>
      <c r="Q25" s="225">
        <v>180.75721740722656</v>
      </c>
      <c r="R25" s="225">
        <v>180.95248413085938</v>
      </c>
      <c r="S25" s="225">
        <v>178.64651489257813</v>
      </c>
      <c r="T25" s="225">
        <v>182.89105224609375</v>
      </c>
      <c r="U25" s="225">
        <v>180.54534912109375</v>
      </c>
      <c r="V25" s="225">
        <v>178.47135925292969</v>
      </c>
      <c r="W25" s="225">
        <v>179.23060607910156</v>
      </c>
      <c r="X25" s="225">
        <v>182.08544921875</v>
      </c>
      <c r="Y25" s="225">
        <v>176.79490661621094</v>
      </c>
      <c r="Z25" s="225">
        <v>184.21882629394531</v>
      </c>
      <c r="AA25" s="225">
        <v>181.98973083496094</v>
      </c>
      <c r="AB25" s="225">
        <v>178.9825439453125</v>
      </c>
      <c r="AC25" s="225">
        <v>180.45426940917969</v>
      </c>
      <c r="AD25" s="225">
        <v>181.59878540039063</v>
      </c>
      <c r="AE25" s="225">
        <v>179.08233642578125</v>
      </c>
      <c r="AF25" s="225">
        <v>183.05393981933594</v>
      </c>
      <c r="AG25" s="225">
        <v>181.41047668457031</v>
      </c>
      <c r="AH25" s="225">
        <v>178.86430358886719</v>
      </c>
      <c r="AI25" s="225">
        <v>180.46565246582031</v>
      </c>
      <c r="AJ25" s="225">
        <v>181.28443908691406</v>
      </c>
      <c r="AK25" s="225">
        <v>176.4912109375</v>
      </c>
      <c r="AL25" s="225">
        <v>183.72866821289063</v>
      </c>
      <c r="AM25" s="225">
        <v>180.00897216796875</v>
      </c>
      <c r="AN25" s="225">
        <v>178.78846740722656</v>
      </c>
      <c r="AO25" s="225">
        <v>181.40827941894531</v>
      </c>
      <c r="AP25" s="225">
        <v>181.22207641601563</v>
      </c>
      <c r="AQ25" s="225">
        <v>179.23046875</v>
      </c>
      <c r="AR25" s="225">
        <v>183.79103088378906</v>
      </c>
      <c r="AS25" s="225">
        <v>180.82260131835938</v>
      </c>
      <c r="AT25" s="225">
        <v>178.87008666992188</v>
      </c>
      <c r="AU25" s="225">
        <v>180.16621398925781</v>
      </c>
      <c r="AV25" s="225">
        <v>182.23208618164063</v>
      </c>
      <c r="AW25" s="225">
        <v>177.41986083984375</v>
      </c>
      <c r="AX25" s="225">
        <v>183.64414978027344</v>
      </c>
      <c r="AY25" s="225">
        <v>181.903564453125</v>
      </c>
      <c r="AZ25" s="225">
        <v>178.69842529296875</v>
      </c>
      <c r="BA25" s="225">
        <v>180.65048217773438</v>
      </c>
      <c r="BB25" s="225">
        <v>183.13223266601563</v>
      </c>
      <c r="BC25" s="225">
        <v>178.76518249511719</v>
      </c>
      <c r="BD25" s="225">
        <v>184.10206604003906</v>
      </c>
      <c r="BE25" s="225">
        <v>182.50534057617188</v>
      </c>
      <c r="BF25" s="225">
        <v>178.2652587890625</v>
      </c>
      <c r="BG25" s="225">
        <v>180.41661071777344</v>
      </c>
      <c r="BH25" s="225">
        <v>182.05050659179688</v>
      </c>
      <c r="BI25" s="225">
        <v>176.42092895507813</v>
      </c>
      <c r="BJ25" s="225">
        <v>184.49053955078125</v>
      </c>
      <c r="BK25" s="225">
        <v>183.10734558105469</v>
      </c>
      <c r="BL25" s="225">
        <v>178.74021911621094</v>
      </c>
      <c r="BM25" s="225">
        <v>156.77012634277344</v>
      </c>
      <c r="BN25" s="225">
        <v>151.41960144042969</v>
      </c>
      <c r="BO25" s="225">
        <v>222.69161987304688</v>
      </c>
      <c r="BP25" s="225">
        <v>171.8470458984375</v>
      </c>
      <c r="BQ25" s="225">
        <v>182.80581665039063</v>
      </c>
      <c r="BR25" s="225">
        <v>197.48521423339844</v>
      </c>
      <c r="BS25" s="225">
        <v>192.68894958496094</v>
      </c>
      <c r="BT25" s="225">
        <v>171.93965148925781</v>
      </c>
      <c r="BU25" s="225">
        <v>173.65664672851563</v>
      </c>
      <c r="BV25" s="225">
        <v>165.09323120117188</v>
      </c>
      <c r="BW25" s="225">
        <v>177.17709350585938</v>
      </c>
      <c r="BX25" s="225">
        <v>178.82603454589844</v>
      </c>
      <c r="BY25" s="225">
        <v>156.71882629394531</v>
      </c>
      <c r="BZ25" s="225">
        <v>151.79289245605469</v>
      </c>
      <c r="CA25" s="225">
        <v>223.92585754394531</v>
      </c>
      <c r="CB25" s="225">
        <v>172.17434692382813</v>
      </c>
      <c r="CC25" s="225">
        <v>183.10371398925781</v>
      </c>
      <c r="CD25" s="225">
        <v>197.59611511230469</v>
      </c>
      <c r="CE25" s="225">
        <v>192.79588317871094</v>
      </c>
      <c r="CF25" s="225">
        <v>171.758544921875</v>
      </c>
      <c r="CG25" s="225">
        <v>173.0712890625</v>
      </c>
      <c r="CH25" s="225">
        <v>165.10795593261719</v>
      </c>
      <c r="CI25" s="225">
        <v>177.06770324707031</v>
      </c>
      <c r="CJ25" s="225">
        <v>178.92268371582031</v>
      </c>
      <c r="CK25" s="225">
        <v>156.43203735351563</v>
      </c>
      <c r="CL25" s="225">
        <v>152.50311279296875</v>
      </c>
      <c r="CM25" s="225">
        <v>222.05979919433594</v>
      </c>
      <c r="CN25" s="225">
        <v>172.38192749023438</v>
      </c>
      <c r="CO25" s="225">
        <v>182.5255126953125</v>
      </c>
      <c r="CP25" s="225">
        <v>197.62071228027344</v>
      </c>
      <c r="CQ25" s="225">
        <v>193.18785095214844</v>
      </c>
      <c r="CR25" s="225">
        <v>171.9256591796875</v>
      </c>
      <c r="CS25" s="225">
        <v>172.61994934082031</v>
      </c>
      <c r="CT25" s="225">
        <v>165.19528198242188</v>
      </c>
      <c r="CU25" s="225">
        <v>177.30662536621094</v>
      </c>
      <c r="CV25" s="225">
        <v>178.92147827148438</v>
      </c>
      <c r="CW25" s="225">
        <v>156.63603210449219</v>
      </c>
      <c r="CX25" s="225">
        <v>152.53370666503906</v>
      </c>
      <c r="CY25" s="225">
        <v>222.42207336425781</v>
      </c>
      <c r="CZ25" s="225">
        <v>172.77926635742188</v>
      </c>
      <c r="DA25" s="225">
        <v>183.02967834472656</v>
      </c>
      <c r="DB25" s="225">
        <v>196.9600830078125</v>
      </c>
      <c r="DC25" s="225">
        <v>192.77304077148438</v>
      </c>
      <c r="DD25" s="225">
        <v>171.94235229492188</v>
      </c>
      <c r="DE25" s="225">
        <v>172.45100402832031</v>
      </c>
      <c r="DF25" s="225">
        <v>165.34315490722656</v>
      </c>
      <c r="DG25" s="225">
        <v>177.5072021484375</v>
      </c>
      <c r="DH25" s="225">
        <v>178.97158813476563</v>
      </c>
      <c r="DI25" s="225">
        <v>156.45610046386719</v>
      </c>
      <c r="DJ25" s="225">
        <v>153.11796569824219</v>
      </c>
      <c r="DK25" s="225">
        <v>221.3616943359375</v>
      </c>
      <c r="DL25" s="225">
        <v>172.74835205078125</v>
      </c>
      <c r="DM25" s="225">
        <v>182.89823913574219</v>
      </c>
      <c r="DN25" s="225">
        <v>197.47996520996094</v>
      </c>
      <c r="DO25" s="225">
        <v>193.53593444824219</v>
      </c>
      <c r="DP25" s="225">
        <v>171.83935546875</v>
      </c>
      <c r="DQ25" s="225">
        <v>173.07803344726563</v>
      </c>
      <c r="DR25" s="225">
        <v>165.43785095214844</v>
      </c>
      <c r="DS25" s="225">
        <v>177.61709594726563</v>
      </c>
      <c r="DT25" s="225">
        <v>178.83110046386719</v>
      </c>
      <c r="DU25" s="225">
        <v>156.4559326171875</v>
      </c>
      <c r="DV25" s="225">
        <v>152.93260192871094</v>
      </c>
      <c r="DW25" s="225">
        <v>221.37297058105469</v>
      </c>
      <c r="DX25" s="225">
        <v>173.04112243652344</v>
      </c>
      <c r="DY25" s="225">
        <v>182.85600280761719</v>
      </c>
      <c r="DZ25" s="225">
        <v>197.33970642089844</v>
      </c>
      <c r="EA25" s="225">
        <v>193.10305786132813</v>
      </c>
      <c r="EB25" s="225">
        <v>172.10691833496094</v>
      </c>
      <c r="EC25" s="225">
        <v>172.27528381347656</v>
      </c>
      <c r="ED25" s="225">
        <v>165.48417663574219</v>
      </c>
      <c r="EE25" s="225">
        <v>177.55854797363281</v>
      </c>
      <c r="EF25" s="225">
        <v>178.80534362792969</v>
      </c>
      <c r="EG25" s="225">
        <v>156.41729736328125</v>
      </c>
      <c r="EH25" s="225">
        <v>153.13963317871094</v>
      </c>
      <c r="EI25" s="225">
        <v>221.61167907714844</v>
      </c>
      <c r="EJ25" s="225">
        <v>172.9437255859375</v>
      </c>
      <c r="EK25" s="225">
        <v>182.4925537109375</v>
      </c>
      <c r="EL25" s="225">
        <v>196.89349365234375</v>
      </c>
      <c r="EM25" s="225">
        <v>192.44528198242188</v>
      </c>
      <c r="EN25" s="225">
        <v>171.79011535644531</v>
      </c>
      <c r="EO25" s="225">
        <v>172.3497314453125</v>
      </c>
      <c r="EP25" s="225">
        <v>165.50914001464844</v>
      </c>
      <c r="EQ25" s="225">
        <v>177.52267456054688</v>
      </c>
      <c r="ER25" s="225">
        <v>178.856689453125</v>
      </c>
      <c r="ES25" s="225">
        <v>156.50030517578125</v>
      </c>
      <c r="ET25" s="225">
        <v>153.37699890136719</v>
      </c>
      <c r="EU25" s="225">
        <v>219.86018371582031</v>
      </c>
      <c r="EV25" s="225">
        <v>173.08221435546875</v>
      </c>
      <c r="EW25" s="225">
        <v>181.98643493652344</v>
      </c>
      <c r="EX25" s="225">
        <v>197.11030578613281</v>
      </c>
      <c r="EY25" s="225">
        <v>192.68821716308594</v>
      </c>
      <c r="EZ25" s="225">
        <v>171.87455749511719</v>
      </c>
      <c r="FA25" s="225">
        <v>171.78094482421875</v>
      </c>
      <c r="FB25" s="225">
        <v>165.54441833496094</v>
      </c>
      <c r="FC25" s="225">
        <v>177.7545166015625</v>
      </c>
      <c r="FD25" s="225">
        <v>178.81416320800781</v>
      </c>
      <c r="FE25" s="225">
        <v>156.43093872070313</v>
      </c>
      <c r="FF25" s="225">
        <v>153.68363952636719</v>
      </c>
      <c r="FG25" s="225">
        <v>219.32757568359375</v>
      </c>
      <c r="FH25" s="225">
        <v>173.27812194824219</v>
      </c>
      <c r="FI25" s="225">
        <v>182.0018310546875</v>
      </c>
      <c r="FJ25" s="225">
        <v>197.24832153320313</v>
      </c>
      <c r="FK25" s="225">
        <v>193.00497436523438</v>
      </c>
      <c r="FL25" s="225">
        <v>171.78701782226563</v>
      </c>
      <c r="FM25" s="225">
        <v>171.39935302734375</v>
      </c>
      <c r="FN25" s="225">
        <v>165.61712646484375</v>
      </c>
      <c r="FO25" s="225">
        <v>177.68840026855469</v>
      </c>
      <c r="FP25" s="225">
        <v>178.84088134765625</v>
      </c>
      <c r="FQ25" s="225">
        <v>156.35490417480469</v>
      </c>
      <c r="FR25" s="225">
        <v>153.79116821289063</v>
      </c>
      <c r="FS25" s="225">
        <v>218.14764404296875</v>
      </c>
      <c r="FT25" s="225">
        <v>173.54487609863281</v>
      </c>
      <c r="FU25" s="225">
        <v>181.46351623535156</v>
      </c>
      <c r="FV25" s="225">
        <v>196.44410705566406</v>
      </c>
      <c r="FW25" s="225">
        <v>192.18743896484375</v>
      </c>
      <c r="FX25" s="225">
        <v>171.639404296875</v>
      </c>
      <c r="FY25" s="225">
        <v>171.46217346191406</v>
      </c>
      <c r="FZ25" s="225">
        <v>165.77627563476563</v>
      </c>
      <c r="GA25" s="225">
        <v>177.60057067871094</v>
      </c>
      <c r="GB25" s="225">
        <v>179.14006042480469</v>
      </c>
      <c r="GC25" s="225">
        <v>179.38119506835938</v>
      </c>
      <c r="GD25" s="225">
        <v>180.25442504882813</v>
      </c>
      <c r="GE25" s="225">
        <v>179.58851623535156</v>
      </c>
      <c r="GF25" s="225">
        <v>180.14497375488281</v>
      </c>
      <c r="GG25" s="225">
        <v>179.93742370605469</v>
      </c>
      <c r="GH25" s="225">
        <v>180.3228759765625</v>
      </c>
      <c r="GI25" s="225">
        <v>179.91471862792969</v>
      </c>
      <c r="GJ25" s="225">
        <v>180.04534912109375</v>
      </c>
      <c r="GK25" s="225">
        <v>179.59367370605469</v>
      </c>
      <c r="GL25" s="225">
        <v>178.85232543945313</v>
      </c>
      <c r="GM25" s="225">
        <v>156.49143981933594</v>
      </c>
      <c r="GN25" s="225">
        <v>153.00523376464844</v>
      </c>
      <c r="GO25" s="225">
        <v>220.694580078125</v>
      </c>
      <c r="GP25" s="225">
        <v>173.04092407226563</v>
      </c>
      <c r="GQ25" s="225">
        <v>182.23558044433594</v>
      </c>
      <c r="GR25" s="225">
        <v>197.07276916503906</v>
      </c>
      <c r="GS25" s="225">
        <v>192.80342102050781</v>
      </c>
      <c r="GT25" s="225">
        <v>171.82246398925781</v>
      </c>
      <c r="GU25" s="225">
        <v>172.03294372558594</v>
      </c>
      <c r="GV25" s="225">
        <v>165.52658081054688</v>
      </c>
      <c r="GW25" s="225">
        <v>177.54730224609375</v>
      </c>
      <c r="GX25" s="225">
        <v>179.85954284667969</v>
      </c>
      <c r="GY25" s="225">
        <v>179.85954284667969</v>
      </c>
    </row>
    <row r="26" spans="1:207" x14ac:dyDescent="0.25">
      <c r="A26" s="226">
        <v>43435</v>
      </c>
      <c r="B26" s="225">
        <v>12</v>
      </c>
      <c r="C26" s="225">
        <v>2018</v>
      </c>
      <c r="D26" s="225">
        <v>183.77705383300781</v>
      </c>
      <c r="E26" s="225">
        <v>182.73533630371094</v>
      </c>
      <c r="F26" s="225">
        <v>183.77278137207031</v>
      </c>
      <c r="G26" s="225">
        <v>181.11775207519531</v>
      </c>
      <c r="H26" s="225">
        <v>186.05508422851563</v>
      </c>
      <c r="I26" s="225">
        <v>185.04208374023438</v>
      </c>
      <c r="J26" s="225">
        <v>182.91740417480469</v>
      </c>
      <c r="K26" s="225">
        <v>184.08612060546875</v>
      </c>
      <c r="L26" s="225">
        <v>184.47761535644531</v>
      </c>
      <c r="M26" s="225">
        <v>180.85122680664063</v>
      </c>
      <c r="N26" s="225">
        <v>186.38101196289063</v>
      </c>
      <c r="O26" s="225">
        <v>183.72732543945313</v>
      </c>
      <c r="P26" s="225">
        <v>184.11337280273438</v>
      </c>
      <c r="Q26" s="225">
        <v>184.80169677734375</v>
      </c>
      <c r="R26" s="225">
        <v>185.07652282714844</v>
      </c>
      <c r="S26" s="225">
        <v>183.10029602050781</v>
      </c>
      <c r="T26" s="225">
        <v>187.24201965332031</v>
      </c>
      <c r="U26" s="225">
        <v>185.197998046875</v>
      </c>
      <c r="V26" s="225">
        <v>183.11373901367188</v>
      </c>
      <c r="W26" s="225">
        <v>183.25283813476563</v>
      </c>
      <c r="X26" s="225">
        <v>186.33424377441406</v>
      </c>
      <c r="Y26" s="225">
        <v>181.03475952148438</v>
      </c>
      <c r="Z26" s="225">
        <v>188.78514099121094</v>
      </c>
      <c r="AA26" s="225">
        <v>186.75596618652344</v>
      </c>
      <c r="AB26" s="225">
        <v>183.82524108886719</v>
      </c>
      <c r="AC26" s="225">
        <v>184.68211364746094</v>
      </c>
      <c r="AD26" s="225">
        <v>185.85690307617188</v>
      </c>
      <c r="AE26" s="225">
        <v>183.55392456054688</v>
      </c>
      <c r="AF26" s="225">
        <v>187.51097106933594</v>
      </c>
      <c r="AG26" s="225">
        <v>186.33689880371094</v>
      </c>
      <c r="AH26" s="225">
        <v>183.6851806640625</v>
      </c>
      <c r="AI26" s="225">
        <v>184.60430908203125</v>
      </c>
      <c r="AJ26" s="225">
        <v>185.52999877929688</v>
      </c>
      <c r="AK26" s="225">
        <v>180.91816711425781</v>
      </c>
      <c r="AL26" s="225">
        <v>188.40705871582031</v>
      </c>
      <c r="AM26" s="225">
        <v>184.80679321289063</v>
      </c>
      <c r="AN26" s="225">
        <v>183.7442626953125</v>
      </c>
      <c r="AO26" s="225">
        <v>185.59904479980469</v>
      </c>
      <c r="AP26" s="225">
        <v>185.47267150878906</v>
      </c>
      <c r="AQ26" s="225">
        <v>183.8232421875</v>
      </c>
      <c r="AR26" s="225">
        <v>188.67384338378906</v>
      </c>
      <c r="AS26" s="225">
        <v>185.58615112304688</v>
      </c>
      <c r="AT26" s="225">
        <v>184.00563049316406</v>
      </c>
      <c r="AU26" s="225">
        <v>184.28836059570313</v>
      </c>
      <c r="AV26" s="225">
        <v>186.54270935058594</v>
      </c>
      <c r="AW26" s="225">
        <v>181.86000061035156</v>
      </c>
      <c r="AX26" s="225">
        <v>188.58763122558594</v>
      </c>
      <c r="AY26" s="225">
        <v>186.99711608886719</v>
      </c>
      <c r="AZ26" s="225">
        <v>183.88209533691406</v>
      </c>
      <c r="BA26" s="225">
        <v>184.89891052246094</v>
      </c>
      <c r="BB26" s="225">
        <v>187.47714233398438</v>
      </c>
      <c r="BC26" s="225">
        <v>183.13970947265625</v>
      </c>
      <c r="BD26" s="225">
        <v>189.15118408203125</v>
      </c>
      <c r="BE26" s="225">
        <v>187.39569091796875</v>
      </c>
      <c r="BF26" s="225">
        <v>183.5296630859375</v>
      </c>
      <c r="BG26" s="225">
        <v>184.69276428222656</v>
      </c>
      <c r="BH26" s="225">
        <v>186.35667419433594</v>
      </c>
      <c r="BI26" s="225">
        <v>180.79527282714844</v>
      </c>
      <c r="BJ26" s="225">
        <v>189.72273254394531</v>
      </c>
      <c r="BK26" s="225">
        <v>188.14834594726563</v>
      </c>
      <c r="BL26" s="225">
        <v>181.93180847167969</v>
      </c>
      <c r="BM26" s="225">
        <v>158.9671630859375</v>
      </c>
      <c r="BN26" s="225">
        <v>153.5015869140625</v>
      </c>
      <c r="BO26" s="225">
        <v>228.41207885742188</v>
      </c>
      <c r="BP26" s="225">
        <v>174.92988586425781</v>
      </c>
      <c r="BQ26" s="225">
        <v>191.73030090332031</v>
      </c>
      <c r="BR26" s="225">
        <v>202.64222717285156</v>
      </c>
      <c r="BS26" s="225">
        <v>207.44413757324219</v>
      </c>
      <c r="BT26" s="225">
        <v>176.59892272949219</v>
      </c>
      <c r="BU26" s="225">
        <v>175.73027038574219</v>
      </c>
      <c r="BV26" s="225">
        <v>169.36000061035156</v>
      </c>
      <c r="BW26" s="225">
        <v>183.34706115722656</v>
      </c>
      <c r="BX26" s="225">
        <v>181.95533752441406</v>
      </c>
      <c r="BY26" s="225">
        <v>158.91397094726563</v>
      </c>
      <c r="BZ26" s="225">
        <v>153.84548950195313</v>
      </c>
      <c r="CA26" s="225">
        <v>229.56364440917969</v>
      </c>
      <c r="CB26" s="225">
        <v>175.38778686523438</v>
      </c>
      <c r="CC26" s="225">
        <v>192.14395141601563</v>
      </c>
      <c r="CD26" s="225">
        <v>202.49592590332031</v>
      </c>
      <c r="CE26" s="225">
        <v>207.67779541015625</v>
      </c>
      <c r="CF26" s="225">
        <v>176.33566284179688</v>
      </c>
      <c r="CG26" s="225">
        <v>174.71328735351563</v>
      </c>
      <c r="CH26" s="225">
        <v>169.45159912109375</v>
      </c>
      <c r="CI26" s="225">
        <v>183.25410461425781</v>
      </c>
      <c r="CJ26" s="225">
        <v>182.00279235839844</v>
      </c>
      <c r="CK26" s="225">
        <v>158.62574768066406</v>
      </c>
      <c r="CL26" s="225">
        <v>154.42106628417969</v>
      </c>
      <c r="CM26" s="225">
        <v>228.27528381347656</v>
      </c>
      <c r="CN26" s="225">
        <v>175.58992004394531</v>
      </c>
      <c r="CO26" s="225">
        <v>191.82951354980469</v>
      </c>
      <c r="CP26" s="225">
        <v>202.57672119140625</v>
      </c>
      <c r="CQ26" s="225">
        <v>208.05198669433594</v>
      </c>
      <c r="CR26" s="225">
        <v>176.46023559570313</v>
      </c>
      <c r="CS26" s="225">
        <v>174.81463623046875</v>
      </c>
      <c r="CT26" s="225">
        <v>169.5704345703125</v>
      </c>
      <c r="CU26" s="225">
        <v>183.36524963378906</v>
      </c>
      <c r="CV26" s="225">
        <v>181.97413635253906</v>
      </c>
      <c r="CW26" s="225">
        <v>158.80241394042969</v>
      </c>
      <c r="CX26" s="225">
        <v>154.55882263183594</v>
      </c>
      <c r="CY26" s="225">
        <v>228.577392578125</v>
      </c>
      <c r="CZ26" s="225">
        <v>175.94804382324219</v>
      </c>
      <c r="DA26" s="225">
        <v>192.21640014648438</v>
      </c>
      <c r="DB26" s="225">
        <v>201.95169067382813</v>
      </c>
      <c r="DC26" s="225">
        <v>207.59336853027344</v>
      </c>
      <c r="DD26" s="225">
        <v>176.43098449707031</v>
      </c>
      <c r="DE26" s="225">
        <v>174.56849670410156</v>
      </c>
      <c r="DF26" s="225">
        <v>169.68745422363281</v>
      </c>
      <c r="DG26" s="225">
        <v>183.67449951171875</v>
      </c>
      <c r="DH26" s="225">
        <v>181.99295043945313</v>
      </c>
      <c r="DI26" s="225">
        <v>158.63066101074219</v>
      </c>
      <c r="DJ26" s="225">
        <v>155.07331848144531</v>
      </c>
      <c r="DK26" s="225">
        <v>227.64007568359375</v>
      </c>
      <c r="DL26" s="225">
        <v>175.98536682128906</v>
      </c>
      <c r="DM26" s="225">
        <v>192.18910217285156</v>
      </c>
      <c r="DN26" s="225">
        <v>202.1494140625</v>
      </c>
      <c r="DO26" s="225">
        <v>208.46302795410156</v>
      </c>
      <c r="DP26" s="225">
        <v>176.33221435546875</v>
      </c>
      <c r="DQ26" s="225">
        <v>174.91468811035156</v>
      </c>
      <c r="DR26" s="225">
        <v>169.79570007324219</v>
      </c>
      <c r="DS26" s="225">
        <v>183.60261535644531</v>
      </c>
      <c r="DT26" s="225">
        <v>181.86924743652344</v>
      </c>
      <c r="DU26" s="225">
        <v>158.64010620117188</v>
      </c>
      <c r="DV26" s="225">
        <v>154.86441040039063</v>
      </c>
      <c r="DW26" s="225">
        <v>227.74053955078125</v>
      </c>
      <c r="DX26" s="225">
        <v>176.36892700195313</v>
      </c>
      <c r="DY26" s="225">
        <v>192.20555114746094</v>
      </c>
      <c r="DZ26" s="225">
        <v>202.0230712890625</v>
      </c>
      <c r="EA26" s="225">
        <v>207.90382385253906</v>
      </c>
      <c r="EB26" s="225">
        <v>176.54539489746094</v>
      </c>
      <c r="EC26" s="225">
        <v>174.68980407714844</v>
      </c>
      <c r="ED26" s="225">
        <v>169.89939880371094</v>
      </c>
      <c r="EE26" s="225">
        <v>183.65396118164063</v>
      </c>
      <c r="EF26" s="225">
        <v>181.84577941894531</v>
      </c>
      <c r="EG26" s="225">
        <v>158.59588623046875</v>
      </c>
      <c r="EH26" s="225">
        <v>154.97622680664063</v>
      </c>
      <c r="EI26" s="225">
        <v>227.86631774902344</v>
      </c>
      <c r="EJ26" s="225">
        <v>176.2276611328125</v>
      </c>
      <c r="EK26" s="225">
        <v>191.99583435058594</v>
      </c>
      <c r="EL26" s="225">
        <v>201.75370788574219</v>
      </c>
      <c r="EM26" s="225">
        <v>207.2071533203125</v>
      </c>
      <c r="EN26" s="225">
        <v>176.22929382324219</v>
      </c>
      <c r="EO26" s="225">
        <v>174.32716369628906</v>
      </c>
      <c r="EP26" s="225">
        <v>169.92304992675781</v>
      </c>
      <c r="EQ26" s="225">
        <v>183.62586975097656</v>
      </c>
      <c r="ER26" s="225">
        <v>181.87385559082031</v>
      </c>
      <c r="ES26" s="225">
        <v>158.67599487304688</v>
      </c>
      <c r="ET26" s="225">
        <v>155.22047424316406</v>
      </c>
      <c r="EU26" s="225">
        <v>226.565185546875</v>
      </c>
      <c r="EV26" s="225">
        <v>176.39747619628906</v>
      </c>
      <c r="EW26" s="225">
        <v>191.85456848144531</v>
      </c>
      <c r="EX26" s="225">
        <v>201.847900390625</v>
      </c>
      <c r="EY26" s="225">
        <v>207.53300476074219</v>
      </c>
      <c r="EZ26" s="225">
        <v>176.27264404296875</v>
      </c>
      <c r="FA26" s="225">
        <v>174.03727722167969</v>
      </c>
      <c r="FB26" s="225">
        <v>169.96235656738281</v>
      </c>
      <c r="FC26" s="225">
        <v>183.95343017578125</v>
      </c>
      <c r="FD26" s="225">
        <v>181.841552734375</v>
      </c>
      <c r="FE26" s="225">
        <v>158.58311462402344</v>
      </c>
      <c r="FF26" s="225">
        <v>155.49934387207031</v>
      </c>
      <c r="FG26" s="225">
        <v>226.08757019042969</v>
      </c>
      <c r="FH26" s="225">
        <v>176.51930236816406</v>
      </c>
      <c r="FI26" s="225">
        <v>191.87992858886719</v>
      </c>
      <c r="FJ26" s="225">
        <v>201.81130981445313</v>
      </c>
      <c r="FK26" s="225">
        <v>207.81707763671875</v>
      </c>
      <c r="FL26" s="225">
        <v>176.15191650390625</v>
      </c>
      <c r="FM26" s="225">
        <v>173.74996948242188</v>
      </c>
      <c r="FN26" s="225">
        <v>170.02377319335938</v>
      </c>
      <c r="FO26" s="225">
        <v>183.83320617675781</v>
      </c>
      <c r="FP26" s="225">
        <v>181.86845397949219</v>
      </c>
      <c r="FQ26" s="225">
        <v>158.51686096191406</v>
      </c>
      <c r="FR26" s="225">
        <v>155.44021606445313</v>
      </c>
      <c r="FS26" s="225">
        <v>225.42916870117188</v>
      </c>
      <c r="FT26" s="225">
        <v>176.72915649414063</v>
      </c>
      <c r="FU26" s="225">
        <v>191.61273193359375</v>
      </c>
      <c r="FV26" s="225">
        <v>201.36042785644531</v>
      </c>
      <c r="FW26" s="225">
        <v>206.6905517578125</v>
      </c>
      <c r="FX26" s="225">
        <v>175.96270751953125</v>
      </c>
      <c r="FY26" s="225">
        <v>174.16481018066406</v>
      </c>
      <c r="FZ26" s="225">
        <v>170.07228088378906</v>
      </c>
      <c r="GA26" s="225">
        <v>183.81875610351563</v>
      </c>
      <c r="GB26" s="225">
        <v>183.30598449707031</v>
      </c>
      <c r="GC26" s="225">
        <v>183.60929870605469</v>
      </c>
      <c r="GD26" s="225">
        <v>184.66709899902344</v>
      </c>
      <c r="GE26" s="225">
        <v>183.9676513671875</v>
      </c>
      <c r="GF26" s="225">
        <v>184.66288757324219</v>
      </c>
      <c r="GG26" s="225">
        <v>184.44386291503906</v>
      </c>
      <c r="GH26" s="225">
        <v>184.94151306152344</v>
      </c>
      <c r="GI26" s="225">
        <v>184.62576293945313</v>
      </c>
      <c r="GJ26" s="225">
        <v>184.82328796386719</v>
      </c>
      <c r="GK26" s="225">
        <v>184.52604675292969</v>
      </c>
      <c r="GL26" s="225">
        <v>181.91160583496094</v>
      </c>
      <c r="GM26" s="225">
        <v>158.66580200195313</v>
      </c>
      <c r="GN26" s="225">
        <v>154.88395690917969</v>
      </c>
      <c r="GO26" s="225">
        <v>227.19911193847656</v>
      </c>
      <c r="GP26" s="225">
        <v>176.27284240722656</v>
      </c>
      <c r="GQ26" s="225">
        <v>191.90353393554688</v>
      </c>
      <c r="GR26" s="225">
        <v>201.88369750976563</v>
      </c>
      <c r="GS26" s="225">
        <v>207.58207702636719</v>
      </c>
      <c r="GT26" s="225">
        <v>176.25212097167969</v>
      </c>
      <c r="GU26" s="225">
        <v>174.32118225097656</v>
      </c>
      <c r="GV26" s="225">
        <v>169.89250183105469</v>
      </c>
      <c r="GW26" s="225">
        <v>183.69245910644531</v>
      </c>
      <c r="GX26" s="225">
        <v>184.46415710449219</v>
      </c>
      <c r="GY26" s="225">
        <v>184.46414184570313</v>
      </c>
    </row>
    <row r="27" spans="1:207" x14ac:dyDescent="0.25">
      <c r="A27" s="226">
        <v>43466</v>
      </c>
      <c r="B27" s="225">
        <v>1</v>
      </c>
      <c r="C27" s="225">
        <v>2019</v>
      </c>
      <c r="D27" s="225">
        <v>189.17779541015625</v>
      </c>
      <c r="E27" s="225">
        <v>187.96983337402344</v>
      </c>
      <c r="F27" s="225">
        <v>189.70355224609375</v>
      </c>
      <c r="G27" s="225">
        <v>187.427734375</v>
      </c>
      <c r="H27" s="225">
        <v>191.29811096191406</v>
      </c>
      <c r="I27" s="225">
        <v>190.96847534179688</v>
      </c>
      <c r="J27" s="225">
        <v>188.34226989746094</v>
      </c>
      <c r="K27" s="225">
        <v>189.30677795410156</v>
      </c>
      <c r="L27" s="225">
        <v>190.37812805175781</v>
      </c>
      <c r="M27" s="225">
        <v>187.22563171386719</v>
      </c>
      <c r="N27" s="225">
        <v>191.66818237304688</v>
      </c>
      <c r="O27" s="225">
        <v>189.51129150390625</v>
      </c>
      <c r="P27" s="225">
        <v>189.35980224609375</v>
      </c>
      <c r="Q27" s="225">
        <v>190.146240234375</v>
      </c>
      <c r="R27" s="225">
        <v>191.09317016601563</v>
      </c>
      <c r="S27" s="225">
        <v>189.2816162109375</v>
      </c>
      <c r="T27" s="225">
        <v>192.74183654785156</v>
      </c>
      <c r="U27" s="225">
        <v>191.04046630859375</v>
      </c>
      <c r="V27" s="225">
        <v>188.51882934570313</v>
      </c>
      <c r="W27" s="225">
        <v>188.40609741210938</v>
      </c>
      <c r="X27" s="225">
        <v>192.29811096191406</v>
      </c>
      <c r="Y27" s="225">
        <v>187.40835571289063</v>
      </c>
      <c r="Z27" s="225">
        <v>194.33203125</v>
      </c>
      <c r="AA27" s="225">
        <v>192.556640625</v>
      </c>
      <c r="AB27" s="225">
        <v>189.20263671875</v>
      </c>
      <c r="AC27" s="225">
        <v>189.96359252929688</v>
      </c>
      <c r="AD27" s="225">
        <v>191.74838256835938</v>
      </c>
      <c r="AE27" s="225">
        <v>189.739990234375</v>
      </c>
      <c r="AF27" s="225">
        <v>192.98182678222656</v>
      </c>
      <c r="AG27" s="225">
        <v>192.10989379882813</v>
      </c>
      <c r="AH27" s="225">
        <v>188.92718505859375</v>
      </c>
      <c r="AI27" s="225">
        <v>189.87899780273438</v>
      </c>
      <c r="AJ27" s="225">
        <v>191.5084228515625</v>
      </c>
      <c r="AK27" s="225">
        <v>187.24296569824219</v>
      </c>
      <c r="AL27" s="225">
        <v>193.96260070800781</v>
      </c>
      <c r="AM27" s="225">
        <v>190.58340454101563</v>
      </c>
      <c r="AN27" s="225">
        <v>189.01713562011719</v>
      </c>
      <c r="AO27" s="225">
        <v>190.93885803222656</v>
      </c>
      <c r="AP27" s="225">
        <v>191.38957214355469</v>
      </c>
      <c r="AQ27" s="225">
        <v>190.12942504882813</v>
      </c>
      <c r="AR27" s="225">
        <v>194.40762329101563</v>
      </c>
      <c r="AS27" s="225">
        <v>191.382568359375</v>
      </c>
      <c r="AT27" s="225">
        <v>189.13534545898438</v>
      </c>
      <c r="AU27" s="225">
        <v>189.51890563964844</v>
      </c>
      <c r="AV27" s="225">
        <v>192.44752502441406</v>
      </c>
      <c r="AW27" s="225">
        <v>188.185546875</v>
      </c>
      <c r="AX27" s="225">
        <v>194.40652465820313</v>
      </c>
      <c r="AY27" s="225">
        <v>192.75979614257813</v>
      </c>
      <c r="AZ27" s="225">
        <v>189.00462341308594</v>
      </c>
      <c r="BA27" s="225">
        <v>190.20347595214844</v>
      </c>
      <c r="BB27" s="225">
        <v>193.40130615234375</v>
      </c>
      <c r="BC27" s="225">
        <v>189.66587829589844</v>
      </c>
      <c r="BD27" s="225">
        <v>195.14738464355469</v>
      </c>
      <c r="BE27" s="225">
        <v>193.20378112792969</v>
      </c>
      <c r="BF27" s="225">
        <v>188.55583190917969</v>
      </c>
      <c r="BG27" s="225">
        <v>190.01779174804688</v>
      </c>
      <c r="BH27" s="225">
        <v>192.16824340820313</v>
      </c>
      <c r="BI27" s="225">
        <v>186.62008666992188</v>
      </c>
      <c r="BJ27" s="225">
        <v>195.57804870605469</v>
      </c>
      <c r="BK27" s="225">
        <v>194.07940673828125</v>
      </c>
      <c r="BL27" s="225">
        <v>187.88351440429688</v>
      </c>
      <c r="BM27" s="225">
        <v>164.20835876464844</v>
      </c>
      <c r="BN27" s="225">
        <v>153.19479370117188</v>
      </c>
      <c r="BO27" s="225">
        <v>236.90022277832031</v>
      </c>
      <c r="BP27" s="225">
        <v>179.63328552246094</v>
      </c>
      <c r="BQ27" s="225">
        <v>198.01649475097656</v>
      </c>
      <c r="BR27" s="225">
        <v>206.85971069335938</v>
      </c>
      <c r="BS27" s="225">
        <v>222.72915649414063</v>
      </c>
      <c r="BT27" s="225">
        <v>182.90228271484375</v>
      </c>
      <c r="BU27" s="225">
        <v>176.70957946777344</v>
      </c>
      <c r="BV27" s="225">
        <v>176.03012084960938</v>
      </c>
      <c r="BW27" s="225">
        <v>190.17388916015625</v>
      </c>
      <c r="BX27" s="225">
        <v>187.93524169921875</v>
      </c>
      <c r="BY27" s="225">
        <v>164.26432800292969</v>
      </c>
      <c r="BZ27" s="225">
        <v>153.43106079101563</v>
      </c>
      <c r="CA27" s="225">
        <v>238.03196716308594</v>
      </c>
      <c r="CB27" s="225">
        <v>180.09977722167969</v>
      </c>
      <c r="CC27" s="225">
        <v>198.30293273925781</v>
      </c>
      <c r="CD27" s="225">
        <v>206.78170776367188</v>
      </c>
      <c r="CE27" s="225">
        <v>222.8060302734375</v>
      </c>
      <c r="CF27" s="225">
        <v>182.56358337402344</v>
      </c>
      <c r="CG27" s="225">
        <v>176.07205200195313</v>
      </c>
      <c r="CH27" s="225">
        <v>176.22610473632813</v>
      </c>
      <c r="CI27" s="225">
        <v>190.11845397949219</v>
      </c>
      <c r="CJ27" s="225">
        <v>188.01725769042969</v>
      </c>
      <c r="CK27" s="225">
        <v>164.01658630371094</v>
      </c>
      <c r="CL27" s="225">
        <v>153.78752136230469</v>
      </c>
      <c r="CM27" s="225">
        <v>235.86807250976563</v>
      </c>
      <c r="CN27" s="225">
        <v>180.29788208007813</v>
      </c>
      <c r="CO27" s="225">
        <v>197.69624328613281</v>
      </c>
      <c r="CP27" s="225">
        <v>206.91032409667969</v>
      </c>
      <c r="CQ27" s="225">
        <v>223.291748046875</v>
      </c>
      <c r="CR27" s="225">
        <v>182.70989990234375</v>
      </c>
      <c r="CS27" s="225">
        <v>175.66818237304688</v>
      </c>
      <c r="CT27" s="225">
        <v>176.32684326171875</v>
      </c>
      <c r="CU27" s="225">
        <v>190.11405944824219</v>
      </c>
      <c r="CV27" s="225">
        <v>187.9798583984375</v>
      </c>
      <c r="CW27" s="225">
        <v>164.26579284667969</v>
      </c>
      <c r="CX27" s="225">
        <v>153.860107421875</v>
      </c>
      <c r="CY27" s="225">
        <v>236.19549560546875</v>
      </c>
      <c r="CZ27" s="225">
        <v>180.6417236328125</v>
      </c>
      <c r="DA27" s="225">
        <v>198.24273681640625</v>
      </c>
      <c r="DB27" s="225">
        <v>206.6629638671875</v>
      </c>
      <c r="DC27" s="225">
        <v>222.86056518554688</v>
      </c>
      <c r="DD27" s="225">
        <v>182.73143005371094</v>
      </c>
      <c r="DE27" s="225">
        <v>175.54200744628906</v>
      </c>
      <c r="DF27" s="225">
        <v>176.20889282226563</v>
      </c>
      <c r="DG27" s="225">
        <v>190.38978576660156</v>
      </c>
      <c r="DH27" s="225">
        <v>188.03143310546875</v>
      </c>
      <c r="DI27" s="225">
        <v>164.01432800292969</v>
      </c>
      <c r="DJ27" s="225">
        <v>154.14852905273438</v>
      </c>
      <c r="DK27" s="225">
        <v>234.94325256347656</v>
      </c>
      <c r="DL27" s="225">
        <v>180.68548583984375</v>
      </c>
      <c r="DM27" s="225">
        <v>198.02557373046875</v>
      </c>
      <c r="DN27" s="225">
        <v>206.71864318847656</v>
      </c>
      <c r="DO27" s="225">
        <v>223.77439880371094</v>
      </c>
      <c r="DP27" s="225">
        <v>182.58857727050781</v>
      </c>
      <c r="DQ27" s="225">
        <v>175.77719116210938</v>
      </c>
      <c r="DR27" s="225">
        <v>176.176513671875</v>
      </c>
      <c r="DS27" s="225">
        <v>190.24237060546875</v>
      </c>
      <c r="DT27" s="225">
        <v>187.8909912109375</v>
      </c>
      <c r="DU27" s="225">
        <v>164.04824829101563</v>
      </c>
      <c r="DV27" s="225">
        <v>154.09234619140625</v>
      </c>
      <c r="DW27" s="225">
        <v>235.00508117675781</v>
      </c>
      <c r="DX27" s="225">
        <v>181.08784484863281</v>
      </c>
      <c r="DY27" s="225">
        <v>198.04225158691406</v>
      </c>
      <c r="DZ27" s="225">
        <v>206.76214599609375</v>
      </c>
      <c r="EA27" s="225">
        <v>223.21060180664063</v>
      </c>
      <c r="EB27" s="225">
        <v>182.85710144042969</v>
      </c>
      <c r="EC27" s="225">
        <v>175.39453125</v>
      </c>
      <c r="ED27" s="225">
        <v>176.25349426269531</v>
      </c>
      <c r="EE27" s="225">
        <v>190.327880859375</v>
      </c>
      <c r="EF27" s="225">
        <v>187.87588500976563</v>
      </c>
      <c r="EG27" s="225">
        <v>164.08079528808594</v>
      </c>
      <c r="EH27" s="225">
        <v>154.216552734375</v>
      </c>
      <c r="EI27" s="225">
        <v>235.29141235351563</v>
      </c>
      <c r="EJ27" s="225">
        <v>180.94880676269531</v>
      </c>
      <c r="EK27" s="225">
        <v>197.62603759765625</v>
      </c>
      <c r="EL27" s="225">
        <v>206.65745544433594</v>
      </c>
      <c r="EM27" s="225">
        <v>222.45919799804688</v>
      </c>
      <c r="EN27" s="225">
        <v>182.46890258789063</v>
      </c>
      <c r="EO27" s="225">
        <v>175.12553405761719</v>
      </c>
      <c r="EP27" s="225">
        <v>176.25727844238281</v>
      </c>
      <c r="EQ27" s="225">
        <v>190.32600402832031</v>
      </c>
      <c r="ER27" s="225">
        <v>187.93937683105469</v>
      </c>
      <c r="ES27" s="225">
        <v>164.07481384277344</v>
      </c>
      <c r="ET27" s="225">
        <v>154.35682678222656</v>
      </c>
      <c r="EU27" s="225">
        <v>233.396728515625</v>
      </c>
      <c r="EV27" s="225">
        <v>181.10856628417969</v>
      </c>
      <c r="EW27" s="225">
        <v>197.14521789550781</v>
      </c>
      <c r="EX27" s="225">
        <v>206.77180480957031</v>
      </c>
      <c r="EY27" s="225">
        <v>222.80232238769531</v>
      </c>
      <c r="EZ27" s="225">
        <v>182.54653930664063</v>
      </c>
      <c r="FA27" s="225">
        <v>175.01618957519531</v>
      </c>
      <c r="FB27" s="225">
        <v>176.25180053710938</v>
      </c>
      <c r="FC27" s="225">
        <v>190.58851623535156</v>
      </c>
      <c r="FD27" s="225">
        <v>187.96000671386719</v>
      </c>
      <c r="FE27" s="225">
        <v>164.0860595703125</v>
      </c>
      <c r="FF27" s="225">
        <v>154.580078125</v>
      </c>
      <c r="FG27" s="225">
        <v>232.87748718261719</v>
      </c>
      <c r="FH27" s="225">
        <v>181.23831176757813</v>
      </c>
      <c r="FI27" s="225">
        <v>197.09576416015625</v>
      </c>
      <c r="FJ27" s="225">
        <v>206.72415161132813</v>
      </c>
      <c r="FK27" s="225">
        <v>223.12776184082031</v>
      </c>
      <c r="FL27" s="225">
        <v>182.37753295898438</v>
      </c>
      <c r="FM27" s="225">
        <v>174.58688354492188</v>
      </c>
      <c r="FN27" s="225">
        <v>176.15560913085938</v>
      </c>
      <c r="FO27" s="225">
        <v>190.470947265625</v>
      </c>
      <c r="FP27" s="225">
        <v>188.03804016113281</v>
      </c>
      <c r="FQ27" s="225">
        <v>164.111572265625</v>
      </c>
      <c r="FR27" s="225">
        <v>154.59757995605469</v>
      </c>
      <c r="FS27" s="225">
        <v>231.66970825195313</v>
      </c>
      <c r="FT27" s="225">
        <v>181.44474792480469</v>
      </c>
      <c r="FU27" s="225">
        <v>196.5889892578125</v>
      </c>
      <c r="FV27" s="225">
        <v>206.5076904296875</v>
      </c>
      <c r="FW27" s="225">
        <v>222.12770080566406</v>
      </c>
      <c r="FX27" s="225">
        <v>182.11012268066406</v>
      </c>
      <c r="FY27" s="225">
        <v>175.03350830078125</v>
      </c>
      <c r="FZ27" s="225">
        <v>176.07456970214844</v>
      </c>
      <c r="GA27" s="225">
        <v>190.5050048828125</v>
      </c>
      <c r="GB27" s="225">
        <v>188.88099670410156</v>
      </c>
      <c r="GC27" s="225">
        <v>189.14299011230469</v>
      </c>
      <c r="GD27" s="225">
        <v>190.15657043457031</v>
      </c>
      <c r="GE27" s="225">
        <v>189.43763732910156</v>
      </c>
      <c r="GF27" s="225">
        <v>190.10682678222656</v>
      </c>
      <c r="GG27" s="225">
        <v>189.847900390625</v>
      </c>
      <c r="GH27" s="225">
        <v>190.38471984863281</v>
      </c>
      <c r="GI27" s="225">
        <v>189.94465637207031</v>
      </c>
      <c r="GJ27" s="225">
        <v>190.148193359375</v>
      </c>
      <c r="GK27" s="225">
        <v>189.77490234375</v>
      </c>
      <c r="GL27" s="225">
        <v>187.95596313476563</v>
      </c>
      <c r="GM27" s="225">
        <v>164.11264038085938</v>
      </c>
      <c r="GN27" s="225">
        <v>154.13311767578125</v>
      </c>
      <c r="GO27" s="225">
        <v>234.36985778808594</v>
      </c>
      <c r="GP27" s="225">
        <v>180.98554992675781</v>
      </c>
      <c r="GQ27" s="225">
        <v>197.37986755371094</v>
      </c>
      <c r="GR27" s="225">
        <v>206.69526672363281</v>
      </c>
      <c r="GS27" s="225">
        <v>222.87774658203125</v>
      </c>
      <c r="GT27" s="225">
        <v>182.48793029785156</v>
      </c>
      <c r="GU27" s="225">
        <v>175.19845581054688</v>
      </c>
      <c r="GV27" s="225">
        <v>176.18089294433594</v>
      </c>
      <c r="GW27" s="225">
        <v>190.38420104980469</v>
      </c>
      <c r="GX27" s="225">
        <v>189.85586547851563</v>
      </c>
      <c r="GY27" s="225">
        <v>189.85586547851563</v>
      </c>
    </row>
    <row r="28" spans="1:207" x14ac:dyDescent="0.25">
      <c r="A28" s="226">
        <v>43497</v>
      </c>
      <c r="B28" s="225">
        <v>2</v>
      </c>
      <c r="C28" s="225">
        <v>2019</v>
      </c>
      <c r="D28" s="225">
        <v>197.15187072753906</v>
      </c>
      <c r="E28" s="225">
        <v>195.45429992675781</v>
      </c>
      <c r="F28" s="225">
        <v>198.69491577148438</v>
      </c>
      <c r="G28" s="225">
        <v>196.36993408203125</v>
      </c>
      <c r="H28" s="225">
        <v>199.37791442871094</v>
      </c>
      <c r="I28" s="225">
        <v>197.25131225585938</v>
      </c>
      <c r="J28" s="225">
        <v>196.06234741210938</v>
      </c>
      <c r="K28" s="225">
        <v>196.57203674316406</v>
      </c>
      <c r="L28" s="225">
        <v>199.0252685546875</v>
      </c>
      <c r="M28" s="225">
        <v>195.985595703125</v>
      </c>
      <c r="N28" s="225">
        <v>199.47506713867188</v>
      </c>
      <c r="O28" s="225">
        <v>195.3582763671875</v>
      </c>
      <c r="P28" s="225">
        <v>197.09463500976563</v>
      </c>
      <c r="Q28" s="225">
        <v>197.27374267578125</v>
      </c>
      <c r="R28" s="225">
        <v>199.49407958984375</v>
      </c>
      <c r="S28" s="225">
        <v>198.04737854003906</v>
      </c>
      <c r="T28" s="225">
        <v>200.41015625</v>
      </c>
      <c r="U28" s="225">
        <v>196.984130859375</v>
      </c>
      <c r="V28" s="225">
        <v>195.83181762695313</v>
      </c>
      <c r="W28" s="225">
        <v>195.21372985839844</v>
      </c>
      <c r="X28" s="225">
        <v>200.50868225097656</v>
      </c>
      <c r="Y28" s="225">
        <v>196.0653076171875</v>
      </c>
      <c r="Z28" s="225">
        <v>201.89930725097656</v>
      </c>
      <c r="AA28" s="225">
        <v>198.53752136230469</v>
      </c>
      <c r="AB28" s="225">
        <v>196.77699279785156</v>
      </c>
      <c r="AC28" s="225">
        <v>196.80638122558594</v>
      </c>
      <c r="AD28" s="225">
        <v>199.63873291015625</v>
      </c>
      <c r="AE28" s="225">
        <v>198.38882446289063</v>
      </c>
      <c r="AF28" s="225">
        <v>200.39984130859375</v>
      </c>
      <c r="AG28" s="225">
        <v>198.04783630371094</v>
      </c>
      <c r="AH28" s="225">
        <v>196.33364868164063</v>
      </c>
      <c r="AI28" s="225">
        <v>196.72492980957031</v>
      </c>
      <c r="AJ28" s="225">
        <v>199.26495361328125</v>
      </c>
      <c r="AK28" s="225">
        <v>195.786376953125</v>
      </c>
      <c r="AL28" s="225">
        <v>201.28494262695313</v>
      </c>
      <c r="AM28" s="225">
        <v>196.35719299316406</v>
      </c>
      <c r="AN28" s="225">
        <v>196.17472839355469</v>
      </c>
      <c r="AO28" s="225">
        <v>197.74151611328125</v>
      </c>
      <c r="AP28" s="225">
        <v>198.91023254394531</v>
      </c>
      <c r="AQ28" s="225">
        <v>198.68606567382813</v>
      </c>
      <c r="AR28" s="225">
        <v>201.38253784179688</v>
      </c>
      <c r="AS28" s="225">
        <v>197.22410583496094</v>
      </c>
      <c r="AT28" s="225">
        <v>196.33334350585938</v>
      </c>
      <c r="AU28" s="225">
        <v>196.05912780761719</v>
      </c>
      <c r="AV28" s="225">
        <v>199.66950988769531</v>
      </c>
      <c r="AW28" s="225">
        <v>196.57896423339844</v>
      </c>
      <c r="AX28" s="225">
        <v>201.34805297851563</v>
      </c>
      <c r="AY28" s="225">
        <v>198.46955871582031</v>
      </c>
      <c r="AZ28" s="225">
        <v>196.16645812988281</v>
      </c>
      <c r="BA28" s="225">
        <v>196.668212890625</v>
      </c>
      <c r="BB28" s="225">
        <v>200.54310607910156</v>
      </c>
      <c r="BC28" s="225">
        <v>198.34664916992188</v>
      </c>
      <c r="BD28" s="225">
        <v>202.07052612304688</v>
      </c>
      <c r="BE28" s="225">
        <v>199.01005554199219</v>
      </c>
      <c r="BF28" s="225">
        <v>195.39401245117188</v>
      </c>
      <c r="BG28" s="225">
        <v>196.20646667480469</v>
      </c>
      <c r="BH28" s="225">
        <v>198.92304992675781</v>
      </c>
      <c r="BI28" s="225">
        <v>194.73236083984375</v>
      </c>
      <c r="BJ28" s="225">
        <v>202.10610961914063</v>
      </c>
      <c r="BK28" s="225">
        <v>199.91285705566406</v>
      </c>
      <c r="BL28" s="225">
        <v>198.8836669921875</v>
      </c>
      <c r="BM28" s="225">
        <v>168.13951110839844</v>
      </c>
      <c r="BN28" s="225">
        <v>154.921875</v>
      </c>
      <c r="BO28" s="225">
        <v>252.94435119628906</v>
      </c>
      <c r="BP28" s="225">
        <v>184.90773010253906</v>
      </c>
      <c r="BQ28" s="225">
        <v>203.91426086425781</v>
      </c>
      <c r="BR28" s="225">
        <v>211.42581176757813</v>
      </c>
      <c r="BS28" s="225">
        <v>225.1241455078125</v>
      </c>
      <c r="BT28" s="225">
        <v>187.01567077636719</v>
      </c>
      <c r="BU28" s="225">
        <v>179.73579406738281</v>
      </c>
      <c r="BV28" s="225">
        <v>182.28471374511719</v>
      </c>
      <c r="BW28" s="225">
        <v>196.41171264648438</v>
      </c>
      <c r="BX28" s="225">
        <v>198.92715454101563</v>
      </c>
      <c r="BY28" s="225">
        <v>168.18899536132813</v>
      </c>
      <c r="BZ28" s="225">
        <v>155.0548095703125</v>
      </c>
      <c r="CA28" s="225">
        <v>253.65660095214844</v>
      </c>
      <c r="CB28" s="225">
        <v>185.33293151855469</v>
      </c>
      <c r="CC28" s="225">
        <v>204.29676818847656</v>
      </c>
      <c r="CD28" s="225">
        <v>211.08457946777344</v>
      </c>
      <c r="CE28" s="225">
        <v>225.13526916503906</v>
      </c>
      <c r="CF28" s="225">
        <v>186.66368103027344</v>
      </c>
      <c r="CG28" s="225">
        <v>178.70298767089844</v>
      </c>
      <c r="CH28" s="225">
        <v>182.41172790527344</v>
      </c>
      <c r="CI28" s="225">
        <v>196.2552490234375</v>
      </c>
      <c r="CJ28" s="225">
        <v>198.9874267578125</v>
      </c>
      <c r="CK28" s="225">
        <v>167.91242980957031</v>
      </c>
      <c r="CL28" s="225">
        <v>155.33763122558594</v>
      </c>
      <c r="CM28" s="225">
        <v>251.14694213867188</v>
      </c>
      <c r="CN28" s="225">
        <v>185.48263549804688</v>
      </c>
      <c r="CO28" s="225">
        <v>203.86360168457031</v>
      </c>
      <c r="CP28" s="225">
        <v>211.34629821777344</v>
      </c>
      <c r="CQ28" s="225">
        <v>225.67198181152344</v>
      </c>
      <c r="CR28" s="225">
        <v>186.76837158203125</v>
      </c>
      <c r="CS28" s="225">
        <v>178.62974548339844</v>
      </c>
      <c r="CT28" s="225">
        <v>182.54960632324219</v>
      </c>
      <c r="CU28" s="225">
        <v>196.08023071289063</v>
      </c>
      <c r="CV28" s="225">
        <v>198.84365844726563</v>
      </c>
      <c r="CW28" s="225">
        <v>168.14041137695313</v>
      </c>
      <c r="CX28" s="225">
        <v>155.35264587402344</v>
      </c>
      <c r="CY28" s="225">
        <v>251.51716613769531</v>
      </c>
      <c r="CZ28" s="225">
        <v>185.75019836425781</v>
      </c>
      <c r="DA28" s="225">
        <v>204.33155822753906</v>
      </c>
      <c r="DB28" s="225">
        <v>211.06544494628906</v>
      </c>
      <c r="DC28" s="225">
        <v>225.26620483398438</v>
      </c>
      <c r="DD28" s="225">
        <v>186.69844055175781</v>
      </c>
      <c r="DE28" s="225">
        <v>178.43647766113281</v>
      </c>
      <c r="DF28" s="225">
        <v>182.54377746582031</v>
      </c>
      <c r="DG28" s="225">
        <v>196.24201965332031</v>
      </c>
      <c r="DH28" s="225">
        <v>198.93936157226563</v>
      </c>
      <c r="DI28" s="225">
        <v>167.88204956054688</v>
      </c>
      <c r="DJ28" s="225">
        <v>155.55842590332031</v>
      </c>
      <c r="DK28" s="225">
        <v>249.74031066894531</v>
      </c>
      <c r="DL28" s="225">
        <v>185.79753112792969</v>
      </c>
      <c r="DM28" s="225">
        <v>204.19859313964844</v>
      </c>
      <c r="DN28" s="225">
        <v>211.05657958984375</v>
      </c>
      <c r="DO28" s="225">
        <v>226.17813110351563</v>
      </c>
      <c r="DP28" s="225">
        <v>186.6158447265625</v>
      </c>
      <c r="DQ28" s="225">
        <v>178.56121826171875</v>
      </c>
      <c r="DR28" s="225">
        <v>182.56719970703125</v>
      </c>
      <c r="DS28" s="225">
        <v>196.06443786621094</v>
      </c>
      <c r="DT28" s="225">
        <v>198.6595458984375</v>
      </c>
      <c r="DU28" s="225">
        <v>167.92227172851563</v>
      </c>
      <c r="DV28" s="225">
        <v>155.55210876464844</v>
      </c>
      <c r="DW28" s="225">
        <v>249.78285217285156</v>
      </c>
      <c r="DX28" s="225">
        <v>186.18730163574219</v>
      </c>
      <c r="DY28" s="225">
        <v>204.20744323730469</v>
      </c>
      <c r="DZ28" s="225">
        <v>211.07240295410156</v>
      </c>
      <c r="EA28" s="225">
        <v>225.62452697753906</v>
      </c>
      <c r="EB28" s="225">
        <v>186.73837280273438</v>
      </c>
      <c r="EC28" s="225">
        <v>178.5267333984375</v>
      </c>
      <c r="ED28" s="225">
        <v>182.59303283691406</v>
      </c>
      <c r="EE28" s="225">
        <v>196.10087585449219</v>
      </c>
      <c r="EF28" s="225">
        <v>198.57522583007813</v>
      </c>
      <c r="EG28" s="225">
        <v>167.93586730957031</v>
      </c>
      <c r="EH28" s="225">
        <v>155.67398071289063</v>
      </c>
      <c r="EI28" s="225">
        <v>249.98507690429688</v>
      </c>
      <c r="EJ28" s="225">
        <v>186.03471374511719</v>
      </c>
      <c r="EK28" s="225">
        <v>203.89749145507813</v>
      </c>
      <c r="EL28" s="225">
        <v>211.1629638671875</v>
      </c>
      <c r="EM28" s="225">
        <v>224.85664367675781</v>
      </c>
      <c r="EN28" s="225">
        <v>186.461669921875</v>
      </c>
      <c r="EO28" s="225">
        <v>178.08773803710938</v>
      </c>
      <c r="EP28" s="225">
        <v>182.60749816894531</v>
      </c>
      <c r="EQ28" s="225">
        <v>196.01925659179688</v>
      </c>
      <c r="ER28" s="225">
        <v>198.605224609375</v>
      </c>
      <c r="ES28" s="225">
        <v>167.93911743164063</v>
      </c>
      <c r="ET28" s="225">
        <v>155.78788757324219</v>
      </c>
      <c r="EU28" s="225">
        <v>248.17959594726563</v>
      </c>
      <c r="EV28" s="225">
        <v>186.19766235351563</v>
      </c>
      <c r="EW28" s="225">
        <v>203.57235717773438</v>
      </c>
      <c r="EX28" s="225">
        <v>211.23249816894531</v>
      </c>
      <c r="EY28" s="225">
        <v>225.19049072265625</v>
      </c>
      <c r="EZ28" s="225">
        <v>186.44192504882813</v>
      </c>
      <c r="FA28" s="225">
        <v>178.00218200683594</v>
      </c>
      <c r="FB28" s="225">
        <v>182.64013671875</v>
      </c>
      <c r="FC28" s="225">
        <v>196.34356689453125</v>
      </c>
      <c r="FD28" s="225">
        <v>198.5511474609375</v>
      </c>
      <c r="FE28" s="225">
        <v>167.91874694824219</v>
      </c>
      <c r="FF28" s="225">
        <v>155.96719360351563</v>
      </c>
      <c r="FG28" s="225">
        <v>247.44206237792969</v>
      </c>
      <c r="FH28" s="225">
        <v>186.227783203125</v>
      </c>
      <c r="FI28" s="225">
        <v>203.56613159179688</v>
      </c>
      <c r="FJ28" s="225">
        <v>211.14619445800781</v>
      </c>
      <c r="FK28" s="225">
        <v>225.52656555175781</v>
      </c>
      <c r="FL28" s="225">
        <v>186.27326965332031</v>
      </c>
      <c r="FM28" s="225">
        <v>177.71018981933594</v>
      </c>
      <c r="FN28" s="225">
        <v>182.60357666015625</v>
      </c>
      <c r="FO28" s="225">
        <v>196.11610412597656</v>
      </c>
      <c r="FP28" s="225">
        <v>198.47369384765625</v>
      </c>
      <c r="FQ28" s="225">
        <v>167.94534301757813</v>
      </c>
      <c r="FR28" s="225">
        <v>156.04249572753906</v>
      </c>
      <c r="FS28" s="225">
        <v>246.466552734375</v>
      </c>
      <c r="FT28" s="225">
        <v>186.35685729980469</v>
      </c>
      <c r="FU28" s="225">
        <v>203.17291259765625</v>
      </c>
      <c r="FV28" s="225">
        <v>211.12881469726563</v>
      </c>
      <c r="FW28" s="225">
        <v>224.615478515625</v>
      </c>
      <c r="FX28" s="225">
        <v>185.99848937988281</v>
      </c>
      <c r="FY28" s="225">
        <v>178.18618774414063</v>
      </c>
      <c r="FZ28" s="225">
        <v>182.45204162597656</v>
      </c>
      <c r="GA28" s="225">
        <v>196.01786804199219</v>
      </c>
      <c r="GB28" s="225">
        <v>196.96711730957031</v>
      </c>
      <c r="GC28" s="225">
        <v>196.89617919921875</v>
      </c>
      <c r="GD28" s="225">
        <v>197.7950439453125</v>
      </c>
      <c r="GE28" s="225">
        <v>196.71775817871094</v>
      </c>
      <c r="GF28" s="225">
        <v>197.42304992675781</v>
      </c>
      <c r="GG28" s="225">
        <v>197.02322387695313</v>
      </c>
      <c r="GH28" s="225">
        <v>197.39999389648438</v>
      </c>
      <c r="GI28" s="225">
        <v>196.8414306640625</v>
      </c>
      <c r="GJ28" s="225">
        <v>196.9857177734375</v>
      </c>
      <c r="GK28" s="225">
        <v>196.34939575195313</v>
      </c>
      <c r="GL28" s="225">
        <v>198.73078918457031</v>
      </c>
      <c r="GM28" s="225">
        <v>167.97991943359375</v>
      </c>
      <c r="GN28" s="225">
        <v>155.61270141601563</v>
      </c>
      <c r="GO28" s="225">
        <v>249.31629943847656</v>
      </c>
      <c r="GP28" s="225">
        <v>186.03620910644531</v>
      </c>
      <c r="GQ28" s="225">
        <v>203.72140502929688</v>
      </c>
      <c r="GR28" s="225">
        <v>211.15650939941406</v>
      </c>
      <c r="GS28" s="225">
        <v>225.28521728515625</v>
      </c>
      <c r="GT28" s="225">
        <v>186.43869018554688</v>
      </c>
      <c r="GU28" s="225">
        <v>178.22691345214844</v>
      </c>
      <c r="GV28" s="225">
        <v>182.5421142578125</v>
      </c>
      <c r="GW28" s="225">
        <v>196.13311767578125</v>
      </c>
      <c r="GX28" s="225">
        <v>196.96836853027344</v>
      </c>
      <c r="GY28" s="225">
        <v>196.96835327148438</v>
      </c>
    </row>
    <row r="29" spans="1:207" x14ac:dyDescent="0.25">
      <c r="A29" s="226">
        <v>43525</v>
      </c>
      <c r="B29" s="225">
        <v>3</v>
      </c>
      <c r="C29" s="225">
        <v>2019</v>
      </c>
      <c r="D29" s="225">
        <v>207.17874145507813</v>
      </c>
      <c r="E29" s="225">
        <v>204.64179992675781</v>
      </c>
      <c r="F29" s="225">
        <v>208.48495483398438</v>
      </c>
      <c r="G29" s="225">
        <v>206.66400146484375</v>
      </c>
      <c r="H29" s="225">
        <v>208.52850341796875</v>
      </c>
      <c r="I29" s="225">
        <v>205.54788208007813</v>
      </c>
      <c r="J29" s="225">
        <v>205.82757568359375</v>
      </c>
      <c r="K29" s="225">
        <v>205.71397399902344</v>
      </c>
      <c r="L29" s="225">
        <v>208.673095703125</v>
      </c>
      <c r="M29" s="225">
        <v>206.31221008300781</v>
      </c>
      <c r="N29" s="225">
        <v>208.65254211425781</v>
      </c>
      <c r="O29" s="225">
        <v>203.77812194824219</v>
      </c>
      <c r="P29" s="225">
        <v>207.07220458984375</v>
      </c>
      <c r="Q29" s="225">
        <v>206.277099609375</v>
      </c>
      <c r="R29" s="225">
        <v>209.04583740234375</v>
      </c>
      <c r="S29" s="225">
        <v>208.31263732910156</v>
      </c>
      <c r="T29" s="225">
        <v>209.58090209960938</v>
      </c>
      <c r="U29" s="225">
        <v>205.23530578613281</v>
      </c>
      <c r="V29" s="225">
        <v>205.55734252929688</v>
      </c>
      <c r="W29" s="225">
        <v>204.18161010742188</v>
      </c>
      <c r="X29" s="225">
        <v>210.27105712890625</v>
      </c>
      <c r="Y29" s="225">
        <v>206.14533996582031</v>
      </c>
      <c r="Z29" s="225">
        <v>210.91279602050781</v>
      </c>
      <c r="AA29" s="225">
        <v>206.8133544921875</v>
      </c>
      <c r="AB29" s="225">
        <v>206.4134521484375</v>
      </c>
      <c r="AC29" s="225">
        <v>205.63064575195313</v>
      </c>
      <c r="AD29" s="225">
        <v>209.48329162597656</v>
      </c>
      <c r="AE29" s="225">
        <v>208.61381530761719</v>
      </c>
      <c r="AF29" s="225">
        <v>209.55661010742188</v>
      </c>
      <c r="AG29" s="225">
        <v>206.400634765625</v>
      </c>
      <c r="AH29" s="225">
        <v>206.4599609375</v>
      </c>
      <c r="AI29" s="225">
        <v>205.595703125</v>
      </c>
      <c r="AJ29" s="225">
        <v>208.98101806640625</v>
      </c>
      <c r="AK29" s="225">
        <v>205.72781372070313</v>
      </c>
      <c r="AL29" s="225">
        <v>210.14938354492188</v>
      </c>
      <c r="AM29" s="225">
        <v>204.61137390136719</v>
      </c>
      <c r="AN29" s="225">
        <v>205.71720886230469</v>
      </c>
      <c r="AO29" s="225">
        <v>206.59715270996094</v>
      </c>
      <c r="AP29" s="225">
        <v>208.56834411621094</v>
      </c>
      <c r="AQ29" s="225">
        <v>208.63923645019531</v>
      </c>
      <c r="AR29" s="225">
        <v>210.18849182128906</v>
      </c>
      <c r="AS29" s="225">
        <v>205.49586486816406</v>
      </c>
      <c r="AT29" s="225">
        <v>205.85232543945313</v>
      </c>
      <c r="AU29" s="225">
        <v>204.78842163085938</v>
      </c>
      <c r="AV29" s="225">
        <v>209.27627563476563</v>
      </c>
      <c r="AW29" s="225">
        <v>206.53536987304688</v>
      </c>
      <c r="AX29" s="225">
        <v>210.15797424316406</v>
      </c>
      <c r="AY29" s="225">
        <v>206.84092712402344</v>
      </c>
      <c r="AZ29" s="225">
        <v>205.68914794921875</v>
      </c>
      <c r="BA29" s="225">
        <v>205.33551025390625</v>
      </c>
      <c r="BB29" s="225">
        <v>209.82685852050781</v>
      </c>
      <c r="BC29" s="225">
        <v>208.55326843261719</v>
      </c>
      <c r="BD29" s="225">
        <v>210.64369201660156</v>
      </c>
      <c r="BE29" s="225">
        <v>207.2001953125</v>
      </c>
      <c r="BF29" s="225">
        <v>204.421142578125</v>
      </c>
      <c r="BG29" s="225">
        <v>204.50628662109375</v>
      </c>
      <c r="BH29" s="225">
        <v>207.83110046386719</v>
      </c>
      <c r="BI29" s="225">
        <v>204.04167175292969</v>
      </c>
      <c r="BJ29" s="225">
        <v>210.41705322265625</v>
      </c>
      <c r="BK29" s="225">
        <v>207.66950988769531</v>
      </c>
      <c r="BL29" s="225">
        <v>210.93037414550781</v>
      </c>
      <c r="BM29" s="225">
        <v>174.8084716796875</v>
      </c>
      <c r="BN29" s="225">
        <v>163.72421264648438</v>
      </c>
      <c r="BO29" s="225">
        <v>260.19070434570313</v>
      </c>
      <c r="BP29" s="225">
        <v>191.62361145019531</v>
      </c>
      <c r="BQ29" s="225">
        <v>211.09730529785156</v>
      </c>
      <c r="BR29" s="225">
        <v>220.42564392089844</v>
      </c>
      <c r="BS29" s="225">
        <v>235.12527465820313</v>
      </c>
      <c r="BT29" s="225">
        <v>191.10459899902344</v>
      </c>
      <c r="BU29" s="225">
        <v>213.59269714355469</v>
      </c>
      <c r="BV29" s="225">
        <v>190.23542785644531</v>
      </c>
      <c r="BW29" s="225">
        <v>202.50833129882813</v>
      </c>
      <c r="BX29" s="225">
        <v>210.93844604492188</v>
      </c>
      <c r="BY29" s="225">
        <v>174.90469360351563</v>
      </c>
      <c r="BZ29" s="225">
        <v>163.97987365722656</v>
      </c>
      <c r="CA29" s="225">
        <v>260.50588989257813</v>
      </c>
      <c r="CB29" s="225">
        <v>192.15367126464844</v>
      </c>
      <c r="CC29" s="225">
        <v>211.34004211425781</v>
      </c>
      <c r="CD29" s="225">
        <v>219.98831176757813</v>
      </c>
      <c r="CE29" s="225">
        <v>235.13108825683594</v>
      </c>
      <c r="CF29" s="225">
        <v>190.48892211914063</v>
      </c>
      <c r="CG29" s="225">
        <v>211.77676391601563</v>
      </c>
      <c r="CH29" s="225">
        <v>190.42391967773438</v>
      </c>
      <c r="CI29" s="225">
        <v>202.3731689453125</v>
      </c>
      <c r="CJ29" s="225">
        <v>210.97421264648438</v>
      </c>
      <c r="CK29" s="225">
        <v>174.68710327148438</v>
      </c>
      <c r="CL29" s="225">
        <v>164.72366333007813</v>
      </c>
      <c r="CM29" s="225">
        <v>258.04705810546875</v>
      </c>
      <c r="CN29" s="225">
        <v>192.3665771484375</v>
      </c>
      <c r="CO29" s="225">
        <v>210.75735473632813</v>
      </c>
      <c r="CP29" s="225">
        <v>220.25494384765625</v>
      </c>
      <c r="CQ29" s="225">
        <v>235.63340759277344</v>
      </c>
      <c r="CR29" s="225">
        <v>190.6180419921875</v>
      </c>
      <c r="CS29" s="225">
        <v>210.67521667480469</v>
      </c>
      <c r="CT29" s="225">
        <v>190.62393188476563</v>
      </c>
      <c r="CU29" s="225">
        <v>202.14491271972656</v>
      </c>
      <c r="CV29" s="225">
        <v>210.80546569824219</v>
      </c>
      <c r="CW29" s="225">
        <v>174.91688537597656</v>
      </c>
      <c r="CX29" s="225">
        <v>164.80647277832031</v>
      </c>
      <c r="CY29" s="225">
        <v>258.25341796875</v>
      </c>
      <c r="CZ29" s="225">
        <v>192.72976684570313</v>
      </c>
      <c r="DA29" s="225">
        <v>211.27621459960938</v>
      </c>
      <c r="DB29" s="225">
        <v>219.87237548828125</v>
      </c>
      <c r="DC29" s="225">
        <v>235.22164916992188</v>
      </c>
      <c r="DD29" s="225">
        <v>190.69151306152344</v>
      </c>
      <c r="DE29" s="225">
        <v>210.52841186523438</v>
      </c>
      <c r="DF29" s="225">
        <v>190.56083679199219</v>
      </c>
      <c r="DG29" s="225">
        <v>202.30278015136719</v>
      </c>
      <c r="DH29" s="225">
        <v>210.85917663574219</v>
      </c>
      <c r="DI29" s="225">
        <v>174.65837097167969</v>
      </c>
      <c r="DJ29" s="225">
        <v>165.19638061523438</v>
      </c>
      <c r="DK29" s="225">
        <v>256.49725341796875</v>
      </c>
      <c r="DL29" s="225">
        <v>192.82272338867188</v>
      </c>
      <c r="DM29" s="225">
        <v>210.98652648925781</v>
      </c>
      <c r="DN29" s="225">
        <v>219.87026977539063</v>
      </c>
      <c r="DO29" s="225">
        <v>236.13102722167969</v>
      </c>
      <c r="DP29" s="225">
        <v>190.56039428710938</v>
      </c>
      <c r="DQ29" s="225">
        <v>210.60581970214844</v>
      </c>
      <c r="DR29" s="225">
        <v>190.49235534667969</v>
      </c>
      <c r="DS29" s="225">
        <v>202.07865905761719</v>
      </c>
      <c r="DT29" s="225">
        <v>210.54232788085938</v>
      </c>
      <c r="DU29" s="225">
        <v>174.72222900390625</v>
      </c>
      <c r="DV29" s="225">
        <v>165.22346496582031</v>
      </c>
      <c r="DW29" s="225">
        <v>256.48016357421875</v>
      </c>
      <c r="DX29" s="225">
        <v>193.17144775390625</v>
      </c>
      <c r="DY29" s="225">
        <v>211.01947021484375</v>
      </c>
      <c r="DZ29" s="225">
        <v>219.81355285644531</v>
      </c>
      <c r="EA29" s="225">
        <v>235.55253601074219</v>
      </c>
      <c r="EB29" s="225">
        <v>190.74705505371094</v>
      </c>
      <c r="EC29" s="225">
        <v>210.42466735839844</v>
      </c>
      <c r="ED29" s="225">
        <v>190.45002746582031</v>
      </c>
      <c r="EE29" s="225">
        <v>202.14706420898438</v>
      </c>
      <c r="EF29" s="225">
        <v>210.44320678710938</v>
      </c>
      <c r="EG29" s="225">
        <v>174.78831481933594</v>
      </c>
      <c r="EH29" s="225">
        <v>165.55642700195313</v>
      </c>
      <c r="EI29" s="225">
        <v>256.59213256835938</v>
      </c>
      <c r="EJ29" s="225">
        <v>193.00314331054688</v>
      </c>
      <c r="EK29" s="225">
        <v>210.55682373046875</v>
      </c>
      <c r="EL29" s="225">
        <v>219.92152404785156</v>
      </c>
      <c r="EM29" s="225">
        <v>234.79547119140625</v>
      </c>
      <c r="EN29" s="225">
        <v>190.17008972167969</v>
      </c>
      <c r="EO29" s="225">
        <v>209.85649108886719</v>
      </c>
      <c r="EP29" s="225">
        <v>190.50057983398438</v>
      </c>
      <c r="EQ29" s="225">
        <v>202.079833984375</v>
      </c>
      <c r="ER29" s="225">
        <v>210.43861389160156</v>
      </c>
      <c r="ES29" s="225">
        <v>174.72293090820313</v>
      </c>
      <c r="ET29" s="225">
        <v>165.90519714355469</v>
      </c>
      <c r="EU29" s="225">
        <v>255.0196533203125</v>
      </c>
      <c r="EV29" s="225">
        <v>193.22819519042969</v>
      </c>
      <c r="EW29" s="225">
        <v>209.99069213867188</v>
      </c>
      <c r="EX29" s="225">
        <v>219.94845581054688</v>
      </c>
      <c r="EY29" s="225">
        <v>235.14579772949219</v>
      </c>
      <c r="EZ29" s="225">
        <v>190.29212951660156</v>
      </c>
      <c r="FA29" s="225">
        <v>209.84912109375</v>
      </c>
      <c r="FB29" s="225">
        <v>190.54638671875</v>
      </c>
      <c r="FC29" s="225">
        <v>202.38230895996094</v>
      </c>
      <c r="FD29" s="225">
        <v>210.33071899414063</v>
      </c>
      <c r="FE29" s="225">
        <v>174.77665710449219</v>
      </c>
      <c r="FF29" s="225">
        <v>166.21598815917969</v>
      </c>
      <c r="FG29" s="225">
        <v>254.30218505859375</v>
      </c>
      <c r="FH29" s="225">
        <v>193.31314086914063</v>
      </c>
      <c r="FI29" s="225">
        <v>209.8975830078125</v>
      </c>
      <c r="FJ29" s="225">
        <v>219.84858703613281</v>
      </c>
      <c r="FK29" s="225">
        <v>235.45355224609375</v>
      </c>
      <c r="FL29" s="225">
        <v>189.98649597167969</v>
      </c>
      <c r="FM29" s="225">
        <v>209.05464172363281</v>
      </c>
      <c r="FN29" s="225">
        <v>190.38533020019531</v>
      </c>
      <c r="FO29" s="225">
        <v>202.17330932617188</v>
      </c>
      <c r="FP29" s="225">
        <v>210.24394226074219</v>
      </c>
      <c r="FQ29" s="225">
        <v>174.84503173828125</v>
      </c>
      <c r="FR29" s="225">
        <v>166.63972473144531</v>
      </c>
      <c r="FS29" s="225">
        <v>253.45231628417969</v>
      </c>
      <c r="FT29" s="225">
        <v>193.49905395507813</v>
      </c>
      <c r="FU29" s="225">
        <v>209.38133239746094</v>
      </c>
      <c r="FV29" s="225">
        <v>219.85215759277344</v>
      </c>
      <c r="FW29" s="225">
        <v>234.47761535644531</v>
      </c>
      <c r="FX29" s="225">
        <v>189.44978332519531</v>
      </c>
      <c r="FY29" s="225">
        <v>209.89140319824219</v>
      </c>
      <c r="FZ29" s="225">
        <v>190.15664672851563</v>
      </c>
      <c r="GA29" s="225">
        <v>202.11656188964844</v>
      </c>
      <c r="GB29" s="225">
        <v>206.62908935546875</v>
      </c>
      <c r="GC29" s="225">
        <v>206.40623474121094</v>
      </c>
      <c r="GD29" s="225">
        <v>207.30735778808594</v>
      </c>
      <c r="GE29" s="225">
        <v>206.09846496582031</v>
      </c>
      <c r="GF29" s="225">
        <v>206.72543334960938</v>
      </c>
      <c r="GG29" s="225">
        <v>206.46914672851563</v>
      </c>
      <c r="GH29" s="225">
        <v>206.60279846191406</v>
      </c>
      <c r="GI29" s="225">
        <v>205.98849487304688</v>
      </c>
      <c r="GJ29" s="225">
        <v>206.07838439941406</v>
      </c>
      <c r="GK29" s="225">
        <v>205.04257202148438</v>
      </c>
      <c r="GL29" s="225">
        <v>210.6292724609375</v>
      </c>
      <c r="GM29" s="225">
        <v>174.78733825683594</v>
      </c>
      <c r="GN29" s="225">
        <v>165.42437744140625</v>
      </c>
      <c r="GO29" s="225">
        <v>256.16122436523438</v>
      </c>
      <c r="GP29" s="225">
        <v>193.05966186523438</v>
      </c>
      <c r="GQ29" s="225">
        <v>210.27410888671875</v>
      </c>
      <c r="GR29" s="225">
        <v>219.92581176757813</v>
      </c>
      <c r="GS29" s="225">
        <v>235.22283935546875</v>
      </c>
      <c r="GT29" s="225">
        <v>190.205322265625</v>
      </c>
      <c r="GU29" s="225">
        <v>210.08473205566406</v>
      </c>
      <c r="GV29" s="225">
        <v>190.39840698242188</v>
      </c>
      <c r="GW29" s="225">
        <v>202.19903564453125</v>
      </c>
      <c r="GX29" s="225">
        <v>206.17079162597656</v>
      </c>
      <c r="GY29" s="225">
        <v>206.1707763671875</v>
      </c>
    </row>
    <row r="30" spans="1:207" x14ac:dyDescent="0.25">
      <c r="A30" s="226">
        <v>43556</v>
      </c>
      <c r="B30" s="225">
        <v>4</v>
      </c>
      <c r="C30" s="225">
        <v>2019</v>
      </c>
      <c r="D30" s="225">
        <v>213.4486083984375</v>
      </c>
      <c r="E30" s="225">
        <v>211.80313110351563</v>
      </c>
      <c r="F30" s="225">
        <v>215.66903686523438</v>
      </c>
      <c r="G30" s="225">
        <v>213.83415222167969</v>
      </c>
      <c r="H30" s="225">
        <v>215.25605773925781</v>
      </c>
      <c r="I30" s="225">
        <v>212.5155029296875</v>
      </c>
      <c r="J30" s="225">
        <v>212.07069396972656</v>
      </c>
      <c r="K30" s="225">
        <v>213.12480163574219</v>
      </c>
      <c r="L30" s="225">
        <v>216.05158996582031</v>
      </c>
      <c r="M30" s="225">
        <v>213.47096252441406</v>
      </c>
      <c r="N30" s="225">
        <v>215.48799133300781</v>
      </c>
      <c r="O30" s="225">
        <v>210.86891174316406</v>
      </c>
      <c r="P30" s="225">
        <v>213.47010803222656</v>
      </c>
      <c r="Q30" s="225">
        <v>213.68267822265625</v>
      </c>
      <c r="R30" s="225">
        <v>216.53559875488281</v>
      </c>
      <c r="S30" s="225">
        <v>215.61585998535156</v>
      </c>
      <c r="T30" s="225">
        <v>216.40306091308594</v>
      </c>
      <c r="U30" s="225">
        <v>212.46649169921875</v>
      </c>
      <c r="V30" s="225">
        <v>211.96745300292969</v>
      </c>
      <c r="W30" s="225">
        <v>211.64987182617188</v>
      </c>
      <c r="X30" s="225">
        <v>217.95008850097656</v>
      </c>
      <c r="Y30" s="225">
        <v>213.39350891113281</v>
      </c>
      <c r="Z30" s="225">
        <v>217.91827392578125</v>
      </c>
      <c r="AA30" s="225">
        <v>214.11051940917969</v>
      </c>
      <c r="AB30" s="225">
        <v>212.91488647460938</v>
      </c>
      <c r="AC30" s="225">
        <v>213.19090270996094</v>
      </c>
      <c r="AD30" s="225">
        <v>217.17767333984375</v>
      </c>
      <c r="AE30" s="225">
        <v>215.92381286621094</v>
      </c>
      <c r="AF30" s="225">
        <v>216.59257507324219</v>
      </c>
      <c r="AG30" s="225">
        <v>213.63148498535156</v>
      </c>
      <c r="AH30" s="225">
        <v>212.91761779785156</v>
      </c>
      <c r="AI30" s="225">
        <v>213.14762878417969</v>
      </c>
      <c r="AJ30" s="225">
        <v>216.72714233398438</v>
      </c>
      <c r="AK30" s="225">
        <v>212.849609375</v>
      </c>
      <c r="AL30" s="225">
        <v>217.20709228515625</v>
      </c>
      <c r="AM30" s="225">
        <v>211.83140563964844</v>
      </c>
      <c r="AN30" s="225">
        <v>212.36306762695313</v>
      </c>
      <c r="AO30" s="225">
        <v>214.20150756835938</v>
      </c>
      <c r="AP30" s="225">
        <v>216.49375915527344</v>
      </c>
      <c r="AQ30" s="225">
        <v>215.90750122070313</v>
      </c>
      <c r="AR30" s="225">
        <v>217.3492431640625</v>
      </c>
      <c r="AS30" s="225">
        <v>212.61927795410156</v>
      </c>
      <c r="AT30" s="225">
        <v>212.54586791992188</v>
      </c>
      <c r="AU30" s="225">
        <v>212.46749877929688</v>
      </c>
      <c r="AV30" s="225">
        <v>217.34269714355469</v>
      </c>
      <c r="AW30" s="225">
        <v>213.69180297851563</v>
      </c>
      <c r="AX30" s="225">
        <v>217.25782775878906</v>
      </c>
      <c r="AY30" s="225">
        <v>214.12452697753906</v>
      </c>
      <c r="AZ30" s="225">
        <v>212.3035888671875</v>
      </c>
      <c r="BA30" s="225">
        <v>213.03167724609375</v>
      </c>
      <c r="BB30" s="225">
        <v>218.08203125</v>
      </c>
      <c r="BC30" s="225">
        <v>215.73858642578125</v>
      </c>
      <c r="BD30" s="225">
        <v>217.74832153320313</v>
      </c>
      <c r="BE30" s="225">
        <v>214.40086364746094</v>
      </c>
      <c r="BF30" s="225">
        <v>211.2733154296875</v>
      </c>
      <c r="BG30" s="225">
        <v>212.27273559570313</v>
      </c>
      <c r="BH30" s="225">
        <v>216.16722106933594</v>
      </c>
      <c r="BI30" s="225">
        <v>211.45443725585938</v>
      </c>
      <c r="BJ30" s="225">
        <v>217.60179138183594</v>
      </c>
      <c r="BK30" s="225">
        <v>214.95086669921875</v>
      </c>
      <c r="BL30" s="225">
        <v>216.65232849121094</v>
      </c>
      <c r="BM30" s="225">
        <v>176.55039978027344</v>
      </c>
      <c r="BN30" s="225">
        <v>173.37657165527344</v>
      </c>
      <c r="BO30" s="225">
        <v>267.30905151367188</v>
      </c>
      <c r="BP30" s="225">
        <v>200.71112060546875</v>
      </c>
      <c r="BQ30" s="225">
        <v>218.83309936523438</v>
      </c>
      <c r="BR30" s="225">
        <v>229.91294860839844</v>
      </c>
      <c r="BS30" s="225">
        <v>243.89501953125</v>
      </c>
      <c r="BT30" s="225">
        <v>197.28242492675781</v>
      </c>
      <c r="BU30" s="225">
        <v>216.90522766113281</v>
      </c>
      <c r="BV30" s="225">
        <v>198.32783508300781</v>
      </c>
      <c r="BW30" s="225">
        <v>208.53707885742188</v>
      </c>
      <c r="BX30" s="225">
        <v>216.54484558105469</v>
      </c>
      <c r="BY30" s="225">
        <v>176.66981506347656</v>
      </c>
      <c r="BZ30" s="225">
        <v>173.76304626464844</v>
      </c>
      <c r="CA30" s="225">
        <v>267.64398193359375</v>
      </c>
      <c r="CB30" s="225">
        <v>201.16397094726563</v>
      </c>
      <c r="CC30" s="225">
        <v>219.05741882324219</v>
      </c>
      <c r="CD30" s="225">
        <v>229.71849060058594</v>
      </c>
      <c r="CE30" s="225">
        <v>243.90643310546875</v>
      </c>
      <c r="CF30" s="225">
        <v>196.67622375488281</v>
      </c>
      <c r="CG30" s="225">
        <v>215.96321105957031</v>
      </c>
      <c r="CH30" s="225">
        <v>198.36732482910156</v>
      </c>
      <c r="CI30" s="225">
        <v>208.39695739746094</v>
      </c>
      <c r="CJ30" s="225">
        <v>216.49050903320313</v>
      </c>
      <c r="CK30" s="225">
        <v>176.46015930175781</v>
      </c>
      <c r="CL30" s="225">
        <v>174.72784423828125</v>
      </c>
      <c r="CM30" s="225">
        <v>265.43331909179688</v>
      </c>
      <c r="CN30" s="225">
        <v>201.33290100097656</v>
      </c>
      <c r="CO30" s="225">
        <v>218.26504516601563</v>
      </c>
      <c r="CP30" s="225">
        <v>229.89192199707031</v>
      </c>
      <c r="CQ30" s="225">
        <v>244.20426940917969</v>
      </c>
      <c r="CR30" s="225">
        <v>196.78327941894531</v>
      </c>
      <c r="CS30" s="225">
        <v>214.12156677246094</v>
      </c>
      <c r="CT30" s="225">
        <v>198.48469543457031</v>
      </c>
      <c r="CU30" s="225">
        <v>208.20188903808594</v>
      </c>
      <c r="CV30" s="225">
        <v>216.33517456054688</v>
      </c>
      <c r="CW30" s="225">
        <v>176.74421691894531</v>
      </c>
      <c r="CX30" s="225">
        <v>174.93316650390625</v>
      </c>
      <c r="CY30" s="225">
        <v>265.40310668945313</v>
      </c>
      <c r="CZ30" s="225">
        <v>201.61732482910156</v>
      </c>
      <c r="DA30" s="225">
        <v>218.89700317382813</v>
      </c>
      <c r="DB30" s="225">
        <v>229.51507568359375</v>
      </c>
      <c r="DC30" s="225">
        <v>243.64717102050781</v>
      </c>
      <c r="DD30" s="225">
        <v>196.71783447265625</v>
      </c>
      <c r="DE30" s="225">
        <v>214.02182006835938</v>
      </c>
      <c r="DF30" s="225">
        <v>198.37763977050781</v>
      </c>
      <c r="DG30" s="225">
        <v>208.32289123535156</v>
      </c>
      <c r="DH30" s="225">
        <v>216.30322265625</v>
      </c>
      <c r="DI30" s="225">
        <v>176.4591064453125</v>
      </c>
      <c r="DJ30" s="225">
        <v>175.54945373535156</v>
      </c>
      <c r="DK30" s="225">
        <v>263.94012451171875</v>
      </c>
      <c r="DL30" s="225">
        <v>201.69680786132813</v>
      </c>
      <c r="DM30" s="225">
        <v>218.56724548339844</v>
      </c>
      <c r="DN30" s="225">
        <v>229.62052917480469</v>
      </c>
      <c r="DO30" s="225">
        <v>244.41180419921875</v>
      </c>
      <c r="DP30" s="225">
        <v>196.50053405761719</v>
      </c>
      <c r="DQ30" s="225">
        <v>214.55937194824219</v>
      </c>
      <c r="DR30" s="225">
        <v>198.32525634765625</v>
      </c>
      <c r="DS30" s="225">
        <v>208.15666198730469</v>
      </c>
      <c r="DT30" s="225">
        <v>216.00349426269531</v>
      </c>
      <c r="DU30" s="225">
        <v>176.52043151855469</v>
      </c>
      <c r="DV30" s="225">
        <v>175.44940185546875</v>
      </c>
      <c r="DW30" s="225">
        <v>263.86920166015625</v>
      </c>
      <c r="DX30" s="225">
        <v>202.0323486328125</v>
      </c>
      <c r="DY30" s="225">
        <v>218.56033325195313</v>
      </c>
      <c r="DZ30" s="225">
        <v>229.59822082519531</v>
      </c>
      <c r="EA30" s="225">
        <v>243.87982177734375</v>
      </c>
      <c r="EB30" s="225">
        <v>196.82005310058594</v>
      </c>
      <c r="EC30" s="225">
        <v>213.29473876953125</v>
      </c>
      <c r="ED30" s="225">
        <v>198.17649841308594</v>
      </c>
      <c r="EE30" s="225">
        <v>208.16703796386719</v>
      </c>
      <c r="EF30" s="225">
        <v>215.89585876464844</v>
      </c>
      <c r="EG30" s="225">
        <v>176.61380004882813</v>
      </c>
      <c r="EH30" s="225">
        <v>175.77825927734375</v>
      </c>
      <c r="EI30" s="225">
        <v>263.88275146484375</v>
      </c>
      <c r="EJ30" s="225">
        <v>201.88804626464844</v>
      </c>
      <c r="EK30" s="225">
        <v>217.97770690917969</v>
      </c>
      <c r="EL30" s="225">
        <v>229.51817321777344</v>
      </c>
      <c r="EM30" s="225">
        <v>243.083740234375</v>
      </c>
      <c r="EN30" s="225">
        <v>196.27552795410156</v>
      </c>
      <c r="EO30" s="225">
        <v>213.11349487304688</v>
      </c>
      <c r="EP30" s="225">
        <v>198.15153503417969</v>
      </c>
      <c r="EQ30" s="225">
        <v>208.09333801269531</v>
      </c>
      <c r="ER30" s="225">
        <v>215.84040832519531</v>
      </c>
      <c r="ES30" s="225">
        <v>176.53895568847656</v>
      </c>
      <c r="ET30" s="225">
        <v>176.26506042480469</v>
      </c>
      <c r="EU30" s="225">
        <v>262.42031860351563</v>
      </c>
      <c r="EV30" s="225">
        <v>202.0657958984375</v>
      </c>
      <c r="EW30" s="225">
        <v>217.16386413574219</v>
      </c>
      <c r="EX30" s="225">
        <v>229.61882019042969</v>
      </c>
      <c r="EY30" s="225">
        <v>243.26641845703125</v>
      </c>
      <c r="EZ30" s="225">
        <v>196.31149291992188</v>
      </c>
      <c r="FA30" s="225">
        <v>212.84228515625</v>
      </c>
      <c r="FB30" s="225">
        <v>198.17152404785156</v>
      </c>
      <c r="FC30" s="225">
        <v>208.36125183105469</v>
      </c>
      <c r="FD30" s="225">
        <v>215.64628601074219</v>
      </c>
      <c r="FE30" s="225">
        <v>176.61442565917969</v>
      </c>
      <c r="FF30" s="225">
        <v>176.693359375</v>
      </c>
      <c r="FG30" s="225">
        <v>261.7843017578125</v>
      </c>
      <c r="FH30" s="225">
        <v>202.13871765136719</v>
      </c>
      <c r="FI30" s="225">
        <v>217.07757568359375</v>
      </c>
      <c r="FJ30" s="225">
        <v>229.57395935058594</v>
      </c>
      <c r="FK30" s="225">
        <v>243.51301574707031</v>
      </c>
      <c r="FL30" s="225">
        <v>196.0289306640625</v>
      </c>
      <c r="FM30" s="225">
        <v>211.73931884765625</v>
      </c>
      <c r="FN30" s="225">
        <v>198.08602905273438</v>
      </c>
      <c r="FO30" s="225">
        <v>208.10334777832031</v>
      </c>
      <c r="FP30" s="225">
        <v>215.50047302246094</v>
      </c>
      <c r="FQ30" s="225">
        <v>176.70083618164063</v>
      </c>
      <c r="FR30" s="225">
        <v>176.99658203125</v>
      </c>
      <c r="FS30" s="225">
        <v>260.90765380859375</v>
      </c>
      <c r="FT30" s="225">
        <v>202.28681945800781</v>
      </c>
      <c r="FU30" s="225">
        <v>216.35293579101563</v>
      </c>
      <c r="FV30" s="225">
        <v>229.34309387207031</v>
      </c>
      <c r="FW30" s="225">
        <v>242.4739990234375</v>
      </c>
      <c r="FX30" s="225">
        <v>195.63174438476563</v>
      </c>
      <c r="FY30" s="225">
        <v>212.42648315429688</v>
      </c>
      <c r="FZ30" s="225">
        <v>197.76206970214844</v>
      </c>
      <c r="GA30" s="225">
        <v>207.98207092285156</v>
      </c>
      <c r="GB30" s="225">
        <v>213.48977661132813</v>
      </c>
      <c r="GC30" s="225">
        <v>213.3531494140625</v>
      </c>
      <c r="GD30" s="225">
        <v>214.29347229003906</v>
      </c>
      <c r="GE30" s="225">
        <v>213.11424255371094</v>
      </c>
      <c r="GF30" s="225">
        <v>213.8280029296875</v>
      </c>
      <c r="GG30" s="225">
        <v>213.52885437011719</v>
      </c>
      <c r="GH30" s="225">
        <v>213.74935913085938</v>
      </c>
      <c r="GI30" s="225">
        <v>213.16372680664063</v>
      </c>
      <c r="GJ30" s="225">
        <v>213.21315002441406</v>
      </c>
      <c r="GK30" s="225">
        <v>212.24830627441406</v>
      </c>
      <c r="GL30" s="225">
        <v>216.08964538574219</v>
      </c>
      <c r="GM30" s="225">
        <v>176.6004638671875</v>
      </c>
      <c r="GN30" s="225">
        <v>175.63331604003906</v>
      </c>
      <c r="GO30" s="225">
        <v>263.52352905273438</v>
      </c>
      <c r="GP30" s="225">
        <v>201.92031860351563</v>
      </c>
      <c r="GQ30" s="225">
        <v>217.57881164550781</v>
      </c>
      <c r="GR30" s="225">
        <v>229.56611633300781</v>
      </c>
      <c r="GS30" s="225">
        <v>243.50955200195313</v>
      </c>
      <c r="GT30" s="225">
        <v>196.29998779296875</v>
      </c>
      <c r="GU30" s="225">
        <v>213.11201477050781</v>
      </c>
      <c r="GV30" s="225">
        <v>198.11520385742188</v>
      </c>
      <c r="GW30" s="225">
        <v>208.17359924316406</v>
      </c>
      <c r="GX30" s="225">
        <v>213.26632690429688</v>
      </c>
      <c r="GY30" s="225">
        <v>213.26631164550781</v>
      </c>
    </row>
    <row r="31" spans="1:207" x14ac:dyDescent="0.25">
      <c r="A31" s="226">
        <v>43586</v>
      </c>
      <c r="B31" s="225">
        <v>5</v>
      </c>
      <c r="C31" s="225">
        <v>2019</v>
      </c>
      <c r="D31" s="225">
        <v>219.59098815917969</v>
      </c>
      <c r="E31" s="225">
        <v>217.62571716308594</v>
      </c>
      <c r="F31" s="225">
        <v>223.71905517578125</v>
      </c>
      <c r="G31" s="225">
        <v>219.71421813964844</v>
      </c>
      <c r="H31" s="225">
        <v>221.30024719238281</v>
      </c>
      <c r="I31" s="225">
        <v>219.86482238769531</v>
      </c>
      <c r="J31" s="225">
        <v>218.15298461914063</v>
      </c>
      <c r="K31" s="225">
        <v>219.2568359375</v>
      </c>
      <c r="L31" s="225">
        <v>224.40798950195313</v>
      </c>
      <c r="M31" s="225">
        <v>219.30778503417969</v>
      </c>
      <c r="N31" s="225">
        <v>221.56246948242188</v>
      </c>
      <c r="O31" s="225">
        <v>218.17550659179688</v>
      </c>
      <c r="P31" s="225">
        <v>219.7889404296875</v>
      </c>
      <c r="Q31" s="225">
        <v>219.81666564941406</v>
      </c>
      <c r="R31" s="225">
        <v>225.12159729003906</v>
      </c>
      <c r="S31" s="225">
        <v>221.61320495605469</v>
      </c>
      <c r="T31" s="225">
        <v>222.49348449707031</v>
      </c>
      <c r="U31" s="225">
        <v>219.84828186035156</v>
      </c>
      <c r="V31" s="225">
        <v>218.10699462890625</v>
      </c>
      <c r="W31" s="225">
        <v>217.79029846191406</v>
      </c>
      <c r="X31" s="225">
        <v>226.71188354492188</v>
      </c>
      <c r="Y31" s="225">
        <v>219.32847595214844</v>
      </c>
      <c r="Z31" s="225">
        <v>224.19856262207031</v>
      </c>
      <c r="AA31" s="225">
        <v>221.54280090332031</v>
      </c>
      <c r="AB31" s="225">
        <v>219.15592956542969</v>
      </c>
      <c r="AC31" s="225">
        <v>219.55595397949219</v>
      </c>
      <c r="AD31" s="225">
        <v>225.81430053710938</v>
      </c>
      <c r="AE31" s="225">
        <v>221.87394714355469</v>
      </c>
      <c r="AF31" s="225">
        <v>222.78367614746094</v>
      </c>
      <c r="AG31" s="225">
        <v>221.03706359863281</v>
      </c>
      <c r="AH31" s="225">
        <v>219.26695251464844</v>
      </c>
      <c r="AI31" s="225">
        <v>219.4486083984375</v>
      </c>
      <c r="AJ31" s="225">
        <v>225.51669311523438</v>
      </c>
      <c r="AK31" s="225">
        <v>218.77351379394531</v>
      </c>
      <c r="AL31" s="225">
        <v>223.56521606445313</v>
      </c>
      <c r="AM31" s="225">
        <v>219.09736633300781</v>
      </c>
      <c r="AN31" s="225">
        <v>218.71551513671875</v>
      </c>
      <c r="AO31" s="225">
        <v>220.62629699707031</v>
      </c>
      <c r="AP31" s="225">
        <v>225.31468200683594</v>
      </c>
      <c r="AQ31" s="225">
        <v>222.02557373046875</v>
      </c>
      <c r="AR31" s="225">
        <v>223.72407531738281</v>
      </c>
      <c r="AS31" s="225">
        <v>219.86476135253906</v>
      </c>
      <c r="AT31" s="225">
        <v>219.09686279296875</v>
      </c>
      <c r="AU31" s="225">
        <v>218.80818176269531</v>
      </c>
      <c r="AV31" s="225">
        <v>226.58323669433594</v>
      </c>
      <c r="AW31" s="225">
        <v>219.70498657226563</v>
      </c>
      <c r="AX31" s="225">
        <v>223.60391235351563</v>
      </c>
      <c r="AY31" s="225">
        <v>221.44891357421875</v>
      </c>
      <c r="AZ31" s="225">
        <v>218.91757202148438</v>
      </c>
      <c r="BA31" s="225">
        <v>219.49906921386719</v>
      </c>
      <c r="BB31" s="225">
        <v>227.651123046875</v>
      </c>
      <c r="BC31" s="225">
        <v>221.82237243652344</v>
      </c>
      <c r="BD31" s="225">
        <v>224.18626403808594</v>
      </c>
      <c r="BE31" s="225">
        <v>221.7291259765625</v>
      </c>
      <c r="BF31" s="225">
        <v>217.90065002441406</v>
      </c>
      <c r="BG31" s="225">
        <v>218.74476623535156</v>
      </c>
      <c r="BH31" s="225">
        <v>225.639892578125</v>
      </c>
      <c r="BI31" s="225">
        <v>217.34361267089844</v>
      </c>
      <c r="BJ31" s="225">
        <v>224.12310791015625</v>
      </c>
      <c r="BK31" s="225">
        <v>222.39559936523438</v>
      </c>
      <c r="BL31" s="225">
        <v>221.7918701171875</v>
      </c>
      <c r="BM31" s="225">
        <v>180.28324890136719</v>
      </c>
      <c r="BN31" s="225">
        <v>179.46131896972656</v>
      </c>
      <c r="BO31" s="225">
        <v>279.86044311523438</v>
      </c>
      <c r="BP31" s="225">
        <v>207.05828857421875</v>
      </c>
      <c r="BQ31" s="225">
        <v>229.55245971679688</v>
      </c>
      <c r="BR31" s="225">
        <v>238.12677001953125</v>
      </c>
      <c r="BS31" s="225">
        <v>249.331787109375</v>
      </c>
      <c r="BT31" s="225">
        <v>201.76846313476563</v>
      </c>
      <c r="BU31" s="225">
        <v>224.18879699707031</v>
      </c>
      <c r="BV31" s="225">
        <v>202.90339660644531</v>
      </c>
      <c r="BW31" s="225">
        <v>214.47261047363281</v>
      </c>
      <c r="BX31" s="225">
        <v>221.70814514160156</v>
      </c>
      <c r="BY31" s="225">
        <v>180.39825439453125</v>
      </c>
      <c r="BZ31" s="225">
        <v>179.91151428222656</v>
      </c>
      <c r="CA31" s="225">
        <v>280.0201416015625</v>
      </c>
      <c r="CB31" s="225">
        <v>207.54241943359375</v>
      </c>
      <c r="CC31" s="225">
        <v>229.82406616210938</v>
      </c>
      <c r="CD31" s="225">
        <v>238.10877990722656</v>
      </c>
      <c r="CE31" s="225">
        <v>249.30558776855469</v>
      </c>
      <c r="CF31" s="225">
        <v>201.28572082519531</v>
      </c>
      <c r="CG31" s="225">
        <v>221.93594360351563</v>
      </c>
      <c r="CH31" s="225">
        <v>202.99687194824219</v>
      </c>
      <c r="CI31" s="225">
        <v>214.31755065917969</v>
      </c>
      <c r="CJ31" s="225">
        <v>221.67839050292969</v>
      </c>
      <c r="CK31" s="225">
        <v>180.28968811035156</v>
      </c>
      <c r="CL31" s="225">
        <v>180.79791259765625</v>
      </c>
      <c r="CM31" s="225">
        <v>276.8843994140625</v>
      </c>
      <c r="CN31" s="225">
        <v>207.74435424804688</v>
      </c>
      <c r="CO31" s="225">
        <v>229.15829467773438</v>
      </c>
      <c r="CP31" s="225">
        <v>238.18479919433594</v>
      </c>
      <c r="CQ31" s="225">
        <v>249.35322570800781</v>
      </c>
      <c r="CR31" s="225">
        <v>201.46620178222656</v>
      </c>
      <c r="CS31" s="225">
        <v>221.84535217285156</v>
      </c>
      <c r="CT31" s="225">
        <v>203.0743408203125</v>
      </c>
      <c r="CU31" s="225">
        <v>214.05903625488281</v>
      </c>
      <c r="CV31" s="225">
        <v>221.5469970703125</v>
      </c>
      <c r="CW31" s="225">
        <v>180.54513549804688</v>
      </c>
      <c r="CX31" s="225">
        <v>181.10673522949219</v>
      </c>
      <c r="CY31" s="225">
        <v>276.45947265625</v>
      </c>
      <c r="CZ31" s="225">
        <v>208.08158874511719</v>
      </c>
      <c r="DA31" s="225">
        <v>229.75022888183594</v>
      </c>
      <c r="DB31" s="225">
        <v>237.64627075195313</v>
      </c>
      <c r="DC31" s="225">
        <v>248.69058227539063</v>
      </c>
      <c r="DD31" s="225">
        <v>201.38212585449219</v>
      </c>
      <c r="DE31" s="225">
        <v>221.47488403320313</v>
      </c>
      <c r="DF31" s="225">
        <v>202.82373046875</v>
      </c>
      <c r="DG31" s="225">
        <v>214.22698974609375</v>
      </c>
      <c r="DH31" s="225">
        <v>221.50004577636719</v>
      </c>
      <c r="DI31" s="225">
        <v>180.33001708984375</v>
      </c>
      <c r="DJ31" s="225">
        <v>181.75946044921875</v>
      </c>
      <c r="DK31" s="225">
        <v>274.30838012695313</v>
      </c>
      <c r="DL31" s="225">
        <v>208.13265991210938</v>
      </c>
      <c r="DM31" s="225">
        <v>229.47370910644531</v>
      </c>
      <c r="DN31" s="225">
        <v>237.93191528320313</v>
      </c>
      <c r="DO31" s="225">
        <v>249.34335327148438</v>
      </c>
      <c r="DP31" s="225">
        <v>201.13426208496094</v>
      </c>
      <c r="DQ31" s="225">
        <v>221.22447204589844</v>
      </c>
      <c r="DR31" s="225">
        <v>202.76077270507813</v>
      </c>
      <c r="DS31" s="225">
        <v>214.0379638671875</v>
      </c>
      <c r="DT31" s="225">
        <v>221.24378967285156</v>
      </c>
      <c r="DU31" s="225">
        <v>180.36842346191406</v>
      </c>
      <c r="DV31" s="225">
        <v>181.6051025390625</v>
      </c>
      <c r="DW31" s="225">
        <v>274.2899169921875</v>
      </c>
      <c r="DX31" s="225">
        <v>208.55061340332031</v>
      </c>
      <c r="DY31" s="225">
        <v>229.44610595703125</v>
      </c>
      <c r="DZ31" s="225">
        <v>237.83779907226563</v>
      </c>
      <c r="EA31" s="225">
        <v>248.76289367675781</v>
      </c>
      <c r="EB31" s="225">
        <v>201.54115295410156</v>
      </c>
      <c r="EC31" s="225">
        <v>221.72727966308594</v>
      </c>
      <c r="ED31" s="225">
        <v>202.66281127929688</v>
      </c>
      <c r="EE31" s="225">
        <v>214.00128173828125</v>
      </c>
      <c r="EF31" s="225">
        <v>221.16374206542969</v>
      </c>
      <c r="EG31" s="225">
        <v>180.47541809082031</v>
      </c>
      <c r="EH31" s="225">
        <v>181.85408020019531</v>
      </c>
      <c r="EI31" s="225">
        <v>274.18426513671875</v>
      </c>
      <c r="EJ31" s="225">
        <v>208.41954040527344</v>
      </c>
      <c r="EK31" s="225">
        <v>228.99343872070313</v>
      </c>
      <c r="EL31" s="225">
        <v>237.51736450195313</v>
      </c>
      <c r="EM31" s="225">
        <v>247.98741149902344</v>
      </c>
      <c r="EN31" s="225">
        <v>201.08726501464844</v>
      </c>
      <c r="EO31" s="225">
        <v>220.45158386230469</v>
      </c>
      <c r="EP31" s="225">
        <v>202.57939147949219</v>
      </c>
      <c r="EQ31" s="225">
        <v>213.96873474121094</v>
      </c>
      <c r="ER31" s="225">
        <v>221.11724853515625</v>
      </c>
      <c r="ES31" s="225">
        <v>180.40043640136719</v>
      </c>
      <c r="ET31" s="225">
        <v>182.3411865234375</v>
      </c>
      <c r="EU31" s="225">
        <v>272.26559448242188</v>
      </c>
      <c r="EV31" s="225">
        <v>208.56159973144531</v>
      </c>
      <c r="EW31" s="225">
        <v>228.35966491699219</v>
      </c>
      <c r="EX31" s="225">
        <v>237.65931701660156</v>
      </c>
      <c r="EY31" s="225">
        <v>248.11831665039063</v>
      </c>
      <c r="EZ31" s="225">
        <v>201.09042358398438</v>
      </c>
      <c r="FA31" s="225">
        <v>220.76416015625</v>
      </c>
      <c r="FB31" s="225">
        <v>202.55372619628906</v>
      </c>
      <c r="FC31" s="225">
        <v>214.21951293945313</v>
      </c>
      <c r="FD31" s="225">
        <v>220.96392822265625</v>
      </c>
      <c r="FE31" s="225">
        <v>180.501953125</v>
      </c>
      <c r="FF31" s="225">
        <v>182.83493041992188</v>
      </c>
      <c r="FG31" s="225">
        <v>271.45877075195313</v>
      </c>
      <c r="FH31" s="225">
        <v>208.69975280761719</v>
      </c>
      <c r="FI31" s="225">
        <v>228.32260131835938</v>
      </c>
      <c r="FJ31" s="225">
        <v>237.65179443359375</v>
      </c>
      <c r="FK31" s="225">
        <v>248.22569274902344</v>
      </c>
      <c r="FL31" s="225">
        <v>200.85427856445313</v>
      </c>
      <c r="FM31" s="225">
        <v>220.24383544921875</v>
      </c>
      <c r="FN31" s="225">
        <v>202.463134765625</v>
      </c>
      <c r="FO31" s="225">
        <v>213.85296630859375</v>
      </c>
      <c r="FP31" s="225">
        <v>220.90733337402344</v>
      </c>
      <c r="FQ31" s="225">
        <v>180.58415222167969</v>
      </c>
      <c r="FR31" s="225">
        <v>182.88493347167969</v>
      </c>
      <c r="FS31" s="225">
        <v>270.51351928710938</v>
      </c>
      <c r="FT31" s="225">
        <v>208.90771484375</v>
      </c>
      <c r="FU31" s="225">
        <v>227.70443725585938</v>
      </c>
      <c r="FV31" s="225">
        <v>237.11039733886719</v>
      </c>
      <c r="FW31" s="225">
        <v>246.94792175292969</v>
      </c>
      <c r="FX31" s="225">
        <v>200.54595947265625</v>
      </c>
      <c r="FY31" s="225">
        <v>221.48762512207031</v>
      </c>
      <c r="FZ31" s="225">
        <v>202.08598327636719</v>
      </c>
      <c r="GA31" s="225">
        <v>213.70570373535156</v>
      </c>
      <c r="GB31" s="225">
        <v>219.85122680664063</v>
      </c>
      <c r="GC31" s="225">
        <v>219.82286071777344</v>
      </c>
      <c r="GD31" s="225">
        <v>220.84989929199219</v>
      </c>
      <c r="GE31" s="225">
        <v>219.56045532226563</v>
      </c>
      <c r="GF31" s="225">
        <v>220.341064453125</v>
      </c>
      <c r="GG31" s="225">
        <v>220.09629821777344</v>
      </c>
      <c r="GH31" s="225">
        <v>220.35688781738281</v>
      </c>
      <c r="GI31" s="225">
        <v>219.78999328613281</v>
      </c>
      <c r="GJ31" s="225">
        <v>219.92849731445313</v>
      </c>
      <c r="GK31" s="225">
        <v>218.98313903808594</v>
      </c>
      <c r="GL31" s="225">
        <v>221.33665466308594</v>
      </c>
      <c r="GM31" s="225">
        <v>180.44227600097656</v>
      </c>
      <c r="GN31" s="225">
        <v>181.72085571289063</v>
      </c>
      <c r="GO31" s="225">
        <v>273.97158813476563</v>
      </c>
      <c r="GP31" s="225">
        <v>208.441650390625</v>
      </c>
      <c r="GQ31" s="225">
        <v>228.6793212890625</v>
      </c>
      <c r="GR31" s="225">
        <v>237.635009765625</v>
      </c>
      <c r="GS31" s="225">
        <v>248.40646362304688</v>
      </c>
      <c r="GT31" s="225">
        <v>201.0653076171875</v>
      </c>
      <c r="GU31" s="225">
        <v>221.166015625</v>
      </c>
      <c r="GV31" s="225">
        <v>202.53407287597656</v>
      </c>
      <c r="GW31" s="225">
        <v>213.99734497070313</v>
      </c>
      <c r="GX31" s="225">
        <v>219.86344909667969</v>
      </c>
      <c r="GY31" s="225">
        <v>219.86343383789063</v>
      </c>
    </row>
    <row r="32" spans="1:207" x14ac:dyDescent="0.25">
      <c r="A32" s="226">
        <v>43617</v>
      </c>
      <c r="B32" s="225">
        <v>6</v>
      </c>
      <c r="C32" s="225">
        <v>2019</v>
      </c>
      <c r="D32" s="225">
        <v>225.38778686523438</v>
      </c>
      <c r="E32" s="225">
        <v>223.61442565917969</v>
      </c>
      <c r="F32" s="225">
        <v>229.80722045898438</v>
      </c>
      <c r="G32" s="225">
        <v>226.09422302246094</v>
      </c>
      <c r="H32" s="225">
        <v>227.07954406738281</v>
      </c>
      <c r="I32" s="225">
        <v>226.12596130371094</v>
      </c>
      <c r="J32" s="225">
        <v>223.93804931640625</v>
      </c>
      <c r="K32" s="225">
        <v>225.34652709960938</v>
      </c>
      <c r="L32" s="225">
        <v>230.50418090820313</v>
      </c>
      <c r="M32" s="225">
        <v>225.70376586914063</v>
      </c>
      <c r="N32" s="225">
        <v>227.45774841308594</v>
      </c>
      <c r="O32" s="225">
        <v>224.31402587890625</v>
      </c>
      <c r="P32" s="225">
        <v>225.62138366699219</v>
      </c>
      <c r="Q32" s="225">
        <v>225.92433166503906</v>
      </c>
      <c r="R32" s="225">
        <v>231.32943725585938</v>
      </c>
      <c r="S32" s="225">
        <v>227.92720031738281</v>
      </c>
      <c r="T32" s="225">
        <v>228.32939147949219</v>
      </c>
      <c r="U32" s="225">
        <v>226.099853515625</v>
      </c>
      <c r="V32" s="225">
        <v>223.87590026855469</v>
      </c>
      <c r="W32" s="225">
        <v>223.86099243164063</v>
      </c>
      <c r="X32" s="225">
        <v>232.85842895507813</v>
      </c>
      <c r="Y32" s="225">
        <v>225.794921875</v>
      </c>
      <c r="Z32" s="225">
        <v>230.11341857910156</v>
      </c>
      <c r="AA32" s="225">
        <v>227.75886535644531</v>
      </c>
      <c r="AB32" s="225">
        <v>225.01220703125</v>
      </c>
      <c r="AC32" s="225">
        <v>225.73236083984375</v>
      </c>
      <c r="AD32" s="225">
        <v>232.02861022949219</v>
      </c>
      <c r="AE32" s="225">
        <v>228.21917724609375</v>
      </c>
      <c r="AF32" s="225">
        <v>228.72125244140625</v>
      </c>
      <c r="AG32" s="225">
        <v>227.4014892578125</v>
      </c>
      <c r="AH32" s="225">
        <v>225.0618896484375</v>
      </c>
      <c r="AI32" s="225">
        <v>225.61045837402344</v>
      </c>
      <c r="AJ32" s="225">
        <v>231.88627624511719</v>
      </c>
      <c r="AK32" s="225">
        <v>225.21380615234375</v>
      </c>
      <c r="AL32" s="225">
        <v>229.5423583984375</v>
      </c>
      <c r="AM32" s="225">
        <v>225.390625</v>
      </c>
      <c r="AN32" s="225">
        <v>224.42448425292969</v>
      </c>
      <c r="AO32" s="225">
        <v>226.79034423828125</v>
      </c>
      <c r="AP32" s="225">
        <v>231.75125122070313</v>
      </c>
      <c r="AQ32" s="225">
        <v>228.53707885742188</v>
      </c>
      <c r="AR32" s="225">
        <v>229.56985473632813</v>
      </c>
      <c r="AS32" s="225">
        <v>226.01638793945313</v>
      </c>
      <c r="AT32" s="225">
        <v>224.79495239257813</v>
      </c>
      <c r="AU32" s="225">
        <v>224.94834899902344</v>
      </c>
      <c r="AV32" s="225">
        <v>232.93511962890625</v>
      </c>
      <c r="AW32" s="225">
        <v>226.15788269042969</v>
      </c>
      <c r="AX32" s="225">
        <v>229.3724365234375</v>
      </c>
      <c r="AY32" s="225">
        <v>227.66554260253906</v>
      </c>
      <c r="AZ32" s="225">
        <v>224.63597106933594</v>
      </c>
      <c r="BA32" s="225">
        <v>225.69058227539063</v>
      </c>
      <c r="BB32" s="225">
        <v>233.93728637695313</v>
      </c>
      <c r="BC32" s="225">
        <v>228.32188415527344</v>
      </c>
      <c r="BD32" s="225">
        <v>230.08937072753906</v>
      </c>
      <c r="BE32" s="225">
        <v>227.87355041503906</v>
      </c>
      <c r="BF32" s="225">
        <v>223.54862976074219</v>
      </c>
      <c r="BG32" s="225">
        <v>225.04524230957031</v>
      </c>
      <c r="BH32" s="225">
        <v>232.03872680664063</v>
      </c>
      <c r="BI32" s="225">
        <v>223.55699157714844</v>
      </c>
      <c r="BJ32" s="225">
        <v>229.86373901367188</v>
      </c>
      <c r="BK32" s="225">
        <v>228.66375732421875</v>
      </c>
      <c r="BL32" s="225">
        <v>227.29267883300781</v>
      </c>
      <c r="BM32" s="225">
        <v>185.15081787109375</v>
      </c>
      <c r="BN32" s="225">
        <v>183.43031311035156</v>
      </c>
      <c r="BO32" s="225">
        <v>287.7977294921875</v>
      </c>
      <c r="BP32" s="225">
        <v>214.17245483398438</v>
      </c>
      <c r="BQ32" s="225">
        <v>238.34831237792969</v>
      </c>
      <c r="BR32" s="225">
        <v>241.52008056640625</v>
      </c>
      <c r="BS32" s="225">
        <v>266.42025756835938</v>
      </c>
      <c r="BT32" s="225">
        <v>209.61930847167969</v>
      </c>
      <c r="BU32" s="225">
        <v>227.89241027832031</v>
      </c>
      <c r="BV32" s="225">
        <v>208.45726013183594</v>
      </c>
      <c r="BW32" s="225">
        <v>219.37091064453125</v>
      </c>
      <c r="BX32" s="225">
        <v>227.23210144042969</v>
      </c>
      <c r="BY32" s="225">
        <v>185.30378723144531</v>
      </c>
      <c r="BZ32" s="225">
        <v>183.82275390625</v>
      </c>
      <c r="CA32" s="225">
        <v>287.8408203125</v>
      </c>
      <c r="CB32" s="225">
        <v>214.66081237792969</v>
      </c>
      <c r="CC32" s="225">
        <v>238.60829162597656</v>
      </c>
      <c r="CD32" s="225">
        <v>241.42352294921875</v>
      </c>
      <c r="CE32" s="225">
        <v>266.45892333984375</v>
      </c>
      <c r="CF32" s="225">
        <v>208.92808532714844</v>
      </c>
      <c r="CG32" s="225">
        <v>225.39190673828125</v>
      </c>
      <c r="CH32" s="225">
        <v>208.55903625488281</v>
      </c>
      <c r="CI32" s="225">
        <v>219.10366821289063</v>
      </c>
      <c r="CJ32" s="225">
        <v>227.22895812988281</v>
      </c>
      <c r="CK32" s="225">
        <v>185.19447326660156</v>
      </c>
      <c r="CL32" s="225">
        <v>184.55857849121094</v>
      </c>
      <c r="CM32" s="225">
        <v>284.46954345703125</v>
      </c>
      <c r="CN32" s="225">
        <v>214.83992004394531</v>
      </c>
      <c r="CO32" s="225">
        <v>237.57240295410156</v>
      </c>
      <c r="CP32" s="225">
        <v>241.57527160644531</v>
      </c>
      <c r="CQ32" s="225">
        <v>266.7786865234375</v>
      </c>
      <c r="CR32" s="225">
        <v>209.07757568359375</v>
      </c>
      <c r="CS32" s="225">
        <v>225.83944702148438</v>
      </c>
      <c r="CT32" s="225">
        <v>208.56317138671875</v>
      </c>
      <c r="CU32" s="225">
        <v>218.71047973632813</v>
      </c>
      <c r="CV32" s="225">
        <v>227.13449096679688</v>
      </c>
      <c r="CW32" s="225">
        <v>185.450927734375</v>
      </c>
      <c r="CX32" s="225">
        <v>184.84548950195313</v>
      </c>
      <c r="CY32" s="225">
        <v>284.01904296875</v>
      </c>
      <c r="CZ32" s="225">
        <v>215.17347717285156</v>
      </c>
      <c r="DA32" s="225">
        <v>238.39462280273438</v>
      </c>
      <c r="DB32" s="225">
        <v>241.18832397460938</v>
      </c>
      <c r="DC32" s="225">
        <v>266.20233154296875</v>
      </c>
      <c r="DD32" s="225">
        <v>208.96257019042969</v>
      </c>
      <c r="DE32" s="225">
        <v>225.37191772460938</v>
      </c>
      <c r="DF32" s="225">
        <v>208.07646179199219</v>
      </c>
      <c r="DG32" s="225">
        <v>218.8455810546875</v>
      </c>
      <c r="DH32" s="225">
        <v>227.09092712402344</v>
      </c>
      <c r="DI32" s="225">
        <v>185.20547485351563</v>
      </c>
      <c r="DJ32" s="225">
        <v>185.47413635253906</v>
      </c>
      <c r="DK32" s="225">
        <v>281.70913696289063</v>
      </c>
      <c r="DL32" s="225">
        <v>215.23019409179688</v>
      </c>
      <c r="DM32" s="225">
        <v>237.94975280761719</v>
      </c>
      <c r="DN32" s="225">
        <v>241.38694763183594</v>
      </c>
      <c r="DO32" s="225">
        <v>267.00369262695313</v>
      </c>
      <c r="DP32" s="225">
        <v>208.7037353515625</v>
      </c>
      <c r="DQ32" s="225">
        <v>225.03804016113281</v>
      </c>
      <c r="DR32" s="225">
        <v>207.97990417480469</v>
      </c>
      <c r="DS32" s="225">
        <v>218.7298583984375</v>
      </c>
      <c r="DT32" s="225">
        <v>226.86297607421875</v>
      </c>
      <c r="DU32" s="225">
        <v>185.26144409179688</v>
      </c>
      <c r="DV32" s="225">
        <v>185.26976013183594</v>
      </c>
      <c r="DW32" s="225">
        <v>281.67266845703125</v>
      </c>
      <c r="DX32" s="225">
        <v>215.69514465332031</v>
      </c>
      <c r="DY32" s="225">
        <v>237.95162963867188</v>
      </c>
      <c r="DZ32" s="225">
        <v>241.36495971679688</v>
      </c>
      <c r="EA32" s="225">
        <v>266.42581176757813</v>
      </c>
      <c r="EB32" s="225">
        <v>209.11146545410156</v>
      </c>
      <c r="EC32" s="225">
        <v>225.874755859375</v>
      </c>
      <c r="ED32" s="225">
        <v>207.86012268066406</v>
      </c>
      <c r="EE32" s="225">
        <v>218.49649047851563</v>
      </c>
      <c r="EF32" s="225">
        <v>226.80305480957031</v>
      </c>
      <c r="EG32" s="225">
        <v>185.38389587402344</v>
      </c>
      <c r="EH32" s="225">
        <v>185.41867065429688</v>
      </c>
      <c r="EI32" s="225">
        <v>281.5634765625</v>
      </c>
      <c r="EJ32" s="225">
        <v>215.50991821289063</v>
      </c>
      <c r="EK32" s="225">
        <v>237.20014953613281</v>
      </c>
      <c r="EL32" s="225">
        <v>241.20594787597656</v>
      </c>
      <c r="EM32" s="225">
        <v>265.58132934570313</v>
      </c>
      <c r="EN32" s="225">
        <v>208.47183227539063</v>
      </c>
      <c r="EO32" s="225">
        <v>224.40647888183594</v>
      </c>
      <c r="EP32" s="225">
        <v>207.66748046875</v>
      </c>
      <c r="EQ32" s="225">
        <v>218.51185607910156</v>
      </c>
      <c r="ER32" s="225">
        <v>226.78196716308594</v>
      </c>
      <c r="ES32" s="225">
        <v>185.28016662597656</v>
      </c>
      <c r="ET32" s="225">
        <v>185.83842468261719</v>
      </c>
      <c r="EU32" s="225">
        <v>279.56307983398438</v>
      </c>
      <c r="EV32" s="225">
        <v>215.7265625</v>
      </c>
      <c r="EW32" s="225">
        <v>236.17051696777344</v>
      </c>
      <c r="EX32" s="225">
        <v>241.34663391113281</v>
      </c>
      <c r="EY32" s="225">
        <v>265.76678466796875</v>
      </c>
      <c r="EZ32" s="225">
        <v>208.49687194824219</v>
      </c>
      <c r="FA32" s="225">
        <v>224.7333984375</v>
      </c>
      <c r="FB32" s="225">
        <v>207.57559204101563</v>
      </c>
      <c r="FC32" s="225">
        <v>218.69679260253906</v>
      </c>
      <c r="FD32" s="225">
        <v>226.65655517578125</v>
      </c>
      <c r="FE32" s="225">
        <v>185.39027404785156</v>
      </c>
      <c r="FF32" s="225">
        <v>186.29261779785156</v>
      </c>
      <c r="FG32" s="225">
        <v>278.70718383789063</v>
      </c>
      <c r="FH32" s="225">
        <v>215.85716247558594</v>
      </c>
      <c r="FI32" s="225">
        <v>236.04588317871094</v>
      </c>
      <c r="FJ32" s="225">
        <v>241.33706665039063</v>
      </c>
      <c r="FK32" s="225">
        <v>266.00485229492188</v>
      </c>
      <c r="FL32" s="225">
        <v>208.18060302734375</v>
      </c>
      <c r="FM32" s="225">
        <v>224.42120361328125</v>
      </c>
      <c r="FN32" s="225">
        <v>207.47927856445313</v>
      </c>
      <c r="FO32" s="225">
        <v>218.13824462890625</v>
      </c>
      <c r="FP32" s="225">
        <v>226.65328979492188</v>
      </c>
      <c r="FQ32" s="225">
        <v>185.51454162597656</v>
      </c>
      <c r="FR32" s="225">
        <v>186.1676025390625</v>
      </c>
      <c r="FS32" s="225">
        <v>277.70965576171875</v>
      </c>
      <c r="FT32" s="225">
        <v>216.05117797851563</v>
      </c>
      <c r="FU32" s="225">
        <v>235.12551879882813</v>
      </c>
      <c r="FV32" s="225">
        <v>240.98036193847656</v>
      </c>
      <c r="FW32" s="225">
        <v>264.886962890625</v>
      </c>
      <c r="FX32" s="225">
        <v>207.74703979492188</v>
      </c>
      <c r="FY32" s="225">
        <v>225.67828369140625</v>
      </c>
      <c r="FZ32" s="225">
        <v>206.89715576171875</v>
      </c>
      <c r="GA32" s="225">
        <v>217.84664916992188</v>
      </c>
      <c r="GB32" s="225">
        <v>225.84820556640625</v>
      </c>
      <c r="GC32" s="225">
        <v>225.83303833007813</v>
      </c>
      <c r="GD32" s="225">
        <v>226.86866760253906</v>
      </c>
      <c r="GE32" s="225">
        <v>225.54060363769531</v>
      </c>
      <c r="GF32" s="225">
        <v>226.39353942871094</v>
      </c>
      <c r="GG32" s="225">
        <v>226.13264465332031</v>
      </c>
      <c r="GH32" s="225">
        <v>226.33709716796875</v>
      </c>
      <c r="GI32" s="225">
        <v>225.73184204101563</v>
      </c>
      <c r="GJ32" s="225">
        <v>225.88783264160156</v>
      </c>
      <c r="GK32" s="225">
        <v>224.8966064453125</v>
      </c>
      <c r="GL32" s="225">
        <v>226.95413208007813</v>
      </c>
      <c r="GM32" s="225">
        <v>185.34124755859375</v>
      </c>
      <c r="GN32" s="225">
        <v>185.32411193847656</v>
      </c>
      <c r="GO32" s="225">
        <v>281.378662109375</v>
      </c>
      <c r="GP32" s="225">
        <v>215.57330322265625</v>
      </c>
      <c r="GQ32" s="225">
        <v>236.69615173339844</v>
      </c>
      <c r="GR32" s="225">
        <v>241.26913452148438</v>
      </c>
      <c r="GS32" s="225">
        <v>266.02352905273438</v>
      </c>
      <c r="GT32" s="225">
        <v>208.49900817871094</v>
      </c>
      <c r="GU32" s="225">
        <v>225.20060729980469</v>
      </c>
      <c r="GV32" s="225">
        <v>207.62602233886719</v>
      </c>
      <c r="GW32" s="225">
        <v>218.4544677734375</v>
      </c>
      <c r="GX32" s="225">
        <v>225.84109497070313</v>
      </c>
      <c r="GY32" s="225">
        <v>225.84107971191406</v>
      </c>
    </row>
    <row r="33" spans="1:207" x14ac:dyDescent="0.25">
      <c r="A33" s="226">
        <v>43647</v>
      </c>
      <c r="B33" s="225">
        <v>7</v>
      </c>
      <c r="C33" s="225">
        <v>2019</v>
      </c>
      <c r="D33" s="225">
        <v>230.154541015625</v>
      </c>
      <c r="E33" s="225">
        <v>228.2989501953125</v>
      </c>
      <c r="F33" s="225">
        <v>234.02998352050781</v>
      </c>
      <c r="G33" s="225">
        <v>230.19331359863281</v>
      </c>
      <c r="H33" s="225">
        <v>232.85124206542969</v>
      </c>
      <c r="I33" s="225">
        <v>231.69418334960938</v>
      </c>
      <c r="J33" s="225">
        <v>228.69654846191406</v>
      </c>
      <c r="K33" s="225">
        <v>230.20172119140625</v>
      </c>
      <c r="L33" s="225">
        <v>234.83052062988281</v>
      </c>
      <c r="M33" s="225">
        <v>229.83866882324219</v>
      </c>
      <c r="N33" s="225">
        <v>233.37672424316406</v>
      </c>
      <c r="O33" s="225">
        <v>230.02116394042969</v>
      </c>
      <c r="P33" s="225">
        <v>230.4039306640625</v>
      </c>
      <c r="Q33" s="225">
        <v>230.70504760742188</v>
      </c>
      <c r="R33" s="225">
        <v>235.82220458984375</v>
      </c>
      <c r="S33" s="225">
        <v>232.00218200683594</v>
      </c>
      <c r="T33" s="225">
        <v>234.51011657714844</v>
      </c>
      <c r="U33" s="225">
        <v>231.78866577148438</v>
      </c>
      <c r="V33" s="225">
        <v>228.42741394042969</v>
      </c>
      <c r="W33" s="225">
        <v>228.63058471679688</v>
      </c>
      <c r="X33" s="225">
        <v>237.52223205566406</v>
      </c>
      <c r="Y33" s="225">
        <v>230.03822326660156</v>
      </c>
      <c r="Z33" s="225">
        <v>236.51704406738281</v>
      </c>
      <c r="AA33" s="225">
        <v>233.48741149902344</v>
      </c>
      <c r="AB33" s="225">
        <v>229.82369995117188</v>
      </c>
      <c r="AC33" s="225">
        <v>230.70625305175781</v>
      </c>
      <c r="AD33" s="225">
        <v>236.811767578125</v>
      </c>
      <c r="AE33" s="225">
        <v>232.34828186035156</v>
      </c>
      <c r="AF33" s="225">
        <v>234.92633056640625</v>
      </c>
      <c r="AG33" s="225">
        <v>233.12643432617188</v>
      </c>
      <c r="AH33" s="225">
        <v>229.82496643066406</v>
      </c>
      <c r="AI33" s="225">
        <v>230.59214782714844</v>
      </c>
      <c r="AJ33" s="225">
        <v>236.64260864257813</v>
      </c>
      <c r="AK33" s="225">
        <v>229.28640747070313</v>
      </c>
      <c r="AL33" s="225">
        <v>235.97752380371094</v>
      </c>
      <c r="AM33" s="225">
        <v>231.15888977050781</v>
      </c>
      <c r="AN33" s="225">
        <v>229.09272766113281</v>
      </c>
      <c r="AO33" s="225">
        <v>231.86801147460938</v>
      </c>
      <c r="AP33" s="225">
        <v>236.59901428222656</v>
      </c>
      <c r="AQ33" s="225">
        <v>232.76094055175781</v>
      </c>
      <c r="AR33" s="225">
        <v>236.31307983398438</v>
      </c>
      <c r="AS33" s="225">
        <v>231.67007446289063</v>
      </c>
      <c r="AT33" s="225">
        <v>229.642822265625</v>
      </c>
      <c r="AU33" s="225">
        <v>229.89665222167969</v>
      </c>
      <c r="AV33" s="225">
        <v>237.93484497070313</v>
      </c>
      <c r="AW33" s="225">
        <v>230.30169677734375</v>
      </c>
      <c r="AX33" s="225">
        <v>236.26573181152344</v>
      </c>
      <c r="AY33" s="225">
        <v>233.56564331054688</v>
      </c>
      <c r="AZ33" s="225">
        <v>229.64036560058594</v>
      </c>
      <c r="BA33" s="225">
        <v>230.79573059082031</v>
      </c>
      <c r="BB33" s="225">
        <v>239.01004028320313</v>
      </c>
      <c r="BC33" s="225">
        <v>232.46783447265625</v>
      </c>
      <c r="BD33" s="225">
        <v>237.24409484863281</v>
      </c>
      <c r="BE33" s="225">
        <v>233.65679931640625</v>
      </c>
      <c r="BF33" s="225">
        <v>228.54525756835938</v>
      </c>
      <c r="BG33" s="225">
        <v>230.26495361328125</v>
      </c>
      <c r="BH33" s="225">
        <v>237.19892883300781</v>
      </c>
      <c r="BI33" s="225">
        <v>227.65077209472656</v>
      </c>
      <c r="BJ33" s="225">
        <v>237.02276611328125</v>
      </c>
      <c r="BK33" s="225">
        <v>234.60569763183594</v>
      </c>
      <c r="BL33" s="225">
        <v>231.99430847167969</v>
      </c>
      <c r="BM33" s="225">
        <v>186.63604736328125</v>
      </c>
      <c r="BN33" s="225">
        <v>184.46357727050781</v>
      </c>
      <c r="BO33" s="225">
        <v>293.66845703125</v>
      </c>
      <c r="BP33" s="225">
        <v>219.544189453125</v>
      </c>
      <c r="BQ33" s="225">
        <v>248.04756164550781</v>
      </c>
      <c r="BR33" s="225">
        <v>244.993408203125</v>
      </c>
      <c r="BS33" s="225">
        <v>267.10845947265625</v>
      </c>
      <c r="BT33" s="225">
        <v>217.39112854003906</v>
      </c>
      <c r="BU33" s="225">
        <v>232.97990417480469</v>
      </c>
      <c r="BV33" s="225">
        <v>214.82357788085938</v>
      </c>
      <c r="BW33" s="225">
        <v>225.29502868652344</v>
      </c>
      <c r="BX33" s="225">
        <v>232.02607727050781</v>
      </c>
      <c r="BY33" s="225">
        <v>186.88156127929688</v>
      </c>
      <c r="BZ33" s="225">
        <v>184.88565063476563</v>
      </c>
      <c r="CA33" s="225">
        <v>293.85916137695313</v>
      </c>
      <c r="CB33" s="225">
        <v>220.09664916992188</v>
      </c>
      <c r="CC33" s="225">
        <v>248.46672058105469</v>
      </c>
      <c r="CD33" s="225">
        <v>245.076904296875</v>
      </c>
      <c r="CE33" s="225">
        <v>267.14303588867188</v>
      </c>
      <c r="CF33" s="225">
        <v>216.80255126953125</v>
      </c>
      <c r="CG33" s="225">
        <v>230.127197265625</v>
      </c>
      <c r="CH33" s="225">
        <v>215.092529296875</v>
      </c>
      <c r="CI33" s="225">
        <v>225.05654907226563</v>
      </c>
      <c r="CJ33" s="225">
        <v>232.10513305664063</v>
      </c>
      <c r="CK33" s="225">
        <v>186.66679382324219</v>
      </c>
      <c r="CL33" s="225">
        <v>185.43081665039063</v>
      </c>
      <c r="CM33" s="225">
        <v>290.60629272460938</v>
      </c>
      <c r="CN33" s="225">
        <v>220.27384948730469</v>
      </c>
      <c r="CO33" s="225">
        <v>247.2537841796875</v>
      </c>
      <c r="CP33" s="225">
        <v>245.13739013671875</v>
      </c>
      <c r="CQ33" s="225">
        <v>267.3994140625</v>
      </c>
      <c r="CR33" s="225">
        <v>217.06263732910156</v>
      </c>
      <c r="CS33" s="225">
        <v>230.63047790527344</v>
      </c>
      <c r="CT33" s="225">
        <v>215.09091186523438</v>
      </c>
      <c r="CU33" s="225">
        <v>224.59864807128906</v>
      </c>
      <c r="CV33" s="225">
        <v>232.09065246582031</v>
      </c>
      <c r="CW33" s="225">
        <v>187.11210632324219</v>
      </c>
      <c r="CX33" s="225">
        <v>185.68052673339844</v>
      </c>
      <c r="CY33" s="225">
        <v>290.29791259765625</v>
      </c>
      <c r="CZ33" s="225">
        <v>220.619140625</v>
      </c>
      <c r="DA33" s="225">
        <v>248.19692993164063</v>
      </c>
      <c r="DB33" s="225">
        <v>244.44024658203125</v>
      </c>
      <c r="DC33" s="225">
        <v>266.85833740234375</v>
      </c>
      <c r="DD33" s="225">
        <v>216.96763610839844</v>
      </c>
      <c r="DE33" s="225">
        <v>230.13356018066406</v>
      </c>
      <c r="DF33" s="225">
        <v>214.39199829101563</v>
      </c>
      <c r="DG33" s="225">
        <v>224.73902893066406</v>
      </c>
      <c r="DH33" s="225">
        <v>232.11032104492188</v>
      </c>
      <c r="DI33" s="225">
        <v>186.68391418457031</v>
      </c>
      <c r="DJ33" s="225">
        <v>186.11483764648438</v>
      </c>
      <c r="DK33" s="225">
        <v>287.9234619140625</v>
      </c>
      <c r="DL33" s="225">
        <v>220.70199584960938</v>
      </c>
      <c r="DM33" s="225">
        <v>247.88490295410156</v>
      </c>
      <c r="DN33" s="225">
        <v>244.814208984375</v>
      </c>
      <c r="DO33" s="225">
        <v>267.57037353515625</v>
      </c>
      <c r="DP33" s="225">
        <v>216.76327514648438</v>
      </c>
      <c r="DQ33" s="225">
        <v>229.71156311035156</v>
      </c>
      <c r="DR33" s="225">
        <v>214.12127685546875</v>
      </c>
      <c r="DS33" s="225">
        <v>224.5538330078125</v>
      </c>
      <c r="DT33" s="225">
        <v>231.92375183105469</v>
      </c>
      <c r="DU33" s="225">
        <v>186.75624084472656</v>
      </c>
      <c r="DV33" s="225">
        <v>186.07719421386719</v>
      </c>
      <c r="DW33" s="225">
        <v>287.91342163085938</v>
      </c>
      <c r="DX33" s="225">
        <v>221.20011901855469</v>
      </c>
      <c r="DY33" s="225">
        <v>247.80113220214844</v>
      </c>
      <c r="DZ33" s="225">
        <v>244.69705200195313</v>
      </c>
      <c r="EA33" s="225">
        <v>267.05276489257813</v>
      </c>
      <c r="EB33" s="225">
        <v>217.15757751464844</v>
      </c>
      <c r="EC33" s="225">
        <v>230.74981689453125</v>
      </c>
      <c r="ED33" s="225">
        <v>214.0291748046875</v>
      </c>
      <c r="EE33" s="225">
        <v>224.37481689453125</v>
      </c>
      <c r="EF33" s="225">
        <v>231.89421081542969</v>
      </c>
      <c r="EG33" s="225">
        <v>186.93247985839844</v>
      </c>
      <c r="EH33" s="225">
        <v>186.27885437011719</v>
      </c>
      <c r="EI33" s="225">
        <v>287.79818725585938</v>
      </c>
      <c r="EJ33" s="225">
        <v>220.95820617675781</v>
      </c>
      <c r="EK33" s="225">
        <v>246.99560546875</v>
      </c>
      <c r="EL33" s="225">
        <v>244.15824890136719</v>
      </c>
      <c r="EM33" s="225">
        <v>266.29254150390625</v>
      </c>
      <c r="EN33" s="225">
        <v>216.55917358398438</v>
      </c>
      <c r="EO33" s="225">
        <v>229.13038635253906</v>
      </c>
      <c r="EP33" s="225">
        <v>213.86692810058594</v>
      </c>
      <c r="EQ33" s="225">
        <v>224.40519714355469</v>
      </c>
      <c r="ER33" s="225">
        <v>231.95074462890625</v>
      </c>
      <c r="ES33" s="225">
        <v>186.79966735839844</v>
      </c>
      <c r="ET33" s="225">
        <v>186.5660400390625</v>
      </c>
      <c r="EU33" s="225">
        <v>285.84063720703125</v>
      </c>
      <c r="EV33" s="225">
        <v>221.24946594238281</v>
      </c>
      <c r="EW33" s="225">
        <v>245.79806518554688</v>
      </c>
      <c r="EX33" s="225">
        <v>244.35072326660156</v>
      </c>
      <c r="EY33" s="225">
        <v>266.45135498046875</v>
      </c>
      <c r="EZ33" s="225">
        <v>216.58941650390625</v>
      </c>
      <c r="FA33" s="225">
        <v>229.51811218261719</v>
      </c>
      <c r="FB33" s="225">
        <v>213.73521423339844</v>
      </c>
      <c r="FC33" s="225">
        <v>224.57659912109375</v>
      </c>
      <c r="FD33" s="225">
        <v>231.89100646972656</v>
      </c>
      <c r="FE33" s="225">
        <v>186.9554443359375</v>
      </c>
      <c r="FF33" s="225">
        <v>187.02679443359375</v>
      </c>
      <c r="FG33" s="225">
        <v>284.90802001953125</v>
      </c>
      <c r="FH33" s="225">
        <v>221.299560546875</v>
      </c>
      <c r="FI33" s="225">
        <v>245.77967834472656</v>
      </c>
      <c r="FJ33" s="225">
        <v>244.27796936035156</v>
      </c>
      <c r="FK33" s="225">
        <v>266.66180419921875</v>
      </c>
      <c r="FL33" s="225">
        <v>216.30947875976563</v>
      </c>
      <c r="FM33" s="225">
        <v>229.1893310546875</v>
      </c>
      <c r="FN33" s="225">
        <v>213.42588806152344</v>
      </c>
      <c r="FO33" s="225">
        <v>224.04872131347656</v>
      </c>
      <c r="FP33" s="225">
        <v>231.94796752929688</v>
      </c>
      <c r="FQ33" s="225">
        <v>187.14790344238281</v>
      </c>
      <c r="FR33" s="225">
        <v>186.95719909667969</v>
      </c>
      <c r="FS33" s="225">
        <v>284.02316284179688</v>
      </c>
      <c r="FT33" s="225">
        <v>221.45808410644531</v>
      </c>
      <c r="FU33" s="225">
        <v>244.63957214355469</v>
      </c>
      <c r="FV33" s="225">
        <v>243.477294921875</v>
      </c>
      <c r="FW33" s="225">
        <v>265.63177490234375</v>
      </c>
      <c r="FX33" s="225">
        <v>215.86837768554688</v>
      </c>
      <c r="FY33" s="225">
        <v>230.57408142089844</v>
      </c>
      <c r="FZ33" s="225">
        <v>212.84716796875</v>
      </c>
      <c r="GA33" s="225">
        <v>223.81898498535156</v>
      </c>
      <c r="GB33" s="225">
        <v>230.50640869140625</v>
      </c>
      <c r="GC33" s="225">
        <v>230.62301635742188</v>
      </c>
      <c r="GD33" s="225">
        <v>231.70452880859375</v>
      </c>
      <c r="GE33" s="225">
        <v>230.36161804199219</v>
      </c>
      <c r="GF33" s="225">
        <v>231.36354064941406</v>
      </c>
      <c r="GG33" s="225">
        <v>231.11885070800781</v>
      </c>
      <c r="GH33" s="225">
        <v>231.34255981445313</v>
      </c>
      <c r="GI33" s="225">
        <v>230.79081726074219</v>
      </c>
      <c r="GJ33" s="225">
        <v>231.05339050292969</v>
      </c>
      <c r="GK33" s="225">
        <v>230.10809326171875</v>
      </c>
      <c r="GL33" s="225">
        <v>231.98847961425781</v>
      </c>
      <c r="GM33" s="225">
        <v>186.89627075195313</v>
      </c>
      <c r="GN33" s="225">
        <v>186.14247131347656</v>
      </c>
      <c r="GO33" s="225">
        <v>287.5888671875</v>
      </c>
      <c r="GP33" s="225">
        <v>221.02084350585938</v>
      </c>
      <c r="GQ33" s="225">
        <v>246.4029541015625</v>
      </c>
      <c r="GR33" s="225">
        <v>244.31694030761719</v>
      </c>
      <c r="GS33" s="225">
        <v>266.69223022460938</v>
      </c>
      <c r="GT33" s="225">
        <v>216.55491638183594</v>
      </c>
      <c r="GU33" s="225">
        <v>230.00691223144531</v>
      </c>
      <c r="GV33" s="225">
        <v>213.75851440429688</v>
      </c>
      <c r="GW33" s="225">
        <v>224.36360168457031</v>
      </c>
      <c r="GX33" s="225">
        <v>230.84716796875</v>
      </c>
      <c r="GY33" s="225">
        <v>230.84715270996094</v>
      </c>
    </row>
    <row r="34" spans="1:207" x14ac:dyDescent="0.25">
      <c r="A34" s="226">
        <v>43678</v>
      </c>
      <c r="B34" s="225">
        <v>8</v>
      </c>
      <c r="C34" s="225">
        <v>2019</v>
      </c>
      <c r="D34" s="225">
        <v>238.96818542480469</v>
      </c>
      <c r="E34" s="225">
        <v>237.09307861328125</v>
      </c>
      <c r="F34" s="225">
        <v>244.06126403808594</v>
      </c>
      <c r="G34" s="225">
        <v>240.54576110839844</v>
      </c>
      <c r="H34" s="225">
        <v>243.4896240234375</v>
      </c>
      <c r="I34" s="225">
        <v>240.86990356445313</v>
      </c>
      <c r="J34" s="225">
        <v>237.64723205566406</v>
      </c>
      <c r="K34" s="225">
        <v>239.07612609863281</v>
      </c>
      <c r="L34" s="225">
        <v>244.60467529296875</v>
      </c>
      <c r="M34" s="225">
        <v>240.05375671386719</v>
      </c>
      <c r="N34" s="225">
        <v>243.87318420410156</v>
      </c>
      <c r="O34" s="225">
        <v>239.13996887207031</v>
      </c>
      <c r="P34" s="225">
        <v>239.11601257324219</v>
      </c>
      <c r="Q34" s="225">
        <v>239.44815063476563</v>
      </c>
      <c r="R34" s="225">
        <v>245.51004028320313</v>
      </c>
      <c r="S34" s="225">
        <v>242.14688110351563</v>
      </c>
      <c r="T34" s="225">
        <v>244.93254089355469</v>
      </c>
      <c r="U34" s="225">
        <v>241.09422302246094</v>
      </c>
      <c r="V34" s="225">
        <v>237.29347229003906</v>
      </c>
      <c r="W34" s="225">
        <v>237.36637878417969</v>
      </c>
      <c r="X34" s="225">
        <v>247.11027526855469</v>
      </c>
      <c r="Y34" s="225">
        <v>240.21371459960938</v>
      </c>
      <c r="Z34" s="225">
        <v>246.91537475585938</v>
      </c>
      <c r="AA34" s="225">
        <v>243.1126708984375</v>
      </c>
      <c r="AB34" s="225">
        <v>238.65043640136719</v>
      </c>
      <c r="AC34" s="225">
        <v>239.54795837402344</v>
      </c>
      <c r="AD34" s="225">
        <v>246.33285522460938</v>
      </c>
      <c r="AE34" s="225">
        <v>242.47171020507813</v>
      </c>
      <c r="AF34" s="225">
        <v>245.24876403808594</v>
      </c>
      <c r="AG34" s="225">
        <v>242.83753967285156</v>
      </c>
      <c r="AH34" s="225">
        <v>238.53118896484375</v>
      </c>
      <c r="AI34" s="225">
        <v>239.43733215332031</v>
      </c>
      <c r="AJ34" s="225">
        <v>246.10258483886719</v>
      </c>
      <c r="AK34" s="225">
        <v>239.18412780761719</v>
      </c>
      <c r="AL34" s="225">
        <v>246.27114868164063</v>
      </c>
      <c r="AM34" s="225">
        <v>240.91653442382813</v>
      </c>
      <c r="AN34" s="225">
        <v>238.00076293945313</v>
      </c>
      <c r="AO34" s="225">
        <v>240.72923278808594</v>
      </c>
      <c r="AP34" s="225">
        <v>246.13198852539063</v>
      </c>
      <c r="AQ34" s="225">
        <v>242.78634643554688</v>
      </c>
      <c r="AR34" s="225">
        <v>246.45086669921875</v>
      </c>
      <c r="AS34" s="225">
        <v>241.23863220214844</v>
      </c>
      <c r="AT34" s="225">
        <v>238.58102416992188</v>
      </c>
      <c r="AU34" s="225">
        <v>238.74432373046875</v>
      </c>
      <c r="AV34" s="225">
        <v>247.1900634765625</v>
      </c>
      <c r="AW34" s="225">
        <v>240.13624572753906</v>
      </c>
      <c r="AX34" s="225">
        <v>246.37672424316406</v>
      </c>
      <c r="AY34" s="225">
        <v>243.57598876953125</v>
      </c>
      <c r="AZ34" s="225">
        <v>238.59425354003906</v>
      </c>
      <c r="BA34" s="225">
        <v>239.63357543945313</v>
      </c>
      <c r="BB34" s="225">
        <v>248.32870483398438</v>
      </c>
      <c r="BC34" s="225">
        <v>242.19195556640625</v>
      </c>
      <c r="BD34" s="225">
        <v>247.40248107910156</v>
      </c>
      <c r="BE34" s="225">
        <v>243.62678527832031</v>
      </c>
      <c r="BF34" s="225">
        <v>237.63533020019531</v>
      </c>
      <c r="BG34" s="225">
        <v>239.14488220214844</v>
      </c>
      <c r="BH34" s="225">
        <v>246.46589660644531</v>
      </c>
      <c r="BI34" s="225">
        <v>237.29733276367188</v>
      </c>
      <c r="BJ34" s="225">
        <v>246.9344482421875</v>
      </c>
      <c r="BK34" s="225">
        <v>244.78129577636719</v>
      </c>
      <c r="BL34" s="225">
        <v>243.00946044921875</v>
      </c>
      <c r="BM34" s="225">
        <v>194.84556579589844</v>
      </c>
      <c r="BN34" s="225">
        <v>190.26466369628906</v>
      </c>
      <c r="BO34" s="225">
        <v>300.04690551757813</v>
      </c>
      <c r="BP34" s="225">
        <v>233.24873352050781</v>
      </c>
      <c r="BQ34" s="225">
        <v>260.62973022460938</v>
      </c>
      <c r="BR34" s="225">
        <v>254.15817260742188</v>
      </c>
      <c r="BS34" s="225">
        <v>270.35528564453125</v>
      </c>
      <c r="BT34" s="225">
        <v>225.97782897949219</v>
      </c>
      <c r="BU34" s="225">
        <v>238.803955078125</v>
      </c>
      <c r="BV34" s="225">
        <v>222.6746826171875</v>
      </c>
      <c r="BW34" s="225">
        <v>235.64363098144531</v>
      </c>
      <c r="BX34" s="225">
        <v>242.91558837890625</v>
      </c>
      <c r="BY34" s="225">
        <v>195.10723876953125</v>
      </c>
      <c r="BZ34" s="225">
        <v>190.65879821777344</v>
      </c>
      <c r="CA34" s="225">
        <v>300.46511840820313</v>
      </c>
      <c r="CB34" s="225">
        <v>233.56880187988281</v>
      </c>
      <c r="CC34" s="225">
        <v>261.08050537109375</v>
      </c>
      <c r="CD34" s="225">
        <v>254.25282287597656</v>
      </c>
      <c r="CE34" s="225">
        <v>270.3167724609375</v>
      </c>
      <c r="CF34" s="225">
        <v>225.68301391601563</v>
      </c>
      <c r="CG34" s="225">
        <v>236.21260070800781</v>
      </c>
      <c r="CH34" s="225">
        <v>223.01785278320313</v>
      </c>
      <c r="CI34" s="225">
        <v>235.35975646972656</v>
      </c>
      <c r="CJ34" s="225">
        <v>242.90414428710938</v>
      </c>
      <c r="CK34" s="225">
        <v>194.83067321777344</v>
      </c>
      <c r="CL34" s="225">
        <v>191.19003295898438</v>
      </c>
      <c r="CM34" s="225">
        <v>296.99639892578125</v>
      </c>
      <c r="CN34" s="225">
        <v>233.73139953613281</v>
      </c>
      <c r="CO34" s="225">
        <v>259.8857421875</v>
      </c>
      <c r="CP34" s="225">
        <v>254.36845397949219</v>
      </c>
      <c r="CQ34" s="225">
        <v>270.56365966796875</v>
      </c>
      <c r="CR34" s="225">
        <v>225.88351440429688</v>
      </c>
      <c r="CS34" s="225">
        <v>236.04170227050781</v>
      </c>
      <c r="CT34" s="225">
        <v>223.02293395996094</v>
      </c>
      <c r="CU34" s="225">
        <v>234.72061157226563</v>
      </c>
      <c r="CV34" s="225">
        <v>242.80093383789063</v>
      </c>
      <c r="CW34" s="225">
        <v>195.3095703125</v>
      </c>
      <c r="CX34" s="225">
        <v>191.49017333984375</v>
      </c>
      <c r="CY34" s="225">
        <v>296.83236694335938</v>
      </c>
      <c r="CZ34" s="225">
        <v>234.09283447265625</v>
      </c>
      <c r="DA34" s="225">
        <v>260.83798217773438</v>
      </c>
      <c r="DB34" s="225">
        <v>253.85206604003906</v>
      </c>
      <c r="DC34" s="225">
        <v>270.00369262695313</v>
      </c>
      <c r="DD34" s="225">
        <v>225.671630859375</v>
      </c>
      <c r="DE34" s="225">
        <v>235.60736083984375</v>
      </c>
      <c r="DF34" s="225">
        <v>222.16111755371094</v>
      </c>
      <c r="DG34" s="225">
        <v>234.71937561035156</v>
      </c>
      <c r="DH34" s="225">
        <v>242.73562622070313</v>
      </c>
      <c r="DI34" s="225">
        <v>194.82783508300781</v>
      </c>
      <c r="DJ34" s="225">
        <v>191.88363647460938</v>
      </c>
      <c r="DK34" s="225">
        <v>294.32269287109375</v>
      </c>
      <c r="DL34" s="225">
        <v>234.0172119140625</v>
      </c>
      <c r="DM34" s="225">
        <v>260.54299926757813</v>
      </c>
      <c r="DN34" s="225">
        <v>254.17898559570313</v>
      </c>
      <c r="DO34" s="225">
        <v>270.68780517578125</v>
      </c>
      <c r="DP34" s="225">
        <v>225.44815063476563</v>
      </c>
      <c r="DQ34" s="225">
        <v>235.26992797851563</v>
      </c>
      <c r="DR34" s="225">
        <v>221.84800720214844</v>
      </c>
      <c r="DS34" s="225">
        <v>234.55581665039063</v>
      </c>
      <c r="DT34" s="225">
        <v>242.45285034179688</v>
      </c>
      <c r="DU34" s="225">
        <v>194.94627380371094</v>
      </c>
      <c r="DV34" s="225">
        <v>191.86933898925781</v>
      </c>
      <c r="DW34" s="225">
        <v>294.23837280273438</v>
      </c>
      <c r="DX34" s="225">
        <v>234.53643798828125</v>
      </c>
      <c r="DY34" s="225">
        <v>260.52215576171875</v>
      </c>
      <c r="DZ34" s="225">
        <v>254.21336364746094</v>
      </c>
      <c r="EA34" s="225">
        <v>270.17306518554688</v>
      </c>
      <c r="EB34" s="225">
        <v>225.87681579589844</v>
      </c>
      <c r="EC34" s="225">
        <v>235.90560913085938</v>
      </c>
      <c r="ED34" s="225">
        <v>221.75175476074219</v>
      </c>
      <c r="EE34" s="225">
        <v>234.25877380371094</v>
      </c>
      <c r="EF34" s="225">
        <v>242.38084411621094</v>
      </c>
      <c r="EG34" s="225">
        <v>195.15449523925781</v>
      </c>
      <c r="EH34" s="225">
        <v>192.06610107421875</v>
      </c>
      <c r="EI34" s="225">
        <v>294.12918090820313</v>
      </c>
      <c r="EJ34" s="225">
        <v>234.3883056640625</v>
      </c>
      <c r="EK34" s="225">
        <v>259.72909545898438</v>
      </c>
      <c r="EL34" s="225">
        <v>253.82815551757813</v>
      </c>
      <c r="EM34" s="225">
        <v>269.38162231445313</v>
      </c>
      <c r="EN34" s="225">
        <v>225.57223510742188</v>
      </c>
      <c r="EO34" s="225">
        <v>234.54692077636719</v>
      </c>
      <c r="EP34" s="225">
        <v>221.545166015625</v>
      </c>
      <c r="EQ34" s="225">
        <v>234.303955078125</v>
      </c>
      <c r="ER34" s="225">
        <v>242.3599853515625</v>
      </c>
      <c r="ES34" s="225">
        <v>194.96638488769531</v>
      </c>
      <c r="ET34" s="225">
        <v>192.39112854003906</v>
      </c>
      <c r="EU34" s="225">
        <v>291.94970703125</v>
      </c>
      <c r="EV34" s="225">
        <v>234.53221130371094</v>
      </c>
      <c r="EW34" s="225">
        <v>258.696044921875</v>
      </c>
      <c r="EX34" s="225">
        <v>254.09852600097656</v>
      </c>
      <c r="EY34" s="225">
        <v>269.50189208984375</v>
      </c>
      <c r="EZ34" s="225">
        <v>225.48789978027344</v>
      </c>
      <c r="FA34" s="225">
        <v>234.82240295410156</v>
      </c>
      <c r="FB34" s="225">
        <v>221.38851928710938</v>
      </c>
      <c r="FC34" s="225">
        <v>234.35227966308594</v>
      </c>
      <c r="FD34" s="225">
        <v>242.19468688964844</v>
      </c>
      <c r="FE34" s="225">
        <v>195.15957641601563</v>
      </c>
      <c r="FF34" s="225">
        <v>192.85072326660156</v>
      </c>
      <c r="FG34" s="225">
        <v>290.8489990234375</v>
      </c>
      <c r="FH34" s="225">
        <v>234.74183654785156</v>
      </c>
      <c r="FI34" s="225">
        <v>258.64645385742188</v>
      </c>
      <c r="FJ34" s="225">
        <v>254.14018249511719</v>
      </c>
      <c r="FK34" s="225">
        <v>269.69839477539063</v>
      </c>
      <c r="FL34" s="225">
        <v>225.359375</v>
      </c>
      <c r="FM34" s="225">
        <v>234.40577697753906</v>
      </c>
      <c r="FN34" s="225">
        <v>221.02308654785156</v>
      </c>
      <c r="FO34" s="225">
        <v>233.71318054199219</v>
      </c>
      <c r="FP34" s="225">
        <v>242.19346618652344</v>
      </c>
      <c r="FQ34" s="225">
        <v>195.36331176757813</v>
      </c>
      <c r="FR34" s="225">
        <v>192.78764343261719</v>
      </c>
      <c r="FS34" s="225">
        <v>289.73379516601563</v>
      </c>
      <c r="FT34" s="225">
        <v>235.00221252441406</v>
      </c>
      <c r="FU34" s="225">
        <v>257.6112060546875</v>
      </c>
      <c r="FV34" s="225">
        <v>253.45256042480469</v>
      </c>
      <c r="FW34" s="225">
        <v>268.7012939453125</v>
      </c>
      <c r="FX34" s="225">
        <v>225.25788879394531</v>
      </c>
      <c r="FY34" s="225">
        <v>235.53094482421875</v>
      </c>
      <c r="FZ34" s="225">
        <v>220.2186279296875</v>
      </c>
      <c r="GA34" s="225">
        <v>233.383056640625</v>
      </c>
      <c r="GB34" s="225">
        <v>239.87347412109375</v>
      </c>
      <c r="GC34" s="225">
        <v>239.92837524414063</v>
      </c>
      <c r="GD34" s="225">
        <v>240.81816101074219</v>
      </c>
      <c r="GE34" s="225">
        <v>239.50131225585938</v>
      </c>
      <c r="GF34" s="225">
        <v>240.45750427246094</v>
      </c>
      <c r="GG34" s="225">
        <v>240.14576721191406</v>
      </c>
      <c r="GH34" s="225">
        <v>240.44456481933594</v>
      </c>
      <c r="GI34" s="225">
        <v>239.87857055664063</v>
      </c>
      <c r="GJ34" s="225">
        <v>240.11051940917969</v>
      </c>
      <c r="GK34" s="225">
        <v>239.2738037109375</v>
      </c>
      <c r="GL34" s="225">
        <v>242.570068359375</v>
      </c>
      <c r="GM34" s="225">
        <v>195.09172058105469</v>
      </c>
      <c r="GN34" s="225">
        <v>191.9439697265625</v>
      </c>
      <c r="GO34" s="225">
        <v>293.76776123046875</v>
      </c>
      <c r="GP34" s="225">
        <v>234.46653747558594</v>
      </c>
      <c r="GQ34" s="225">
        <v>259.2083740234375</v>
      </c>
      <c r="GR34" s="225">
        <v>253.96177673339844</v>
      </c>
      <c r="GS34" s="225">
        <v>269.79693603515625</v>
      </c>
      <c r="GT34" s="225">
        <v>225.53146362304688</v>
      </c>
      <c r="GU34" s="225">
        <v>235.29371643066406</v>
      </c>
      <c r="GV34" s="225">
        <v>221.391845703125</v>
      </c>
      <c r="GW34" s="225">
        <v>234.20843505859375</v>
      </c>
      <c r="GX34" s="225">
        <v>239.9771728515625</v>
      </c>
      <c r="GY34" s="225">
        <v>239.97715759277344</v>
      </c>
    </row>
    <row r="35" spans="1:207" x14ac:dyDescent="0.25">
      <c r="A35" s="226">
        <v>43709</v>
      </c>
      <c r="B35" s="225">
        <v>9</v>
      </c>
      <c r="C35" s="225">
        <v>2019</v>
      </c>
      <c r="D35" s="225">
        <v>252.83381652832031</v>
      </c>
      <c r="E35" s="225">
        <v>251.24699401855469</v>
      </c>
      <c r="F35" s="225">
        <v>258.04559326171875</v>
      </c>
      <c r="G35" s="225">
        <v>255.23390197753906</v>
      </c>
      <c r="H35" s="225">
        <v>257.60870361328125</v>
      </c>
      <c r="I35" s="225">
        <v>253.36068725585938</v>
      </c>
      <c r="J35" s="225">
        <v>251.7933349609375</v>
      </c>
      <c r="K35" s="225">
        <v>253.48332214355469</v>
      </c>
      <c r="L35" s="225">
        <v>258.54547119140625</v>
      </c>
      <c r="M35" s="225">
        <v>254.74090576171875</v>
      </c>
      <c r="N35" s="225">
        <v>257.96292114257813</v>
      </c>
      <c r="O35" s="225">
        <v>251.72344970703125</v>
      </c>
      <c r="P35" s="225">
        <v>252.93315124511719</v>
      </c>
      <c r="Q35" s="225">
        <v>253.60092163085938</v>
      </c>
      <c r="R35" s="225">
        <v>259.40374755859375</v>
      </c>
      <c r="S35" s="225">
        <v>256.83370971679688</v>
      </c>
      <c r="T35" s="225">
        <v>258.95071411132813</v>
      </c>
      <c r="U35" s="225">
        <v>253.79534912109375</v>
      </c>
      <c r="V35" s="225">
        <v>251.08731079101563</v>
      </c>
      <c r="W35" s="225">
        <v>251.71676635742188</v>
      </c>
      <c r="X35" s="225">
        <v>260.97573852539063</v>
      </c>
      <c r="Y35" s="225">
        <v>254.94468688964844</v>
      </c>
      <c r="Z35" s="225">
        <v>261.1671142578125</v>
      </c>
      <c r="AA35" s="225">
        <v>255.97134399414063</v>
      </c>
      <c r="AB35" s="225">
        <v>252.640380859375</v>
      </c>
      <c r="AC35" s="225">
        <v>254.1026611328125</v>
      </c>
      <c r="AD35" s="225">
        <v>260.33123779296875</v>
      </c>
      <c r="AE35" s="225">
        <v>257.147216796875</v>
      </c>
      <c r="AF35" s="225">
        <v>259.544677734375</v>
      </c>
      <c r="AG35" s="225">
        <v>255.77676391601563</v>
      </c>
      <c r="AH35" s="225">
        <v>252.22604370117188</v>
      </c>
      <c r="AI35" s="225">
        <v>253.89248657226563</v>
      </c>
      <c r="AJ35" s="225">
        <v>260.17169189453125</v>
      </c>
      <c r="AK35" s="225">
        <v>254.00701904296875</v>
      </c>
      <c r="AL35" s="225">
        <v>260.72628784179688</v>
      </c>
      <c r="AM35" s="225">
        <v>253.76797485351563</v>
      </c>
      <c r="AN35" s="225">
        <v>251.98583984375</v>
      </c>
      <c r="AO35" s="225">
        <v>255.15122985839844</v>
      </c>
      <c r="AP35" s="225">
        <v>260.34878540039063</v>
      </c>
      <c r="AQ35" s="225">
        <v>257.69003295898438</v>
      </c>
      <c r="AR35" s="225">
        <v>260.99310302734375</v>
      </c>
      <c r="AS35" s="225">
        <v>253.84358215332031</v>
      </c>
      <c r="AT35" s="225">
        <v>252.55848693847656</v>
      </c>
      <c r="AU35" s="225">
        <v>253.19174194335938</v>
      </c>
      <c r="AV35" s="225">
        <v>261.06719970703125</v>
      </c>
      <c r="AW35" s="225">
        <v>254.89628601074219</v>
      </c>
      <c r="AX35" s="225">
        <v>260.78372192382813</v>
      </c>
      <c r="AY35" s="225">
        <v>256.50106811523438</v>
      </c>
      <c r="AZ35" s="225">
        <v>252.43690490722656</v>
      </c>
      <c r="BA35" s="225">
        <v>254.04605102539063</v>
      </c>
      <c r="BB35" s="225">
        <v>262.07537841796875</v>
      </c>
      <c r="BC35" s="225">
        <v>256.72665405273438</v>
      </c>
      <c r="BD35" s="225">
        <v>262.18154907226563</v>
      </c>
      <c r="BE35" s="225">
        <v>256.35696411132813</v>
      </c>
      <c r="BF35" s="225">
        <v>251.68568420410156</v>
      </c>
      <c r="BG35" s="225">
        <v>253.88095092773438</v>
      </c>
      <c r="BH35" s="225">
        <v>260.43020629882813</v>
      </c>
      <c r="BI35" s="225">
        <v>252.31886291503906</v>
      </c>
      <c r="BJ35" s="225">
        <v>261.5394287109375</v>
      </c>
      <c r="BK35" s="225">
        <v>257.63345336914063</v>
      </c>
      <c r="BL35" s="225">
        <v>256.89572143554688</v>
      </c>
      <c r="BM35" s="225">
        <v>205.73931884765625</v>
      </c>
      <c r="BN35" s="225">
        <v>207.52951049804688</v>
      </c>
      <c r="BO35" s="225">
        <v>306.3502197265625</v>
      </c>
      <c r="BP35" s="225">
        <v>250.18807983398438</v>
      </c>
      <c r="BQ35" s="225">
        <v>282.90847778320313</v>
      </c>
      <c r="BR35" s="225">
        <v>266.3055419921875</v>
      </c>
      <c r="BS35" s="225">
        <v>288.68899536132813</v>
      </c>
      <c r="BT35" s="225">
        <v>242.85720825195313</v>
      </c>
      <c r="BU35" s="225">
        <v>241.044189453125</v>
      </c>
      <c r="BV35" s="225">
        <v>234.70721435546875</v>
      </c>
      <c r="BW35" s="225">
        <v>255.24559020996094</v>
      </c>
      <c r="BX35" s="225">
        <v>256.78640747070313</v>
      </c>
      <c r="BY35" s="225">
        <v>206.11900329589844</v>
      </c>
      <c r="BZ35" s="225">
        <v>207.88236999511719</v>
      </c>
      <c r="CA35" s="225">
        <v>306.74603271484375</v>
      </c>
      <c r="CB35" s="225">
        <v>250.6949462890625</v>
      </c>
      <c r="CC35" s="225">
        <v>283.5054931640625</v>
      </c>
      <c r="CD35" s="225">
        <v>266.35382080078125</v>
      </c>
      <c r="CE35" s="225">
        <v>288.58572387695313</v>
      </c>
      <c r="CF35" s="225">
        <v>242.59614562988281</v>
      </c>
      <c r="CG35" s="225">
        <v>238.54266357421875</v>
      </c>
      <c r="CH35" s="225">
        <v>234.96858215332031</v>
      </c>
      <c r="CI35" s="225">
        <v>254.9664306640625</v>
      </c>
      <c r="CJ35" s="225">
        <v>256.765869140625</v>
      </c>
      <c r="CK35" s="225">
        <v>205.81889343261719</v>
      </c>
      <c r="CL35" s="225">
        <v>208.85980224609375</v>
      </c>
      <c r="CM35" s="225">
        <v>303.00027465820313</v>
      </c>
      <c r="CN35" s="225">
        <v>250.92021179199219</v>
      </c>
      <c r="CO35" s="225">
        <v>281.8570556640625</v>
      </c>
      <c r="CP35" s="225">
        <v>266.51821899414063</v>
      </c>
      <c r="CQ35" s="225">
        <v>288.7955322265625</v>
      </c>
      <c r="CR35" s="225">
        <v>242.79804992675781</v>
      </c>
      <c r="CS35" s="225">
        <v>238.28923034667969</v>
      </c>
      <c r="CT35" s="225">
        <v>234.91958618164063</v>
      </c>
      <c r="CU35" s="225">
        <v>254.15362548828125</v>
      </c>
      <c r="CV35" s="225">
        <v>256.65478515625</v>
      </c>
      <c r="CW35" s="225">
        <v>206.36993408203125</v>
      </c>
      <c r="CX35" s="225">
        <v>208.84426879882813</v>
      </c>
      <c r="CY35" s="225">
        <v>302.99136352539063</v>
      </c>
      <c r="CZ35" s="225">
        <v>251.35350036621094</v>
      </c>
      <c r="DA35" s="225">
        <v>283.01199340820313</v>
      </c>
      <c r="DB35" s="225">
        <v>265.84451293945313</v>
      </c>
      <c r="DC35" s="225">
        <v>288.11065673828125</v>
      </c>
      <c r="DD35" s="225">
        <v>242.74862670898438</v>
      </c>
      <c r="DE35" s="225">
        <v>237.87913513183594</v>
      </c>
      <c r="DF35" s="225">
        <v>233.9501953125</v>
      </c>
      <c r="DG35" s="225">
        <v>254.12637329101563</v>
      </c>
      <c r="DH35" s="225">
        <v>256.61810302734375</v>
      </c>
      <c r="DI35" s="225">
        <v>205.76873779296875</v>
      </c>
      <c r="DJ35" s="225">
        <v>209.41961669921875</v>
      </c>
      <c r="DK35" s="225">
        <v>300.34817504882813</v>
      </c>
      <c r="DL35" s="225">
        <v>251.38217163085938</v>
      </c>
      <c r="DM35" s="225">
        <v>282.86257934570313</v>
      </c>
      <c r="DN35" s="225">
        <v>266.28677368164063</v>
      </c>
      <c r="DO35" s="225">
        <v>288.85464477539063</v>
      </c>
      <c r="DP35" s="225">
        <v>242.52647399902344</v>
      </c>
      <c r="DQ35" s="225">
        <v>237.49359130859375</v>
      </c>
      <c r="DR35" s="225">
        <v>233.55690002441406</v>
      </c>
      <c r="DS35" s="225">
        <v>253.90507507324219</v>
      </c>
      <c r="DT35" s="225">
        <v>256.30172729492188</v>
      </c>
      <c r="DU35" s="225">
        <v>205.96760559082031</v>
      </c>
      <c r="DV35" s="225">
        <v>209.45632934570313</v>
      </c>
      <c r="DW35" s="225">
        <v>300.19137573242188</v>
      </c>
      <c r="DX35" s="225">
        <v>251.86445617675781</v>
      </c>
      <c r="DY35" s="225">
        <v>282.671875</v>
      </c>
      <c r="DZ35" s="225">
        <v>266.25790405273438</v>
      </c>
      <c r="EA35" s="225">
        <v>288.30972290039063</v>
      </c>
      <c r="EB35" s="225">
        <v>242.90522766113281</v>
      </c>
      <c r="EC35" s="225">
        <v>238.13774108886719</v>
      </c>
      <c r="ED35" s="225">
        <v>233.32574462890625</v>
      </c>
      <c r="EE35" s="225">
        <v>253.54890441894531</v>
      </c>
      <c r="EF35" s="225">
        <v>256.2138671875</v>
      </c>
      <c r="EG35" s="225">
        <v>206.275634765625</v>
      </c>
      <c r="EH35" s="225">
        <v>209.91929626464844</v>
      </c>
      <c r="EI35" s="225">
        <v>300.14202880859375</v>
      </c>
      <c r="EJ35" s="225">
        <v>251.67459106445313</v>
      </c>
      <c r="EK35" s="225">
        <v>281.59994506835938</v>
      </c>
      <c r="EL35" s="225">
        <v>265.80868530273438</v>
      </c>
      <c r="EM35" s="225">
        <v>287.42337036132813</v>
      </c>
      <c r="EN35" s="225">
        <v>242.65530395507813</v>
      </c>
      <c r="EO35" s="225">
        <v>236.81552124023438</v>
      </c>
      <c r="EP35" s="225">
        <v>233.08053588867188</v>
      </c>
      <c r="EQ35" s="225">
        <v>253.64866638183594</v>
      </c>
      <c r="ER35" s="225">
        <v>256.2108154296875</v>
      </c>
      <c r="ES35" s="225">
        <v>205.94635009765625</v>
      </c>
      <c r="ET35" s="225">
        <v>210.30104064941406</v>
      </c>
      <c r="EU35" s="225">
        <v>297.80569458007813</v>
      </c>
      <c r="EV35" s="225">
        <v>251.91508483886719</v>
      </c>
      <c r="EW35" s="225">
        <v>279.87615966796875</v>
      </c>
      <c r="EX35" s="225">
        <v>266.10140991210938</v>
      </c>
      <c r="EY35" s="225">
        <v>287.53976440429688</v>
      </c>
      <c r="EZ35" s="225">
        <v>242.63545227050781</v>
      </c>
      <c r="FA35" s="225">
        <v>237.12301635742188</v>
      </c>
      <c r="FB35" s="225">
        <v>232.89483642578125</v>
      </c>
      <c r="FC35" s="225">
        <v>253.59805297851563</v>
      </c>
      <c r="FD35" s="225">
        <v>256.03659057617188</v>
      </c>
      <c r="FE35" s="225">
        <v>206.24996948242188</v>
      </c>
      <c r="FF35" s="225">
        <v>210.7578125</v>
      </c>
      <c r="FG35" s="225">
        <v>296.608642578125</v>
      </c>
      <c r="FH35" s="225">
        <v>252.12464904785156</v>
      </c>
      <c r="FI35" s="225">
        <v>279.95907592773438</v>
      </c>
      <c r="FJ35" s="225">
        <v>266.12979125976563</v>
      </c>
      <c r="FK35" s="225">
        <v>287.77801513671875</v>
      </c>
      <c r="FL35" s="225">
        <v>242.48590087890625</v>
      </c>
      <c r="FM35" s="225">
        <v>236.73207092285156</v>
      </c>
      <c r="FN35" s="225">
        <v>232.48368835449219</v>
      </c>
      <c r="FO35" s="225">
        <v>252.81617736816406</v>
      </c>
      <c r="FP35" s="225">
        <v>255.97798156738281</v>
      </c>
      <c r="FQ35" s="225">
        <v>206.56373596191406</v>
      </c>
      <c r="FR35" s="225">
        <v>211.29612731933594</v>
      </c>
      <c r="FS35" s="225">
        <v>295.27481079101563</v>
      </c>
      <c r="FT35" s="225">
        <v>252.3992919921875</v>
      </c>
      <c r="FU35" s="225">
        <v>278.32998657226563</v>
      </c>
      <c r="FV35" s="225">
        <v>265.3067626953125</v>
      </c>
      <c r="FW35" s="225">
        <v>286.6671142578125</v>
      </c>
      <c r="FX35" s="225">
        <v>242.30699157714844</v>
      </c>
      <c r="FY35" s="225">
        <v>237.79815673828125</v>
      </c>
      <c r="FZ35" s="225">
        <v>231.624267578125</v>
      </c>
      <c r="GA35" s="225">
        <v>252.45242309570313</v>
      </c>
      <c r="GB35" s="225">
        <v>253.92852783203125</v>
      </c>
      <c r="GC35" s="225">
        <v>254.10728454589844</v>
      </c>
      <c r="GD35" s="225">
        <v>254.78890991210938</v>
      </c>
      <c r="GE35" s="225">
        <v>253.5355224609375</v>
      </c>
      <c r="GF35" s="225">
        <v>254.68257141113281</v>
      </c>
      <c r="GG35" s="225">
        <v>254.18411254882813</v>
      </c>
      <c r="GH35" s="225">
        <v>254.57077026367188</v>
      </c>
      <c r="GI35" s="225">
        <v>253.99578857421875</v>
      </c>
      <c r="GJ35" s="225">
        <v>254.12442016601563</v>
      </c>
      <c r="GK35" s="225">
        <v>253.4383544921875</v>
      </c>
      <c r="GL35" s="225">
        <v>256.41952514648438</v>
      </c>
      <c r="GM35" s="225">
        <v>206.14414978027344</v>
      </c>
      <c r="GN35" s="225">
        <v>209.72001647949219</v>
      </c>
      <c r="GO35" s="225">
        <v>299.67626953125</v>
      </c>
      <c r="GP35" s="225">
        <v>251.78842163085938</v>
      </c>
      <c r="GQ35" s="225">
        <v>280.74432373046875</v>
      </c>
      <c r="GR35" s="225">
        <v>265.95928955078125</v>
      </c>
      <c r="GS35" s="225">
        <v>287.90383911132813</v>
      </c>
      <c r="GT35" s="225">
        <v>242.58442687988281</v>
      </c>
      <c r="GU35" s="225">
        <v>237.57061767578125</v>
      </c>
      <c r="GV35" s="225">
        <v>232.96966552734375</v>
      </c>
      <c r="GW35" s="225">
        <v>253.47590637207031</v>
      </c>
      <c r="GX35" s="225">
        <v>254.07374572753906</v>
      </c>
      <c r="GY35" s="225">
        <v>254.07373046875</v>
      </c>
    </row>
    <row r="36" spans="1:207" x14ac:dyDescent="0.25">
      <c r="A36" s="226">
        <v>43739</v>
      </c>
      <c r="B36" s="225">
        <v>10</v>
      </c>
      <c r="C36" s="225">
        <v>2019</v>
      </c>
      <c r="D36" s="225">
        <v>260.4793701171875</v>
      </c>
      <c r="E36" s="225">
        <v>259.32403564453125</v>
      </c>
      <c r="F36" s="225">
        <v>264.75006103515625</v>
      </c>
      <c r="G36" s="225">
        <v>262.98275756835938</v>
      </c>
      <c r="H36" s="225">
        <v>266.62701416015625</v>
      </c>
      <c r="I36" s="225">
        <v>261.41159057617188</v>
      </c>
      <c r="J36" s="225">
        <v>259.538330078125</v>
      </c>
      <c r="K36" s="225">
        <v>261.90966796875</v>
      </c>
      <c r="L36" s="225">
        <v>265.29190063476563</v>
      </c>
      <c r="M36" s="225">
        <v>262.54617309570313</v>
      </c>
      <c r="N36" s="225">
        <v>267.22210693359375</v>
      </c>
      <c r="O36" s="225">
        <v>259.60671997070313</v>
      </c>
      <c r="P36" s="225">
        <v>260.64459228515625</v>
      </c>
      <c r="Q36" s="225">
        <v>261.97869873046875</v>
      </c>
      <c r="R36" s="225">
        <v>266.2879638671875</v>
      </c>
      <c r="S36" s="225">
        <v>264.91891479492188</v>
      </c>
      <c r="T36" s="225">
        <v>268.24954223632813</v>
      </c>
      <c r="U36" s="225">
        <v>261.73837280273438</v>
      </c>
      <c r="V36" s="225">
        <v>259.121826171875</v>
      </c>
      <c r="W36" s="225">
        <v>260.22598266601563</v>
      </c>
      <c r="X36" s="225">
        <v>267.82952880859375</v>
      </c>
      <c r="Y36" s="225">
        <v>263.1646728515625</v>
      </c>
      <c r="Z36" s="225">
        <v>270.61602783203125</v>
      </c>
      <c r="AA36" s="225">
        <v>264.10003662109375</v>
      </c>
      <c r="AB36" s="225">
        <v>260.45635986328125</v>
      </c>
      <c r="AC36" s="225">
        <v>262.7803955078125</v>
      </c>
      <c r="AD36" s="225">
        <v>267.38980102539063</v>
      </c>
      <c r="AE36" s="225">
        <v>265.32858276367188</v>
      </c>
      <c r="AF36" s="225">
        <v>268.99481201171875</v>
      </c>
      <c r="AG36" s="225">
        <v>264.01812744140625</v>
      </c>
      <c r="AH36" s="225">
        <v>259.98907470703125</v>
      </c>
      <c r="AI36" s="225">
        <v>262.58889770507813</v>
      </c>
      <c r="AJ36" s="225">
        <v>267.40682983398438</v>
      </c>
      <c r="AK36" s="225">
        <v>262.07247924804688</v>
      </c>
      <c r="AL36" s="225">
        <v>270.48419189453125</v>
      </c>
      <c r="AM36" s="225">
        <v>262.04171752929688</v>
      </c>
      <c r="AN36" s="225">
        <v>259.89398193359375</v>
      </c>
      <c r="AO36" s="225">
        <v>263.87680053710938</v>
      </c>
      <c r="AP36" s="225">
        <v>268.008056640625</v>
      </c>
      <c r="AQ36" s="225">
        <v>266.12081909179688</v>
      </c>
      <c r="AR36" s="225">
        <v>270.82537841796875</v>
      </c>
      <c r="AS36" s="225">
        <v>262.09848022460938</v>
      </c>
      <c r="AT36" s="225">
        <v>260.65625</v>
      </c>
      <c r="AU36" s="225">
        <v>262.16912841796875</v>
      </c>
      <c r="AV36" s="225">
        <v>268.66934204101563</v>
      </c>
      <c r="AW36" s="225">
        <v>263.36590576171875</v>
      </c>
      <c r="AX36" s="225">
        <v>270.64675903320313</v>
      </c>
      <c r="AY36" s="225">
        <v>264.77734375</v>
      </c>
      <c r="AZ36" s="225">
        <v>260.6671142578125</v>
      </c>
      <c r="BA36" s="225">
        <v>263.00015258789063</v>
      </c>
      <c r="BB36" s="225">
        <v>269.99066162109375</v>
      </c>
      <c r="BC36" s="225">
        <v>265.0040283203125</v>
      </c>
      <c r="BD36" s="225">
        <v>272.07229614257813</v>
      </c>
      <c r="BE36" s="225">
        <v>264.73385620117188</v>
      </c>
      <c r="BF36" s="225">
        <v>260.32363891601563</v>
      </c>
      <c r="BG36" s="225">
        <v>263.18011474609375</v>
      </c>
      <c r="BH36" s="225">
        <v>268.76190185546875</v>
      </c>
      <c r="BI36" s="225">
        <v>261.21719360351563</v>
      </c>
      <c r="BJ36" s="225">
        <v>271.970703125</v>
      </c>
      <c r="BK36" s="225">
        <v>266.1156005859375</v>
      </c>
      <c r="BL36" s="225">
        <v>262.82440185546875</v>
      </c>
      <c r="BM36" s="225">
        <v>218.18951416015625</v>
      </c>
      <c r="BN36" s="225">
        <v>217.67599487304688</v>
      </c>
      <c r="BO36" s="225">
        <v>311.48443603515625</v>
      </c>
      <c r="BP36" s="225">
        <v>270.20230102539063</v>
      </c>
      <c r="BQ36" s="225">
        <v>296.39144897460938</v>
      </c>
      <c r="BR36" s="225">
        <v>275.75164794921875</v>
      </c>
      <c r="BS36" s="225">
        <v>290.47958374023438</v>
      </c>
      <c r="BT36" s="225">
        <v>248.02354431152344</v>
      </c>
      <c r="BU36" s="225">
        <v>244.70582580566406</v>
      </c>
      <c r="BV36" s="225">
        <v>240.57199096679688</v>
      </c>
      <c r="BW36" s="225">
        <v>265.24691772460938</v>
      </c>
      <c r="BX36" s="225">
        <v>262.78414916992188</v>
      </c>
      <c r="BY36" s="225">
        <v>218.73464965820313</v>
      </c>
      <c r="BZ36" s="225">
        <v>217.94508361816406</v>
      </c>
      <c r="CA36" s="225">
        <v>312.05331420898438</v>
      </c>
      <c r="CB36" s="225">
        <v>270.82662963867188</v>
      </c>
      <c r="CC36" s="225">
        <v>296.945068359375</v>
      </c>
      <c r="CD36" s="225">
        <v>275.91741943359375</v>
      </c>
      <c r="CE36" s="225">
        <v>290.34170532226563</v>
      </c>
      <c r="CF36" s="225">
        <v>247.704345703125</v>
      </c>
      <c r="CG36" s="225">
        <v>242.53111267089844</v>
      </c>
      <c r="CH36" s="225">
        <v>240.92256164550781</v>
      </c>
      <c r="CI36" s="225">
        <v>264.96014404296875</v>
      </c>
      <c r="CJ36" s="225">
        <v>262.82266235351563</v>
      </c>
      <c r="CK36" s="225">
        <v>218.48399353027344</v>
      </c>
      <c r="CL36" s="225">
        <v>218.90043640136719</v>
      </c>
      <c r="CM36" s="225">
        <v>308.50762939453125</v>
      </c>
      <c r="CN36" s="225">
        <v>271.1578369140625</v>
      </c>
      <c r="CO36" s="225">
        <v>295.10488891601563</v>
      </c>
      <c r="CP36" s="225">
        <v>276.1732177734375</v>
      </c>
      <c r="CQ36" s="225">
        <v>290.36392211914063</v>
      </c>
      <c r="CR36" s="225">
        <v>247.77769470214844</v>
      </c>
      <c r="CS36" s="225">
        <v>242.02470397949219</v>
      </c>
      <c r="CT36" s="225">
        <v>240.85450744628906</v>
      </c>
      <c r="CU36" s="225">
        <v>264.00994873046875</v>
      </c>
      <c r="CV36" s="225">
        <v>262.80722045898438</v>
      </c>
      <c r="CW36" s="225">
        <v>219.09165954589844</v>
      </c>
      <c r="CX36" s="225">
        <v>218.90914916992188</v>
      </c>
      <c r="CY36" s="225">
        <v>308.5185546875</v>
      </c>
      <c r="CZ36" s="225">
        <v>271.7237548828125</v>
      </c>
      <c r="DA36" s="225">
        <v>296.36697387695313</v>
      </c>
      <c r="DB36" s="225">
        <v>275.1795654296875</v>
      </c>
      <c r="DC36" s="225">
        <v>289.61856079101563</v>
      </c>
      <c r="DD36" s="225">
        <v>247.50367736816406</v>
      </c>
      <c r="DE36" s="225">
        <v>241.60684204101563</v>
      </c>
      <c r="DF36" s="225">
        <v>239.85389709472656</v>
      </c>
      <c r="DG36" s="225">
        <v>263.98764038085938</v>
      </c>
      <c r="DH36" s="225">
        <v>262.8095703125</v>
      </c>
      <c r="DI36" s="225">
        <v>218.37565612792969</v>
      </c>
      <c r="DJ36" s="225">
        <v>219.47636413574219</v>
      </c>
      <c r="DK36" s="225">
        <v>306.078857421875</v>
      </c>
      <c r="DL36" s="225">
        <v>271.80224609375</v>
      </c>
      <c r="DM36" s="225">
        <v>296.19442749023438</v>
      </c>
      <c r="DN36" s="225">
        <v>276.07958984375</v>
      </c>
      <c r="DO36" s="225">
        <v>290.24862670898438</v>
      </c>
      <c r="DP36" s="225">
        <v>247.29925537109375</v>
      </c>
      <c r="DQ36" s="225">
        <v>241.42652893066406</v>
      </c>
      <c r="DR36" s="225">
        <v>239.43098449707031</v>
      </c>
      <c r="DS36" s="225">
        <v>263.71923828125</v>
      </c>
      <c r="DT36" s="225">
        <v>262.56045532226563</v>
      </c>
      <c r="DU36" s="225">
        <v>218.62281799316406</v>
      </c>
      <c r="DV36" s="225">
        <v>219.42169189453125</v>
      </c>
      <c r="DW36" s="225">
        <v>305.88323974609375</v>
      </c>
      <c r="DX36" s="225">
        <v>272.19210815429688</v>
      </c>
      <c r="DY36" s="225">
        <v>295.9154052734375</v>
      </c>
      <c r="DZ36" s="225">
        <v>275.92703247070313</v>
      </c>
      <c r="EA36" s="225">
        <v>289.71844482421875</v>
      </c>
      <c r="EB36" s="225">
        <v>247.53947448730469</v>
      </c>
      <c r="EC36" s="225">
        <v>241.63751220703125</v>
      </c>
      <c r="ED36" s="225">
        <v>239.30224609375</v>
      </c>
      <c r="EE36" s="225">
        <v>263.31240844726563</v>
      </c>
      <c r="EF36" s="225">
        <v>262.50564575195313</v>
      </c>
      <c r="EG36" s="225">
        <v>219.02442932128906</v>
      </c>
      <c r="EH36" s="225">
        <v>219.79779052734375</v>
      </c>
      <c r="EI36" s="225">
        <v>305.82391357421875</v>
      </c>
      <c r="EJ36" s="225">
        <v>272.04315185546875</v>
      </c>
      <c r="EK36" s="225">
        <v>294.79580688476563</v>
      </c>
      <c r="EL36" s="225">
        <v>275.17233276367188</v>
      </c>
      <c r="EM36" s="225">
        <v>288.8807373046875</v>
      </c>
      <c r="EN36" s="225">
        <v>247.45692443847656</v>
      </c>
      <c r="EO36" s="225">
        <v>240.50401306152344</v>
      </c>
      <c r="EP36" s="225">
        <v>239.08442687988281</v>
      </c>
      <c r="EQ36" s="225">
        <v>263.46377563476563</v>
      </c>
      <c r="ER36" s="225">
        <v>262.56414794921875</v>
      </c>
      <c r="ES36" s="225">
        <v>218.56950378417969</v>
      </c>
      <c r="ET36" s="225">
        <v>220.20596313476563</v>
      </c>
      <c r="EU36" s="225">
        <v>303.51187133789063</v>
      </c>
      <c r="EV36" s="225">
        <v>272.28598022460938</v>
      </c>
      <c r="EW36" s="225">
        <v>292.85140991210938</v>
      </c>
      <c r="EX36" s="225">
        <v>275.60684204101563</v>
      </c>
      <c r="EY36" s="225">
        <v>288.94345092773438</v>
      </c>
      <c r="EZ36" s="225">
        <v>247.24127197265625</v>
      </c>
      <c r="FA36" s="225">
        <v>240.63204956054688</v>
      </c>
      <c r="FB36" s="225">
        <v>238.88255310058594</v>
      </c>
      <c r="FC36" s="225">
        <v>263.34951782226563</v>
      </c>
      <c r="FD36" s="225">
        <v>262.43484497070313</v>
      </c>
      <c r="FE36" s="225">
        <v>218.98231506347656</v>
      </c>
      <c r="FF36" s="225">
        <v>220.54264831542969</v>
      </c>
      <c r="FG36" s="225">
        <v>302.33169555664063</v>
      </c>
      <c r="FH36" s="225">
        <v>272.641357421875</v>
      </c>
      <c r="FI36" s="225">
        <v>292.98748779296875</v>
      </c>
      <c r="FJ36" s="225">
        <v>275.64987182617188</v>
      </c>
      <c r="FK36" s="225">
        <v>289.09835815429688</v>
      </c>
      <c r="FL36" s="225">
        <v>247.091064453125</v>
      </c>
      <c r="FM36" s="225">
        <v>240.20213317871094</v>
      </c>
      <c r="FN36" s="225">
        <v>238.42402648925781</v>
      </c>
      <c r="FO36" s="225">
        <v>262.45077514648438</v>
      </c>
      <c r="FP36" s="225">
        <v>262.4200439453125</v>
      </c>
      <c r="FQ36" s="225">
        <v>219.45341491699219</v>
      </c>
      <c r="FR36" s="225">
        <v>221.04991149902344</v>
      </c>
      <c r="FS36" s="225">
        <v>300.920166015625</v>
      </c>
      <c r="FT36" s="225">
        <v>273.03216552734375</v>
      </c>
      <c r="FU36" s="225">
        <v>291.14718627929688</v>
      </c>
      <c r="FV36" s="225">
        <v>274.26596069335938</v>
      </c>
      <c r="FW36" s="225">
        <v>287.90414428710938</v>
      </c>
      <c r="FX36" s="225">
        <v>246.98809814453125</v>
      </c>
      <c r="FY36" s="225">
        <v>241.08280944824219</v>
      </c>
      <c r="FZ36" s="225">
        <v>237.68022155761719</v>
      </c>
      <c r="GA36" s="225">
        <v>262.06588745117188</v>
      </c>
      <c r="GB36" s="225">
        <v>261.66952514648438</v>
      </c>
      <c r="GC36" s="225">
        <v>262.03857421875</v>
      </c>
      <c r="GD36" s="225">
        <v>262.76107788085938</v>
      </c>
      <c r="GE36" s="225">
        <v>261.74508666992188</v>
      </c>
      <c r="GF36" s="225">
        <v>262.90899658203125</v>
      </c>
      <c r="GG36" s="225">
        <v>262.41143798828125</v>
      </c>
      <c r="GH36" s="225">
        <v>262.9033203125</v>
      </c>
      <c r="GI36" s="225">
        <v>262.5030517578125</v>
      </c>
      <c r="GJ36" s="225">
        <v>262.67483520507813</v>
      </c>
      <c r="GK36" s="225">
        <v>262.30194091796875</v>
      </c>
      <c r="GL36" s="225">
        <v>262.639892578125</v>
      </c>
      <c r="GM36" s="225">
        <v>218.84339904785156</v>
      </c>
      <c r="GN36" s="225">
        <v>219.65348815917969</v>
      </c>
      <c r="GO36" s="225">
        <v>305.28640747070313</v>
      </c>
      <c r="GP36" s="225">
        <v>272.2161865234375</v>
      </c>
      <c r="GQ36" s="225">
        <v>293.84091186523438</v>
      </c>
      <c r="GR36" s="225">
        <v>275.36886596679688</v>
      </c>
      <c r="GS36" s="225">
        <v>289.34103393554688</v>
      </c>
      <c r="GT36" s="225">
        <v>247.33378601074219</v>
      </c>
      <c r="GU36" s="225">
        <v>241.12051391601563</v>
      </c>
      <c r="GV36" s="225">
        <v>238.94340515136719</v>
      </c>
      <c r="GW36" s="225">
        <v>263.23123168945313</v>
      </c>
      <c r="GX36" s="225">
        <v>262.439208984375</v>
      </c>
      <c r="GY36" s="225">
        <v>262.439208984375</v>
      </c>
    </row>
    <row r="37" spans="1:207" x14ac:dyDescent="0.25">
      <c r="A37" s="226">
        <v>43770</v>
      </c>
      <c r="B37" s="225">
        <v>11</v>
      </c>
      <c r="C37" s="225">
        <v>2019</v>
      </c>
      <c r="D37" s="225">
        <v>271.87631225585938</v>
      </c>
      <c r="E37" s="225">
        <v>271.09707641601563</v>
      </c>
      <c r="F37" s="225">
        <v>274.73562622070313</v>
      </c>
      <c r="G37" s="225">
        <v>274.418212890625</v>
      </c>
      <c r="H37" s="225">
        <v>279.26885986328125</v>
      </c>
      <c r="I37" s="225">
        <v>273.63949584960938</v>
      </c>
      <c r="J37" s="225">
        <v>270.94110107421875</v>
      </c>
      <c r="K37" s="225">
        <v>273.8472900390625</v>
      </c>
      <c r="L37" s="225">
        <v>275.46209716796875</v>
      </c>
      <c r="M37" s="225">
        <v>273.90673828125</v>
      </c>
      <c r="N37" s="225">
        <v>279.708984375</v>
      </c>
      <c r="O37" s="225">
        <v>271.73263549804688</v>
      </c>
      <c r="P37" s="225">
        <v>271.89328002929688</v>
      </c>
      <c r="Q37" s="225">
        <v>273.74224853515625</v>
      </c>
      <c r="R37" s="225">
        <v>276.56100463867188</v>
      </c>
      <c r="S37" s="225">
        <v>276.46340942382813</v>
      </c>
      <c r="T37" s="225">
        <v>280.59408569335938</v>
      </c>
      <c r="U37" s="225">
        <v>273.94781494140625</v>
      </c>
      <c r="V37" s="225">
        <v>270.01522827148438</v>
      </c>
      <c r="W37" s="225">
        <v>272.03131103515625</v>
      </c>
      <c r="X37" s="225">
        <v>278.34555053710938</v>
      </c>
      <c r="Y37" s="225">
        <v>274.289794921875</v>
      </c>
      <c r="Z37" s="225">
        <v>283.01263427734375</v>
      </c>
      <c r="AA37" s="225">
        <v>276.27053833007813</v>
      </c>
      <c r="AB37" s="225">
        <v>271.494873046875</v>
      </c>
      <c r="AC37" s="225">
        <v>274.8267822265625</v>
      </c>
      <c r="AD37" s="225">
        <v>278.03921508789063</v>
      </c>
      <c r="AE37" s="225">
        <v>276.82452392578125</v>
      </c>
      <c r="AF37" s="225">
        <v>281.3861083984375</v>
      </c>
      <c r="AG37" s="225">
        <v>276.60690307617188</v>
      </c>
      <c r="AH37" s="225">
        <v>271.05337524414063</v>
      </c>
      <c r="AI37" s="225">
        <v>274.37429809570313</v>
      </c>
      <c r="AJ37" s="225">
        <v>277.96047973632813</v>
      </c>
      <c r="AK37" s="225">
        <v>273.58624267578125</v>
      </c>
      <c r="AL37" s="225">
        <v>282.88168334960938</v>
      </c>
      <c r="AM37" s="225">
        <v>274.13082885742188</v>
      </c>
      <c r="AN37" s="225">
        <v>270.74966430664063</v>
      </c>
      <c r="AO37" s="225">
        <v>275.76632690429688</v>
      </c>
      <c r="AP37" s="225">
        <v>278.34097290039063</v>
      </c>
      <c r="AQ37" s="225">
        <v>277.78866577148438</v>
      </c>
      <c r="AR37" s="225">
        <v>282.902587890625</v>
      </c>
      <c r="AS37" s="225">
        <v>274.12203979492188</v>
      </c>
      <c r="AT37" s="225">
        <v>271.45346069335938</v>
      </c>
      <c r="AU37" s="225">
        <v>273.74169921875</v>
      </c>
      <c r="AV37" s="225">
        <v>279.11965942382813</v>
      </c>
      <c r="AW37" s="225">
        <v>274.69223022460938</v>
      </c>
      <c r="AX37" s="225">
        <v>282.58468627929688</v>
      </c>
      <c r="AY37" s="225">
        <v>276.85552978515625</v>
      </c>
      <c r="AZ37" s="225">
        <v>271.35446166992188</v>
      </c>
      <c r="BA37" s="225">
        <v>274.617431640625</v>
      </c>
      <c r="BB37" s="225">
        <v>280.19024658203125</v>
      </c>
      <c r="BC37" s="225">
        <v>276.078369140625</v>
      </c>
      <c r="BD37" s="225">
        <v>283.949951171875</v>
      </c>
      <c r="BE37" s="225">
        <v>276.5721435546875</v>
      </c>
      <c r="BF37" s="225">
        <v>270.40618896484375</v>
      </c>
      <c r="BG37" s="225">
        <v>274.492431640625</v>
      </c>
      <c r="BH37" s="225">
        <v>278.86834716796875</v>
      </c>
      <c r="BI37" s="225">
        <v>272.38369750976563</v>
      </c>
      <c r="BJ37" s="225">
        <v>283.65274047851563</v>
      </c>
      <c r="BK37" s="225">
        <v>277.74447631835938</v>
      </c>
      <c r="BL37" s="225">
        <v>276.071044921875</v>
      </c>
      <c r="BM37" s="225">
        <v>230.5113525390625</v>
      </c>
      <c r="BN37" s="225">
        <v>227.3975830078125</v>
      </c>
      <c r="BO37" s="225">
        <v>315.97784423828125</v>
      </c>
      <c r="BP37" s="225">
        <v>272.0152587890625</v>
      </c>
      <c r="BQ37" s="225">
        <v>315.50848388671875</v>
      </c>
      <c r="BR37" s="225">
        <v>289.16024780273438</v>
      </c>
      <c r="BS37" s="225">
        <v>312.04986572265625</v>
      </c>
      <c r="BT37" s="225">
        <v>256.80270385742188</v>
      </c>
      <c r="BU37" s="225">
        <v>256.134765625</v>
      </c>
      <c r="BV37" s="225">
        <v>248.57325744628906</v>
      </c>
      <c r="BW37" s="225">
        <v>278.82781982421875</v>
      </c>
      <c r="BX37" s="225">
        <v>276.19271850585938</v>
      </c>
      <c r="BY37" s="225">
        <v>231.0482177734375</v>
      </c>
      <c r="BZ37" s="225">
        <v>227.70803833007813</v>
      </c>
      <c r="CA37" s="225">
        <v>316.52932739257813</v>
      </c>
      <c r="CB37" s="225">
        <v>272.6148681640625</v>
      </c>
      <c r="CC37" s="225">
        <v>316.15963745117188</v>
      </c>
      <c r="CD37" s="225">
        <v>289.33322143554688</v>
      </c>
      <c r="CE37" s="225">
        <v>312.04714965820313</v>
      </c>
      <c r="CF37" s="225">
        <v>256.2374267578125</v>
      </c>
      <c r="CG37" s="225">
        <v>251.67831420898438</v>
      </c>
      <c r="CH37" s="225">
        <v>248.93354797363281</v>
      </c>
      <c r="CI37" s="225">
        <v>278.447265625</v>
      </c>
      <c r="CJ37" s="225">
        <v>276.38412475585938</v>
      </c>
      <c r="CK37" s="225">
        <v>230.81044006347656</v>
      </c>
      <c r="CL37" s="225">
        <v>228.68475341796875</v>
      </c>
      <c r="CM37" s="225">
        <v>313.01852416992188</v>
      </c>
      <c r="CN37" s="225">
        <v>272.87200927734375</v>
      </c>
      <c r="CO37" s="225">
        <v>313.9747314453125</v>
      </c>
      <c r="CP37" s="225">
        <v>289.56427001953125</v>
      </c>
      <c r="CQ37" s="225">
        <v>311.94265747070313</v>
      </c>
      <c r="CR37" s="225">
        <v>256.24697875976563</v>
      </c>
      <c r="CS37" s="225">
        <v>254.24909973144531</v>
      </c>
      <c r="CT37" s="225">
        <v>248.84828186035156</v>
      </c>
      <c r="CU37" s="225">
        <v>277.15667724609375</v>
      </c>
      <c r="CV37" s="225">
        <v>276.53237915039063</v>
      </c>
      <c r="CW37" s="225">
        <v>231.330322265625</v>
      </c>
      <c r="CX37" s="225">
        <v>228.80030822753906</v>
      </c>
      <c r="CY37" s="225">
        <v>313.15371704101563</v>
      </c>
      <c r="CZ37" s="225">
        <v>273.3243408203125</v>
      </c>
      <c r="DA37" s="225">
        <v>315.42276000976563</v>
      </c>
      <c r="DB37" s="225">
        <v>287.968505859375</v>
      </c>
      <c r="DC37" s="225">
        <v>311.11532592773438</v>
      </c>
      <c r="DD37" s="225">
        <v>256.05935668945313</v>
      </c>
      <c r="DE37" s="225">
        <v>253.3992919921875</v>
      </c>
      <c r="DF37" s="225">
        <v>247.75698852539063</v>
      </c>
      <c r="DG37" s="225">
        <v>277.02825927734375</v>
      </c>
      <c r="DH37" s="225">
        <v>276.63082885742188</v>
      </c>
      <c r="DI37" s="225">
        <v>230.65199279785156</v>
      </c>
      <c r="DJ37" s="225">
        <v>229.4166259765625</v>
      </c>
      <c r="DK37" s="225">
        <v>310.63735961914063</v>
      </c>
      <c r="DL37" s="225">
        <v>273.37530517578125</v>
      </c>
      <c r="DM37" s="225">
        <v>315.24337768554688</v>
      </c>
      <c r="DN37" s="225">
        <v>289.33489990234375</v>
      </c>
      <c r="DO37" s="225">
        <v>311.74826049804688</v>
      </c>
      <c r="DP37" s="225">
        <v>255.78239440917969</v>
      </c>
      <c r="DQ37" s="225">
        <v>252.03239440917969</v>
      </c>
      <c r="DR37" s="225">
        <v>247.32968139648438</v>
      </c>
      <c r="DS37" s="225">
        <v>276.7371826171875</v>
      </c>
      <c r="DT37" s="225">
        <v>276.43511962890625</v>
      </c>
      <c r="DU37" s="225">
        <v>230.92250061035156</v>
      </c>
      <c r="DV37" s="225">
        <v>229.27876281738281</v>
      </c>
      <c r="DW37" s="225">
        <v>310.5689697265625</v>
      </c>
      <c r="DX37" s="225">
        <v>273.92587280273438</v>
      </c>
      <c r="DY37" s="225">
        <v>314.93179321289063</v>
      </c>
      <c r="DZ37" s="225">
        <v>288.88153076171875</v>
      </c>
      <c r="EA37" s="225">
        <v>311.20736694335938</v>
      </c>
      <c r="EB37" s="225">
        <v>255.99685668945313</v>
      </c>
      <c r="EC37" s="225">
        <v>255.13381958007813</v>
      </c>
      <c r="ED37" s="225">
        <v>247.19279479980469</v>
      </c>
      <c r="EE37" s="225">
        <v>276.12762451171875</v>
      </c>
      <c r="EF37" s="225">
        <v>276.4305419921875</v>
      </c>
      <c r="EG37" s="225">
        <v>231.30857849121094</v>
      </c>
      <c r="EH37" s="225">
        <v>229.59388732910156</v>
      </c>
      <c r="EI37" s="225">
        <v>310.60946655273438</v>
      </c>
      <c r="EJ37" s="225">
        <v>273.74481201171875</v>
      </c>
      <c r="EK37" s="225">
        <v>313.5323486328125</v>
      </c>
      <c r="EL37" s="225">
        <v>287.7633056640625</v>
      </c>
      <c r="EM37" s="225">
        <v>310.39459228515625</v>
      </c>
      <c r="EN37" s="225">
        <v>255.82858276367188</v>
      </c>
      <c r="EO37" s="225">
        <v>252.08636474609375</v>
      </c>
      <c r="EP37" s="225">
        <v>246.93095397949219</v>
      </c>
      <c r="EQ37" s="225">
        <v>276.34823608398438</v>
      </c>
      <c r="ER37" s="225">
        <v>276.62860107421875</v>
      </c>
      <c r="ES37" s="225">
        <v>230.84211730957031</v>
      </c>
      <c r="ET37" s="225">
        <v>230.05509948730469</v>
      </c>
      <c r="EU37" s="225">
        <v>308.33065795898438</v>
      </c>
      <c r="EV37" s="225">
        <v>273.95281982421875</v>
      </c>
      <c r="EW37" s="225">
        <v>311.1248779296875</v>
      </c>
      <c r="EX37" s="225">
        <v>288.23736572265625</v>
      </c>
      <c r="EY37" s="225">
        <v>310.46548461914063</v>
      </c>
      <c r="EZ37" s="225">
        <v>255.63356018066406</v>
      </c>
      <c r="FA37" s="225">
        <v>253.22895812988281</v>
      </c>
      <c r="FB37" s="225">
        <v>246.70985412597656</v>
      </c>
      <c r="FC37" s="225">
        <v>276.08172607421875</v>
      </c>
      <c r="FD37" s="225">
        <v>276.576416015625</v>
      </c>
      <c r="FE37" s="225">
        <v>231.2044677734375</v>
      </c>
      <c r="FF37" s="225">
        <v>230.38520812988281</v>
      </c>
      <c r="FG37" s="225">
        <v>307.22885131835938</v>
      </c>
      <c r="FH37" s="225">
        <v>274.17648315429688</v>
      </c>
      <c r="FI37" s="225">
        <v>311.26025390625</v>
      </c>
      <c r="FJ37" s="225">
        <v>288.32101440429688</v>
      </c>
      <c r="FK37" s="225">
        <v>310.61117553710938</v>
      </c>
      <c r="FL37" s="225">
        <v>255.340576171875</v>
      </c>
      <c r="FM37" s="225">
        <v>253.51785278320313</v>
      </c>
      <c r="FN37" s="225">
        <v>246.25302124023438</v>
      </c>
      <c r="FO37" s="225">
        <v>274.89776611328125</v>
      </c>
      <c r="FP37" s="225">
        <v>276.66934204101563</v>
      </c>
      <c r="FQ37" s="225">
        <v>231.69560241699219</v>
      </c>
      <c r="FR37" s="225">
        <v>230.77462768554688</v>
      </c>
      <c r="FS37" s="225">
        <v>305.99386596679688</v>
      </c>
      <c r="FT37" s="225">
        <v>274.4691162109375</v>
      </c>
      <c r="FU37" s="225">
        <v>309.04754638671875</v>
      </c>
      <c r="FV37" s="225">
        <v>286.3446044921875</v>
      </c>
      <c r="FW37" s="225">
        <v>309.2236328125</v>
      </c>
      <c r="FX37" s="225">
        <v>255.02020263671875</v>
      </c>
      <c r="FY37" s="225">
        <v>255.72027587890625</v>
      </c>
      <c r="FZ37" s="225">
        <v>245.36311340332031</v>
      </c>
      <c r="GA37" s="225">
        <v>274.35653686523438</v>
      </c>
      <c r="GB37" s="225">
        <v>273.06500244140625</v>
      </c>
      <c r="GC37" s="225">
        <v>273.5281982421875</v>
      </c>
      <c r="GD37" s="225">
        <v>274.18603515625</v>
      </c>
      <c r="GE37" s="225">
        <v>273.09622192382813</v>
      </c>
      <c r="GF37" s="225">
        <v>274.4630126953125</v>
      </c>
      <c r="GG37" s="225">
        <v>273.85659790039063</v>
      </c>
      <c r="GH37" s="225">
        <v>274.2535400390625</v>
      </c>
      <c r="GI37" s="225">
        <v>273.71841430664063</v>
      </c>
      <c r="GJ37" s="225">
        <v>273.80435180664063</v>
      </c>
      <c r="GK37" s="225">
        <v>272.923095703125</v>
      </c>
      <c r="GL37" s="225">
        <v>276.46591186523438</v>
      </c>
      <c r="GM37" s="225">
        <v>231.11480712890625</v>
      </c>
      <c r="GN37" s="225">
        <v>229.46864318847656</v>
      </c>
      <c r="GO37" s="225">
        <v>310.04800415039063</v>
      </c>
      <c r="GP37" s="225">
        <v>273.81515502929688</v>
      </c>
      <c r="GQ37" s="225">
        <v>312.3502197265625</v>
      </c>
      <c r="GR37" s="225">
        <v>288.08950805664063</v>
      </c>
      <c r="GS37" s="225">
        <v>310.84103393554688</v>
      </c>
      <c r="GT37" s="225">
        <v>255.67774963378906</v>
      </c>
      <c r="GU37" s="225">
        <v>253.91221618652344</v>
      </c>
      <c r="GV37" s="225">
        <v>246.77815246582031</v>
      </c>
      <c r="GW37" s="225">
        <v>275.99786376953125</v>
      </c>
      <c r="GX37" s="225">
        <v>273.65249633789063</v>
      </c>
      <c r="GY37" s="225">
        <v>273.6524658203125</v>
      </c>
    </row>
    <row r="38" spans="1:207" x14ac:dyDescent="0.25">
      <c r="A38" s="226">
        <v>43800</v>
      </c>
      <c r="B38" s="225">
        <v>12</v>
      </c>
      <c r="C38" s="225">
        <v>2019</v>
      </c>
      <c r="D38" s="225">
        <v>281.37966918945313</v>
      </c>
      <c r="E38" s="225">
        <v>280.3345947265625</v>
      </c>
      <c r="F38" s="225">
        <v>284.72146606445313</v>
      </c>
      <c r="G38" s="225">
        <v>285.22601318359375</v>
      </c>
      <c r="H38" s="225">
        <v>287.83834838867188</v>
      </c>
      <c r="I38" s="225">
        <v>284.09994506835938</v>
      </c>
      <c r="J38" s="225">
        <v>280.4688720703125</v>
      </c>
      <c r="K38" s="225">
        <v>283.5087890625</v>
      </c>
      <c r="L38" s="225">
        <v>285.60873413085938</v>
      </c>
      <c r="M38" s="225">
        <v>284.57244873046875</v>
      </c>
      <c r="N38" s="225">
        <v>288.41793823242188</v>
      </c>
      <c r="O38" s="225">
        <v>282.42819213867188</v>
      </c>
      <c r="P38" s="225">
        <v>281.7359619140625</v>
      </c>
      <c r="Q38" s="225">
        <v>283.376953125</v>
      </c>
      <c r="R38" s="225">
        <v>286.79058837890625</v>
      </c>
      <c r="S38" s="225">
        <v>287.86187744140625</v>
      </c>
      <c r="T38" s="225">
        <v>289.5631103515625</v>
      </c>
      <c r="U38" s="225">
        <v>284.84182739257813</v>
      </c>
      <c r="V38" s="225">
        <v>279.991455078125</v>
      </c>
      <c r="W38" s="225">
        <v>281.6766357421875</v>
      </c>
      <c r="X38" s="225">
        <v>288.81246948242188</v>
      </c>
      <c r="Y38" s="225">
        <v>285.1109619140625</v>
      </c>
      <c r="Z38" s="225">
        <v>292.32980346679688</v>
      </c>
      <c r="AA38" s="225">
        <v>287.50759887695313</v>
      </c>
      <c r="AB38" s="225">
        <v>281.58065795898438</v>
      </c>
      <c r="AC38" s="225">
        <v>284.76339721679688</v>
      </c>
      <c r="AD38" s="225">
        <v>288.46893310546875</v>
      </c>
      <c r="AE38" s="225">
        <v>288.1734619140625</v>
      </c>
      <c r="AF38" s="225">
        <v>290.54193115234375</v>
      </c>
      <c r="AG38" s="225">
        <v>288.12423706054688</v>
      </c>
      <c r="AH38" s="225">
        <v>281.14572143554688</v>
      </c>
      <c r="AI38" s="225">
        <v>284.21942138671875</v>
      </c>
      <c r="AJ38" s="225">
        <v>288.36798095703125</v>
      </c>
      <c r="AK38" s="225">
        <v>284.5128173828125</v>
      </c>
      <c r="AL38" s="225">
        <v>292.41656494140625</v>
      </c>
      <c r="AM38" s="225">
        <v>285.15826416015625</v>
      </c>
      <c r="AN38" s="225">
        <v>281.07598876953125</v>
      </c>
      <c r="AO38" s="225">
        <v>285.71640014648438</v>
      </c>
      <c r="AP38" s="225">
        <v>288.9276123046875</v>
      </c>
      <c r="AQ38" s="225">
        <v>289.26535034179688</v>
      </c>
      <c r="AR38" s="225">
        <v>292.58135986328125</v>
      </c>
      <c r="AS38" s="225">
        <v>285.33999633789063</v>
      </c>
      <c r="AT38" s="225">
        <v>281.98922729492188</v>
      </c>
      <c r="AU38" s="225">
        <v>283.75369262695313</v>
      </c>
      <c r="AV38" s="225">
        <v>289.744873046875</v>
      </c>
      <c r="AW38" s="225">
        <v>285.78543090820313</v>
      </c>
      <c r="AX38" s="225">
        <v>292.2833251953125</v>
      </c>
      <c r="AY38" s="225">
        <v>288.49343872070313</v>
      </c>
      <c r="AZ38" s="225">
        <v>281.97344970703125</v>
      </c>
      <c r="BA38" s="225">
        <v>284.612548828125</v>
      </c>
      <c r="BB38" s="225">
        <v>291.0694580078125</v>
      </c>
      <c r="BC38" s="225">
        <v>287.13873291015625</v>
      </c>
      <c r="BD38" s="225">
        <v>293.69650268554688</v>
      </c>
      <c r="BE38" s="225">
        <v>288.06964111328125</v>
      </c>
      <c r="BF38" s="225">
        <v>281.25537109375</v>
      </c>
      <c r="BG38" s="225">
        <v>284.60479736328125</v>
      </c>
      <c r="BH38" s="225">
        <v>289.7357177734375</v>
      </c>
      <c r="BI38" s="225">
        <v>283.84170532226563</v>
      </c>
      <c r="BJ38" s="225">
        <v>293.76763916015625</v>
      </c>
      <c r="BK38" s="225">
        <v>289.21719360351563</v>
      </c>
      <c r="BL38" s="225">
        <v>285.07119750976563</v>
      </c>
      <c r="BM38" s="225">
        <v>237.70608520507813</v>
      </c>
      <c r="BN38" s="225">
        <v>233.32066345214844</v>
      </c>
      <c r="BO38" s="225">
        <v>322.51373291015625</v>
      </c>
      <c r="BP38" s="225">
        <v>286.6331787109375</v>
      </c>
      <c r="BQ38" s="225">
        <v>332.14566040039063</v>
      </c>
      <c r="BR38" s="225">
        <v>304.18148803710938</v>
      </c>
      <c r="BS38" s="225">
        <v>341.1971435546875</v>
      </c>
      <c r="BT38" s="225">
        <v>262.97055053710938</v>
      </c>
      <c r="BU38" s="225">
        <v>261.64535522460938</v>
      </c>
      <c r="BV38" s="225">
        <v>256.42816162109375</v>
      </c>
      <c r="BW38" s="225">
        <v>288.87161254882813</v>
      </c>
      <c r="BX38" s="225">
        <v>285.07308959960938</v>
      </c>
      <c r="BY38" s="225">
        <v>238.22982788085938</v>
      </c>
      <c r="BZ38" s="225">
        <v>233.54066467285156</v>
      </c>
      <c r="CA38" s="225">
        <v>322.90948486328125</v>
      </c>
      <c r="CB38" s="225">
        <v>287.28390502929688</v>
      </c>
      <c r="CC38" s="225">
        <v>333.00704956054688</v>
      </c>
      <c r="CD38" s="225">
        <v>304.23773193359375</v>
      </c>
      <c r="CE38" s="225">
        <v>341.38180541992188</v>
      </c>
      <c r="CF38" s="225">
        <v>262.48123168945313</v>
      </c>
      <c r="CG38" s="225">
        <v>255.95480346679688</v>
      </c>
      <c r="CH38" s="225">
        <v>256.72210693359375</v>
      </c>
      <c r="CI38" s="225">
        <v>288.41537475585938</v>
      </c>
      <c r="CJ38" s="225">
        <v>285.168701171875</v>
      </c>
      <c r="CK38" s="225">
        <v>237.97084045410156</v>
      </c>
      <c r="CL38" s="225">
        <v>234.34577941894531</v>
      </c>
      <c r="CM38" s="225">
        <v>319.53268432617188</v>
      </c>
      <c r="CN38" s="225">
        <v>287.57687377929688</v>
      </c>
      <c r="CO38" s="225">
        <v>331.17889404296875</v>
      </c>
      <c r="CP38" s="225">
        <v>304.5185546875</v>
      </c>
      <c r="CQ38" s="225">
        <v>341.51815795898438</v>
      </c>
      <c r="CR38" s="225">
        <v>262.50030517578125</v>
      </c>
      <c r="CS38" s="225">
        <v>260.26837158203125</v>
      </c>
      <c r="CT38" s="225">
        <v>256.65133666992188</v>
      </c>
      <c r="CU38" s="225">
        <v>287.09051513671875</v>
      </c>
      <c r="CV38" s="225">
        <v>285.30142211914063</v>
      </c>
      <c r="CW38" s="225">
        <v>238.51100158691406</v>
      </c>
      <c r="CX38" s="225">
        <v>234.4801025390625</v>
      </c>
      <c r="CY38" s="225">
        <v>319.52798461914063</v>
      </c>
      <c r="CZ38" s="225">
        <v>288.06549072265625</v>
      </c>
      <c r="DA38" s="225">
        <v>332.52059936523438</v>
      </c>
      <c r="DB38" s="225">
        <v>302.58169555664063</v>
      </c>
      <c r="DC38" s="225">
        <v>340.6090087890625</v>
      </c>
      <c r="DD38" s="225">
        <v>261.97052001953125</v>
      </c>
      <c r="DE38" s="225">
        <v>259.20089721679688</v>
      </c>
      <c r="DF38" s="225">
        <v>255.75440979003906</v>
      </c>
      <c r="DG38" s="225">
        <v>287.00689697265625</v>
      </c>
      <c r="DH38" s="225">
        <v>285.3275146484375</v>
      </c>
      <c r="DI38" s="225">
        <v>237.82685852050781</v>
      </c>
      <c r="DJ38" s="225">
        <v>234.97354125976563</v>
      </c>
      <c r="DK38" s="225">
        <v>317.01284790039063</v>
      </c>
      <c r="DL38" s="225">
        <v>288.14132690429688</v>
      </c>
      <c r="DM38" s="225">
        <v>332.42135620117188</v>
      </c>
      <c r="DN38" s="225">
        <v>304.04290771484375</v>
      </c>
      <c r="DO38" s="225">
        <v>341.4664306640625</v>
      </c>
      <c r="DP38" s="225">
        <v>261.77471923828125</v>
      </c>
      <c r="DQ38" s="225">
        <v>257.0963134765625</v>
      </c>
      <c r="DR38" s="225">
        <v>255.38748168945313</v>
      </c>
      <c r="DS38" s="225">
        <v>286.71060180664063</v>
      </c>
      <c r="DT38" s="225">
        <v>285.15487670898438</v>
      </c>
      <c r="DU38" s="225">
        <v>238.10244750976563</v>
      </c>
      <c r="DV38" s="225">
        <v>234.92658996582031</v>
      </c>
      <c r="DW38" s="225">
        <v>316.96298217773438</v>
      </c>
      <c r="DX38" s="225">
        <v>288.656494140625</v>
      </c>
      <c r="DY38" s="225">
        <v>332.17095947265625</v>
      </c>
      <c r="DZ38" s="225">
        <v>303.52450561523438</v>
      </c>
      <c r="EA38" s="225">
        <v>340.9193115234375</v>
      </c>
      <c r="EB38" s="225">
        <v>261.90756225585938</v>
      </c>
      <c r="EC38" s="225">
        <v>261.87844848632813</v>
      </c>
      <c r="ED38" s="225">
        <v>255.26338195800781</v>
      </c>
      <c r="EE38" s="225">
        <v>286.07351684570313</v>
      </c>
      <c r="EF38" s="225">
        <v>285.14483642578125</v>
      </c>
      <c r="EG38" s="225">
        <v>238.49372863769531</v>
      </c>
      <c r="EH38" s="225">
        <v>235.21168518066406</v>
      </c>
      <c r="EI38" s="225">
        <v>316.91693115234375</v>
      </c>
      <c r="EJ38" s="225">
        <v>288.49169921875</v>
      </c>
      <c r="EK38" s="225">
        <v>330.96881103515625</v>
      </c>
      <c r="EL38" s="225">
        <v>302.306396484375</v>
      </c>
      <c r="EM38" s="225">
        <v>339.90957641601563</v>
      </c>
      <c r="EN38" s="225">
        <v>261.90109252929688</v>
      </c>
      <c r="EO38" s="225">
        <v>257.66412353515625</v>
      </c>
      <c r="EP38" s="225">
        <v>255.05647277832031</v>
      </c>
      <c r="EQ38" s="225">
        <v>286.2806396484375</v>
      </c>
      <c r="ER38" s="225">
        <v>285.29351806640625</v>
      </c>
      <c r="ES38" s="225">
        <v>238.02764892578125</v>
      </c>
      <c r="ET38" s="225">
        <v>235.64942932128906</v>
      </c>
      <c r="EU38" s="225">
        <v>314.81622314453125</v>
      </c>
      <c r="EV38" s="225">
        <v>288.69415283203125</v>
      </c>
      <c r="EW38" s="225">
        <v>329.00466918945313</v>
      </c>
      <c r="EX38" s="225">
        <v>302.82876586914063</v>
      </c>
      <c r="EY38" s="225">
        <v>339.98141479492188</v>
      </c>
      <c r="EZ38" s="225">
        <v>261.47503662109375</v>
      </c>
      <c r="FA38" s="225">
        <v>259.515625</v>
      </c>
      <c r="FB38" s="225">
        <v>254.87544250488281</v>
      </c>
      <c r="FC38" s="225">
        <v>286.10183715820313</v>
      </c>
      <c r="FD38" s="225">
        <v>285.19656372070313</v>
      </c>
      <c r="FE38" s="225">
        <v>238.38978576660156</v>
      </c>
      <c r="FF38" s="225">
        <v>236.01579284667969</v>
      </c>
      <c r="FG38" s="225">
        <v>313.73260498046875</v>
      </c>
      <c r="FH38" s="225">
        <v>288.947509765625</v>
      </c>
      <c r="FI38" s="225">
        <v>329.15957641601563</v>
      </c>
      <c r="FJ38" s="225">
        <v>302.92196655273438</v>
      </c>
      <c r="FK38" s="225">
        <v>340.33804321289063</v>
      </c>
      <c r="FL38" s="225">
        <v>261.26766967773438</v>
      </c>
      <c r="FM38" s="225">
        <v>260.13198852539063</v>
      </c>
      <c r="FN38" s="225">
        <v>254.48387145996094</v>
      </c>
      <c r="FO38" s="225">
        <v>284.86959838867188</v>
      </c>
      <c r="FP38" s="225">
        <v>285.24298095703125</v>
      </c>
      <c r="FQ38" s="225">
        <v>238.86689758300781</v>
      </c>
      <c r="FR38" s="225">
        <v>236.31651306152344</v>
      </c>
      <c r="FS38" s="225">
        <v>312.70489501953125</v>
      </c>
      <c r="FT38" s="225">
        <v>289.26763916015625</v>
      </c>
      <c r="FU38" s="225">
        <v>327.26904296875</v>
      </c>
      <c r="FV38" s="225">
        <v>300.74160766601563</v>
      </c>
      <c r="FW38" s="225">
        <v>338.95364379882813</v>
      </c>
      <c r="FX38" s="225">
        <v>261.12576293945313</v>
      </c>
      <c r="FY38" s="225">
        <v>263.258056640625</v>
      </c>
      <c r="FZ38" s="225">
        <v>253.77044677734375</v>
      </c>
      <c r="GA38" s="225">
        <v>284.28994750976563</v>
      </c>
      <c r="GB38" s="225">
        <v>282.72152709960938</v>
      </c>
      <c r="GC38" s="225">
        <v>283.29034423828125</v>
      </c>
      <c r="GD38" s="225">
        <v>284.099609375</v>
      </c>
      <c r="GE38" s="225">
        <v>283.07220458984375</v>
      </c>
      <c r="GF38" s="225">
        <v>284.55831909179688</v>
      </c>
      <c r="GG38" s="225">
        <v>283.9332275390625</v>
      </c>
      <c r="GH38" s="225">
        <v>284.52886962890625</v>
      </c>
      <c r="GI38" s="225">
        <v>284.11407470703125</v>
      </c>
      <c r="GJ38" s="225">
        <v>284.24557495117188</v>
      </c>
      <c r="GK38" s="225">
        <v>283.60357666015625</v>
      </c>
      <c r="GL38" s="225">
        <v>285.19924926757813</v>
      </c>
      <c r="GM38" s="225">
        <v>238.29415893554688</v>
      </c>
      <c r="GN38" s="225">
        <v>235.11500549316406</v>
      </c>
      <c r="GO38" s="225">
        <v>316.53182983398438</v>
      </c>
      <c r="GP38" s="225">
        <v>288.56674194335938</v>
      </c>
      <c r="GQ38" s="225">
        <v>329.9862060546875</v>
      </c>
      <c r="GR38" s="225">
        <v>302.70562744140625</v>
      </c>
      <c r="GS38" s="225">
        <v>340.43032836914063</v>
      </c>
      <c r="GT38" s="225">
        <v>261.70388793945313</v>
      </c>
      <c r="GU38" s="225">
        <v>260.27716064453125</v>
      </c>
      <c r="GV38" s="225">
        <v>254.93252563476563</v>
      </c>
      <c r="GW38" s="225">
        <v>285.96160888671875</v>
      </c>
      <c r="GX38" s="225">
        <v>283.88604736328125</v>
      </c>
      <c r="GY38" s="225">
        <v>283.88604736328125</v>
      </c>
    </row>
    <row r="39" spans="1:207" x14ac:dyDescent="0.25">
      <c r="A39" s="226">
        <v>43831</v>
      </c>
      <c r="B39" s="225">
        <v>1</v>
      </c>
      <c r="C39" s="225">
        <v>2020</v>
      </c>
      <c r="D39" s="225">
        <v>288.327880859375</v>
      </c>
      <c r="E39" s="225">
        <v>288.99029541015625</v>
      </c>
      <c r="F39" s="225">
        <v>292.85992431640625</v>
      </c>
      <c r="G39" s="225">
        <v>295.42611694335938</v>
      </c>
      <c r="H39" s="225">
        <v>296.30441284179688</v>
      </c>
      <c r="I39" s="225">
        <v>292.06900024414063</v>
      </c>
      <c r="J39" s="225">
        <v>287.5576171875</v>
      </c>
      <c r="K39" s="225">
        <v>291.3131103515625</v>
      </c>
      <c r="L39" s="225">
        <v>293.43682861328125</v>
      </c>
      <c r="M39" s="225">
        <v>294.39154052734375</v>
      </c>
      <c r="N39" s="225">
        <v>296.16494750976563</v>
      </c>
      <c r="O39" s="225">
        <v>290.01370239257813</v>
      </c>
      <c r="P39" s="225">
        <v>287.9071044921875</v>
      </c>
      <c r="Q39" s="225">
        <v>291.13275146484375</v>
      </c>
      <c r="R39" s="225">
        <v>294.33734130859375</v>
      </c>
      <c r="S39" s="225">
        <v>297.10812377929688</v>
      </c>
      <c r="T39" s="225">
        <v>297.40939331054688</v>
      </c>
      <c r="U39" s="225">
        <v>292.46578979492188</v>
      </c>
      <c r="V39" s="225">
        <v>286.24032592773438</v>
      </c>
      <c r="W39" s="225">
        <v>289.32479858398438</v>
      </c>
      <c r="X39" s="225">
        <v>296.09100341796875</v>
      </c>
      <c r="Y39" s="225">
        <v>294.09384155273438</v>
      </c>
      <c r="Z39" s="225">
        <v>299.76205444335938</v>
      </c>
      <c r="AA39" s="225">
        <v>294.88528442382813</v>
      </c>
      <c r="AB39" s="225">
        <v>287.72052001953125</v>
      </c>
      <c r="AC39" s="225">
        <v>291.83660888671875</v>
      </c>
      <c r="AD39" s="225">
        <v>295.4002685546875</v>
      </c>
      <c r="AE39" s="225">
        <v>297.1285400390625</v>
      </c>
      <c r="AF39" s="225">
        <v>297.87295532226563</v>
      </c>
      <c r="AG39" s="225">
        <v>295.44259643554688</v>
      </c>
      <c r="AH39" s="225">
        <v>287.08316040039063</v>
      </c>
      <c r="AI39" s="225">
        <v>291.37606811523438</v>
      </c>
      <c r="AJ39" s="225">
        <v>295.0137939453125</v>
      </c>
      <c r="AK39" s="225">
        <v>293.54595947265625</v>
      </c>
      <c r="AL39" s="225">
        <v>299.397216796875</v>
      </c>
      <c r="AM39" s="225">
        <v>292.5401611328125</v>
      </c>
      <c r="AN39" s="225">
        <v>286.67755126953125</v>
      </c>
      <c r="AO39" s="225">
        <v>292.64703369140625</v>
      </c>
      <c r="AP39" s="225">
        <v>295.02328491210938</v>
      </c>
      <c r="AQ39" s="225">
        <v>297.55160522460938</v>
      </c>
      <c r="AR39" s="225">
        <v>299.6717529296875</v>
      </c>
      <c r="AS39" s="225">
        <v>292.85989379882813</v>
      </c>
      <c r="AT39" s="225">
        <v>287.02676391601563</v>
      </c>
      <c r="AU39" s="225">
        <v>290.64404296875</v>
      </c>
      <c r="AV39" s="225">
        <v>295.71771240234375</v>
      </c>
      <c r="AW39" s="225">
        <v>293.80050659179688</v>
      </c>
      <c r="AX39" s="225">
        <v>299.49002075195313</v>
      </c>
      <c r="AY39" s="225">
        <v>295.4715576171875</v>
      </c>
      <c r="AZ39" s="225">
        <v>286.92919921875</v>
      </c>
      <c r="BA39" s="225">
        <v>291.10223388671875</v>
      </c>
      <c r="BB39" s="225">
        <v>296.81399536132813</v>
      </c>
      <c r="BC39" s="225">
        <v>295.09490966796875</v>
      </c>
      <c r="BD39" s="225">
        <v>300.52816772460938</v>
      </c>
      <c r="BE39" s="225">
        <v>295.16766357421875</v>
      </c>
      <c r="BF39" s="225">
        <v>285.616455078125</v>
      </c>
      <c r="BG39" s="225">
        <v>290.87017822265625</v>
      </c>
      <c r="BH39" s="225">
        <v>295.05807495117188</v>
      </c>
      <c r="BI39" s="225">
        <v>291.46343994140625</v>
      </c>
      <c r="BJ39" s="225">
        <v>300.39096069335938</v>
      </c>
      <c r="BK39" s="225">
        <v>296.05364990234375</v>
      </c>
      <c r="BL39" s="225">
        <v>298.8568115234375</v>
      </c>
      <c r="BM39" s="225">
        <v>247.84004211425781</v>
      </c>
      <c r="BN39" s="225">
        <v>236.06529235839844</v>
      </c>
      <c r="BO39" s="225">
        <v>325.14459228515625</v>
      </c>
      <c r="BP39" s="225">
        <v>283.50186157226563</v>
      </c>
      <c r="BQ39" s="225">
        <v>325.87551879882813</v>
      </c>
      <c r="BR39" s="225">
        <v>309.03237915039063</v>
      </c>
      <c r="BS39" s="225">
        <v>341.85638427734375</v>
      </c>
      <c r="BT39" s="225">
        <v>275.01181030273438</v>
      </c>
      <c r="BU39" s="225">
        <v>263.17642211914063</v>
      </c>
      <c r="BV39" s="225">
        <v>267.19400024414063</v>
      </c>
      <c r="BW39" s="225">
        <v>297.60614013671875</v>
      </c>
      <c r="BX39" s="225">
        <v>298.66995239257813</v>
      </c>
      <c r="BY39" s="225">
        <v>248.46415710449219</v>
      </c>
      <c r="BZ39" s="225">
        <v>236.34526062011719</v>
      </c>
      <c r="CA39" s="225">
        <v>325.79135131835938</v>
      </c>
      <c r="CB39" s="225">
        <v>284.03707885742188</v>
      </c>
      <c r="CC39" s="225">
        <v>326.62173461914063</v>
      </c>
      <c r="CD39" s="225">
        <v>309.18316650390625</v>
      </c>
      <c r="CE39" s="225">
        <v>341.98602294921875</v>
      </c>
      <c r="CF39" s="225">
        <v>274.873291015625</v>
      </c>
      <c r="CG39" s="225">
        <v>257.1229248046875</v>
      </c>
      <c r="CH39" s="225">
        <v>267.46371459960938</v>
      </c>
      <c r="CI39" s="225">
        <v>297.1435546875</v>
      </c>
      <c r="CJ39" s="225">
        <v>298.65615844726563</v>
      </c>
      <c r="CK39" s="225">
        <v>248.23585510253906</v>
      </c>
      <c r="CL39" s="225">
        <v>237.02000427246094</v>
      </c>
      <c r="CM39" s="225">
        <v>321.88165283203125</v>
      </c>
      <c r="CN39" s="225">
        <v>284.20651245117188</v>
      </c>
      <c r="CO39" s="225">
        <v>324.62255859375</v>
      </c>
      <c r="CP39" s="225">
        <v>309.4744873046875</v>
      </c>
      <c r="CQ39" s="225">
        <v>342.03555297851563</v>
      </c>
      <c r="CR39" s="225">
        <v>275.05352783203125</v>
      </c>
      <c r="CS39" s="225">
        <v>262.06259155273438</v>
      </c>
      <c r="CT39" s="225">
        <v>267.30389404296875</v>
      </c>
      <c r="CU39" s="225">
        <v>295.82534790039063</v>
      </c>
      <c r="CV39" s="225">
        <v>298.74362182617188</v>
      </c>
      <c r="CW39" s="225">
        <v>248.86346435546875</v>
      </c>
      <c r="CX39" s="225">
        <v>237.22721862792969</v>
      </c>
      <c r="CY39" s="225">
        <v>322.00067138671875</v>
      </c>
      <c r="CZ39" s="225">
        <v>284.48532104492188</v>
      </c>
      <c r="DA39" s="225">
        <v>325.98590087890625</v>
      </c>
      <c r="DB39" s="225">
        <v>307.3455810546875</v>
      </c>
      <c r="DC39" s="225">
        <v>341.1199951171875</v>
      </c>
      <c r="DD39" s="225">
        <v>274.7877197265625</v>
      </c>
      <c r="DE39" s="225">
        <v>260.930908203125</v>
      </c>
      <c r="DF39" s="225">
        <v>266.41156005859375</v>
      </c>
      <c r="DG39" s="225">
        <v>295.84564208984375</v>
      </c>
      <c r="DH39" s="225">
        <v>298.72879028320313</v>
      </c>
      <c r="DI39" s="225">
        <v>248.09947204589844</v>
      </c>
      <c r="DJ39" s="225">
        <v>237.64961242675781</v>
      </c>
      <c r="DK39" s="225">
        <v>319.43380737304688</v>
      </c>
      <c r="DL39" s="225">
        <v>284.53646850585938</v>
      </c>
      <c r="DM39" s="225">
        <v>325.8782958984375</v>
      </c>
      <c r="DN39" s="225">
        <v>308.94586181640625</v>
      </c>
      <c r="DO39" s="225">
        <v>341.90478515625</v>
      </c>
      <c r="DP39" s="225">
        <v>274.71408081054688</v>
      </c>
      <c r="DQ39" s="225">
        <v>258.61959838867188</v>
      </c>
      <c r="DR39" s="225">
        <v>265.90127563476563</v>
      </c>
      <c r="DS39" s="225">
        <v>295.51776123046875</v>
      </c>
      <c r="DT39" s="225">
        <v>298.4500732421875</v>
      </c>
      <c r="DU39" s="225">
        <v>248.41181945800781</v>
      </c>
      <c r="DV39" s="225">
        <v>237.64547729492188</v>
      </c>
      <c r="DW39" s="225">
        <v>319.32369995117188</v>
      </c>
      <c r="DX39" s="225">
        <v>285.12655639648438</v>
      </c>
      <c r="DY39" s="225">
        <v>325.66464233398438</v>
      </c>
      <c r="DZ39" s="225">
        <v>308.3994140625</v>
      </c>
      <c r="EA39" s="225">
        <v>341.40640258789063</v>
      </c>
      <c r="EB39" s="225">
        <v>274.83636474609375</v>
      </c>
      <c r="EC39" s="225">
        <v>263.92437744140625</v>
      </c>
      <c r="ED39" s="225">
        <v>265.74755859375</v>
      </c>
      <c r="EE39" s="225">
        <v>294.8994140625</v>
      </c>
      <c r="EF39" s="225">
        <v>298.40353393554688</v>
      </c>
      <c r="EG39" s="225">
        <v>248.89508056640625</v>
      </c>
      <c r="EH39" s="225">
        <v>237.90385437011719</v>
      </c>
      <c r="EI39" s="225">
        <v>319.44338989257813</v>
      </c>
      <c r="EJ39" s="225">
        <v>284.96139526367188</v>
      </c>
      <c r="EK39" s="225">
        <v>324.3385009765625</v>
      </c>
      <c r="EL39" s="225">
        <v>306.95379638671875</v>
      </c>
      <c r="EM39" s="225">
        <v>340.4569091796875</v>
      </c>
      <c r="EN39" s="225">
        <v>274.87081909179688</v>
      </c>
      <c r="EO39" s="225">
        <v>259.3251953125</v>
      </c>
      <c r="EP39" s="225">
        <v>265.62844848632813</v>
      </c>
      <c r="EQ39" s="225">
        <v>295.14410400390625</v>
      </c>
      <c r="ER39" s="225">
        <v>298.5572509765625</v>
      </c>
      <c r="ES39" s="225">
        <v>248.32911682128906</v>
      </c>
      <c r="ET39" s="225">
        <v>238.29620361328125</v>
      </c>
      <c r="EU39" s="225">
        <v>316.82052612304688</v>
      </c>
      <c r="EV39" s="225">
        <v>285.08645629882813</v>
      </c>
      <c r="EW39" s="225">
        <v>322.244384765625</v>
      </c>
      <c r="EX39" s="225">
        <v>307.54940795898438</v>
      </c>
      <c r="EY39" s="225">
        <v>340.50961303710938</v>
      </c>
      <c r="EZ39" s="225">
        <v>274.64382934570313</v>
      </c>
      <c r="FA39" s="225">
        <v>261.41461181640625</v>
      </c>
      <c r="FB39" s="225">
        <v>265.44552612304688</v>
      </c>
      <c r="FC39" s="225">
        <v>295.00662231445313</v>
      </c>
      <c r="FD39" s="225">
        <v>298.39373779296875</v>
      </c>
      <c r="FE39" s="225">
        <v>248.80506896972656</v>
      </c>
      <c r="FF39" s="225">
        <v>238.70693969726563</v>
      </c>
      <c r="FG39" s="225">
        <v>315.71771240234375</v>
      </c>
      <c r="FH39" s="225">
        <v>285.16036987304688</v>
      </c>
      <c r="FI39" s="225">
        <v>322.34365844726563</v>
      </c>
      <c r="FJ39" s="225">
        <v>307.5916748046875</v>
      </c>
      <c r="FK39" s="225">
        <v>340.84793090820313</v>
      </c>
      <c r="FL39" s="225">
        <v>274.57125854492188</v>
      </c>
      <c r="FM39" s="225">
        <v>262.09689331054688</v>
      </c>
      <c r="FN39" s="225">
        <v>264.92095947265625</v>
      </c>
      <c r="FO39" s="225">
        <v>293.77346801757813</v>
      </c>
      <c r="FP39" s="225">
        <v>298.34829711914063</v>
      </c>
      <c r="FQ39" s="225">
        <v>249.36604309082031</v>
      </c>
      <c r="FR39" s="225">
        <v>238.87432861328125</v>
      </c>
      <c r="FS39" s="225">
        <v>314.11013793945313</v>
      </c>
      <c r="FT39" s="225">
        <v>285.31893920898438</v>
      </c>
      <c r="FU39" s="225">
        <v>320.37423706054688</v>
      </c>
      <c r="FV39" s="225">
        <v>305.10418701171875</v>
      </c>
      <c r="FW39" s="225">
        <v>339.5125732421875</v>
      </c>
      <c r="FX39" s="225">
        <v>274.48980712890625</v>
      </c>
      <c r="FY39" s="225">
        <v>265.59259033203125</v>
      </c>
      <c r="FZ39" s="225">
        <v>264.32369995117188</v>
      </c>
      <c r="GA39" s="225">
        <v>293.24459838867188</v>
      </c>
      <c r="GB39" s="225">
        <v>290.95913696289063</v>
      </c>
      <c r="GC39" s="225">
        <v>291.05532836914063</v>
      </c>
      <c r="GD39" s="225">
        <v>291.35848999023438</v>
      </c>
      <c r="GE39" s="225">
        <v>290.197265625</v>
      </c>
      <c r="GF39" s="225">
        <v>291.37692260742188</v>
      </c>
      <c r="GG39" s="225">
        <v>290.62722778320313</v>
      </c>
      <c r="GH39" s="225">
        <v>290.93014526367188</v>
      </c>
      <c r="GI39" s="225">
        <v>290.18026733398438</v>
      </c>
      <c r="GJ39" s="225">
        <v>290.04940795898438</v>
      </c>
      <c r="GK39" s="225">
        <v>288.84481811523438</v>
      </c>
      <c r="GL39" s="225">
        <v>298.56704711914063</v>
      </c>
      <c r="GM39" s="225">
        <v>248.63960266113281</v>
      </c>
      <c r="GN39" s="225">
        <v>237.79647827148438</v>
      </c>
      <c r="GO39" s="225">
        <v>318.69699096679688</v>
      </c>
      <c r="GP39" s="225">
        <v>284.9080810546875</v>
      </c>
      <c r="GQ39" s="225">
        <v>323.29473876953125</v>
      </c>
      <c r="GR39" s="225">
        <v>307.39682006835938</v>
      </c>
      <c r="GS39" s="225">
        <v>340.9595947265625</v>
      </c>
      <c r="GT39" s="225">
        <v>274.71258544921875</v>
      </c>
      <c r="GU39" s="225">
        <v>262.1925048828125</v>
      </c>
      <c r="GV39" s="225">
        <v>265.48983764648438</v>
      </c>
      <c r="GW39" s="225">
        <v>294.82485961914063</v>
      </c>
      <c r="GX39" s="225">
        <v>290.3289794921875</v>
      </c>
      <c r="GY39" s="225">
        <v>290.32901000976563</v>
      </c>
    </row>
    <row r="40" spans="1:207" x14ac:dyDescent="0.25">
      <c r="A40" s="226">
        <v>43862</v>
      </c>
      <c r="B40" s="225">
        <v>2</v>
      </c>
      <c r="C40" s="225">
        <v>2020</v>
      </c>
      <c r="D40" s="225">
        <v>294.0474853515625</v>
      </c>
      <c r="E40" s="225">
        <v>295.71871948242188</v>
      </c>
      <c r="F40" s="225">
        <v>298.98919677734375</v>
      </c>
      <c r="G40" s="225">
        <v>302.18545532226563</v>
      </c>
      <c r="H40" s="225">
        <v>304.05783081054688</v>
      </c>
      <c r="I40" s="225">
        <v>297.382080078125</v>
      </c>
      <c r="J40" s="225">
        <v>293.17938232421875</v>
      </c>
      <c r="K40" s="225">
        <v>297.88238525390625</v>
      </c>
      <c r="L40" s="225">
        <v>299.20352172851563</v>
      </c>
      <c r="M40" s="225">
        <v>301.0670166015625</v>
      </c>
      <c r="N40" s="225">
        <v>303.50357055664063</v>
      </c>
      <c r="O40" s="225">
        <v>295.22039794921875</v>
      </c>
      <c r="P40" s="225">
        <v>293.36654663085938</v>
      </c>
      <c r="Q40" s="225">
        <v>297.69000244140625</v>
      </c>
      <c r="R40" s="225">
        <v>299.79904174804688</v>
      </c>
      <c r="S40" s="225">
        <v>303.57037353515625</v>
      </c>
      <c r="T40" s="225">
        <v>304.46151733398438</v>
      </c>
      <c r="U40" s="225">
        <v>297.78173828125</v>
      </c>
      <c r="V40" s="225">
        <v>291.71902465820313</v>
      </c>
      <c r="W40" s="225">
        <v>295.96258544921875</v>
      </c>
      <c r="X40" s="225">
        <v>301.37567138671875</v>
      </c>
      <c r="Y40" s="225">
        <v>300.47344970703125</v>
      </c>
      <c r="Z40" s="225">
        <v>306.64126586914063</v>
      </c>
      <c r="AA40" s="225">
        <v>300.17965698242188</v>
      </c>
      <c r="AB40" s="225">
        <v>293.26522827148438</v>
      </c>
      <c r="AC40" s="225">
        <v>298.286376953125</v>
      </c>
      <c r="AD40" s="225">
        <v>300.53890991210938</v>
      </c>
      <c r="AE40" s="225">
        <v>303.61468505859375</v>
      </c>
      <c r="AF40" s="225">
        <v>304.88983154296875</v>
      </c>
      <c r="AG40" s="225">
        <v>300.67520141601563</v>
      </c>
      <c r="AH40" s="225">
        <v>292.54302978515625</v>
      </c>
      <c r="AI40" s="225">
        <v>297.89431762695313</v>
      </c>
      <c r="AJ40" s="225">
        <v>299.91461181640625</v>
      </c>
      <c r="AK40" s="225">
        <v>299.85736083984375</v>
      </c>
      <c r="AL40" s="225">
        <v>306.09259033203125</v>
      </c>
      <c r="AM40" s="225">
        <v>297.76596069335938</v>
      </c>
      <c r="AN40" s="225">
        <v>292.0032958984375</v>
      </c>
      <c r="AO40" s="225">
        <v>299.0950927734375</v>
      </c>
      <c r="AP40" s="225">
        <v>299.77426147460938</v>
      </c>
      <c r="AQ40" s="225">
        <v>303.82980346679688</v>
      </c>
      <c r="AR40" s="225">
        <v>306.24819946289063</v>
      </c>
      <c r="AS40" s="225">
        <v>297.95639038085938</v>
      </c>
      <c r="AT40" s="225">
        <v>292.22808837890625</v>
      </c>
      <c r="AU40" s="225">
        <v>297.248046875</v>
      </c>
      <c r="AV40" s="225">
        <v>300.06448364257813</v>
      </c>
      <c r="AW40" s="225">
        <v>299.94784545898438</v>
      </c>
      <c r="AX40" s="225">
        <v>305.89584350585938</v>
      </c>
      <c r="AY40" s="225">
        <v>300.4951171875</v>
      </c>
      <c r="AZ40" s="225">
        <v>292.07595825195313</v>
      </c>
      <c r="BA40" s="225">
        <v>297.58340454101563</v>
      </c>
      <c r="BB40" s="225">
        <v>300.96768188476563</v>
      </c>
      <c r="BC40" s="225">
        <v>301.13751220703125</v>
      </c>
      <c r="BD40" s="225">
        <v>307.01071166992188</v>
      </c>
      <c r="BE40" s="225">
        <v>300.1500244140625</v>
      </c>
      <c r="BF40" s="225">
        <v>290.63565063476563</v>
      </c>
      <c r="BG40" s="225">
        <v>297.39434814453125</v>
      </c>
      <c r="BH40" s="225">
        <v>299.046142578125</v>
      </c>
      <c r="BI40" s="225">
        <v>297.14279174804688</v>
      </c>
      <c r="BJ40" s="225">
        <v>306.31588745117188</v>
      </c>
      <c r="BK40" s="225">
        <v>300.85873413085938</v>
      </c>
      <c r="BL40" s="225">
        <v>307.41098022460938</v>
      </c>
      <c r="BM40" s="225">
        <v>251.18971252441406</v>
      </c>
      <c r="BN40" s="225">
        <v>241.49685668945313</v>
      </c>
      <c r="BO40" s="225">
        <v>325.97525024414063</v>
      </c>
      <c r="BP40" s="225">
        <v>289.60693359375</v>
      </c>
      <c r="BQ40" s="225">
        <v>327.3853759765625</v>
      </c>
      <c r="BR40" s="225">
        <v>313.75735473632813</v>
      </c>
      <c r="BS40" s="225">
        <v>349.3271484375</v>
      </c>
      <c r="BT40" s="225">
        <v>282.38043212890625</v>
      </c>
      <c r="BU40" s="225">
        <v>267.05987548828125</v>
      </c>
      <c r="BV40" s="225">
        <v>274.62542724609375</v>
      </c>
      <c r="BW40" s="225">
        <v>304.65084838867188</v>
      </c>
      <c r="BX40" s="225">
        <v>307.12326049804688</v>
      </c>
      <c r="BY40" s="225">
        <v>251.78340148925781</v>
      </c>
      <c r="BZ40" s="225">
        <v>241.84480285644531</v>
      </c>
      <c r="CA40" s="225">
        <v>326.6220703125</v>
      </c>
      <c r="CB40" s="225">
        <v>290.0975341796875</v>
      </c>
      <c r="CC40" s="225">
        <v>328.194091796875</v>
      </c>
      <c r="CD40" s="225">
        <v>313.98812866210938</v>
      </c>
      <c r="CE40" s="225">
        <v>349.41717529296875</v>
      </c>
      <c r="CF40" s="225">
        <v>281.63150024414063</v>
      </c>
      <c r="CG40" s="225">
        <v>261.538818359375</v>
      </c>
      <c r="CH40" s="225">
        <v>274.825927734375</v>
      </c>
      <c r="CI40" s="225">
        <v>304.25320434570313</v>
      </c>
      <c r="CJ40" s="225">
        <v>307.01669311523438</v>
      </c>
      <c r="CK40" s="225">
        <v>251.52360534667969</v>
      </c>
      <c r="CL40" s="225">
        <v>242.59629821777344</v>
      </c>
      <c r="CM40" s="225">
        <v>323.268798828125</v>
      </c>
      <c r="CN40" s="225">
        <v>290.2109375</v>
      </c>
      <c r="CO40" s="225">
        <v>326.04864501953125</v>
      </c>
      <c r="CP40" s="225">
        <v>314.29684448242188</v>
      </c>
      <c r="CQ40" s="225">
        <v>349.69088745117188</v>
      </c>
      <c r="CR40" s="225">
        <v>281.70294189453125</v>
      </c>
      <c r="CS40" s="225">
        <v>265.40252685546875</v>
      </c>
      <c r="CT40" s="225">
        <v>275.02777099609375</v>
      </c>
      <c r="CU40" s="225">
        <v>303.04898071289063</v>
      </c>
      <c r="CV40" s="225">
        <v>306.99124145507813</v>
      </c>
      <c r="CW40" s="225">
        <v>252.08805847167969</v>
      </c>
      <c r="CX40" s="225">
        <v>242.92741394042969</v>
      </c>
      <c r="CY40" s="225">
        <v>323.63800048828125</v>
      </c>
      <c r="CZ40" s="225">
        <v>290.43743896484375</v>
      </c>
      <c r="DA40" s="225">
        <v>327.52340698242188</v>
      </c>
      <c r="DB40" s="225">
        <v>312.057861328125</v>
      </c>
      <c r="DC40" s="225">
        <v>348.78717041015625</v>
      </c>
      <c r="DD40" s="225">
        <v>281.45223999023438</v>
      </c>
      <c r="DE40" s="225">
        <v>264.398681640625</v>
      </c>
      <c r="DF40" s="225">
        <v>274.45980834960938</v>
      </c>
      <c r="DG40" s="225">
        <v>303.03048706054688</v>
      </c>
      <c r="DH40" s="225">
        <v>306.87509155273438</v>
      </c>
      <c r="DI40" s="225">
        <v>251.34828186035156</v>
      </c>
      <c r="DJ40" s="225">
        <v>243.40638732910156</v>
      </c>
      <c r="DK40" s="225">
        <v>321.3851318359375</v>
      </c>
      <c r="DL40" s="225">
        <v>290.51797485351563</v>
      </c>
      <c r="DM40" s="225">
        <v>327.42608642578125</v>
      </c>
      <c r="DN40" s="225">
        <v>313.93655395507813</v>
      </c>
      <c r="DO40" s="225">
        <v>349.84072875976563</v>
      </c>
      <c r="DP40" s="225">
        <v>281.26678466796875</v>
      </c>
      <c r="DQ40" s="225">
        <v>262.12783813476563</v>
      </c>
      <c r="DR40" s="225">
        <v>274.32000732421875</v>
      </c>
      <c r="DS40" s="225">
        <v>302.77822875976563</v>
      </c>
      <c r="DT40" s="225">
        <v>306.52780151367188</v>
      </c>
      <c r="DU40" s="225">
        <v>251.69364929199219</v>
      </c>
      <c r="DV40" s="225">
        <v>243.33529663085938</v>
      </c>
      <c r="DW40" s="225">
        <v>321.22793579101563</v>
      </c>
      <c r="DX40" s="225">
        <v>291.022705078125</v>
      </c>
      <c r="DY40" s="225">
        <v>327.18356323242188</v>
      </c>
      <c r="DZ40" s="225">
        <v>313.345703125</v>
      </c>
      <c r="EA40" s="225">
        <v>349.18295288085938</v>
      </c>
      <c r="EB40" s="225">
        <v>281.30941772460938</v>
      </c>
      <c r="EC40" s="225">
        <v>266.84310913085938</v>
      </c>
      <c r="ED40" s="225">
        <v>274.05987548828125</v>
      </c>
      <c r="EE40" s="225">
        <v>302.14981079101563</v>
      </c>
      <c r="EF40" s="225">
        <v>306.43923950195313</v>
      </c>
      <c r="EG40" s="225">
        <v>252.16374206542969</v>
      </c>
      <c r="EH40" s="225">
        <v>243.56745910644531</v>
      </c>
      <c r="EI40" s="225">
        <v>321.37435913085938</v>
      </c>
      <c r="EJ40" s="225">
        <v>290.7911376953125</v>
      </c>
      <c r="EK40" s="225">
        <v>325.79608154296875</v>
      </c>
      <c r="EL40" s="225">
        <v>311.8231201171875</v>
      </c>
      <c r="EM40" s="225">
        <v>348.1031494140625</v>
      </c>
      <c r="EN40" s="225">
        <v>281.09561157226563</v>
      </c>
      <c r="EO40" s="225">
        <v>262.56674194335938</v>
      </c>
      <c r="EP40" s="225">
        <v>273.86236572265625</v>
      </c>
      <c r="EQ40" s="225">
        <v>302.41278076171875</v>
      </c>
      <c r="ER40" s="225">
        <v>306.47271728515625</v>
      </c>
      <c r="ES40" s="225">
        <v>251.57925415039063</v>
      </c>
      <c r="ET40" s="225">
        <v>244.0400390625</v>
      </c>
      <c r="EU40" s="225">
        <v>319.11105346679688</v>
      </c>
      <c r="EV40" s="225">
        <v>291.03411865234375</v>
      </c>
      <c r="EW40" s="225">
        <v>323.59542846679688</v>
      </c>
      <c r="EX40" s="225">
        <v>312.51089477539063</v>
      </c>
      <c r="EY40" s="225">
        <v>348.33575439453125</v>
      </c>
      <c r="EZ40" s="225">
        <v>280.83297729492188</v>
      </c>
      <c r="FA40" s="225">
        <v>264.63946533203125</v>
      </c>
      <c r="FB40" s="225">
        <v>273.80841064453125</v>
      </c>
      <c r="FC40" s="225">
        <v>302.17990112304688</v>
      </c>
      <c r="FD40" s="225">
        <v>306.20199584960938</v>
      </c>
      <c r="FE40" s="225">
        <v>252.02992248535156</v>
      </c>
      <c r="FF40" s="225">
        <v>244.45704650878906</v>
      </c>
      <c r="FG40" s="225">
        <v>318.045654296875</v>
      </c>
      <c r="FH40" s="225">
        <v>290.98696899414063</v>
      </c>
      <c r="FI40" s="225">
        <v>323.72366333007813</v>
      </c>
      <c r="FJ40" s="225">
        <v>312.70040893554688</v>
      </c>
      <c r="FK40" s="225">
        <v>348.75692749023438</v>
      </c>
      <c r="FL40" s="225">
        <v>280.44815063476563</v>
      </c>
      <c r="FM40" s="225">
        <v>265.12261962890625</v>
      </c>
      <c r="FN40" s="225">
        <v>273.60467529296875</v>
      </c>
      <c r="FO40" s="225">
        <v>301.01348876953125</v>
      </c>
      <c r="FP40" s="225">
        <v>306.10409545898438</v>
      </c>
      <c r="FQ40" s="225">
        <v>252.57565307617188</v>
      </c>
      <c r="FR40" s="225">
        <v>244.56764221191406</v>
      </c>
      <c r="FS40" s="225">
        <v>316.57974243164063</v>
      </c>
      <c r="FT40" s="225">
        <v>291.0545654296875</v>
      </c>
      <c r="FU40" s="225">
        <v>321.62094116210938</v>
      </c>
      <c r="FV40" s="225">
        <v>309.9609375</v>
      </c>
      <c r="FW40" s="225">
        <v>347.25634765625</v>
      </c>
      <c r="FX40" s="225">
        <v>279.88919067382813</v>
      </c>
      <c r="FY40" s="225">
        <v>268.36880493164063</v>
      </c>
      <c r="FZ40" s="225">
        <v>272.7430419921875</v>
      </c>
      <c r="GA40" s="225">
        <v>300.50534057617188</v>
      </c>
      <c r="GB40" s="225">
        <v>297.31396484375</v>
      </c>
      <c r="GC40" s="225">
        <v>297.21044921875</v>
      </c>
      <c r="GD40" s="225">
        <v>297.35498046875</v>
      </c>
      <c r="GE40" s="225">
        <v>296.19631958007813</v>
      </c>
      <c r="GF40" s="225">
        <v>297.37103271484375</v>
      </c>
      <c r="GG40" s="225">
        <v>296.51889038085938</v>
      </c>
      <c r="GH40" s="225">
        <v>296.69097900390625</v>
      </c>
      <c r="GI40" s="225">
        <v>295.915771484375</v>
      </c>
      <c r="GJ40" s="225">
        <v>295.68624877929688</v>
      </c>
      <c r="GK40" s="225">
        <v>294.26507568359375</v>
      </c>
      <c r="GL40" s="225">
        <v>306.68170166015625</v>
      </c>
      <c r="GM40" s="225">
        <v>251.89559936523438</v>
      </c>
      <c r="GN40" s="225">
        <v>243.46481323242188</v>
      </c>
      <c r="GO40" s="225">
        <v>320.63088989257813</v>
      </c>
      <c r="GP40" s="225">
        <v>290.78363037109375</v>
      </c>
      <c r="GQ40" s="225">
        <v>324.69790649414063</v>
      </c>
      <c r="GR40" s="225">
        <v>312.30340576171875</v>
      </c>
      <c r="GS40" s="225">
        <v>348.69772338867188</v>
      </c>
      <c r="GT40" s="225">
        <v>280.88763427734375</v>
      </c>
      <c r="GU40" s="225">
        <v>265.35552978515625</v>
      </c>
      <c r="GV40" s="225">
        <v>273.77230834960938</v>
      </c>
      <c r="GW40" s="225">
        <v>302.04623413085938</v>
      </c>
      <c r="GX40" s="225">
        <v>296.13467407226563</v>
      </c>
      <c r="GY40" s="225">
        <v>296.1346435546875</v>
      </c>
    </row>
    <row r="41" spans="1:207" x14ac:dyDescent="0.25">
      <c r="A41" s="226">
        <v>43891</v>
      </c>
      <c r="B41" s="225">
        <v>3</v>
      </c>
      <c r="C41" s="225">
        <v>2020</v>
      </c>
      <c r="D41" s="225">
        <v>304.73464965820313</v>
      </c>
      <c r="E41" s="225">
        <v>305.24539184570313</v>
      </c>
      <c r="F41" s="225">
        <v>310.7183837890625</v>
      </c>
      <c r="G41" s="225">
        <v>312.35104370117188</v>
      </c>
      <c r="H41" s="225">
        <v>313.58868408203125</v>
      </c>
      <c r="I41" s="225">
        <v>304.90594482421875</v>
      </c>
      <c r="J41" s="225">
        <v>303.72418212890625</v>
      </c>
      <c r="K41" s="225">
        <v>307.41427612304688</v>
      </c>
      <c r="L41" s="225">
        <v>310.58682250976563</v>
      </c>
      <c r="M41" s="225">
        <v>311.48745727539063</v>
      </c>
      <c r="N41" s="225">
        <v>313.29901123046875</v>
      </c>
      <c r="O41" s="225">
        <v>302.7530517578125</v>
      </c>
      <c r="P41" s="225">
        <v>304.40988159179688</v>
      </c>
      <c r="Q41" s="225">
        <v>306.966796875</v>
      </c>
      <c r="R41" s="225">
        <v>310.91146850585938</v>
      </c>
      <c r="S41" s="225">
        <v>314.11016845703125</v>
      </c>
      <c r="T41" s="225">
        <v>314.111328125</v>
      </c>
      <c r="U41" s="225">
        <v>305.27972412109375</v>
      </c>
      <c r="V41" s="225">
        <v>302.41839599609375</v>
      </c>
      <c r="W41" s="225">
        <v>305.15374755859375</v>
      </c>
      <c r="X41" s="225">
        <v>312.4022216796875</v>
      </c>
      <c r="Y41" s="225">
        <v>310.79611206054688</v>
      </c>
      <c r="Z41" s="225">
        <v>316.17572021484375</v>
      </c>
      <c r="AA41" s="225">
        <v>307.770263671875</v>
      </c>
      <c r="AB41" s="225">
        <v>303.84490966796875</v>
      </c>
      <c r="AC41" s="225">
        <v>307.35971069335938</v>
      </c>
      <c r="AD41" s="225">
        <v>311.58139038085938</v>
      </c>
      <c r="AE41" s="225">
        <v>314.30703735351563</v>
      </c>
      <c r="AF41" s="225">
        <v>314.76705932617188</v>
      </c>
      <c r="AG41" s="225">
        <v>308.39767456054688</v>
      </c>
      <c r="AH41" s="225">
        <v>304.10122680664063</v>
      </c>
      <c r="AI41" s="225">
        <v>306.94509887695313</v>
      </c>
      <c r="AJ41" s="225">
        <v>310.93612670898438</v>
      </c>
      <c r="AK41" s="225">
        <v>310.2230224609375</v>
      </c>
      <c r="AL41" s="225">
        <v>315.5697021484375</v>
      </c>
      <c r="AM41" s="225">
        <v>305.4798583984375</v>
      </c>
      <c r="AN41" s="225">
        <v>302.60064697265625</v>
      </c>
      <c r="AO41" s="225">
        <v>308.03903198242188</v>
      </c>
      <c r="AP41" s="225">
        <v>310.71197509765625</v>
      </c>
      <c r="AQ41" s="225">
        <v>314.4473876953125</v>
      </c>
      <c r="AR41" s="225">
        <v>315.64212036132813</v>
      </c>
      <c r="AS41" s="225">
        <v>305.6246337890625</v>
      </c>
      <c r="AT41" s="225">
        <v>302.86575317382813</v>
      </c>
      <c r="AU41" s="225">
        <v>306.00814819335938</v>
      </c>
      <c r="AV41" s="225">
        <v>310.4910888671875</v>
      </c>
      <c r="AW41" s="225">
        <v>310.61434936523438</v>
      </c>
      <c r="AX41" s="225">
        <v>315.15054321289063</v>
      </c>
      <c r="AY41" s="225">
        <v>308.32492065429688</v>
      </c>
      <c r="AZ41" s="225">
        <v>303.0045166015625</v>
      </c>
      <c r="BA41" s="225">
        <v>306.211181640625</v>
      </c>
      <c r="BB41" s="225">
        <v>310.79580688476563</v>
      </c>
      <c r="BC41" s="225">
        <v>312.00619506835938</v>
      </c>
      <c r="BD41" s="225">
        <v>316.16397094726563</v>
      </c>
      <c r="BE41" s="225">
        <v>307.845703125</v>
      </c>
      <c r="BF41" s="225">
        <v>300.90298461914063</v>
      </c>
      <c r="BG41" s="225">
        <v>305.47933959960938</v>
      </c>
      <c r="BH41" s="225">
        <v>308.51242065429688</v>
      </c>
      <c r="BI41" s="225">
        <v>307.32470703125</v>
      </c>
      <c r="BJ41" s="225">
        <v>315.10147094726563</v>
      </c>
      <c r="BK41" s="225">
        <v>308.3792724609375</v>
      </c>
      <c r="BL41" s="225">
        <v>319.67288208007813</v>
      </c>
      <c r="BM41" s="225">
        <v>258.10858154296875</v>
      </c>
      <c r="BN41" s="225">
        <v>251.56507873535156</v>
      </c>
      <c r="BO41" s="225">
        <v>330.30224609375</v>
      </c>
      <c r="BP41" s="225">
        <v>297.76904296875</v>
      </c>
      <c r="BQ41" s="225">
        <v>336.21194458007813</v>
      </c>
      <c r="BR41" s="225">
        <v>319.17666625976563</v>
      </c>
      <c r="BS41" s="225">
        <v>378.421630859375</v>
      </c>
      <c r="BT41" s="225">
        <v>289.458740234375</v>
      </c>
      <c r="BU41" s="225">
        <v>315.23370361328125</v>
      </c>
      <c r="BV41" s="225">
        <v>281.18072509765625</v>
      </c>
      <c r="BW41" s="225">
        <v>310.94137573242188</v>
      </c>
      <c r="BX41" s="225">
        <v>319.40963745117188</v>
      </c>
      <c r="BY41" s="225">
        <v>258.92593383789063</v>
      </c>
      <c r="BZ41" s="225">
        <v>251.83381652832031</v>
      </c>
      <c r="CA41" s="225">
        <v>330.700439453125</v>
      </c>
      <c r="CB41" s="225">
        <v>298.27032470703125</v>
      </c>
      <c r="CC41" s="225">
        <v>336.99105834960938</v>
      </c>
      <c r="CD41" s="225">
        <v>318.84954833984375</v>
      </c>
      <c r="CE41" s="225">
        <v>378.54995727539063</v>
      </c>
      <c r="CF41" s="225">
        <v>288.80621337890625</v>
      </c>
      <c r="CG41" s="225">
        <v>306.66281127929688</v>
      </c>
      <c r="CH41" s="225">
        <v>281.449951171875</v>
      </c>
      <c r="CI41" s="225">
        <v>310.57034301757813</v>
      </c>
      <c r="CJ41" s="225">
        <v>319.28216552734375</v>
      </c>
      <c r="CK41" s="225">
        <v>258.65231323242188</v>
      </c>
      <c r="CL41" s="225">
        <v>252.70175170898438</v>
      </c>
      <c r="CM41" s="225">
        <v>327.49554443359375</v>
      </c>
      <c r="CN41" s="225">
        <v>298.41876220703125</v>
      </c>
      <c r="CO41" s="225">
        <v>334.74386596679688</v>
      </c>
      <c r="CP41" s="225">
        <v>319.41949462890625</v>
      </c>
      <c r="CQ41" s="225">
        <v>378.76034545898438</v>
      </c>
      <c r="CR41" s="225">
        <v>288.65731811523438</v>
      </c>
      <c r="CS41" s="225">
        <v>313.3365478515625</v>
      </c>
      <c r="CT41" s="225">
        <v>281.56622314453125</v>
      </c>
      <c r="CU41" s="225">
        <v>309.27703857421875</v>
      </c>
      <c r="CV41" s="225">
        <v>319.12399291992188</v>
      </c>
      <c r="CW41" s="225">
        <v>259.31842041015625</v>
      </c>
      <c r="CX41" s="225">
        <v>253.1097412109375</v>
      </c>
      <c r="CY41" s="225">
        <v>327.85177612304688</v>
      </c>
      <c r="CZ41" s="225">
        <v>298.76821899414063</v>
      </c>
      <c r="DA41" s="225">
        <v>336.29800415039063</v>
      </c>
      <c r="DB41" s="225">
        <v>317.00271606445313</v>
      </c>
      <c r="DC41" s="225">
        <v>377.77084350585938</v>
      </c>
      <c r="DD41" s="225">
        <v>288.10968017578125</v>
      </c>
      <c r="DE41" s="225">
        <v>311.89291381835938</v>
      </c>
      <c r="DF41" s="225">
        <v>280.65805053710938</v>
      </c>
      <c r="DG41" s="225">
        <v>309.21951293945313</v>
      </c>
      <c r="DH41" s="225">
        <v>319.0550537109375</v>
      </c>
      <c r="DI41" s="225">
        <v>258.37200927734375</v>
      </c>
      <c r="DJ41" s="225">
        <v>253.77684020996094</v>
      </c>
      <c r="DK41" s="225">
        <v>325.54669189453125</v>
      </c>
      <c r="DL41" s="225">
        <v>298.76080322265625</v>
      </c>
      <c r="DM41" s="225">
        <v>336.12582397460938</v>
      </c>
      <c r="DN41" s="225">
        <v>318.80169677734375</v>
      </c>
      <c r="DO41" s="225">
        <v>378.74795532226563</v>
      </c>
      <c r="DP41" s="225">
        <v>288.03396606445313</v>
      </c>
      <c r="DQ41" s="225">
        <v>308.02984619140625</v>
      </c>
      <c r="DR41" s="225">
        <v>280.30868530273438</v>
      </c>
      <c r="DS41" s="225">
        <v>308.925048828125</v>
      </c>
      <c r="DT41" s="225">
        <v>318.63058471679688</v>
      </c>
      <c r="DU41" s="225">
        <v>258.81472778320313</v>
      </c>
      <c r="DV41" s="225">
        <v>253.4598388671875</v>
      </c>
      <c r="DW41" s="225">
        <v>325.42974853515625</v>
      </c>
      <c r="DX41" s="225">
        <v>299.47332763671875</v>
      </c>
      <c r="DY41" s="225">
        <v>335.88125610351563</v>
      </c>
      <c r="DZ41" s="225">
        <v>318.05587768554688</v>
      </c>
      <c r="EA41" s="225">
        <v>378.10791015625</v>
      </c>
      <c r="EB41" s="225">
        <v>287.78607177734375</v>
      </c>
      <c r="EC41" s="225">
        <v>316.08346557617188</v>
      </c>
      <c r="ED41" s="225">
        <v>279.96697998046875</v>
      </c>
      <c r="EE41" s="225">
        <v>308.30935668945313</v>
      </c>
      <c r="EF41" s="225">
        <v>318.48721313476563</v>
      </c>
      <c r="EG41" s="225">
        <v>259.41525268554688</v>
      </c>
      <c r="EH41" s="225">
        <v>253.54086303710938</v>
      </c>
      <c r="EI41" s="225">
        <v>325.54074096679688</v>
      </c>
      <c r="EJ41" s="225">
        <v>299.20364379882813</v>
      </c>
      <c r="EK41" s="225">
        <v>334.44400024414063</v>
      </c>
      <c r="EL41" s="225">
        <v>316.84814453125</v>
      </c>
      <c r="EM41" s="225">
        <v>376.94781494140625</v>
      </c>
      <c r="EN41" s="225">
        <v>287.913818359375</v>
      </c>
      <c r="EO41" s="225">
        <v>309.28134155273438</v>
      </c>
      <c r="EP41" s="225">
        <v>279.72088623046875</v>
      </c>
      <c r="EQ41" s="225">
        <v>308.59869384765625</v>
      </c>
      <c r="ER41" s="225">
        <v>318.45849609375</v>
      </c>
      <c r="ES41" s="225">
        <v>258.64419555664063</v>
      </c>
      <c r="ET41" s="225">
        <v>254.14643859863281</v>
      </c>
      <c r="EU41" s="225">
        <v>323.5224609375</v>
      </c>
      <c r="EV41" s="225">
        <v>299.47125244140625</v>
      </c>
      <c r="EW41" s="225">
        <v>332.16867065429688</v>
      </c>
      <c r="EX41" s="225">
        <v>317.40103149414063</v>
      </c>
      <c r="EY41" s="225">
        <v>377.03903198242188</v>
      </c>
      <c r="EZ41" s="225">
        <v>287.39529418945313</v>
      </c>
      <c r="FA41" s="225">
        <v>312.88406372070313</v>
      </c>
      <c r="FB41" s="225">
        <v>279.58563232421875</v>
      </c>
      <c r="FC41" s="225">
        <v>308.2962646484375</v>
      </c>
      <c r="FD41" s="225">
        <v>318.16705322265625</v>
      </c>
      <c r="FE41" s="225">
        <v>259.22726440429688</v>
      </c>
      <c r="FF41" s="225">
        <v>254.49075317382813</v>
      </c>
      <c r="FG41" s="225">
        <v>322.47833251953125</v>
      </c>
      <c r="FH41" s="225">
        <v>299.56002807617188</v>
      </c>
      <c r="FI41" s="225">
        <v>332.27825927734375</v>
      </c>
      <c r="FJ41" s="225">
        <v>317.4384765625</v>
      </c>
      <c r="FK41" s="225">
        <v>377.42861938476563</v>
      </c>
      <c r="FL41" s="225">
        <v>287.10549926757813</v>
      </c>
      <c r="FM41" s="225">
        <v>313.73724365234375</v>
      </c>
      <c r="FN41" s="225">
        <v>279.1820068359375</v>
      </c>
      <c r="FO41" s="225">
        <v>307.14035034179688</v>
      </c>
      <c r="FP41" s="225">
        <v>317.94192504882813</v>
      </c>
      <c r="FQ41" s="225">
        <v>259.99002075195313</v>
      </c>
      <c r="FR41" s="225">
        <v>254.41844177246094</v>
      </c>
      <c r="FS41" s="225">
        <v>321.294921875</v>
      </c>
      <c r="FT41" s="225">
        <v>299.74984741210938</v>
      </c>
      <c r="FU41" s="225">
        <v>330.10549926757813</v>
      </c>
      <c r="FV41" s="225">
        <v>315.03240966796875</v>
      </c>
      <c r="FW41" s="225">
        <v>375.9136962890625</v>
      </c>
      <c r="FX41" s="225">
        <v>286.78280639648438</v>
      </c>
      <c r="FY41" s="225">
        <v>319.082275390625</v>
      </c>
      <c r="FZ41" s="225">
        <v>278.2021484375</v>
      </c>
      <c r="GA41" s="225">
        <v>306.66806030273438</v>
      </c>
      <c r="GB41" s="225">
        <v>307.57373046875</v>
      </c>
      <c r="GC41" s="225">
        <v>307.37481689453125</v>
      </c>
      <c r="GD41" s="225">
        <v>307.57937622070313</v>
      </c>
      <c r="GE41" s="225">
        <v>306.17318725585938</v>
      </c>
      <c r="GF41" s="225">
        <v>307.28997802734375</v>
      </c>
      <c r="GG41" s="225">
        <v>306.73477172851563</v>
      </c>
      <c r="GH41" s="225">
        <v>306.4876708984375</v>
      </c>
      <c r="GI41" s="225">
        <v>305.6322021484375</v>
      </c>
      <c r="GJ41" s="225">
        <v>305.46133422851563</v>
      </c>
      <c r="GK41" s="225">
        <v>303.62026977539063</v>
      </c>
      <c r="GL41" s="225">
        <v>318.77743530273438</v>
      </c>
      <c r="GM41" s="225">
        <v>259.07638549804688</v>
      </c>
      <c r="GN41" s="225">
        <v>253.52656555175781</v>
      </c>
      <c r="GO41" s="225">
        <v>324.98016357421875</v>
      </c>
      <c r="GP41" s="225">
        <v>299.25119018554688</v>
      </c>
      <c r="GQ41" s="225">
        <v>333.3125</v>
      </c>
      <c r="GR41" s="225">
        <v>317.24429321289063</v>
      </c>
      <c r="GS41" s="225">
        <v>377.54913330078125</v>
      </c>
      <c r="GT41" s="225">
        <v>287.66583251953125</v>
      </c>
      <c r="GU41" s="225">
        <v>313.79925537109375</v>
      </c>
      <c r="GV41" s="225">
        <v>279.61166381835938</v>
      </c>
      <c r="GW41" s="225">
        <v>308.21929931640625</v>
      </c>
      <c r="GX41" s="225">
        <v>305.98495483398438</v>
      </c>
      <c r="GY41" s="225">
        <v>305.98492431640625</v>
      </c>
    </row>
    <row r="42" spans="1:207" x14ac:dyDescent="0.25">
      <c r="A42" s="226">
        <v>43922</v>
      </c>
      <c r="B42" s="225">
        <v>4</v>
      </c>
      <c r="C42" s="225">
        <v>2020</v>
      </c>
      <c r="D42" s="225">
        <v>310.06109619140625</v>
      </c>
      <c r="E42" s="225">
        <v>310.64114379882813</v>
      </c>
      <c r="F42" s="225">
        <v>319.94833374023438</v>
      </c>
      <c r="G42" s="225">
        <v>319.70455932617188</v>
      </c>
      <c r="H42" s="225">
        <v>318.70620727539063</v>
      </c>
      <c r="I42" s="225">
        <v>306.42434692382813</v>
      </c>
      <c r="J42" s="225">
        <v>309.10614013671875</v>
      </c>
      <c r="K42" s="225">
        <v>312.45306396484375</v>
      </c>
      <c r="L42" s="225">
        <v>319.35012817382813</v>
      </c>
      <c r="M42" s="225">
        <v>318.52667236328125</v>
      </c>
      <c r="N42" s="225">
        <v>318.14828491210938</v>
      </c>
      <c r="O42" s="225">
        <v>304.31201171875</v>
      </c>
      <c r="P42" s="225">
        <v>309.11764526367188</v>
      </c>
      <c r="Q42" s="225">
        <v>311.58477783203125</v>
      </c>
      <c r="R42" s="225">
        <v>319.29351806640625</v>
      </c>
      <c r="S42" s="225">
        <v>320.56674194335938</v>
      </c>
      <c r="T42" s="225">
        <v>318.5673828125</v>
      </c>
      <c r="U42" s="225">
        <v>306.89364624023438</v>
      </c>
      <c r="V42" s="225">
        <v>307.0723876953125</v>
      </c>
      <c r="W42" s="225">
        <v>309.89505004882813</v>
      </c>
      <c r="X42" s="225">
        <v>320.5965576171875</v>
      </c>
      <c r="Y42" s="225">
        <v>317.53839111328125</v>
      </c>
      <c r="Z42" s="225">
        <v>320.31658935546875</v>
      </c>
      <c r="AA42" s="225">
        <v>309.48892211914063</v>
      </c>
      <c r="AB42" s="225">
        <v>308.552001953125</v>
      </c>
      <c r="AC42" s="225">
        <v>311.82049560546875</v>
      </c>
      <c r="AD42" s="225">
        <v>319.57052612304688</v>
      </c>
      <c r="AE42" s="225">
        <v>320.55368041992188</v>
      </c>
      <c r="AF42" s="225">
        <v>319.12548828125</v>
      </c>
      <c r="AG42" s="225">
        <v>310.17330932617188</v>
      </c>
      <c r="AH42" s="225">
        <v>308.42465209960938</v>
      </c>
      <c r="AI42" s="225">
        <v>311.48007202148438</v>
      </c>
      <c r="AJ42" s="225">
        <v>318.59423828125</v>
      </c>
      <c r="AK42" s="225">
        <v>316.650146484375</v>
      </c>
      <c r="AL42" s="225">
        <v>319.58538818359375</v>
      </c>
      <c r="AM42" s="225">
        <v>307.44009399414063</v>
      </c>
      <c r="AN42" s="225">
        <v>307.01132202148438</v>
      </c>
      <c r="AO42" s="225">
        <v>312.3603515625</v>
      </c>
      <c r="AP42" s="225">
        <v>318.09381103515625</v>
      </c>
      <c r="AQ42" s="225">
        <v>320.40383911132813</v>
      </c>
      <c r="AR42" s="225">
        <v>319.23178100585938</v>
      </c>
      <c r="AS42" s="225">
        <v>307.37484741210938</v>
      </c>
      <c r="AT42" s="225">
        <v>307.06524658203125</v>
      </c>
      <c r="AU42" s="225">
        <v>310.36392211914063</v>
      </c>
      <c r="AV42" s="225">
        <v>317.51864624023438</v>
      </c>
      <c r="AW42" s="225">
        <v>316.44619750976563</v>
      </c>
      <c r="AX42" s="225">
        <v>318.632080078125</v>
      </c>
      <c r="AY42" s="225">
        <v>310.36129760742188</v>
      </c>
      <c r="AZ42" s="225">
        <v>306.95523071289063</v>
      </c>
      <c r="BA42" s="225">
        <v>310.255615234375</v>
      </c>
      <c r="BB42" s="225">
        <v>317.57406616210938</v>
      </c>
      <c r="BC42" s="225">
        <v>317.59201049804688</v>
      </c>
      <c r="BD42" s="225">
        <v>319.59515380859375</v>
      </c>
      <c r="BE42" s="225">
        <v>309.89349365234375</v>
      </c>
      <c r="BF42" s="225">
        <v>304.6175537109375</v>
      </c>
      <c r="BG42" s="225">
        <v>309.57208251953125</v>
      </c>
      <c r="BH42" s="225">
        <v>315.08718872070313</v>
      </c>
      <c r="BI42" s="225">
        <v>312.90560913085938</v>
      </c>
      <c r="BJ42" s="225">
        <v>317.91116333007813</v>
      </c>
      <c r="BK42" s="225">
        <v>310.55047607421875</v>
      </c>
      <c r="BL42" s="225">
        <v>330.63662719726563</v>
      </c>
      <c r="BM42" s="225">
        <v>262.08920288085938</v>
      </c>
      <c r="BN42" s="225">
        <v>255.79277038574219</v>
      </c>
      <c r="BO42" s="225">
        <v>330.67767333984375</v>
      </c>
      <c r="BP42" s="225">
        <v>301.99551391601563</v>
      </c>
      <c r="BQ42" s="225">
        <v>340.98904418945313</v>
      </c>
      <c r="BR42" s="225">
        <v>322.88314819335938</v>
      </c>
      <c r="BS42" s="225">
        <v>362.42495727539063</v>
      </c>
      <c r="BT42" s="225">
        <v>296.25869750976563</v>
      </c>
      <c r="BU42" s="225">
        <v>310.75091552734375</v>
      </c>
      <c r="BV42" s="225">
        <v>285.93701171875</v>
      </c>
      <c r="BW42" s="225">
        <v>311.88043212890625</v>
      </c>
      <c r="BX42" s="225">
        <v>330.19912719726563</v>
      </c>
      <c r="BY42" s="225">
        <v>262.692626953125</v>
      </c>
      <c r="BZ42" s="225">
        <v>255.90338134765625</v>
      </c>
      <c r="CA42" s="225">
        <v>330.808837890625</v>
      </c>
      <c r="CB42" s="225">
        <v>302.3768310546875</v>
      </c>
      <c r="CC42" s="225">
        <v>341.45599365234375</v>
      </c>
      <c r="CD42" s="225">
        <v>322.70245361328125</v>
      </c>
      <c r="CE42" s="225">
        <v>362.45315551757813</v>
      </c>
      <c r="CF42" s="225">
        <v>295.519775390625</v>
      </c>
      <c r="CG42" s="225">
        <v>303.38882446289063</v>
      </c>
      <c r="CH42" s="225">
        <v>286.17276000976563</v>
      </c>
      <c r="CI42" s="225">
        <v>311.3179931640625</v>
      </c>
      <c r="CJ42" s="225">
        <v>329.93975830078125</v>
      </c>
      <c r="CK42" s="225">
        <v>262.39151000976563</v>
      </c>
      <c r="CL42" s="225">
        <v>256.68450927734375</v>
      </c>
      <c r="CM42" s="225">
        <v>327.5101318359375</v>
      </c>
      <c r="CN42" s="225">
        <v>302.40414428710938</v>
      </c>
      <c r="CO42" s="225">
        <v>338.9549560546875</v>
      </c>
      <c r="CP42" s="225">
        <v>323.10806274414063</v>
      </c>
      <c r="CQ42" s="225">
        <v>362.92263793945313</v>
      </c>
      <c r="CR42" s="225">
        <v>295.38397216796875</v>
      </c>
      <c r="CS42" s="225">
        <v>308.75369262695313</v>
      </c>
      <c r="CT42" s="225">
        <v>286.21359252929688</v>
      </c>
      <c r="CU42" s="225">
        <v>309.9285888671875</v>
      </c>
      <c r="CV42" s="225">
        <v>329.50479125976563</v>
      </c>
      <c r="CW42" s="225">
        <v>262.92730712890625</v>
      </c>
      <c r="CX42" s="225">
        <v>256.96133422851563</v>
      </c>
      <c r="CY42" s="225">
        <v>327.82723999023438</v>
      </c>
      <c r="CZ42" s="225">
        <v>302.54010009765625</v>
      </c>
      <c r="DA42" s="225">
        <v>340.65054321289063</v>
      </c>
      <c r="DB42" s="225">
        <v>320.91592407226563</v>
      </c>
      <c r="DC42" s="225">
        <v>362.1551513671875</v>
      </c>
      <c r="DD42" s="225">
        <v>294.82473754882813</v>
      </c>
      <c r="DE42" s="225">
        <v>307.52731323242188</v>
      </c>
      <c r="DF42" s="225">
        <v>285.07205200195313</v>
      </c>
      <c r="DG42" s="225">
        <v>309.69406127929688</v>
      </c>
      <c r="DH42" s="225">
        <v>329.43362426757813</v>
      </c>
      <c r="DI42" s="225">
        <v>262.17343139648438</v>
      </c>
      <c r="DJ42" s="225">
        <v>257.62936401367188</v>
      </c>
      <c r="DK42" s="225">
        <v>325.4022216796875</v>
      </c>
      <c r="DL42" s="225">
        <v>302.5989990234375</v>
      </c>
      <c r="DM42" s="225">
        <v>340.09823608398438</v>
      </c>
      <c r="DN42" s="225">
        <v>322.61834716796875</v>
      </c>
      <c r="DO42" s="225">
        <v>362.9912109375</v>
      </c>
      <c r="DP42" s="225">
        <v>294.72125244140625</v>
      </c>
      <c r="DQ42" s="225">
        <v>304.48800659179688</v>
      </c>
      <c r="DR42" s="225">
        <v>284.65032958984375</v>
      </c>
      <c r="DS42" s="225">
        <v>309.62387084960938</v>
      </c>
      <c r="DT42" s="225">
        <v>328.703369140625</v>
      </c>
      <c r="DU42" s="225">
        <v>262.61935424804688</v>
      </c>
      <c r="DV42" s="225">
        <v>257.27078247070313</v>
      </c>
      <c r="DW42" s="225">
        <v>325.30282592773438</v>
      </c>
      <c r="DX42" s="225">
        <v>303.12979125976563</v>
      </c>
      <c r="DY42" s="225">
        <v>339.96234130859375</v>
      </c>
      <c r="DZ42" s="225">
        <v>321.97665405273438</v>
      </c>
      <c r="EA42" s="225">
        <v>362.61257934570313</v>
      </c>
      <c r="EB42" s="225">
        <v>294.54681396484375</v>
      </c>
      <c r="EC42" s="225">
        <v>310.8671875</v>
      </c>
      <c r="ED42" s="225">
        <v>284.21652221679688</v>
      </c>
      <c r="EE42" s="225">
        <v>308.70175170898438</v>
      </c>
      <c r="EF42" s="225">
        <v>328.42913818359375</v>
      </c>
      <c r="EG42" s="225">
        <v>263.154052734375</v>
      </c>
      <c r="EH42" s="225">
        <v>257.28482055664063</v>
      </c>
      <c r="EI42" s="225">
        <v>325.40960693359375</v>
      </c>
      <c r="EJ42" s="225">
        <v>302.84918212890625</v>
      </c>
      <c r="EK42" s="225">
        <v>338.31661987304688</v>
      </c>
      <c r="EL42" s="225">
        <v>320.8814697265625</v>
      </c>
      <c r="EM42" s="225">
        <v>361.52392578125</v>
      </c>
      <c r="EN42" s="225">
        <v>294.53851318359375</v>
      </c>
      <c r="EO42" s="225">
        <v>304.89837646484375</v>
      </c>
      <c r="EP42" s="225">
        <v>283.86959838867188</v>
      </c>
      <c r="EQ42" s="225">
        <v>308.98895263671875</v>
      </c>
      <c r="ER42" s="225">
        <v>328.30776977539063</v>
      </c>
      <c r="ES42" s="225">
        <v>262.44839477539063</v>
      </c>
      <c r="ET42" s="225">
        <v>257.836669921875</v>
      </c>
      <c r="EU42" s="225">
        <v>323.47457885742188</v>
      </c>
      <c r="EV42" s="225">
        <v>303.14791870117188</v>
      </c>
      <c r="EW42" s="225">
        <v>335.85427856445313</v>
      </c>
      <c r="EX42" s="225">
        <v>321.43634033203125</v>
      </c>
      <c r="EY42" s="225">
        <v>361.4739990234375</v>
      </c>
      <c r="EZ42" s="225">
        <v>294.054443359375</v>
      </c>
      <c r="FA42" s="225">
        <v>308.0306396484375</v>
      </c>
      <c r="FB42" s="225">
        <v>283.66665649414063</v>
      </c>
      <c r="FC42" s="225">
        <v>308.58953857421875</v>
      </c>
      <c r="FD42" s="225">
        <v>327.88397216796875</v>
      </c>
      <c r="FE42" s="225">
        <v>262.94119262695313</v>
      </c>
      <c r="FF42" s="225">
        <v>258.11785888671875</v>
      </c>
      <c r="FG42" s="225">
        <v>322.44338989257813</v>
      </c>
      <c r="FH42" s="225">
        <v>303.05319213867188</v>
      </c>
      <c r="FI42" s="225">
        <v>335.75411987304688</v>
      </c>
      <c r="FJ42" s="225">
        <v>321.68994140625</v>
      </c>
      <c r="FK42" s="225">
        <v>361.98834228515625</v>
      </c>
      <c r="FL42" s="225">
        <v>293.73617553710938</v>
      </c>
      <c r="FM42" s="225">
        <v>308.18453979492188</v>
      </c>
      <c r="FN42" s="225">
        <v>283.228515625</v>
      </c>
      <c r="FO42" s="225">
        <v>307.27841186523438</v>
      </c>
      <c r="FP42" s="225">
        <v>327.42840576171875</v>
      </c>
      <c r="FQ42" s="225">
        <v>263.5166015625</v>
      </c>
      <c r="FR42" s="225">
        <v>257.99612426757813</v>
      </c>
      <c r="FS42" s="225">
        <v>321.374755859375</v>
      </c>
      <c r="FT42" s="225">
        <v>303.05203247070313</v>
      </c>
      <c r="FU42" s="225">
        <v>333.51473999023438</v>
      </c>
      <c r="FV42" s="225">
        <v>319.4378662109375</v>
      </c>
      <c r="FW42" s="225">
        <v>361.24050903320313</v>
      </c>
      <c r="FX42" s="225">
        <v>293.37811279296875</v>
      </c>
      <c r="FY42" s="225">
        <v>313.3927001953125</v>
      </c>
      <c r="FZ42" s="225">
        <v>282.12701416015625</v>
      </c>
      <c r="GA42" s="225">
        <v>306.551513671875</v>
      </c>
      <c r="GB42" s="225">
        <v>313.70257568359375</v>
      </c>
      <c r="GC42" s="225">
        <v>313.12896728515625</v>
      </c>
      <c r="GD42" s="225">
        <v>312.73724365234375</v>
      </c>
      <c r="GE42" s="225">
        <v>311.14291381835938</v>
      </c>
      <c r="GF42" s="225">
        <v>312.14419555664063</v>
      </c>
      <c r="GG42" s="225">
        <v>311.3199462890625</v>
      </c>
      <c r="GH42" s="225">
        <v>310.90774536132813</v>
      </c>
      <c r="GI42" s="225">
        <v>309.8865966796875</v>
      </c>
      <c r="GJ42" s="225">
        <v>309.43881225585938</v>
      </c>
      <c r="GK42" s="225">
        <v>307.38824462890625</v>
      </c>
      <c r="GL42" s="225">
        <v>328.96334838867188</v>
      </c>
      <c r="GM42" s="225">
        <v>262.79733276367188</v>
      </c>
      <c r="GN42" s="225">
        <v>257.3223876953125</v>
      </c>
      <c r="GO42" s="225">
        <v>324.97296142578125</v>
      </c>
      <c r="GP42" s="225">
        <v>302.8743896484375</v>
      </c>
      <c r="GQ42" s="225">
        <v>337.111572265625</v>
      </c>
      <c r="GR42" s="225">
        <v>321.30950927734375</v>
      </c>
      <c r="GS42" s="225">
        <v>362.06106567382813</v>
      </c>
      <c r="GT42" s="225">
        <v>294.332275390625</v>
      </c>
      <c r="GU42" s="225">
        <v>308.84756469726563</v>
      </c>
      <c r="GV42" s="225">
        <v>283.797119140625</v>
      </c>
      <c r="GW42" s="225">
        <v>308.54058837890625</v>
      </c>
      <c r="GX42" s="225">
        <v>310.53860473632813</v>
      </c>
      <c r="GY42" s="225">
        <v>310.53860473632813</v>
      </c>
    </row>
    <row r="43" spans="1:207" x14ac:dyDescent="0.25">
      <c r="A43" s="226">
        <v>43952</v>
      </c>
      <c r="B43" s="225">
        <v>5</v>
      </c>
      <c r="C43" s="225">
        <v>2020</v>
      </c>
      <c r="D43" s="225">
        <v>314.53213500976563</v>
      </c>
      <c r="E43" s="225">
        <v>315.37210083007813</v>
      </c>
      <c r="F43" s="225">
        <v>324.83004760742188</v>
      </c>
      <c r="G43" s="225">
        <v>324.2774658203125</v>
      </c>
      <c r="H43" s="225">
        <v>322.73031616210938</v>
      </c>
      <c r="I43" s="225">
        <v>311.04586791992188</v>
      </c>
      <c r="J43" s="225">
        <v>313.79611206054688</v>
      </c>
      <c r="K43" s="225">
        <v>317.33938598632813</v>
      </c>
      <c r="L43" s="225">
        <v>324.32376098632813</v>
      </c>
      <c r="M43" s="225">
        <v>323.26956176757813</v>
      </c>
      <c r="N43" s="225">
        <v>322.14923095703125</v>
      </c>
      <c r="O43" s="225">
        <v>309.25177001953125</v>
      </c>
      <c r="P43" s="225">
        <v>313.71530151367188</v>
      </c>
      <c r="Q43" s="225">
        <v>316.32583618164063</v>
      </c>
      <c r="R43" s="225">
        <v>324.21084594726563</v>
      </c>
      <c r="S43" s="225">
        <v>325.440673828125</v>
      </c>
      <c r="T43" s="225">
        <v>322.60635375976563</v>
      </c>
      <c r="U43" s="225">
        <v>311.91372680664063</v>
      </c>
      <c r="V43" s="225">
        <v>311.50033569335938</v>
      </c>
      <c r="W43" s="225">
        <v>314.88232421875</v>
      </c>
      <c r="X43" s="225">
        <v>325.38937377929688</v>
      </c>
      <c r="Y43" s="225">
        <v>322.54425048828125</v>
      </c>
      <c r="Z43" s="225">
        <v>324.4423828125</v>
      </c>
      <c r="AA43" s="225">
        <v>314.39852905273438</v>
      </c>
      <c r="AB43" s="225">
        <v>313.2066650390625</v>
      </c>
      <c r="AC43" s="225">
        <v>316.69586181640625</v>
      </c>
      <c r="AD43" s="225">
        <v>324.525634765625</v>
      </c>
      <c r="AE43" s="225">
        <v>325.60528564453125</v>
      </c>
      <c r="AF43" s="225">
        <v>323.3040771484375</v>
      </c>
      <c r="AG43" s="225">
        <v>314.9256591796875</v>
      </c>
      <c r="AH43" s="225">
        <v>312.89230346679688</v>
      </c>
      <c r="AI43" s="225">
        <v>316.3695068359375</v>
      </c>
      <c r="AJ43" s="225">
        <v>323.71817016601563</v>
      </c>
      <c r="AK43" s="225">
        <v>321.7650146484375</v>
      </c>
      <c r="AL43" s="225">
        <v>323.80203247070313</v>
      </c>
      <c r="AM43" s="225">
        <v>312.57952880859375</v>
      </c>
      <c r="AN43" s="225">
        <v>311.71002197265625</v>
      </c>
      <c r="AO43" s="225">
        <v>317.15374755859375</v>
      </c>
      <c r="AP43" s="225">
        <v>323.47100830078125</v>
      </c>
      <c r="AQ43" s="225">
        <v>325.69415283203125</v>
      </c>
      <c r="AR43" s="225">
        <v>323.73828125</v>
      </c>
      <c r="AS43" s="225">
        <v>312.07620239257813</v>
      </c>
      <c r="AT43" s="225">
        <v>311.74127197265625</v>
      </c>
      <c r="AU43" s="225">
        <v>315.41143798828125</v>
      </c>
      <c r="AV43" s="225">
        <v>322.71182250976563</v>
      </c>
      <c r="AW43" s="225">
        <v>321.8109130859375</v>
      </c>
      <c r="AX43" s="225">
        <v>323.1474609375</v>
      </c>
      <c r="AY43" s="225">
        <v>315.32757568359375</v>
      </c>
      <c r="AZ43" s="225">
        <v>311.4051513671875</v>
      </c>
      <c r="BA43" s="225">
        <v>315.1575927734375</v>
      </c>
      <c r="BB43" s="225">
        <v>322.737060546875</v>
      </c>
      <c r="BC43" s="225">
        <v>322.75146484375</v>
      </c>
      <c r="BD43" s="225">
        <v>324.2587890625</v>
      </c>
      <c r="BE43" s="225">
        <v>314.7030029296875</v>
      </c>
      <c r="BF43" s="225">
        <v>309.46685791015625</v>
      </c>
      <c r="BG43" s="225">
        <v>314.57107543945313</v>
      </c>
      <c r="BH43" s="225">
        <v>320.6956787109375</v>
      </c>
      <c r="BI43" s="225">
        <v>319.12094116210938</v>
      </c>
      <c r="BJ43" s="225">
        <v>322.6336669921875</v>
      </c>
      <c r="BK43" s="225">
        <v>315.65582275390625</v>
      </c>
      <c r="BL43" s="225">
        <v>332.84420776367188</v>
      </c>
      <c r="BM43" s="225">
        <v>262.24508666992188</v>
      </c>
      <c r="BN43" s="225">
        <v>273.00677490234375</v>
      </c>
      <c r="BO43" s="225">
        <v>331.20584106445313</v>
      </c>
      <c r="BP43" s="225">
        <v>310.74691772460938</v>
      </c>
      <c r="BQ43" s="225">
        <v>345.1558837890625</v>
      </c>
      <c r="BR43" s="225">
        <v>326.60498046875</v>
      </c>
      <c r="BS43" s="225">
        <v>363.6708984375</v>
      </c>
      <c r="BT43" s="225">
        <v>303.89382934570313</v>
      </c>
      <c r="BU43" s="225">
        <v>308.39822387695313</v>
      </c>
      <c r="BV43" s="225">
        <v>290.41305541992188</v>
      </c>
      <c r="BW43" s="225">
        <v>317.66708374023438</v>
      </c>
      <c r="BX43" s="225">
        <v>332.44256591796875</v>
      </c>
      <c r="BY43" s="225">
        <v>262.8243408203125</v>
      </c>
      <c r="BZ43" s="225">
        <v>273.11697387695313</v>
      </c>
      <c r="CA43" s="225">
        <v>331.21600341796875</v>
      </c>
      <c r="CB43" s="225">
        <v>311.05560302734375</v>
      </c>
      <c r="CC43" s="225">
        <v>345.3187255859375</v>
      </c>
      <c r="CD43" s="225">
        <v>326.50128173828125</v>
      </c>
      <c r="CE43" s="225">
        <v>363.65496826171875</v>
      </c>
      <c r="CF43" s="225">
        <v>303.24237060546875</v>
      </c>
      <c r="CG43" s="225">
        <v>302.56915283203125</v>
      </c>
      <c r="CH43" s="225">
        <v>290.64019775390625</v>
      </c>
      <c r="CI43" s="225">
        <v>317.23098754882813</v>
      </c>
      <c r="CJ43" s="225">
        <v>332.17803955078125</v>
      </c>
      <c r="CK43" s="225">
        <v>262.72308349609375</v>
      </c>
      <c r="CL43" s="225">
        <v>274.78311157226563</v>
      </c>
      <c r="CM43" s="225">
        <v>327.88552856445313</v>
      </c>
      <c r="CN43" s="225">
        <v>311.06011962890625</v>
      </c>
      <c r="CO43" s="225">
        <v>342.57418823242188</v>
      </c>
      <c r="CP43" s="225">
        <v>326.96868896484375</v>
      </c>
      <c r="CQ43" s="225">
        <v>364.12466430664063</v>
      </c>
      <c r="CR43" s="225">
        <v>302.72225952148438</v>
      </c>
      <c r="CS43" s="225">
        <v>306.3876953125</v>
      </c>
      <c r="CT43" s="225">
        <v>290.65811157226563</v>
      </c>
      <c r="CU43" s="225">
        <v>315.91696166992188</v>
      </c>
      <c r="CV43" s="225">
        <v>331.79006958007813</v>
      </c>
      <c r="CW43" s="225">
        <v>263.04620361328125</v>
      </c>
      <c r="CX43" s="225">
        <v>274.63555908203125</v>
      </c>
      <c r="CY43" s="225">
        <v>328.20993041992188</v>
      </c>
      <c r="CZ43" s="225">
        <v>311.1783447265625</v>
      </c>
      <c r="DA43" s="225">
        <v>344.35464477539063</v>
      </c>
      <c r="DB43" s="225">
        <v>324.3961181640625</v>
      </c>
      <c r="DC43" s="225">
        <v>363.3251953125</v>
      </c>
      <c r="DD43" s="225">
        <v>301.86923217773438</v>
      </c>
      <c r="DE43" s="225">
        <v>305.32183837890625</v>
      </c>
      <c r="DF43" s="225">
        <v>289.47476196289063</v>
      </c>
      <c r="DG43" s="225">
        <v>315.50164794921875</v>
      </c>
      <c r="DH43" s="225">
        <v>331.73028564453125</v>
      </c>
      <c r="DI43" s="225">
        <v>262.474853515625</v>
      </c>
      <c r="DJ43" s="225">
        <v>275.78921508789063</v>
      </c>
      <c r="DK43" s="225">
        <v>325.694580078125</v>
      </c>
      <c r="DL43" s="225">
        <v>311.24423217773438</v>
      </c>
      <c r="DM43" s="225">
        <v>343.6202392578125</v>
      </c>
      <c r="DN43" s="225">
        <v>326.53402709960938</v>
      </c>
      <c r="DO43" s="225">
        <v>364.15481567382813</v>
      </c>
      <c r="DP43" s="225">
        <v>301.4788818359375</v>
      </c>
      <c r="DQ43" s="225">
        <v>303.18084716796875</v>
      </c>
      <c r="DR43" s="225">
        <v>289.04620361328125</v>
      </c>
      <c r="DS43" s="225">
        <v>315.44631958007813</v>
      </c>
      <c r="DT43" s="225">
        <v>331.05551147460938</v>
      </c>
      <c r="DU43" s="225">
        <v>262.85494995117188</v>
      </c>
      <c r="DV43" s="225">
        <v>275.43670654296875</v>
      </c>
      <c r="DW43" s="225">
        <v>325.58544921875</v>
      </c>
      <c r="DX43" s="225">
        <v>311.62353515625</v>
      </c>
      <c r="DY43" s="225">
        <v>343.52328491210938</v>
      </c>
      <c r="DZ43" s="225">
        <v>325.69720458984375</v>
      </c>
      <c r="EA43" s="225">
        <v>363.80697631835938</v>
      </c>
      <c r="EB43" s="225">
        <v>301.47750854492188</v>
      </c>
      <c r="EC43" s="225">
        <v>307.67242431640625</v>
      </c>
      <c r="ED43" s="225">
        <v>288.60568237304688</v>
      </c>
      <c r="EE43" s="225">
        <v>314.634033203125</v>
      </c>
      <c r="EF43" s="225">
        <v>330.77462768554688</v>
      </c>
      <c r="EG43" s="225">
        <v>263.31759643554688</v>
      </c>
      <c r="EH43" s="225">
        <v>275.88079833984375</v>
      </c>
      <c r="EI43" s="225">
        <v>325.66720581054688</v>
      </c>
      <c r="EJ43" s="225">
        <v>311.33560180664063</v>
      </c>
      <c r="EK43" s="225">
        <v>341.78396606445313</v>
      </c>
      <c r="EL43" s="225">
        <v>324.27145385742188</v>
      </c>
      <c r="EM43" s="225">
        <v>362.69241333007813</v>
      </c>
      <c r="EN43" s="225">
        <v>301.87820434570313</v>
      </c>
      <c r="EO43" s="225">
        <v>302.98635864257813</v>
      </c>
      <c r="EP43" s="225">
        <v>288.237548828125</v>
      </c>
      <c r="EQ43" s="225">
        <v>314.8656005859375</v>
      </c>
      <c r="ER43" s="225">
        <v>330.63104248046875</v>
      </c>
      <c r="ES43" s="225">
        <v>262.67205810546875</v>
      </c>
      <c r="ET43" s="225">
        <v>276.64984130859375</v>
      </c>
      <c r="EU43" s="225">
        <v>323.79421997070313</v>
      </c>
      <c r="EV43" s="225">
        <v>311.68508911132813</v>
      </c>
      <c r="EW43" s="225">
        <v>339.22540283203125</v>
      </c>
      <c r="EX43" s="225">
        <v>324.90777587890625</v>
      </c>
      <c r="EY43" s="225">
        <v>362.61270141601563</v>
      </c>
      <c r="EZ43" s="225">
        <v>301.10494995117188</v>
      </c>
      <c r="FA43" s="225">
        <v>305.2298583984375</v>
      </c>
      <c r="FB43" s="225">
        <v>288.0208740234375</v>
      </c>
      <c r="FC43" s="225">
        <v>314.35232543945313</v>
      </c>
      <c r="FD43" s="225">
        <v>330.15850830078125</v>
      </c>
      <c r="FE43" s="225">
        <v>263.10763549804688</v>
      </c>
      <c r="FF43" s="225">
        <v>277.07913208007813</v>
      </c>
      <c r="FG43" s="225">
        <v>322.72201538085938</v>
      </c>
      <c r="FH43" s="225">
        <v>311.51998901367188</v>
      </c>
      <c r="FI43" s="225">
        <v>339.02386474609375</v>
      </c>
      <c r="FJ43" s="225">
        <v>325.1217041015625</v>
      </c>
      <c r="FK43" s="225">
        <v>363.15924072265625</v>
      </c>
      <c r="FL43" s="225">
        <v>300.85894775390625</v>
      </c>
      <c r="FM43" s="225">
        <v>305.20437622070313</v>
      </c>
      <c r="FN43" s="225">
        <v>287.58529663085938</v>
      </c>
      <c r="FO43" s="225">
        <v>313.24932861328125</v>
      </c>
      <c r="FP43" s="225">
        <v>329.603515625</v>
      </c>
      <c r="FQ43" s="225">
        <v>263.682861328125</v>
      </c>
      <c r="FR43" s="225">
        <v>277.79299926757813</v>
      </c>
      <c r="FS43" s="225">
        <v>321.72689819335938</v>
      </c>
      <c r="FT43" s="225">
        <v>311.47412109375</v>
      </c>
      <c r="FU43" s="225">
        <v>336.72543334960938</v>
      </c>
      <c r="FV43" s="225">
        <v>322.32864379882813</v>
      </c>
      <c r="FW43" s="225">
        <v>362.46804809570313</v>
      </c>
      <c r="FX43" s="225">
        <v>301.01296997070313</v>
      </c>
      <c r="FY43" s="225">
        <v>309.25601196289063</v>
      </c>
      <c r="FZ43" s="225">
        <v>286.45114135742188</v>
      </c>
      <c r="GA43" s="225">
        <v>312.59774780273438</v>
      </c>
      <c r="GB43" s="225">
        <v>318.30398559570313</v>
      </c>
      <c r="GC43" s="225">
        <v>317.88473510742188</v>
      </c>
      <c r="GD43" s="225">
        <v>317.4132080078125</v>
      </c>
      <c r="GE43" s="225">
        <v>315.82064819335938</v>
      </c>
      <c r="GF43" s="225">
        <v>316.89395141601563</v>
      </c>
      <c r="GG43" s="225">
        <v>316.03622436523438</v>
      </c>
      <c r="GH43" s="225">
        <v>315.69534301757813</v>
      </c>
      <c r="GI43" s="225">
        <v>314.74505615234375</v>
      </c>
      <c r="GJ43" s="225">
        <v>314.12350463867188</v>
      </c>
      <c r="GK43" s="225">
        <v>312.3350830078125</v>
      </c>
      <c r="GL43" s="225">
        <v>331.238037109375</v>
      </c>
      <c r="GM43" s="225">
        <v>262.99249267578125</v>
      </c>
      <c r="GN43" s="225">
        <v>275.79208374023438</v>
      </c>
      <c r="GO43" s="225">
        <v>325.306396484375</v>
      </c>
      <c r="GP43" s="225">
        <v>311.39846801757813</v>
      </c>
      <c r="GQ43" s="225">
        <v>340.54641723632813</v>
      </c>
      <c r="GR43" s="225">
        <v>324.7503662109375</v>
      </c>
      <c r="GS43" s="225">
        <v>363.2467041015625</v>
      </c>
      <c r="GT43" s="225">
        <v>301.60833740234375</v>
      </c>
      <c r="GU43" s="225">
        <v>306.03057861328125</v>
      </c>
      <c r="GV43" s="225">
        <v>288.1697998046875</v>
      </c>
      <c r="GW43" s="225">
        <v>314.45645141601563</v>
      </c>
      <c r="GX43" s="225">
        <v>315.30975341796875</v>
      </c>
      <c r="GY43" s="225">
        <v>315.30972290039063</v>
      </c>
    </row>
    <row r="44" spans="1:207" x14ac:dyDescent="0.25">
      <c r="A44" s="226">
        <v>43983</v>
      </c>
      <c r="B44" s="225">
        <v>6</v>
      </c>
      <c r="C44" s="225">
        <v>2020</v>
      </c>
      <c r="D44" s="225">
        <v>320.50210571289063</v>
      </c>
      <c r="E44" s="225">
        <v>322.85562133789063</v>
      </c>
      <c r="F44" s="225">
        <v>331.45135498046875</v>
      </c>
      <c r="G44" s="225">
        <v>331.27679443359375</v>
      </c>
      <c r="H44" s="225">
        <v>330.42758178710938</v>
      </c>
      <c r="I44" s="225">
        <v>317.044677734375</v>
      </c>
      <c r="J44" s="225">
        <v>320.11563110351563</v>
      </c>
      <c r="K44" s="225">
        <v>325.0943603515625</v>
      </c>
      <c r="L44" s="225">
        <v>330.94607543945313</v>
      </c>
      <c r="M44" s="225">
        <v>330.33013916015625</v>
      </c>
      <c r="N44" s="225">
        <v>329.91143798828125</v>
      </c>
      <c r="O44" s="225">
        <v>315.6248779296875</v>
      </c>
      <c r="P44" s="225">
        <v>319.7596435546875</v>
      </c>
      <c r="Q44" s="225">
        <v>324.02862548828125</v>
      </c>
      <c r="R44" s="225">
        <v>330.73291015625</v>
      </c>
      <c r="S44" s="225">
        <v>332.23773193359375</v>
      </c>
      <c r="T44" s="225">
        <v>330.01974487304688</v>
      </c>
      <c r="U44" s="225">
        <v>317.970703125</v>
      </c>
      <c r="V44" s="225">
        <v>317.8297119140625</v>
      </c>
      <c r="W44" s="225">
        <v>323.07150268554688</v>
      </c>
      <c r="X44" s="225">
        <v>331.70114135742188</v>
      </c>
      <c r="Y44" s="225">
        <v>330.06338500976563</v>
      </c>
      <c r="Z44" s="225">
        <v>331.72879028320313</v>
      </c>
      <c r="AA44" s="225">
        <v>320.33169555664063</v>
      </c>
      <c r="AB44" s="225">
        <v>319.38427734375</v>
      </c>
      <c r="AC44" s="225">
        <v>324.82391357421875</v>
      </c>
      <c r="AD44" s="225">
        <v>331.11911010742188</v>
      </c>
      <c r="AE44" s="225">
        <v>332.55804443359375</v>
      </c>
      <c r="AF44" s="225">
        <v>330.5958251953125</v>
      </c>
      <c r="AG44" s="225">
        <v>320.8958740234375</v>
      </c>
      <c r="AH44" s="225">
        <v>318.90371704101563</v>
      </c>
      <c r="AI44" s="225">
        <v>324.47183227539063</v>
      </c>
      <c r="AJ44" s="225">
        <v>330.62417602539063</v>
      </c>
      <c r="AK44" s="225">
        <v>328.82846069335938</v>
      </c>
      <c r="AL44" s="225">
        <v>331.17501831054688</v>
      </c>
      <c r="AM44" s="225">
        <v>318.32760620117188</v>
      </c>
      <c r="AN44" s="225">
        <v>318.02743530273438</v>
      </c>
      <c r="AO44" s="225">
        <v>325.15673828125</v>
      </c>
      <c r="AP44" s="225">
        <v>330.63568115234375</v>
      </c>
      <c r="AQ44" s="225">
        <v>332.7545166015625</v>
      </c>
      <c r="AR44" s="225">
        <v>330.81326293945313</v>
      </c>
      <c r="AS44" s="225">
        <v>318.11306762695313</v>
      </c>
      <c r="AT44" s="225">
        <v>318.00714111328125</v>
      </c>
      <c r="AU44" s="225">
        <v>323.77432250976563</v>
      </c>
      <c r="AV44" s="225">
        <v>329.693359375</v>
      </c>
      <c r="AW44" s="225">
        <v>329.13165283203125</v>
      </c>
      <c r="AX44" s="225">
        <v>330.283203125</v>
      </c>
      <c r="AY44" s="225">
        <v>321.03424072265625</v>
      </c>
      <c r="AZ44" s="225">
        <v>317.60720825195313</v>
      </c>
      <c r="BA44" s="225">
        <v>323.5535888671875</v>
      </c>
      <c r="BB44" s="225">
        <v>329.454833984375</v>
      </c>
      <c r="BC44" s="225">
        <v>329.99227905273438</v>
      </c>
      <c r="BD44" s="225">
        <v>331.24090576171875</v>
      </c>
      <c r="BE44" s="225">
        <v>320.57244873046875</v>
      </c>
      <c r="BF44" s="225">
        <v>316.1246337890625</v>
      </c>
      <c r="BG44" s="225">
        <v>323.39834594726563</v>
      </c>
      <c r="BH44" s="225">
        <v>327.90472412109375</v>
      </c>
      <c r="BI44" s="225">
        <v>326.572509765625</v>
      </c>
      <c r="BJ44" s="225">
        <v>329.73141479492188</v>
      </c>
      <c r="BK44" s="225">
        <v>321.39208984375</v>
      </c>
      <c r="BL44" s="225">
        <v>336.54568481445313</v>
      </c>
      <c r="BM44" s="225">
        <v>272.61154174804688</v>
      </c>
      <c r="BN44" s="225">
        <v>291.59878540039063</v>
      </c>
      <c r="BO44" s="225">
        <v>334.30868530273438</v>
      </c>
      <c r="BP44" s="225">
        <v>324.62472534179688</v>
      </c>
      <c r="BQ44" s="225">
        <v>353.39349365234375</v>
      </c>
      <c r="BR44" s="225">
        <v>331.5556640625</v>
      </c>
      <c r="BS44" s="225">
        <v>365.02877807617188</v>
      </c>
      <c r="BT44" s="225">
        <v>315.35928344726563</v>
      </c>
      <c r="BU44" s="225">
        <v>310.3299560546875</v>
      </c>
      <c r="BV44" s="225">
        <v>296.99136352539063</v>
      </c>
      <c r="BW44" s="225">
        <v>319.22784423828125</v>
      </c>
      <c r="BX44" s="225">
        <v>336.0540771484375</v>
      </c>
      <c r="BY44" s="225">
        <v>273.1171875</v>
      </c>
      <c r="BZ44" s="225">
        <v>292.1373291015625</v>
      </c>
      <c r="CA44" s="225">
        <v>334.362060546875</v>
      </c>
      <c r="CB44" s="225">
        <v>324.19830322265625</v>
      </c>
      <c r="CC44" s="225">
        <v>353.68359375</v>
      </c>
      <c r="CD44" s="225">
        <v>331.73965454101563</v>
      </c>
      <c r="CE44" s="225">
        <v>364.96566772460938</v>
      </c>
      <c r="CF44" s="225">
        <v>315.065185546875</v>
      </c>
      <c r="CG44" s="225">
        <v>304.34906005859375</v>
      </c>
      <c r="CH44" s="225">
        <v>297.19390869140625</v>
      </c>
      <c r="CI44" s="225">
        <v>318.53842163085938</v>
      </c>
      <c r="CJ44" s="225">
        <v>335.741455078125</v>
      </c>
      <c r="CK44" s="225">
        <v>272.71560668945313</v>
      </c>
      <c r="CL44" s="225">
        <v>293.77389526367188</v>
      </c>
      <c r="CM44" s="225">
        <v>330.90142822265625</v>
      </c>
      <c r="CN44" s="225">
        <v>324.10177612304688</v>
      </c>
      <c r="CO44" s="225">
        <v>350.40310668945313</v>
      </c>
      <c r="CP44" s="225">
        <v>332.22653198242188</v>
      </c>
      <c r="CQ44" s="225">
        <v>365.49722290039063</v>
      </c>
      <c r="CR44" s="225">
        <v>314.5477294921875</v>
      </c>
      <c r="CS44" s="225">
        <v>307.18215942382813</v>
      </c>
      <c r="CT44" s="225">
        <v>297.22891235351563</v>
      </c>
      <c r="CU44" s="225">
        <v>317.02468872070313</v>
      </c>
      <c r="CV44" s="225">
        <v>335.3211669921875</v>
      </c>
      <c r="CW44" s="225">
        <v>273.06582641601563</v>
      </c>
      <c r="CX44" s="225">
        <v>293.8272705078125</v>
      </c>
      <c r="CY44" s="225">
        <v>331.29425048828125</v>
      </c>
      <c r="CZ44" s="225">
        <v>324.2135009765625</v>
      </c>
      <c r="DA44" s="225">
        <v>352.34915161132813</v>
      </c>
      <c r="DB44" s="225">
        <v>330.01702880859375</v>
      </c>
      <c r="DC44" s="225">
        <v>364.7633056640625</v>
      </c>
      <c r="DD44" s="225">
        <v>313.94671630859375</v>
      </c>
      <c r="DE44" s="225">
        <v>306.0234375</v>
      </c>
      <c r="DF44" s="225">
        <v>295.99118041992188</v>
      </c>
      <c r="DG44" s="225">
        <v>316.62661743164063</v>
      </c>
      <c r="DH44" s="225">
        <v>335.18807983398438</v>
      </c>
      <c r="DI44" s="225">
        <v>272.37222290039063</v>
      </c>
      <c r="DJ44" s="225">
        <v>295.35406494140625</v>
      </c>
      <c r="DK44" s="225">
        <v>328.726806640625</v>
      </c>
      <c r="DL44" s="225">
        <v>323.98797607421875</v>
      </c>
      <c r="DM44" s="225">
        <v>351.93780517578125</v>
      </c>
      <c r="DN44" s="225">
        <v>332.19387817382813</v>
      </c>
      <c r="DO44" s="225">
        <v>365.6597900390625</v>
      </c>
      <c r="DP44" s="225">
        <v>313.94268798828125</v>
      </c>
      <c r="DQ44" s="225">
        <v>304.591064453125</v>
      </c>
      <c r="DR44" s="225">
        <v>295.57977294921875</v>
      </c>
      <c r="DS44" s="225">
        <v>316.6492919921875</v>
      </c>
      <c r="DT44" s="225">
        <v>334.48709106445313</v>
      </c>
      <c r="DU44" s="225">
        <v>272.81790161132813</v>
      </c>
      <c r="DV44" s="225">
        <v>294.60321044921875</v>
      </c>
      <c r="DW44" s="225">
        <v>328.67239379882813</v>
      </c>
      <c r="DX44" s="225">
        <v>323.818359375</v>
      </c>
      <c r="DY44" s="225">
        <v>351.62216186523438</v>
      </c>
      <c r="DZ44" s="225">
        <v>331.588134765625</v>
      </c>
      <c r="EA44" s="225">
        <v>365.26251220703125</v>
      </c>
      <c r="EB44" s="225">
        <v>313.38711547851563</v>
      </c>
      <c r="EC44" s="225">
        <v>307.965576171875</v>
      </c>
      <c r="ED44" s="225">
        <v>295.07846069335938</v>
      </c>
      <c r="EE44" s="225">
        <v>315.57327270507813</v>
      </c>
      <c r="EF44" s="225">
        <v>334.20828247070313</v>
      </c>
      <c r="EG44" s="225">
        <v>273.21270751953125</v>
      </c>
      <c r="EH44" s="225">
        <v>294.80215454101563</v>
      </c>
      <c r="EI44" s="225">
        <v>328.84454345703125</v>
      </c>
      <c r="EJ44" s="225">
        <v>323.69107055664063</v>
      </c>
      <c r="EK44" s="225">
        <v>349.61380004882813</v>
      </c>
      <c r="EL44" s="225">
        <v>330.16885375976563</v>
      </c>
      <c r="EM44" s="225">
        <v>364.17974853515625</v>
      </c>
      <c r="EN44" s="225">
        <v>314.06411743164063</v>
      </c>
      <c r="EO44" s="225">
        <v>303.85302734375</v>
      </c>
      <c r="EP44" s="225">
        <v>294.662353515625</v>
      </c>
      <c r="EQ44" s="225">
        <v>315.81503295898438</v>
      </c>
      <c r="ER44" s="225">
        <v>334.0372314453125</v>
      </c>
      <c r="ES44" s="225">
        <v>272.59613037109375</v>
      </c>
      <c r="ET44" s="225">
        <v>295.47390747070313</v>
      </c>
      <c r="EU44" s="225">
        <v>326.85003662109375</v>
      </c>
      <c r="EV44" s="225">
        <v>323.9493408203125</v>
      </c>
      <c r="EW44" s="225">
        <v>346.31915283203125</v>
      </c>
      <c r="EX44" s="225">
        <v>330.95608520507813</v>
      </c>
      <c r="EY44" s="225">
        <v>364.20571899414063</v>
      </c>
      <c r="EZ44" s="225">
        <v>313.4061279296875</v>
      </c>
      <c r="FA44" s="225">
        <v>305.26043701171875</v>
      </c>
      <c r="FB44" s="225">
        <v>294.445068359375</v>
      </c>
      <c r="FC44" s="225">
        <v>315.38507080078125</v>
      </c>
      <c r="FD44" s="225">
        <v>333.54562377929688</v>
      </c>
      <c r="FE44" s="225">
        <v>272.91815185546875</v>
      </c>
      <c r="FF44" s="225">
        <v>296.01513671875</v>
      </c>
      <c r="FG44" s="225">
        <v>325.82369995117188</v>
      </c>
      <c r="FH44" s="225">
        <v>323.86114501953125</v>
      </c>
      <c r="FI44" s="225">
        <v>346.32083129882813</v>
      </c>
      <c r="FJ44" s="225">
        <v>331.26568603515625</v>
      </c>
      <c r="FK44" s="225">
        <v>364.75131225585938</v>
      </c>
      <c r="FL44" s="225">
        <v>313.30355834960938</v>
      </c>
      <c r="FM44" s="225">
        <v>305.05929565429688</v>
      </c>
      <c r="FN44" s="225">
        <v>294.03268432617188</v>
      </c>
      <c r="FO44" s="225">
        <v>313.98226928710938</v>
      </c>
      <c r="FP44" s="225">
        <v>333.046875</v>
      </c>
      <c r="FQ44" s="225">
        <v>273.43017578125</v>
      </c>
      <c r="FR44" s="225">
        <v>295.96759033203125</v>
      </c>
      <c r="FS44" s="225">
        <v>324.77264404296875</v>
      </c>
      <c r="FT44" s="225">
        <v>323.87173461914063</v>
      </c>
      <c r="FU44" s="225">
        <v>343.358642578125</v>
      </c>
      <c r="FV44" s="225">
        <v>328.42446899414063</v>
      </c>
      <c r="FW44" s="225">
        <v>364.03378295898438</v>
      </c>
      <c r="FX44" s="225">
        <v>313.40536499023438</v>
      </c>
      <c r="FY44" s="225">
        <v>308.46176147460938</v>
      </c>
      <c r="FZ44" s="225">
        <v>292.68771362304688</v>
      </c>
      <c r="GA44" s="225">
        <v>313.08538818359375</v>
      </c>
      <c r="GB44" s="225">
        <v>325.08624267578125</v>
      </c>
      <c r="GC44" s="225">
        <v>324.878662109375</v>
      </c>
      <c r="GD44" s="225">
        <v>324.20083618164063</v>
      </c>
      <c r="GE44" s="225">
        <v>322.8846435546875</v>
      </c>
      <c r="GF44" s="225">
        <v>323.95205688476563</v>
      </c>
      <c r="GG44" s="225">
        <v>322.97833251953125</v>
      </c>
      <c r="GH44" s="225">
        <v>322.69573974609375</v>
      </c>
      <c r="GI44" s="225">
        <v>321.81808471679688</v>
      </c>
      <c r="GJ44" s="225">
        <v>321.15194702148438</v>
      </c>
      <c r="GK44" s="225">
        <v>319.55245971679688</v>
      </c>
      <c r="GL44" s="225">
        <v>334.727783203125</v>
      </c>
      <c r="GM44" s="225">
        <v>272.93923950195313</v>
      </c>
      <c r="GN44" s="225">
        <v>294.6798095703125</v>
      </c>
      <c r="GO44" s="225">
        <v>328.38760375976563</v>
      </c>
      <c r="GP44" s="225">
        <v>323.94906616210938</v>
      </c>
      <c r="GQ44" s="225">
        <v>348.01702880859375</v>
      </c>
      <c r="GR44" s="225">
        <v>330.59732055664063</v>
      </c>
      <c r="GS44" s="225">
        <v>364.73947143554688</v>
      </c>
      <c r="GT44" s="225">
        <v>313.80142211914063</v>
      </c>
      <c r="GU44" s="225">
        <v>306.2679443359375</v>
      </c>
      <c r="GV44" s="225">
        <v>294.59130859375</v>
      </c>
      <c r="GW44" s="225">
        <v>315.37051391601563</v>
      </c>
      <c r="GX44" s="225">
        <v>322.33782958984375</v>
      </c>
      <c r="GY44" s="225">
        <v>322.33779907226563</v>
      </c>
    </row>
    <row r="45" spans="1:207" x14ac:dyDescent="0.25">
      <c r="A45" s="226">
        <v>44013</v>
      </c>
      <c r="B45" s="225">
        <v>7</v>
      </c>
      <c r="C45" s="225">
        <v>2020</v>
      </c>
      <c r="D45" s="225">
        <v>325.4039306640625</v>
      </c>
      <c r="E45" s="225">
        <v>329.47210693359375</v>
      </c>
      <c r="F45" s="225">
        <v>336.94873046875</v>
      </c>
      <c r="G45" s="225">
        <v>338.25689697265625</v>
      </c>
      <c r="H45" s="225">
        <v>337.4566650390625</v>
      </c>
      <c r="I45" s="225">
        <v>325.33489990234375</v>
      </c>
      <c r="J45" s="225">
        <v>325.12832641601563</v>
      </c>
      <c r="K45" s="225">
        <v>331.88946533203125</v>
      </c>
      <c r="L45" s="225">
        <v>336.5999755859375</v>
      </c>
      <c r="M45" s="225">
        <v>337.27899169921875</v>
      </c>
      <c r="N45" s="225">
        <v>337.18365478515625</v>
      </c>
      <c r="O45" s="225">
        <v>324.28887939453125</v>
      </c>
      <c r="P45" s="225">
        <v>324.64263916015625</v>
      </c>
      <c r="Q45" s="225">
        <v>330.72537231445313</v>
      </c>
      <c r="R45" s="225">
        <v>336.53579711914063</v>
      </c>
      <c r="S45" s="225">
        <v>339.34158325195313</v>
      </c>
      <c r="T45" s="225">
        <v>337.161865234375</v>
      </c>
      <c r="U45" s="225">
        <v>326.68716430664063</v>
      </c>
      <c r="V45" s="225">
        <v>323.0137939453125</v>
      </c>
      <c r="W45" s="225">
        <v>330.03591918945313</v>
      </c>
      <c r="X45" s="225">
        <v>337.534423828125</v>
      </c>
      <c r="Y45" s="225">
        <v>337.12771606445313</v>
      </c>
      <c r="Z45" s="225">
        <v>339.05679321289063</v>
      </c>
      <c r="AA45" s="225">
        <v>328.97705078125</v>
      </c>
      <c r="AB45" s="225">
        <v>324.48904418945313</v>
      </c>
      <c r="AC45" s="225">
        <v>331.7532958984375</v>
      </c>
      <c r="AD45" s="225">
        <v>337.26345825195313</v>
      </c>
      <c r="AE45" s="225">
        <v>339.56234741210938</v>
      </c>
      <c r="AF45" s="225">
        <v>337.89926147460938</v>
      </c>
      <c r="AG45" s="225">
        <v>329.17767333984375</v>
      </c>
      <c r="AH45" s="225">
        <v>323.90548706054688</v>
      </c>
      <c r="AI45" s="225">
        <v>331.45492553710938</v>
      </c>
      <c r="AJ45" s="225">
        <v>336.87661743164063</v>
      </c>
      <c r="AK45" s="225">
        <v>336.07174682617188</v>
      </c>
      <c r="AL45" s="225">
        <v>338.68997192382813</v>
      </c>
      <c r="AM45" s="225">
        <v>327.16909790039063</v>
      </c>
      <c r="AN45" s="225">
        <v>323.22210693359375</v>
      </c>
      <c r="AO45" s="225">
        <v>332.0804443359375</v>
      </c>
      <c r="AP45" s="225">
        <v>337.29592895507813</v>
      </c>
      <c r="AQ45" s="225">
        <v>339.88436889648438</v>
      </c>
      <c r="AR45" s="225">
        <v>338.3026123046875</v>
      </c>
      <c r="AS45" s="225">
        <v>326.56643676757813</v>
      </c>
      <c r="AT45" s="225">
        <v>323.20181274414063</v>
      </c>
      <c r="AU45" s="225">
        <v>330.89523315429688</v>
      </c>
      <c r="AV45" s="225">
        <v>336.32681274414063</v>
      </c>
      <c r="AW45" s="225">
        <v>336.35458374023438</v>
      </c>
      <c r="AX45" s="225">
        <v>337.7662353515625</v>
      </c>
      <c r="AY45" s="225">
        <v>329.61212158203125</v>
      </c>
      <c r="AZ45" s="225">
        <v>322.86239624023438</v>
      </c>
      <c r="BA45" s="225">
        <v>330.66653442382813</v>
      </c>
      <c r="BB45" s="225">
        <v>336.26821899414063</v>
      </c>
      <c r="BC45" s="225">
        <v>336.8997802734375</v>
      </c>
      <c r="BD45" s="225">
        <v>338.79739379882813</v>
      </c>
      <c r="BE45" s="225">
        <v>329.1961669921875</v>
      </c>
      <c r="BF45" s="225">
        <v>321.695556640625</v>
      </c>
      <c r="BG45" s="225">
        <v>330.90792846679688</v>
      </c>
      <c r="BH45" s="225">
        <v>335.28887939453125</v>
      </c>
      <c r="BI45" s="225">
        <v>334.5443115234375</v>
      </c>
      <c r="BJ45" s="225">
        <v>337.44265747070313</v>
      </c>
      <c r="BK45" s="225">
        <v>330.47225952148438</v>
      </c>
      <c r="BL45" s="225">
        <v>340.62924194335938</v>
      </c>
      <c r="BM45" s="225">
        <v>276.160888671875</v>
      </c>
      <c r="BN45" s="225">
        <v>303.1103515625</v>
      </c>
      <c r="BO45" s="225">
        <v>337.81350708007813</v>
      </c>
      <c r="BP45" s="225">
        <v>336.62246704101563</v>
      </c>
      <c r="BQ45" s="225">
        <v>361.55682373046875</v>
      </c>
      <c r="BR45" s="225">
        <v>338.05975341796875</v>
      </c>
      <c r="BS45" s="225">
        <v>367.30624389648438</v>
      </c>
      <c r="BT45" s="225">
        <v>326.38275146484375</v>
      </c>
      <c r="BU45" s="225">
        <v>310.74237060546875</v>
      </c>
      <c r="BV45" s="225">
        <v>302.80615234375</v>
      </c>
      <c r="BW45" s="225">
        <v>326.22903442382813</v>
      </c>
      <c r="BX45" s="225">
        <v>340.12826538085938</v>
      </c>
      <c r="BY45" s="225">
        <v>276.80169677734375</v>
      </c>
      <c r="BZ45" s="225">
        <v>303.52166748046875</v>
      </c>
      <c r="CA45" s="225">
        <v>338.0496826171875</v>
      </c>
      <c r="CB45" s="225">
        <v>336.20675659179688</v>
      </c>
      <c r="CC45" s="225">
        <v>361.93557739257813</v>
      </c>
      <c r="CD45" s="225">
        <v>338.11447143554688</v>
      </c>
      <c r="CE45" s="225">
        <v>367.06735229492188</v>
      </c>
      <c r="CF45" s="225">
        <v>325.75726318359375</v>
      </c>
      <c r="CG45" s="225">
        <v>305.00457763671875</v>
      </c>
      <c r="CH45" s="225">
        <v>303.03121948242188</v>
      </c>
      <c r="CI45" s="225">
        <v>325.71810913085938</v>
      </c>
      <c r="CJ45" s="225">
        <v>339.83193969726563</v>
      </c>
      <c r="CK45" s="225">
        <v>276.4180908203125</v>
      </c>
      <c r="CL45" s="225">
        <v>304.4697265625</v>
      </c>
      <c r="CM45" s="225">
        <v>334.40264892578125</v>
      </c>
      <c r="CN45" s="225">
        <v>336.29168701171875</v>
      </c>
      <c r="CO45" s="225">
        <v>358.2685546875</v>
      </c>
      <c r="CP45" s="225">
        <v>338.64474487304688</v>
      </c>
      <c r="CQ45" s="225">
        <v>367.88751220703125</v>
      </c>
      <c r="CR45" s="225">
        <v>325.38455200195313</v>
      </c>
      <c r="CS45" s="225">
        <v>307.14596557617188</v>
      </c>
      <c r="CT45" s="225">
        <v>303.01263427734375</v>
      </c>
      <c r="CU45" s="225">
        <v>324.31100463867188</v>
      </c>
      <c r="CV45" s="225">
        <v>339.52041625976563</v>
      </c>
      <c r="CW45" s="225">
        <v>276.82720947265625</v>
      </c>
      <c r="CX45" s="225">
        <v>304.84738159179688</v>
      </c>
      <c r="CY45" s="225">
        <v>334.81341552734375</v>
      </c>
      <c r="CZ45" s="225">
        <v>336.72714233398438</v>
      </c>
      <c r="DA45" s="225">
        <v>360.49557495117188</v>
      </c>
      <c r="DB45" s="225">
        <v>336.18905639648438</v>
      </c>
      <c r="DC45" s="225">
        <v>367.41464233398438</v>
      </c>
      <c r="DD45" s="225">
        <v>324.72857666015625</v>
      </c>
      <c r="DE45" s="225">
        <v>306.01763916015625</v>
      </c>
      <c r="DF45" s="225">
        <v>301.68032836914063</v>
      </c>
      <c r="DG45" s="225">
        <v>323.92559814453125</v>
      </c>
      <c r="DH45" s="225">
        <v>339.37652587890625</v>
      </c>
      <c r="DI45" s="225">
        <v>276.02191162109375</v>
      </c>
      <c r="DJ45" s="225">
        <v>306.06076049804688</v>
      </c>
      <c r="DK45" s="225">
        <v>332.32040405273438</v>
      </c>
      <c r="DL45" s="225">
        <v>336.28802490234375</v>
      </c>
      <c r="DM45" s="225">
        <v>359.9539794921875</v>
      </c>
      <c r="DN45" s="225">
        <v>338.46823120117188</v>
      </c>
      <c r="DO45" s="225">
        <v>368.18923950195313</v>
      </c>
      <c r="DP45" s="225">
        <v>324.49176025390625</v>
      </c>
      <c r="DQ45" s="225">
        <v>304.97842407226563</v>
      </c>
      <c r="DR45" s="225">
        <v>301.23678588867188</v>
      </c>
      <c r="DS45" s="225">
        <v>323.875244140625</v>
      </c>
      <c r="DT45" s="225">
        <v>338.7509765625</v>
      </c>
      <c r="DU45" s="225">
        <v>276.49758911132813</v>
      </c>
      <c r="DV45" s="225">
        <v>305.26492309570313</v>
      </c>
      <c r="DW45" s="225">
        <v>332.20657348632813</v>
      </c>
      <c r="DX45" s="225">
        <v>336.371826171875</v>
      </c>
      <c r="DY45" s="225">
        <v>359.60525512695313</v>
      </c>
      <c r="DZ45" s="225">
        <v>337.71661376953125</v>
      </c>
      <c r="EA45" s="225">
        <v>367.91525268554688</v>
      </c>
      <c r="EB45" s="225">
        <v>324.4344482421875</v>
      </c>
      <c r="EC45" s="225">
        <v>307.62728881835938</v>
      </c>
      <c r="ED45" s="225">
        <v>300.7586669921875</v>
      </c>
      <c r="EE45" s="225">
        <v>322.97836303710938</v>
      </c>
      <c r="EF45" s="225">
        <v>338.51437377929688</v>
      </c>
      <c r="EG45" s="225">
        <v>276.953857421875</v>
      </c>
      <c r="EH45" s="225">
        <v>305.07257080078125</v>
      </c>
      <c r="EI45" s="225">
        <v>332.43426513671875</v>
      </c>
      <c r="EJ45" s="225">
        <v>336.3634033203125</v>
      </c>
      <c r="EK45" s="225">
        <v>357.32052612304688</v>
      </c>
      <c r="EL45" s="225">
        <v>336.22784423828125</v>
      </c>
      <c r="EM45" s="225">
        <v>366.85147094726563</v>
      </c>
      <c r="EN45" s="225">
        <v>324.57485961914063</v>
      </c>
      <c r="EO45" s="225">
        <v>303.96734619140625</v>
      </c>
      <c r="EP45" s="225">
        <v>300.32223510742188</v>
      </c>
      <c r="EQ45" s="225">
        <v>323.24130249023438</v>
      </c>
      <c r="ER45" s="225">
        <v>338.40240478515625</v>
      </c>
      <c r="ES45" s="225">
        <v>276.25845336914063</v>
      </c>
      <c r="ET45" s="225">
        <v>305.64498901367188</v>
      </c>
      <c r="EU45" s="225">
        <v>330.19107055664063</v>
      </c>
      <c r="EV45" s="225">
        <v>336.41806030273438</v>
      </c>
      <c r="EW45" s="225">
        <v>353.57614135742188</v>
      </c>
      <c r="EX45" s="225">
        <v>336.97640991210938</v>
      </c>
      <c r="EY45" s="225">
        <v>366.76715087890625</v>
      </c>
      <c r="EZ45" s="225">
        <v>324.0286865234375</v>
      </c>
      <c r="FA45" s="225">
        <v>304.95864868164063</v>
      </c>
      <c r="FB45" s="225">
        <v>300.08486938476563</v>
      </c>
      <c r="FC45" s="225">
        <v>322.73660278320313</v>
      </c>
      <c r="FD45" s="225">
        <v>337.94329833984375</v>
      </c>
      <c r="FE45" s="225">
        <v>276.64111328125</v>
      </c>
      <c r="FF45" s="225">
        <v>306.12384033203125</v>
      </c>
      <c r="FG45" s="225">
        <v>329.16241455078125</v>
      </c>
      <c r="FH45" s="225">
        <v>336.70602416992188</v>
      </c>
      <c r="FI45" s="225">
        <v>353.55905151367188</v>
      </c>
      <c r="FJ45" s="225">
        <v>337.21762084960938</v>
      </c>
      <c r="FK45" s="225">
        <v>367.31915283203125</v>
      </c>
      <c r="FL45" s="225">
        <v>323.79666137695313</v>
      </c>
      <c r="FM45" s="225">
        <v>304.61477661132813</v>
      </c>
      <c r="FN45" s="225">
        <v>299.64617919921875</v>
      </c>
      <c r="FO45" s="225">
        <v>321.52862548828125</v>
      </c>
      <c r="FP45" s="225">
        <v>337.51321411132813</v>
      </c>
      <c r="FQ45" s="225">
        <v>277.283935546875</v>
      </c>
      <c r="FR45" s="225">
        <v>305.30477905273438</v>
      </c>
      <c r="FS45" s="225">
        <v>327.77755737304688</v>
      </c>
      <c r="FT45" s="225">
        <v>337.07284545898438</v>
      </c>
      <c r="FU45" s="225">
        <v>350.21023559570313</v>
      </c>
      <c r="FV45" s="225">
        <v>334.2677001953125</v>
      </c>
      <c r="FW45" s="225">
        <v>367.22119140625</v>
      </c>
      <c r="FX45" s="225">
        <v>323.78424072265625</v>
      </c>
      <c r="FY45" s="225">
        <v>307.62283325195313</v>
      </c>
      <c r="FZ45" s="225">
        <v>298.13052368164063</v>
      </c>
      <c r="GA45" s="225">
        <v>320.82229614257813</v>
      </c>
      <c r="GB45" s="225">
        <v>331.14068603515625</v>
      </c>
      <c r="GC45" s="225">
        <v>331.05740356445313</v>
      </c>
      <c r="GD45" s="225">
        <v>330.25387573242188</v>
      </c>
      <c r="GE45" s="225">
        <v>329.166015625</v>
      </c>
      <c r="GF45" s="225">
        <v>330.184814453125</v>
      </c>
      <c r="GG45" s="225">
        <v>329.259033203125</v>
      </c>
      <c r="GH45" s="225">
        <v>329.00985717773438</v>
      </c>
      <c r="GI45" s="225">
        <v>328.16156005859375</v>
      </c>
      <c r="GJ45" s="225">
        <v>327.47891235351563</v>
      </c>
      <c r="GK45" s="225">
        <v>326.11474609375</v>
      </c>
      <c r="GL45" s="225">
        <v>338.9818115234375</v>
      </c>
      <c r="GM45" s="225">
        <v>276.6585693359375</v>
      </c>
      <c r="GN45" s="225">
        <v>305.10543823242188</v>
      </c>
      <c r="GO45" s="225">
        <v>331.7882080078125</v>
      </c>
      <c r="GP45" s="225">
        <v>336.62918090820313</v>
      </c>
      <c r="GQ45" s="225">
        <v>355.5062255859375</v>
      </c>
      <c r="GR45" s="225">
        <v>336.67636108398438</v>
      </c>
      <c r="GS45" s="225">
        <v>367.36654663085938</v>
      </c>
      <c r="GT45" s="225">
        <v>324.4193115234375</v>
      </c>
      <c r="GU45" s="225">
        <v>306.00103759765625</v>
      </c>
      <c r="GV45" s="225">
        <v>300.21304321289063</v>
      </c>
      <c r="GW45" s="225">
        <v>322.80581665039063</v>
      </c>
      <c r="GX45" s="225">
        <v>328.64688110351563</v>
      </c>
      <c r="GY45" s="225">
        <v>328.6468505859375</v>
      </c>
    </row>
    <row r="46" spans="1:207" x14ac:dyDescent="0.25">
      <c r="A46" s="226">
        <v>44044</v>
      </c>
      <c r="B46" s="225">
        <v>8</v>
      </c>
      <c r="C46" s="225">
        <v>2020</v>
      </c>
      <c r="D46" s="225">
        <v>335.13980102539063</v>
      </c>
      <c r="E46" s="225">
        <v>338.44589233398438</v>
      </c>
      <c r="F46" s="225">
        <v>345.74468994140625</v>
      </c>
      <c r="G46" s="225">
        <v>346.28579711914063</v>
      </c>
      <c r="H46" s="225">
        <v>346.88217163085938</v>
      </c>
      <c r="I46" s="225">
        <v>334.65081787109375</v>
      </c>
      <c r="J46" s="225">
        <v>334.849853515625</v>
      </c>
      <c r="K46" s="225">
        <v>340.83963012695313</v>
      </c>
      <c r="L46" s="225">
        <v>345.345703125</v>
      </c>
      <c r="M46" s="225">
        <v>345.12606811523438</v>
      </c>
      <c r="N46" s="225">
        <v>346.42755126953125</v>
      </c>
      <c r="O46" s="225">
        <v>333.38815307617188</v>
      </c>
      <c r="P46" s="225">
        <v>334.04629516601563</v>
      </c>
      <c r="Q46" s="225">
        <v>339.436767578125</v>
      </c>
      <c r="R46" s="225">
        <v>345.1864013671875</v>
      </c>
      <c r="S46" s="225">
        <v>347.65579223632813</v>
      </c>
      <c r="T46" s="225">
        <v>346.26547241210938</v>
      </c>
      <c r="U46" s="225">
        <v>336.17684936523438</v>
      </c>
      <c r="V46" s="225">
        <v>332.270751953125</v>
      </c>
      <c r="W46" s="225">
        <v>338.74542236328125</v>
      </c>
      <c r="X46" s="225">
        <v>346.22149658203125</v>
      </c>
      <c r="Y46" s="225">
        <v>345.00973510742188</v>
      </c>
      <c r="Z46" s="225">
        <v>348.275634765625</v>
      </c>
      <c r="AA46" s="225">
        <v>338.60101318359375</v>
      </c>
      <c r="AB46" s="225">
        <v>333.82785034179688</v>
      </c>
      <c r="AC46" s="225">
        <v>340.37692260742188</v>
      </c>
      <c r="AD46" s="225">
        <v>345.88104248046875</v>
      </c>
      <c r="AE46" s="225">
        <v>347.96963500976563</v>
      </c>
      <c r="AF46" s="225">
        <v>346.9576416015625</v>
      </c>
      <c r="AG46" s="225">
        <v>338.59951782226563</v>
      </c>
      <c r="AH46" s="225">
        <v>333.09597778320313</v>
      </c>
      <c r="AI46" s="225">
        <v>340.17202758789063</v>
      </c>
      <c r="AJ46" s="225">
        <v>345.45462036132813</v>
      </c>
      <c r="AK46" s="225">
        <v>343.67526245117188</v>
      </c>
      <c r="AL46" s="225">
        <v>347.85458374023438</v>
      </c>
      <c r="AM46" s="225">
        <v>336.76885986328125</v>
      </c>
      <c r="AN46" s="225">
        <v>332.36990356445313</v>
      </c>
      <c r="AO46" s="225">
        <v>340.7203369140625</v>
      </c>
      <c r="AP46" s="225">
        <v>345.92935180664063</v>
      </c>
      <c r="AQ46" s="225">
        <v>348.19189453125</v>
      </c>
      <c r="AR46" s="225">
        <v>347.28018188476563</v>
      </c>
      <c r="AS46" s="225">
        <v>335.82354736328125</v>
      </c>
      <c r="AT46" s="225">
        <v>332.2330322265625</v>
      </c>
      <c r="AU46" s="225">
        <v>339.55368041992188</v>
      </c>
      <c r="AV46" s="225">
        <v>344.83279418945313</v>
      </c>
      <c r="AW46" s="225">
        <v>344.08721923828125</v>
      </c>
      <c r="AX46" s="225">
        <v>346.70626831054688</v>
      </c>
      <c r="AY46" s="225">
        <v>339.0419921875</v>
      </c>
      <c r="AZ46" s="225">
        <v>331.82778930664063</v>
      </c>
      <c r="BA46" s="225">
        <v>339.11749267578125</v>
      </c>
      <c r="BB46" s="225">
        <v>344.79806518554688</v>
      </c>
      <c r="BC46" s="225">
        <v>344.73150634765625</v>
      </c>
      <c r="BD46" s="225">
        <v>347.78005981445313</v>
      </c>
      <c r="BE46" s="225">
        <v>338.6407470703125</v>
      </c>
      <c r="BF46" s="225">
        <v>330.5252685546875</v>
      </c>
      <c r="BG46" s="225">
        <v>339.5076904296875</v>
      </c>
      <c r="BH46" s="225">
        <v>343.7930908203125</v>
      </c>
      <c r="BI46" s="225">
        <v>342.22775268554688</v>
      </c>
      <c r="BJ46" s="225">
        <v>346.310546875</v>
      </c>
      <c r="BK46" s="225">
        <v>340.11880493164063</v>
      </c>
      <c r="BL46" s="225">
        <v>351.82839965820313</v>
      </c>
      <c r="BM46" s="225">
        <v>279.68167114257813</v>
      </c>
      <c r="BN46" s="225">
        <v>309.2037353515625</v>
      </c>
      <c r="BO46" s="225">
        <v>345.46026611328125</v>
      </c>
      <c r="BP46" s="225">
        <v>348.04562377929688</v>
      </c>
      <c r="BQ46" s="225">
        <v>370.625732421875</v>
      </c>
      <c r="BR46" s="225">
        <v>348.05905151367188</v>
      </c>
      <c r="BS46" s="225">
        <v>369.1888427734375</v>
      </c>
      <c r="BT46" s="225">
        <v>336.39614868164063</v>
      </c>
      <c r="BU46" s="225">
        <v>313.50265502929688</v>
      </c>
      <c r="BV46" s="225">
        <v>308.46099853515625</v>
      </c>
      <c r="BW46" s="225">
        <v>336.04855346679688</v>
      </c>
      <c r="BX46" s="225">
        <v>351.4547119140625</v>
      </c>
      <c r="BY46" s="225">
        <v>280.41763305664063</v>
      </c>
      <c r="BZ46" s="225">
        <v>309.94552612304688</v>
      </c>
      <c r="CA46" s="225">
        <v>345.80050659179688</v>
      </c>
      <c r="CB46" s="225">
        <v>347.6771240234375</v>
      </c>
      <c r="CC46" s="225">
        <v>370.84698486328125</v>
      </c>
      <c r="CD46" s="225">
        <v>347.88082885742188</v>
      </c>
      <c r="CE46" s="225">
        <v>368.80630493164063</v>
      </c>
      <c r="CF46" s="225">
        <v>336.04397583007813</v>
      </c>
      <c r="CG46" s="225">
        <v>307.34201049804688</v>
      </c>
      <c r="CH46" s="225">
        <v>308.634521484375</v>
      </c>
      <c r="CI46" s="225">
        <v>335.77981567382813</v>
      </c>
      <c r="CJ46" s="225">
        <v>351.27163696289063</v>
      </c>
      <c r="CK46" s="225">
        <v>279.9095458984375</v>
      </c>
      <c r="CL46" s="225">
        <v>311.12652587890625</v>
      </c>
      <c r="CM46" s="225">
        <v>342.21685791015625</v>
      </c>
      <c r="CN46" s="225">
        <v>347.83187866210938</v>
      </c>
      <c r="CO46" s="225">
        <v>367.04135131835938</v>
      </c>
      <c r="CP46" s="225">
        <v>348.530029296875</v>
      </c>
      <c r="CQ46" s="225">
        <v>369.35870361328125</v>
      </c>
      <c r="CR46" s="225">
        <v>335.87228393554688</v>
      </c>
      <c r="CS46" s="225">
        <v>309.70785522460938</v>
      </c>
      <c r="CT46" s="225">
        <v>308.62747192382813</v>
      </c>
      <c r="CU46" s="225">
        <v>334.60247802734375</v>
      </c>
      <c r="CV46" s="225">
        <v>351.0587158203125</v>
      </c>
      <c r="CW46" s="225">
        <v>280.49969482421875</v>
      </c>
      <c r="CX46" s="225">
        <v>311.35910034179688</v>
      </c>
      <c r="CY46" s="225">
        <v>342.591552734375</v>
      </c>
      <c r="CZ46" s="225">
        <v>348.41537475585938</v>
      </c>
      <c r="DA46" s="225">
        <v>369.33697509765625</v>
      </c>
      <c r="DB46" s="225">
        <v>345.83346557617188</v>
      </c>
      <c r="DC46" s="225">
        <v>368.66726684570313</v>
      </c>
      <c r="DD46" s="225">
        <v>335.4517822265625</v>
      </c>
      <c r="DE46" s="225">
        <v>308.49612426757813</v>
      </c>
      <c r="DF46" s="225">
        <v>307.25341796875</v>
      </c>
      <c r="DG46" s="225">
        <v>334.44342041015625</v>
      </c>
      <c r="DH46" s="225">
        <v>351.0029296875</v>
      </c>
      <c r="DI46" s="225">
        <v>279.49905395507813</v>
      </c>
      <c r="DJ46" s="225">
        <v>312.77072143554688</v>
      </c>
      <c r="DK46" s="225">
        <v>340.079345703125</v>
      </c>
      <c r="DL46" s="225">
        <v>347.89657592773438</v>
      </c>
      <c r="DM46" s="225">
        <v>368.62060546875</v>
      </c>
      <c r="DN46" s="225">
        <v>348.17404174804688</v>
      </c>
      <c r="DO46" s="225">
        <v>369.27151489257813</v>
      </c>
      <c r="DP46" s="225">
        <v>335.046142578125</v>
      </c>
      <c r="DQ46" s="225">
        <v>307.26141357421875</v>
      </c>
      <c r="DR46" s="225">
        <v>306.8974609375</v>
      </c>
      <c r="DS46" s="225">
        <v>334.05783081054688</v>
      </c>
      <c r="DT46" s="225">
        <v>350.41009521484375</v>
      </c>
      <c r="DU46" s="225">
        <v>279.99053955078125</v>
      </c>
      <c r="DV46" s="225">
        <v>311.95938110351563</v>
      </c>
      <c r="DW46" s="225">
        <v>339.92636108398438</v>
      </c>
      <c r="DX46" s="225">
        <v>348.10693359375</v>
      </c>
      <c r="DY46" s="225">
        <v>368.27633666992188</v>
      </c>
      <c r="DZ46" s="225">
        <v>347.32696533203125</v>
      </c>
      <c r="EA46" s="225">
        <v>369.05795288085938</v>
      </c>
      <c r="EB46" s="225">
        <v>335.449462890625</v>
      </c>
      <c r="EC46" s="225">
        <v>310.2691650390625</v>
      </c>
      <c r="ED46" s="225">
        <v>306.37744140625</v>
      </c>
      <c r="EE46" s="225">
        <v>333.77365112304688</v>
      </c>
      <c r="EF46" s="225">
        <v>350.20550537109375</v>
      </c>
      <c r="EG46" s="225">
        <v>280.4869384765625</v>
      </c>
      <c r="EH46" s="225">
        <v>311.94024658203125</v>
      </c>
      <c r="EI46" s="225">
        <v>340.06573486328125</v>
      </c>
      <c r="EJ46" s="225">
        <v>348.09194946289063</v>
      </c>
      <c r="EK46" s="225">
        <v>365.89544677734375</v>
      </c>
      <c r="EL46" s="225">
        <v>345.877685546875</v>
      </c>
      <c r="EM46" s="225">
        <v>367.91888427734375</v>
      </c>
      <c r="EN46" s="225">
        <v>335.4742431640625</v>
      </c>
      <c r="EO46" s="225">
        <v>306.31219482421875</v>
      </c>
      <c r="EP46" s="225">
        <v>305.85342407226563</v>
      </c>
      <c r="EQ46" s="225">
        <v>333.93658447265625</v>
      </c>
      <c r="ER46" s="225">
        <v>350.1949462890625</v>
      </c>
      <c r="ES46" s="225">
        <v>279.76812744140625</v>
      </c>
      <c r="ET46" s="225">
        <v>312.38937377929688</v>
      </c>
      <c r="EU46" s="225">
        <v>337.84115600585938</v>
      </c>
      <c r="EV46" s="225">
        <v>348.13232421875</v>
      </c>
      <c r="EW46" s="225">
        <v>361.9708251953125</v>
      </c>
      <c r="EX46" s="225">
        <v>346.614013671875</v>
      </c>
      <c r="EY46" s="225">
        <v>367.63592529296875</v>
      </c>
      <c r="EZ46" s="225">
        <v>335.14617919921875</v>
      </c>
      <c r="FA46" s="225">
        <v>307.4364013671875</v>
      </c>
      <c r="FB46" s="225">
        <v>305.6168212890625</v>
      </c>
      <c r="FC46" s="225">
        <v>333.74114990234375</v>
      </c>
      <c r="FD46" s="225">
        <v>349.80801391601563</v>
      </c>
      <c r="FE46" s="225">
        <v>280.19021606445313</v>
      </c>
      <c r="FF46" s="225">
        <v>312.96267700195313</v>
      </c>
      <c r="FG46" s="225">
        <v>336.71829223632813</v>
      </c>
      <c r="FH46" s="225">
        <v>348.45745849609375</v>
      </c>
      <c r="FI46" s="225">
        <v>361.88629150390625</v>
      </c>
      <c r="FJ46" s="225">
        <v>346.8150634765625</v>
      </c>
      <c r="FK46" s="225">
        <v>368.13177490234375</v>
      </c>
      <c r="FL46" s="225">
        <v>335.00820922851563</v>
      </c>
      <c r="FM46" s="225">
        <v>307.18508911132813</v>
      </c>
      <c r="FN46" s="225">
        <v>305.28274536132813</v>
      </c>
      <c r="FO46" s="225">
        <v>333.08758544921875</v>
      </c>
      <c r="FP46" s="225">
        <v>349.444580078125</v>
      </c>
      <c r="FQ46" s="225">
        <v>280.9012451171875</v>
      </c>
      <c r="FR46" s="225">
        <v>312.30209350585938</v>
      </c>
      <c r="FS46" s="225">
        <v>335.35519409179688</v>
      </c>
      <c r="FT46" s="225">
        <v>348.9251708984375</v>
      </c>
      <c r="FU46" s="225">
        <v>358.43624877929688</v>
      </c>
      <c r="FV46" s="225">
        <v>343.83883666992188</v>
      </c>
      <c r="FW46" s="225">
        <v>367.9835205078125</v>
      </c>
      <c r="FX46" s="225">
        <v>335.1722412109375</v>
      </c>
      <c r="FY46" s="225">
        <v>310.33352661132813</v>
      </c>
      <c r="FZ46" s="225">
        <v>303.44204711914063</v>
      </c>
      <c r="GA46" s="225">
        <v>332.88082885742188</v>
      </c>
      <c r="GB46" s="225">
        <v>340.22512817382813</v>
      </c>
      <c r="GC46" s="225">
        <v>340.14370727539063</v>
      </c>
      <c r="GD46" s="225">
        <v>339.24200439453125</v>
      </c>
      <c r="GE46" s="225">
        <v>338.11801147460938</v>
      </c>
      <c r="GF46" s="225">
        <v>339.13046264648438</v>
      </c>
      <c r="GG46" s="225">
        <v>338.19656372070313</v>
      </c>
      <c r="GH46" s="225">
        <v>337.91705322265625</v>
      </c>
      <c r="GI46" s="225">
        <v>337.02023315429688</v>
      </c>
      <c r="GJ46" s="225">
        <v>336.25759887695313</v>
      </c>
      <c r="GK46" s="225">
        <v>334.92910766601563</v>
      </c>
      <c r="GL46" s="225">
        <v>350.6064453125</v>
      </c>
      <c r="GM46" s="225">
        <v>280.213623046875</v>
      </c>
      <c r="GN46" s="225">
        <v>311.81573486328125</v>
      </c>
      <c r="GO46" s="225">
        <v>339.45416259765625</v>
      </c>
      <c r="GP46" s="225">
        <v>348.346435546875</v>
      </c>
      <c r="GQ46" s="225">
        <v>364.00601196289063</v>
      </c>
      <c r="GR46" s="225">
        <v>346.3343505859375</v>
      </c>
      <c r="GS46" s="225">
        <v>368.47198486328125</v>
      </c>
      <c r="GT46" s="225">
        <v>335.3670654296875</v>
      </c>
      <c r="GU46" s="225">
        <v>308.54434204101563</v>
      </c>
      <c r="GV46" s="225">
        <v>305.74209594726563</v>
      </c>
      <c r="GW46" s="225">
        <v>333.8231201171875</v>
      </c>
      <c r="GX46" s="225">
        <v>337.55081176757813</v>
      </c>
      <c r="GY46" s="225">
        <v>337.55078125</v>
      </c>
    </row>
    <row r="47" spans="1:207" x14ac:dyDescent="0.25">
      <c r="A47" s="226">
        <v>44075</v>
      </c>
      <c r="B47" s="225">
        <v>9</v>
      </c>
      <c r="C47" s="225">
        <v>2020</v>
      </c>
      <c r="D47" s="225">
        <v>344.88552856445313</v>
      </c>
      <c r="E47" s="225">
        <v>348.23818969726563</v>
      </c>
      <c r="F47" s="225">
        <v>354.20733642578125</v>
      </c>
      <c r="G47" s="225">
        <v>358.13934326171875</v>
      </c>
      <c r="H47" s="225">
        <v>359.64410400390625</v>
      </c>
      <c r="I47" s="225">
        <v>342.219970703125</v>
      </c>
      <c r="J47" s="225">
        <v>344.79379272460938</v>
      </c>
      <c r="K47" s="225">
        <v>350.85519409179688</v>
      </c>
      <c r="L47" s="225">
        <v>353.58929443359375</v>
      </c>
      <c r="M47" s="225">
        <v>356.80966186523438</v>
      </c>
      <c r="N47" s="225">
        <v>359.25146484375</v>
      </c>
      <c r="O47" s="225">
        <v>340.91778564453125</v>
      </c>
      <c r="P47" s="225">
        <v>343.600830078125</v>
      </c>
      <c r="Q47" s="225">
        <v>349.25811767578125</v>
      </c>
      <c r="R47" s="225">
        <v>353.21517944335938</v>
      </c>
      <c r="S47" s="225">
        <v>359.11007690429688</v>
      </c>
      <c r="T47" s="225">
        <v>358.67709350585938</v>
      </c>
      <c r="U47" s="225">
        <v>343.70477294921875</v>
      </c>
      <c r="V47" s="225">
        <v>341.8138427734375</v>
      </c>
      <c r="W47" s="225">
        <v>348.64898681640625</v>
      </c>
      <c r="X47" s="225">
        <v>354.14642333984375</v>
      </c>
      <c r="Y47" s="225">
        <v>356.68389892578125</v>
      </c>
      <c r="Z47" s="225">
        <v>360.721923828125</v>
      </c>
      <c r="AA47" s="225">
        <v>346.2034912109375</v>
      </c>
      <c r="AB47" s="225">
        <v>343.22793579101563</v>
      </c>
      <c r="AC47" s="225">
        <v>350.43515014648438</v>
      </c>
      <c r="AD47" s="225">
        <v>353.861328125</v>
      </c>
      <c r="AE47" s="225">
        <v>359.28018188476563</v>
      </c>
      <c r="AF47" s="225">
        <v>359.17868041992188</v>
      </c>
      <c r="AG47" s="225">
        <v>346.59927368164063</v>
      </c>
      <c r="AH47" s="225">
        <v>342.30233764648438</v>
      </c>
      <c r="AI47" s="225">
        <v>350.09396362304688</v>
      </c>
      <c r="AJ47" s="225">
        <v>353.23672485351563</v>
      </c>
      <c r="AK47" s="225">
        <v>355.3287353515625</v>
      </c>
      <c r="AL47" s="225">
        <v>360.27688598632813</v>
      </c>
      <c r="AM47" s="225">
        <v>344.23681640625</v>
      </c>
      <c r="AN47" s="225">
        <v>341.81173706054688</v>
      </c>
      <c r="AO47" s="225">
        <v>350.6732177734375</v>
      </c>
      <c r="AP47" s="225">
        <v>353.58810424804688</v>
      </c>
      <c r="AQ47" s="225">
        <v>359.52993774414063</v>
      </c>
      <c r="AR47" s="225">
        <v>359.02157592773438</v>
      </c>
      <c r="AS47" s="225">
        <v>343.36251831054688</v>
      </c>
      <c r="AT47" s="225">
        <v>341.52850341796875</v>
      </c>
      <c r="AU47" s="225">
        <v>349.43740844726563</v>
      </c>
      <c r="AV47" s="225">
        <v>352.19595336914063</v>
      </c>
      <c r="AW47" s="225">
        <v>355.41232299804688</v>
      </c>
      <c r="AX47" s="225">
        <v>358.46868896484375</v>
      </c>
      <c r="AY47" s="225">
        <v>346.55279541015625</v>
      </c>
      <c r="AZ47" s="225">
        <v>340.8165283203125</v>
      </c>
      <c r="BA47" s="225">
        <v>348.99481201171875</v>
      </c>
      <c r="BB47" s="225">
        <v>351.95211791992188</v>
      </c>
      <c r="BC47" s="225">
        <v>355.6339111328125</v>
      </c>
      <c r="BD47" s="225">
        <v>359.13046264648438</v>
      </c>
      <c r="BE47" s="225">
        <v>346.1624755859375</v>
      </c>
      <c r="BF47" s="225">
        <v>339.54348754882813</v>
      </c>
      <c r="BG47" s="225">
        <v>349.20809936523438</v>
      </c>
      <c r="BH47" s="225">
        <v>351.01544189453125</v>
      </c>
      <c r="BI47" s="225">
        <v>353.7607421875</v>
      </c>
      <c r="BJ47" s="225">
        <v>357.96865844726563</v>
      </c>
      <c r="BK47" s="225">
        <v>347.33245849609375</v>
      </c>
      <c r="BL47" s="225">
        <v>362.62789916992188</v>
      </c>
      <c r="BM47" s="225">
        <v>291.46145629882813</v>
      </c>
      <c r="BN47" s="225">
        <v>325.86260986328125</v>
      </c>
      <c r="BO47" s="225">
        <v>350.61614990234375</v>
      </c>
      <c r="BP47" s="225">
        <v>357.23699951171875</v>
      </c>
      <c r="BQ47" s="225">
        <v>384.14108276367188</v>
      </c>
      <c r="BR47" s="225">
        <v>359.8858642578125</v>
      </c>
      <c r="BS47" s="225">
        <v>369.95950317382813</v>
      </c>
      <c r="BT47" s="225">
        <v>343.08663940429688</v>
      </c>
      <c r="BU47" s="225">
        <v>314.39556884765625</v>
      </c>
      <c r="BV47" s="225">
        <v>313.64801025390625</v>
      </c>
      <c r="BW47" s="225">
        <v>341.39996337890625</v>
      </c>
      <c r="BX47" s="225">
        <v>362.1112060546875</v>
      </c>
      <c r="BY47" s="225">
        <v>292.3438720703125</v>
      </c>
      <c r="BZ47" s="225">
        <v>326.66299438476563</v>
      </c>
      <c r="CA47" s="225">
        <v>351.18212890625</v>
      </c>
      <c r="CB47" s="225">
        <v>356.60671997070313</v>
      </c>
      <c r="CC47" s="225">
        <v>384.36737060546875</v>
      </c>
      <c r="CD47" s="225">
        <v>359.95932006835938</v>
      </c>
      <c r="CE47" s="225">
        <v>369.56021118164063</v>
      </c>
      <c r="CF47" s="225">
        <v>342.67160034179688</v>
      </c>
      <c r="CG47" s="225">
        <v>308.3150634765625</v>
      </c>
      <c r="CH47" s="225">
        <v>313.57785034179688</v>
      </c>
      <c r="CI47" s="225">
        <v>341.31170654296875</v>
      </c>
      <c r="CJ47" s="225">
        <v>361.83383178710938</v>
      </c>
      <c r="CK47" s="225">
        <v>291.81326293945313</v>
      </c>
      <c r="CL47" s="225">
        <v>328.48294067382813</v>
      </c>
      <c r="CM47" s="225">
        <v>347.49118041992188</v>
      </c>
      <c r="CN47" s="225">
        <v>356.81964111328125</v>
      </c>
      <c r="CO47" s="225">
        <v>379.94332885742188</v>
      </c>
      <c r="CP47" s="225">
        <v>360.68359375</v>
      </c>
      <c r="CQ47" s="225">
        <v>369.9752197265625</v>
      </c>
      <c r="CR47" s="225">
        <v>342.18701171875</v>
      </c>
      <c r="CS47" s="225">
        <v>310.71334838867188</v>
      </c>
      <c r="CT47" s="225">
        <v>313.65460205078125</v>
      </c>
      <c r="CU47" s="225">
        <v>340.364990234375</v>
      </c>
      <c r="CV47" s="225">
        <v>361.57272338867188</v>
      </c>
      <c r="CW47" s="225">
        <v>292.50283813476563</v>
      </c>
      <c r="CX47" s="225">
        <v>328.66323852539063</v>
      </c>
      <c r="CY47" s="225">
        <v>348.01828002929688</v>
      </c>
      <c r="CZ47" s="225">
        <v>357.62869262695313</v>
      </c>
      <c r="DA47" s="225">
        <v>382.59048461914063</v>
      </c>
      <c r="DB47" s="225">
        <v>358.18179321289063</v>
      </c>
      <c r="DC47" s="225">
        <v>369.22174072265625</v>
      </c>
      <c r="DD47" s="225">
        <v>341.41653442382813</v>
      </c>
      <c r="DE47" s="225">
        <v>309.46157836914063</v>
      </c>
      <c r="DF47" s="225">
        <v>312.45703125</v>
      </c>
      <c r="DG47" s="225">
        <v>340.28387451171875</v>
      </c>
      <c r="DH47" s="225">
        <v>361.4649658203125</v>
      </c>
      <c r="DI47" s="225">
        <v>291.34701538085938</v>
      </c>
      <c r="DJ47" s="225">
        <v>330.23040771484375</v>
      </c>
      <c r="DK47" s="225">
        <v>345.5220947265625</v>
      </c>
      <c r="DL47" s="225">
        <v>356.93655395507813</v>
      </c>
      <c r="DM47" s="225">
        <v>381.82568359375</v>
      </c>
      <c r="DN47" s="225">
        <v>360.64761352539063</v>
      </c>
      <c r="DO47" s="225">
        <v>369.97882080078125</v>
      </c>
      <c r="DP47" s="225">
        <v>341.19967651367188</v>
      </c>
      <c r="DQ47" s="225">
        <v>308.38458251953125</v>
      </c>
      <c r="DR47" s="225">
        <v>312.24993896484375</v>
      </c>
      <c r="DS47" s="225">
        <v>339.73104858398438</v>
      </c>
      <c r="DT47" s="225">
        <v>360.78518676757813</v>
      </c>
      <c r="DU47" s="225">
        <v>291.86886596679688</v>
      </c>
      <c r="DV47" s="225">
        <v>329.26318359375</v>
      </c>
      <c r="DW47" s="225">
        <v>345.29559326171875</v>
      </c>
      <c r="DX47" s="225">
        <v>356.8653564453125</v>
      </c>
      <c r="DY47" s="225">
        <v>381.4052734375</v>
      </c>
      <c r="DZ47" s="225">
        <v>359.96124267578125</v>
      </c>
      <c r="EA47" s="225">
        <v>369.5240478515625</v>
      </c>
      <c r="EB47" s="225">
        <v>341.08096313476563</v>
      </c>
      <c r="EC47" s="225">
        <v>311.18649291992188</v>
      </c>
      <c r="ED47" s="225">
        <v>311.48355102539063</v>
      </c>
      <c r="EE47" s="225">
        <v>339.85565185546875</v>
      </c>
      <c r="EF47" s="225">
        <v>360.54180908203125</v>
      </c>
      <c r="EG47" s="225">
        <v>292.42657470703125</v>
      </c>
      <c r="EH47" s="225">
        <v>329.43441772460938</v>
      </c>
      <c r="EI47" s="225">
        <v>345.47943115234375</v>
      </c>
      <c r="EJ47" s="225">
        <v>356.882568359375</v>
      </c>
      <c r="EK47" s="225">
        <v>378.70114135742188</v>
      </c>
      <c r="EL47" s="225">
        <v>358.39910888671875</v>
      </c>
      <c r="EM47" s="225">
        <v>368.40463256835938</v>
      </c>
      <c r="EN47" s="225">
        <v>341.47622680664063</v>
      </c>
      <c r="EO47" s="225">
        <v>307.28851318359375</v>
      </c>
      <c r="EP47" s="225">
        <v>310.90444946289063</v>
      </c>
      <c r="EQ47" s="225">
        <v>339.90896606445313</v>
      </c>
      <c r="ER47" s="225">
        <v>360.50051879882813</v>
      </c>
      <c r="ES47" s="225">
        <v>291.63525390625</v>
      </c>
      <c r="ET47" s="225">
        <v>330.092529296875</v>
      </c>
      <c r="EU47" s="225">
        <v>343.07229614257813</v>
      </c>
      <c r="EV47" s="225">
        <v>356.98678588867188</v>
      </c>
      <c r="EW47" s="225">
        <v>374.21917724609375</v>
      </c>
      <c r="EX47" s="225">
        <v>359.29559326171875</v>
      </c>
      <c r="EY47" s="225">
        <v>368.35552978515625</v>
      </c>
      <c r="EZ47" s="225">
        <v>340.8226318359375</v>
      </c>
      <c r="FA47" s="225">
        <v>308.27218627929688</v>
      </c>
      <c r="FB47" s="225">
        <v>310.75576782226563</v>
      </c>
      <c r="FC47" s="225">
        <v>339.90304565429688</v>
      </c>
      <c r="FD47" s="225">
        <v>360.02337646484375</v>
      </c>
      <c r="FE47" s="225">
        <v>292.11431884765625</v>
      </c>
      <c r="FF47" s="225">
        <v>330.3248291015625</v>
      </c>
      <c r="FG47" s="225">
        <v>341.86331176757813</v>
      </c>
      <c r="FH47" s="225">
        <v>357.3660888671875</v>
      </c>
      <c r="FI47" s="225">
        <v>374.15713500976563</v>
      </c>
      <c r="FJ47" s="225">
        <v>359.49346923828125</v>
      </c>
      <c r="FK47" s="225">
        <v>368.73745727539063</v>
      </c>
      <c r="FL47" s="225">
        <v>340.71044921875</v>
      </c>
      <c r="FM47" s="225">
        <v>308.01522827148438</v>
      </c>
      <c r="FN47" s="225">
        <v>310.60391235351563</v>
      </c>
      <c r="FO47" s="225">
        <v>339.66311645507813</v>
      </c>
      <c r="FP47" s="225">
        <v>359.56488037109375</v>
      </c>
      <c r="FQ47" s="225">
        <v>292.9620361328125</v>
      </c>
      <c r="FR47" s="225">
        <v>330.46932983398438</v>
      </c>
      <c r="FS47" s="225">
        <v>340.23672485351563</v>
      </c>
      <c r="FT47" s="225">
        <v>357.97384643554688</v>
      </c>
      <c r="FU47" s="225">
        <v>370.17727661132813</v>
      </c>
      <c r="FV47" s="225">
        <v>356.31234741210938</v>
      </c>
      <c r="FW47" s="225">
        <v>368.02218627929688</v>
      </c>
      <c r="FX47" s="225">
        <v>340.96768188476563</v>
      </c>
      <c r="FY47" s="225">
        <v>311.1002197265625</v>
      </c>
      <c r="FZ47" s="225">
        <v>308.21197509765625</v>
      </c>
      <c r="GA47" s="225">
        <v>339.75836181640625</v>
      </c>
      <c r="GB47" s="225">
        <v>350.20950317382813</v>
      </c>
      <c r="GC47" s="225">
        <v>350.14608764648438</v>
      </c>
      <c r="GD47" s="225">
        <v>348.97174072265625</v>
      </c>
      <c r="GE47" s="225">
        <v>347.91134643554688</v>
      </c>
      <c r="GF47" s="225">
        <v>348.91323852539063</v>
      </c>
      <c r="GG47" s="225">
        <v>347.74563598632813</v>
      </c>
      <c r="GH47" s="225">
        <v>347.4945068359375</v>
      </c>
      <c r="GI47" s="225">
        <v>346.52285766601563</v>
      </c>
      <c r="GJ47" s="225">
        <v>345.51239013671875</v>
      </c>
      <c r="GK47" s="225">
        <v>344.04513549804688</v>
      </c>
      <c r="GL47" s="225">
        <v>361.02499389648438</v>
      </c>
      <c r="GM47" s="225">
        <v>292.1436767578125</v>
      </c>
      <c r="GN47" s="225">
        <v>329.26507568359375</v>
      </c>
      <c r="GO47" s="225">
        <v>344.68115234375</v>
      </c>
      <c r="GP47" s="225">
        <v>357.30813598632813</v>
      </c>
      <c r="GQ47" s="225">
        <v>376.5433349609375</v>
      </c>
      <c r="GR47" s="225">
        <v>358.81198120117188</v>
      </c>
      <c r="GS47" s="225">
        <v>368.99935913085938</v>
      </c>
      <c r="GT47" s="225">
        <v>341.3060302734375</v>
      </c>
      <c r="GU47" s="225">
        <v>309.4326171875</v>
      </c>
      <c r="GV47" s="225">
        <v>310.81912231445313</v>
      </c>
      <c r="GW47" s="225">
        <v>340.01910400390625</v>
      </c>
      <c r="GX47" s="225">
        <v>347.08343505859375</v>
      </c>
      <c r="GY47" s="225">
        <v>347.08343505859375</v>
      </c>
    </row>
    <row r="48" spans="1:207" x14ac:dyDescent="0.25">
      <c r="A48" s="226">
        <v>44105</v>
      </c>
      <c r="B48" s="225">
        <v>10</v>
      </c>
      <c r="C48" s="225">
        <v>2020</v>
      </c>
      <c r="D48" s="225">
        <v>358.2412109375</v>
      </c>
      <c r="E48" s="225">
        <v>362.71725463867188</v>
      </c>
      <c r="F48" s="225">
        <v>369.62295532226563</v>
      </c>
      <c r="G48" s="225">
        <v>371.92654418945313</v>
      </c>
      <c r="H48" s="225">
        <v>373.13385009765625</v>
      </c>
      <c r="I48" s="225">
        <v>354.47503662109375</v>
      </c>
      <c r="J48" s="225">
        <v>358.11892700195313</v>
      </c>
      <c r="K48" s="225">
        <v>365.45028686523438</v>
      </c>
      <c r="L48" s="225">
        <v>368.66189575195313</v>
      </c>
      <c r="M48" s="225">
        <v>370.1881103515625</v>
      </c>
      <c r="N48" s="225">
        <v>372.50079345703125</v>
      </c>
      <c r="O48" s="225">
        <v>353.01083374023438</v>
      </c>
      <c r="P48" s="225">
        <v>356.32699584960938</v>
      </c>
      <c r="Q48" s="225">
        <v>363.39401245117188</v>
      </c>
      <c r="R48" s="225">
        <v>367.78298950195313</v>
      </c>
      <c r="S48" s="225">
        <v>372.55349731445313</v>
      </c>
      <c r="T48" s="225">
        <v>371.90328979492188</v>
      </c>
      <c r="U48" s="225">
        <v>355.94491577148438</v>
      </c>
      <c r="V48" s="225">
        <v>354.44683837890625</v>
      </c>
      <c r="W48" s="225">
        <v>362.95846557617188</v>
      </c>
      <c r="X48" s="225">
        <v>368.58175659179688</v>
      </c>
      <c r="Y48" s="225">
        <v>369.8577880859375</v>
      </c>
      <c r="Z48" s="225">
        <v>374.10360717773438</v>
      </c>
      <c r="AA48" s="225">
        <v>358.33395385742188</v>
      </c>
      <c r="AB48" s="225">
        <v>355.92727661132813</v>
      </c>
      <c r="AC48" s="225">
        <v>364.60580444335938</v>
      </c>
      <c r="AD48" s="225">
        <v>367.95437622070313</v>
      </c>
      <c r="AE48" s="225">
        <v>372.45370483398438</v>
      </c>
      <c r="AF48" s="225">
        <v>372.31686401367188</v>
      </c>
      <c r="AG48" s="225">
        <v>358.77017211914063</v>
      </c>
      <c r="AH48" s="225">
        <v>354.66183471679688</v>
      </c>
      <c r="AI48" s="225">
        <v>364.25759887695313</v>
      </c>
      <c r="AJ48" s="225">
        <v>367.1959228515625</v>
      </c>
      <c r="AK48" s="225">
        <v>368.40704345703125</v>
      </c>
      <c r="AL48" s="225">
        <v>373.52908325195313</v>
      </c>
      <c r="AM48" s="225">
        <v>356.1861572265625</v>
      </c>
      <c r="AN48" s="225">
        <v>354.22323608398438</v>
      </c>
      <c r="AO48" s="225">
        <v>364.65005493164063</v>
      </c>
      <c r="AP48" s="225">
        <v>367.42068481445313</v>
      </c>
      <c r="AQ48" s="225">
        <v>372.52227783203125</v>
      </c>
      <c r="AR48" s="225">
        <v>372.17306518554688</v>
      </c>
      <c r="AS48" s="225">
        <v>354.99169921875</v>
      </c>
      <c r="AT48" s="225">
        <v>353.72824096679688</v>
      </c>
      <c r="AU48" s="225">
        <v>363.51766967773438</v>
      </c>
      <c r="AV48" s="225">
        <v>365.66421508789063</v>
      </c>
      <c r="AW48" s="225">
        <v>368.10137939453125</v>
      </c>
      <c r="AX48" s="225">
        <v>371.64501953125</v>
      </c>
      <c r="AY48" s="225">
        <v>358.12887573242188</v>
      </c>
      <c r="AZ48" s="225">
        <v>352.63485717773438</v>
      </c>
      <c r="BA48" s="225">
        <v>362.72955322265625</v>
      </c>
      <c r="BB48" s="225">
        <v>365.24603271484375</v>
      </c>
      <c r="BC48" s="225">
        <v>367.98114013671875</v>
      </c>
      <c r="BD48" s="225">
        <v>372.23843383789063</v>
      </c>
      <c r="BE48" s="225">
        <v>357.61172485351563</v>
      </c>
      <c r="BF48" s="225">
        <v>351.20623779296875</v>
      </c>
      <c r="BG48" s="225">
        <v>362.92459106445313</v>
      </c>
      <c r="BH48" s="225">
        <v>364.06396484375</v>
      </c>
      <c r="BI48" s="225">
        <v>366.71923828125</v>
      </c>
      <c r="BJ48" s="225">
        <v>370.92547607421875</v>
      </c>
      <c r="BK48" s="225">
        <v>358.69207763671875</v>
      </c>
      <c r="BL48" s="225">
        <v>380.13467407226563</v>
      </c>
      <c r="BM48" s="225">
        <v>296.77410888671875</v>
      </c>
      <c r="BN48" s="225">
        <v>345.600830078125</v>
      </c>
      <c r="BO48" s="225">
        <v>358.72549438476563</v>
      </c>
      <c r="BP48" s="225">
        <v>373.44830322265625</v>
      </c>
      <c r="BQ48" s="225">
        <v>396.34616088867188</v>
      </c>
      <c r="BR48" s="225">
        <v>374.68392944335938</v>
      </c>
      <c r="BS48" s="225">
        <v>369.29095458984375</v>
      </c>
      <c r="BT48" s="225">
        <v>351.54421997070313</v>
      </c>
      <c r="BU48" s="225">
        <v>314.77587890625</v>
      </c>
      <c r="BV48" s="225">
        <v>324.31719970703125</v>
      </c>
      <c r="BW48" s="225">
        <v>348.99636840820313</v>
      </c>
      <c r="BX48" s="225">
        <v>379.5936279296875</v>
      </c>
      <c r="BY48" s="225">
        <v>297.72283935546875</v>
      </c>
      <c r="BZ48" s="225">
        <v>346.414794921875</v>
      </c>
      <c r="CA48" s="225">
        <v>359.31729125976563</v>
      </c>
      <c r="CB48" s="225">
        <v>372.60494995117188</v>
      </c>
      <c r="CC48" s="225">
        <v>396.84100341796875</v>
      </c>
      <c r="CD48" s="225">
        <v>374.79977416992188</v>
      </c>
      <c r="CE48" s="225">
        <v>368.97427368164063</v>
      </c>
      <c r="CF48" s="225">
        <v>351.197021484375</v>
      </c>
      <c r="CG48" s="225">
        <v>308.7987060546875</v>
      </c>
      <c r="CH48" s="225">
        <v>324.33187866210938</v>
      </c>
      <c r="CI48" s="225">
        <v>348.83575439453125</v>
      </c>
      <c r="CJ48" s="225">
        <v>379.27728271484375</v>
      </c>
      <c r="CK48" s="225">
        <v>297.28347778320313</v>
      </c>
      <c r="CL48" s="225">
        <v>348.58782958984375</v>
      </c>
      <c r="CM48" s="225">
        <v>355.52426147460938</v>
      </c>
      <c r="CN48" s="225">
        <v>372.82366943359375</v>
      </c>
      <c r="CO48" s="225">
        <v>391.920166015625</v>
      </c>
      <c r="CP48" s="225">
        <v>375.61166381835938</v>
      </c>
      <c r="CQ48" s="225">
        <v>369.41928100585938</v>
      </c>
      <c r="CR48" s="225">
        <v>350.73129272460938</v>
      </c>
      <c r="CS48" s="225">
        <v>311.09640502929688</v>
      </c>
      <c r="CT48" s="225">
        <v>324.5543212890625</v>
      </c>
      <c r="CU48" s="225">
        <v>347.69134521484375</v>
      </c>
      <c r="CV48" s="225">
        <v>378.89669799804688</v>
      </c>
      <c r="CW48" s="225">
        <v>298.12762451171875</v>
      </c>
      <c r="CX48" s="225">
        <v>348.841064453125</v>
      </c>
      <c r="CY48" s="225">
        <v>356.17050170898438</v>
      </c>
      <c r="CZ48" s="225">
        <v>373.70770263671875</v>
      </c>
      <c r="DA48" s="225">
        <v>394.92340087890625</v>
      </c>
      <c r="DB48" s="225">
        <v>373.048583984375</v>
      </c>
      <c r="DC48" s="225">
        <v>368.739501953125</v>
      </c>
      <c r="DD48" s="225">
        <v>350.33407592773438</v>
      </c>
      <c r="DE48" s="225">
        <v>309.84475708007813</v>
      </c>
      <c r="DF48" s="225">
        <v>323.19464111328125</v>
      </c>
      <c r="DG48" s="225">
        <v>347.5401611328125</v>
      </c>
      <c r="DH48" s="225">
        <v>378.75900268554688</v>
      </c>
      <c r="DI48" s="225">
        <v>296.91476440429688</v>
      </c>
      <c r="DJ48" s="225">
        <v>350.89865112304688</v>
      </c>
      <c r="DK48" s="225">
        <v>353.6319580078125</v>
      </c>
      <c r="DL48" s="225">
        <v>372.90029907226563</v>
      </c>
      <c r="DM48" s="225">
        <v>394.12057495117188</v>
      </c>
      <c r="DN48" s="225">
        <v>375.68814086914063</v>
      </c>
      <c r="DO48" s="225">
        <v>369.5833740234375</v>
      </c>
      <c r="DP48" s="225">
        <v>350.00314331054688</v>
      </c>
      <c r="DQ48" s="225">
        <v>308.85415649414063</v>
      </c>
      <c r="DR48" s="225">
        <v>323.02462768554688</v>
      </c>
      <c r="DS48" s="225">
        <v>347.0404052734375</v>
      </c>
      <c r="DT48" s="225">
        <v>378.0372314453125</v>
      </c>
      <c r="DU48" s="225">
        <v>297.25738525390625</v>
      </c>
      <c r="DV48" s="225">
        <v>349.71737670898438</v>
      </c>
      <c r="DW48" s="225">
        <v>353.38720703125</v>
      </c>
      <c r="DX48" s="225">
        <v>372.69961547851563</v>
      </c>
      <c r="DY48" s="225">
        <v>393.67779541015625</v>
      </c>
      <c r="DZ48" s="225">
        <v>374.96307373046875</v>
      </c>
      <c r="EA48" s="225">
        <v>369.02618408203125</v>
      </c>
      <c r="EB48" s="225">
        <v>350.03067016601563</v>
      </c>
      <c r="EC48" s="225">
        <v>311.49234008789063</v>
      </c>
      <c r="ED48" s="225">
        <v>322.17971801757813</v>
      </c>
      <c r="EE48" s="225">
        <v>346.97314453125</v>
      </c>
      <c r="EF48" s="225">
        <v>377.76858520507813</v>
      </c>
      <c r="EG48" s="225">
        <v>297.75643920898438</v>
      </c>
      <c r="EH48" s="225">
        <v>349.84793090820313</v>
      </c>
      <c r="EI48" s="225">
        <v>353.62799072265625</v>
      </c>
      <c r="EJ48" s="225">
        <v>372.7691650390625</v>
      </c>
      <c r="EK48" s="225">
        <v>390.57171630859375</v>
      </c>
      <c r="EL48" s="225">
        <v>373.28713989257813</v>
      </c>
      <c r="EM48" s="225">
        <v>367.96417236328125</v>
      </c>
      <c r="EN48" s="225">
        <v>350.37713623046875</v>
      </c>
      <c r="EO48" s="225">
        <v>307.67596435546875</v>
      </c>
      <c r="EP48" s="225">
        <v>321.49786376953125</v>
      </c>
      <c r="EQ48" s="225">
        <v>347.11849975585938</v>
      </c>
      <c r="ER48" s="225">
        <v>377.64932250976563</v>
      </c>
      <c r="ES48" s="225">
        <v>297.1448974609375</v>
      </c>
      <c r="ET48" s="225">
        <v>350.77584838867188</v>
      </c>
      <c r="EU48" s="225">
        <v>351.14285278320313</v>
      </c>
      <c r="EV48" s="225">
        <v>372.8507080078125</v>
      </c>
      <c r="EW48" s="225">
        <v>385.51229858398438</v>
      </c>
      <c r="EX48" s="225">
        <v>374.23550415039063</v>
      </c>
      <c r="EY48" s="225">
        <v>368.05633544921875</v>
      </c>
      <c r="EZ48" s="225">
        <v>349.94866943359375</v>
      </c>
      <c r="FA48" s="225">
        <v>308.58135986328125</v>
      </c>
      <c r="FB48" s="225">
        <v>321.33975219726563</v>
      </c>
      <c r="FC48" s="225">
        <v>346.94674682617188</v>
      </c>
      <c r="FD48" s="225">
        <v>377.16433715820313</v>
      </c>
      <c r="FE48" s="225">
        <v>297.60910034179688</v>
      </c>
      <c r="FF48" s="225">
        <v>351.34988403320313</v>
      </c>
      <c r="FG48" s="225">
        <v>349.90597534179688</v>
      </c>
      <c r="FH48" s="225">
        <v>373.35794067382813</v>
      </c>
      <c r="FI48" s="225">
        <v>385.44775390625</v>
      </c>
      <c r="FJ48" s="225">
        <v>374.36471557617188</v>
      </c>
      <c r="FK48" s="225">
        <v>368.39382934570313</v>
      </c>
      <c r="FL48" s="225">
        <v>349.80282592773438</v>
      </c>
      <c r="FM48" s="225">
        <v>308.30264282226563</v>
      </c>
      <c r="FN48" s="225">
        <v>321.1907958984375</v>
      </c>
      <c r="FO48" s="225">
        <v>346.54837036132813</v>
      </c>
      <c r="FP48" s="225">
        <v>376.69659423828125</v>
      </c>
      <c r="FQ48" s="225">
        <v>298.47262573242188</v>
      </c>
      <c r="FR48" s="225">
        <v>351.13796997070313</v>
      </c>
      <c r="FS48" s="225">
        <v>348.17721557617188</v>
      </c>
      <c r="FT48" s="225">
        <v>374.06390380859375</v>
      </c>
      <c r="FU48" s="225">
        <v>380.95404052734375</v>
      </c>
      <c r="FV48" s="225">
        <v>370.98651123046875</v>
      </c>
      <c r="FW48" s="225">
        <v>367.49459838867188</v>
      </c>
      <c r="FX48" s="225">
        <v>349.98504638671875</v>
      </c>
      <c r="FY48" s="225">
        <v>311.31655883789063</v>
      </c>
      <c r="FZ48" s="225">
        <v>318.52520751953125</v>
      </c>
      <c r="GA48" s="225">
        <v>346.55133056640625</v>
      </c>
      <c r="GB48" s="225">
        <v>364.26065063476563</v>
      </c>
      <c r="GC48" s="225">
        <v>364.07421875</v>
      </c>
      <c r="GD48" s="225">
        <v>362.4530029296875</v>
      </c>
      <c r="GE48" s="225">
        <v>361.326904296875</v>
      </c>
      <c r="GF48" s="225">
        <v>362.32305908203125</v>
      </c>
      <c r="GG48" s="225">
        <v>360.93856811523438</v>
      </c>
      <c r="GH48" s="225">
        <v>360.55035400390625</v>
      </c>
      <c r="GI48" s="225">
        <v>359.46636962890625</v>
      </c>
      <c r="GJ48" s="225">
        <v>358.1064453125</v>
      </c>
      <c r="GK48" s="225">
        <v>356.35140991210938</v>
      </c>
      <c r="GL48" s="225">
        <v>378.30975341796875</v>
      </c>
      <c r="GM48" s="225">
        <v>297.61505126953125</v>
      </c>
      <c r="GN48" s="225">
        <v>349.71676635742188</v>
      </c>
      <c r="GO48" s="225">
        <v>352.74600219726563</v>
      </c>
      <c r="GP48" s="225">
        <v>373.3006591796875</v>
      </c>
      <c r="GQ48" s="225">
        <v>388.12203979492188</v>
      </c>
      <c r="GR48" s="225">
        <v>373.67633056640625</v>
      </c>
      <c r="GS48" s="225">
        <v>368.539306640625</v>
      </c>
      <c r="GT48" s="225">
        <v>350.21939086914063</v>
      </c>
      <c r="GU48" s="225">
        <v>309.75418090820313</v>
      </c>
      <c r="GV48" s="225">
        <v>321.40264892578125</v>
      </c>
      <c r="GW48" s="225">
        <v>347.11361694335938</v>
      </c>
      <c r="GX48" s="225">
        <v>360.14028930664063</v>
      </c>
      <c r="GY48" s="225">
        <v>360.1402587890625</v>
      </c>
    </row>
    <row r="49" spans="1:207" x14ac:dyDescent="0.25">
      <c r="A49" s="226">
        <v>44136</v>
      </c>
      <c r="B49" s="225">
        <v>11</v>
      </c>
      <c r="C49" s="225">
        <v>2020</v>
      </c>
      <c r="D49" s="225">
        <v>367.90646362304688</v>
      </c>
      <c r="E49" s="225">
        <v>375.13739013671875</v>
      </c>
      <c r="F49" s="225">
        <v>380.41265869140625</v>
      </c>
      <c r="G49" s="225">
        <v>385.44903564453125</v>
      </c>
      <c r="H49" s="225">
        <v>384.80075073242188</v>
      </c>
      <c r="I49" s="225">
        <v>364.9791259765625</v>
      </c>
      <c r="J49" s="225">
        <v>368.03182983398438</v>
      </c>
      <c r="K49" s="225">
        <v>377.9200439453125</v>
      </c>
      <c r="L49" s="225">
        <v>379.58755493164063</v>
      </c>
      <c r="M49" s="225">
        <v>383.61026000976563</v>
      </c>
      <c r="N49" s="225">
        <v>384.21401977539063</v>
      </c>
      <c r="O49" s="225">
        <v>363.48501586914063</v>
      </c>
      <c r="P49" s="225">
        <v>366.08352661132813</v>
      </c>
      <c r="Q49" s="225">
        <v>375.61761474609375</v>
      </c>
      <c r="R49" s="225">
        <v>378.78472900390625</v>
      </c>
      <c r="S49" s="225">
        <v>386.10015869140625</v>
      </c>
      <c r="T49" s="225">
        <v>383.47653198242188</v>
      </c>
      <c r="U49" s="225">
        <v>366.37966918945313</v>
      </c>
      <c r="V49" s="225">
        <v>364.50762939453125</v>
      </c>
      <c r="W49" s="225">
        <v>375.3255615234375</v>
      </c>
      <c r="X49" s="225">
        <v>379.614990234375</v>
      </c>
      <c r="Y49" s="225">
        <v>383.37210083007813</v>
      </c>
      <c r="Z49" s="225">
        <v>385.81039428710938</v>
      </c>
      <c r="AA49" s="225">
        <v>368.73544311523438</v>
      </c>
      <c r="AB49" s="225">
        <v>365.92324829101563</v>
      </c>
      <c r="AC49" s="225">
        <v>376.9276123046875</v>
      </c>
      <c r="AD49" s="225">
        <v>379.20361328125</v>
      </c>
      <c r="AE49" s="225">
        <v>386.089599609375</v>
      </c>
      <c r="AF49" s="225">
        <v>383.9481201171875</v>
      </c>
      <c r="AG49" s="225">
        <v>369.23110961914063</v>
      </c>
      <c r="AH49" s="225">
        <v>364.53262329101563</v>
      </c>
      <c r="AI49" s="225">
        <v>376.61489868164063</v>
      </c>
      <c r="AJ49" s="225">
        <v>378.59457397460938</v>
      </c>
      <c r="AK49" s="225">
        <v>381.88330078125</v>
      </c>
      <c r="AL49" s="225">
        <v>385.35763549804688</v>
      </c>
      <c r="AM49" s="225">
        <v>366.47079467773438</v>
      </c>
      <c r="AN49" s="225">
        <v>364.65603637695313</v>
      </c>
      <c r="AO49" s="225">
        <v>376.91281127929688</v>
      </c>
      <c r="AP49" s="225">
        <v>379.14419555664063</v>
      </c>
      <c r="AQ49" s="225">
        <v>386.1800537109375</v>
      </c>
      <c r="AR49" s="225">
        <v>383.85775756835938</v>
      </c>
      <c r="AS49" s="225">
        <v>365.2813720703125</v>
      </c>
      <c r="AT49" s="225">
        <v>364.2115478515625</v>
      </c>
      <c r="AU49" s="225">
        <v>375.83291625976563</v>
      </c>
      <c r="AV49" s="225">
        <v>377.3768310546875</v>
      </c>
      <c r="AW49" s="225">
        <v>381.51998901367188</v>
      </c>
      <c r="AX49" s="225">
        <v>383.34060668945313</v>
      </c>
      <c r="AY49" s="225">
        <v>368.194580078125</v>
      </c>
      <c r="AZ49" s="225">
        <v>363.11996459960938</v>
      </c>
      <c r="BA49" s="225">
        <v>374.91680908203125</v>
      </c>
      <c r="BB49" s="225">
        <v>377.08441162109375</v>
      </c>
      <c r="BC49" s="225">
        <v>381.16867065429688</v>
      </c>
      <c r="BD49" s="225">
        <v>384.11904907226563</v>
      </c>
      <c r="BE49" s="225">
        <v>367.80389404296875</v>
      </c>
      <c r="BF49" s="225">
        <v>362.24575805664063</v>
      </c>
      <c r="BG49" s="225">
        <v>375.38232421875</v>
      </c>
      <c r="BH49" s="225">
        <v>376.37142944335938</v>
      </c>
      <c r="BI49" s="225">
        <v>380.69320678710938</v>
      </c>
      <c r="BJ49" s="225">
        <v>382.75424194335938</v>
      </c>
      <c r="BK49" s="225">
        <v>368.77285766601563</v>
      </c>
      <c r="BL49" s="225">
        <v>390.6856689453125</v>
      </c>
      <c r="BM49" s="225">
        <v>306.06381225585938</v>
      </c>
      <c r="BN49" s="225">
        <v>359.80075073242188</v>
      </c>
      <c r="BO49" s="225">
        <v>367.392578125</v>
      </c>
      <c r="BP49" s="225">
        <v>388.96978759765625</v>
      </c>
      <c r="BQ49" s="225">
        <v>411.66415405273438</v>
      </c>
      <c r="BR49" s="225">
        <v>388.31549072265625</v>
      </c>
      <c r="BS49" s="225">
        <v>368.49319458007813</v>
      </c>
      <c r="BT49" s="225">
        <v>369.12734985351563</v>
      </c>
      <c r="BU49" s="225">
        <v>315.99664306640625</v>
      </c>
      <c r="BV49" s="225">
        <v>334.91213989257813</v>
      </c>
      <c r="BW49" s="225">
        <v>357.55679321289063</v>
      </c>
      <c r="BX49" s="225">
        <v>390.00595092773438</v>
      </c>
      <c r="BY49" s="225">
        <v>306.71511840820313</v>
      </c>
      <c r="BZ49" s="225">
        <v>360.4678955078125</v>
      </c>
      <c r="CA49" s="225">
        <v>368.01507568359375</v>
      </c>
      <c r="CB49" s="225">
        <v>387.78030395507813</v>
      </c>
      <c r="CC49" s="225">
        <v>411.935302734375</v>
      </c>
      <c r="CD49" s="225">
        <v>388.21121215820313</v>
      </c>
      <c r="CE49" s="225">
        <v>368.22702026367188</v>
      </c>
      <c r="CF49" s="225">
        <v>368.81045532226563</v>
      </c>
      <c r="CG49" s="225">
        <v>310.25460815429688</v>
      </c>
      <c r="CH49" s="225">
        <v>334.85064697265625</v>
      </c>
      <c r="CI49" s="225">
        <v>357.55905151367188</v>
      </c>
      <c r="CJ49" s="225">
        <v>389.58639526367188</v>
      </c>
      <c r="CK49" s="225">
        <v>306.39788818359375</v>
      </c>
      <c r="CL49" s="225">
        <v>362.23800659179688</v>
      </c>
      <c r="CM49" s="225">
        <v>364.26400756835938</v>
      </c>
      <c r="CN49" s="225">
        <v>387.89385986328125</v>
      </c>
      <c r="CO49" s="225">
        <v>406.6734619140625</v>
      </c>
      <c r="CP49" s="225">
        <v>389.09027099609375</v>
      </c>
      <c r="CQ49" s="225">
        <v>368.11300659179688</v>
      </c>
      <c r="CR49" s="225">
        <v>368.17105102539063</v>
      </c>
      <c r="CS49" s="225">
        <v>312.62030029296875</v>
      </c>
      <c r="CT49" s="225">
        <v>335.07904052734375</v>
      </c>
      <c r="CU49" s="225">
        <v>356.65155029296875</v>
      </c>
      <c r="CV49" s="225">
        <v>389.3035888671875</v>
      </c>
      <c r="CW49" s="225">
        <v>306.8167724609375</v>
      </c>
      <c r="CX49" s="225">
        <v>362.34765625</v>
      </c>
      <c r="CY49" s="225">
        <v>364.9945068359375</v>
      </c>
      <c r="CZ49" s="225">
        <v>388.55459594726563</v>
      </c>
      <c r="DA49" s="225">
        <v>409.80801391601563</v>
      </c>
      <c r="DB49" s="225">
        <v>386.49441528320313</v>
      </c>
      <c r="DC49" s="225">
        <v>367.11895751953125</v>
      </c>
      <c r="DD49" s="225">
        <v>367.87628173828125</v>
      </c>
      <c r="DE49" s="225">
        <v>311.37911987304688</v>
      </c>
      <c r="DF49" s="225">
        <v>333.6868896484375</v>
      </c>
      <c r="DG49" s="225">
        <v>356.5020751953125</v>
      </c>
      <c r="DH49" s="225">
        <v>389.16201782226563</v>
      </c>
      <c r="DI49" s="225">
        <v>306.02655029296875</v>
      </c>
      <c r="DJ49" s="225">
        <v>364.23089599609375</v>
      </c>
      <c r="DK49" s="225">
        <v>362.61941528320313</v>
      </c>
      <c r="DL49" s="225">
        <v>387.626708984375</v>
      </c>
      <c r="DM49" s="225">
        <v>408.810791015625</v>
      </c>
      <c r="DN49" s="225">
        <v>389.02719116210938</v>
      </c>
      <c r="DO49" s="225">
        <v>367.736083984375</v>
      </c>
      <c r="DP49" s="225">
        <v>367.8497314453125</v>
      </c>
      <c r="DQ49" s="225">
        <v>310.490478515625</v>
      </c>
      <c r="DR49" s="225">
        <v>333.53134155273438</v>
      </c>
      <c r="DS49" s="225">
        <v>355.92202758789063</v>
      </c>
      <c r="DT49" s="225">
        <v>388.42489624023438</v>
      </c>
      <c r="DU49" s="225">
        <v>306.39358520507813</v>
      </c>
      <c r="DV49" s="225">
        <v>363.0728759765625</v>
      </c>
      <c r="DW49" s="225">
        <v>362.31719970703125</v>
      </c>
      <c r="DX49" s="225">
        <v>387.34820556640625</v>
      </c>
      <c r="DY49" s="225">
        <v>408.2957763671875</v>
      </c>
      <c r="DZ49" s="225">
        <v>388.25726318359375</v>
      </c>
      <c r="EA49" s="225">
        <v>367.07614135742188</v>
      </c>
      <c r="EB49" s="225">
        <v>367.26715087890625</v>
      </c>
      <c r="EC49" s="225">
        <v>312.96603393554688</v>
      </c>
      <c r="ED49" s="225">
        <v>332.58755493164063</v>
      </c>
      <c r="EE49" s="225">
        <v>356.16229248046875</v>
      </c>
      <c r="EF49" s="225">
        <v>388.11801147460938</v>
      </c>
      <c r="EG49" s="225">
        <v>306.78079223632813</v>
      </c>
      <c r="EH49" s="225">
        <v>363.06222534179688</v>
      </c>
      <c r="EI49" s="225">
        <v>362.61764526367188</v>
      </c>
      <c r="EJ49" s="225">
        <v>387.61517333984375</v>
      </c>
      <c r="EK49" s="225">
        <v>404.96853637695313</v>
      </c>
      <c r="EL49" s="225">
        <v>386.73138427734375</v>
      </c>
      <c r="EM49" s="225">
        <v>365.98416137695313</v>
      </c>
      <c r="EN49" s="225">
        <v>367.8358154296875</v>
      </c>
      <c r="EO49" s="225">
        <v>309.18304443359375</v>
      </c>
      <c r="EP49" s="225">
        <v>331.84945678710938</v>
      </c>
      <c r="EQ49" s="225">
        <v>356.20266723632813</v>
      </c>
      <c r="ER49" s="225">
        <v>388.02359008789063</v>
      </c>
      <c r="ES49" s="225">
        <v>306.1968994140625</v>
      </c>
      <c r="ET49" s="225">
        <v>363.75723266601563</v>
      </c>
      <c r="EU49" s="225">
        <v>360.110595703125</v>
      </c>
      <c r="EV49" s="225">
        <v>387.3746337890625</v>
      </c>
      <c r="EW49" s="225">
        <v>399.37564086914063</v>
      </c>
      <c r="EX49" s="225">
        <v>387.60250854492188</v>
      </c>
      <c r="EY49" s="225">
        <v>365.8963623046875</v>
      </c>
      <c r="EZ49" s="225">
        <v>367.40029907226563</v>
      </c>
      <c r="FA49" s="225">
        <v>310.07647705078125</v>
      </c>
      <c r="FB49" s="225">
        <v>331.676513671875</v>
      </c>
      <c r="FC49" s="225">
        <v>356.139892578125</v>
      </c>
      <c r="FD49" s="225">
        <v>387.3900146484375</v>
      </c>
      <c r="FE49" s="225">
        <v>306.57254028320313</v>
      </c>
      <c r="FF49" s="225">
        <v>364.23550415039063</v>
      </c>
      <c r="FG49" s="225">
        <v>358.91290283203125</v>
      </c>
      <c r="FH49" s="225">
        <v>387.98565673828125</v>
      </c>
      <c r="FI49" s="225">
        <v>399.26873779296875</v>
      </c>
      <c r="FJ49" s="225">
        <v>387.67257690429688</v>
      </c>
      <c r="FK49" s="225">
        <v>365.960205078125</v>
      </c>
      <c r="FL49" s="225">
        <v>367.2633056640625</v>
      </c>
      <c r="FM49" s="225">
        <v>309.7298583984375</v>
      </c>
      <c r="FN49" s="225">
        <v>331.56753540039063</v>
      </c>
      <c r="FO49" s="225">
        <v>356.0924072265625</v>
      </c>
      <c r="FP49" s="225">
        <v>386.66458129882813</v>
      </c>
      <c r="FQ49" s="225">
        <v>307.19281005859375</v>
      </c>
      <c r="FR49" s="225">
        <v>363.79376220703125</v>
      </c>
      <c r="FS49" s="225">
        <v>357.00930786132813</v>
      </c>
      <c r="FT49" s="225">
        <v>388.66683959960938</v>
      </c>
      <c r="FU49" s="225">
        <v>394.41476440429688</v>
      </c>
      <c r="FV49" s="225">
        <v>384.49722290039063</v>
      </c>
      <c r="FW49" s="225">
        <v>364.463623046875</v>
      </c>
      <c r="FX49" s="225">
        <v>367.28494262695313</v>
      </c>
      <c r="FY49" s="225">
        <v>312.81967163085938</v>
      </c>
      <c r="FZ49" s="225">
        <v>328.91983032226563</v>
      </c>
      <c r="GA49" s="225">
        <v>356.30862426757813</v>
      </c>
      <c r="GB49" s="225">
        <v>375.61996459960938</v>
      </c>
      <c r="GC49" s="225">
        <v>375.43881225585938</v>
      </c>
      <c r="GD49" s="225">
        <v>373.59017944335938</v>
      </c>
      <c r="GE49" s="225">
        <v>372.59811401367188</v>
      </c>
      <c r="GF49" s="225">
        <v>373.60968017578125</v>
      </c>
      <c r="GG49" s="225">
        <v>372.10317993164063</v>
      </c>
      <c r="GH49" s="225">
        <v>371.8753662109375</v>
      </c>
      <c r="GI49" s="225">
        <v>370.77536010742188</v>
      </c>
      <c r="GJ49" s="225">
        <v>369.33261108398438</v>
      </c>
      <c r="GK49" s="225">
        <v>367.79995727539063</v>
      </c>
      <c r="GL49" s="225">
        <v>388.63815307617188</v>
      </c>
      <c r="GM49" s="225">
        <v>306.586669921875</v>
      </c>
      <c r="GN49" s="225">
        <v>362.98263549804688</v>
      </c>
      <c r="GO49" s="225">
        <v>361.63204956054688</v>
      </c>
      <c r="GP49" s="225">
        <v>388.04043579101563</v>
      </c>
      <c r="GQ49" s="225">
        <v>402.28189086914063</v>
      </c>
      <c r="GR49" s="225">
        <v>387.0904541015625</v>
      </c>
      <c r="GS49" s="225">
        <v>366.55551147460938</v>
      </c>
      <c r="GT49" s="225">
        <v>367.67059326171875</v>
      </c>
      <c r="GU49" s="225">
        <v>311.24151611328125</v>
      </c>
      <c r="GV49" s="225">
        <v>331.81838989257813</v>
      </c>
      <c r="GW49" s="225">
        <v>356.36151123046875</v>
      </c>
      <c r="GX49" s="225">
        <v>371.43972778320313</v>
      </c>
      <c r="GY49" s="225">
        <v>371.439697265625</v>
      </c>
    </row>
    <row r="50" spans="1:207" x14ac:dyDescent="0.25">
      <c r="A50" s="226">
        <v>44166</v>
      </c>
      <c r="B50" s="225">
        <v>12</v>
      </c>
      <c r="C50" s="225">
        <v>2020</v>
      </c>
      <c r="D50" s="225">
        <v>380.47576904296875</v>
      </c>
      <c r="E50" s="225">
        <v>391.32540893554688</v>
      </c>
      <c r="F50" s="225">
        <v>398.2567138671875</v>
      </c>
      <c r="G50" s="225">
        <v>409.05108642578125</v>
      </c>
      <c r="H50" s="225">
        <v>402.02801513671875</v>
      </c>
      <c r="I50" s="225">
        <v>375.53994750976563</v>
      </c>
      <c r="J50" s="225">
        <v>380.76559448242188</v>
      </c>
      <c r="K50" s="225">
        <v>394.13018798828125</v>
      </c>
      <c r="L50" s="225">
        <v>396.97048950195313</v>
      </c>
      <c r="M50" s="225">
        <v>406.25320434570313</v>
      </c>
      <c r="N50" s="225">
        <v>401.0758056640625</v>
      </c>
      <c r="O50" s="225">
        <v>373.79922485351563</v>
      </c>
      <c r="P50" s="225">
        <v>378.8189697265625</v>
      </c>
      <c r="Q50" s="225">
        <v>391.31317138671875</v>
      </c>
      <c r="R50" s="225">
        <v>395.69747924804688</v>
      </c>
      <c r="S50" s="225">
        <v>407.69940185546875</v>
      </c>
      <c r="T50" s="225">
        <v>400.28924560546875</v>
      </c>
      <c r="U50" s="225">
        <v>376.98605346679688</v>
      </c>
      <c r="V50" s="225">
        <v>377.25921630859375</v>
      </c>
      <c r="W50" s="225">
        <v>391.21145629882813</v>
      </c>
      <c r="X50" s="225">
        <v>396.417724609375</v>
      </c>
      <c r="Y50" s="225">
        <v>404.79037475585938</v>
      </c>
      <c r="Z50" s="225">
        <v>402.60928344726563</v>
      </c>
      <c r="AA50" s="225">
        <v>379.69131469726563</v>
      </c>
      <c r="AB50" s="225">
        <v>378.93374633789063</v>
      </c>
      <c r="AC50" s="225">
        <v>392.74334716796875</v>
      </c>
      <c r="AD50" s="225">
        <v>395.728271484375</v>
      </c>
      <c r="AE50" s="225">
        <v>406.78851318359375</v>
      </c>
      <c r="AF50" s="225">
        <v>400.4232177734375</v>
      </c>
      <c r="AG50" s="225">
        <v>380.35296630859375</v>
      </c>
      <c r="AH50" s="225">
        <v>377.22085571289063</v>
      </c>
      <c r="AI50" s="225">
        <v>392.44134521484375</v>
      </c>
      <c r="AJ50" s="225">
        <v>394.6298828125</v>
      </c>
      <c r="AK50" s="225">
        <v>403.30697631835938</v>
      </c>
      <c r="AL50" s="225">
        <v>401.9658203125</v>
      </c>
      <c r="AM50" s="225">
        <v>377.30130004882813</v>
      </c>
      <c r="AN50" s="225">
        <v>378.08203125</v>
      </c>
      <c r="AO50" s="225">
        <v>392.674560546875</v>
      </c>
      <c r="AP50" s="225">
        <v>394.71109008789063</v>
      </c>
      <c r="AQ50" s="225">
        <v>406.07083129882813</v>
      </c>
      <c r="AR50" s="225">
        <v>400.08261108398438</v>
      </c>
      <c r="AS50" s="225">
        <v>376.23916625976563</v>
      </c>
      <c r="AT50" s="225">
        <v>377.831787109375</v>
      </c>
      <c r="AU50" s="225">
        <v>391.44149780273438</v>
      </c>
      <c r="AV50" s="225">
        <v>392.55169677734375</v>
      </c>
      <c r="AW50" s="225">
        <v>400.95974731445313</v>
      </c>
      <c r="AX50" s="225">
        <v>399.69110107421875</v>
      </c>
      <c r="AY50" s="225">
        <v>379.31381225585938</v>
      </c>
      <c r="AZ50" s="225">
        <v>376.55364990234375</v>
      </c>
      <c r="BA50" s="225">
        <v>390.30093383789063</v>
      </c>
      <c r="BB50" s="225">
        <v>391.89727783203125</v>
      </c>
      <c r="BC50" s="225">
        <v>399.80145263671875</v>
      </c>
      <c r="BD50" s="225">
        <v>400.15438842773438</v>
      </c>
      <c r="BE50" s="225">
        <v>379.07293701171875</v>
      </c>
      <c r="BF50" s="225">
        <v>376.11968994140625</v>
      </c>
      <c r="BG50" s="225">
        <v>390.90396118164063</v>
      </c>
      <c r="BH50" s="225">
        <v>390.8392333984375</v>
      </c>
      <c r="BI50" s="225">
        <v>399.34222412109375</v>
      </c>
      <c r="BJ50" s="225">
        <v>398.62155151367188</v>
      </c>
      <c r="BK50" s="225">
        <v>380.004638671875</v>
      </c>
      <c r="BL50" s="225">
        <v>411.56692504882813</v>
      </c>
      <c r="BM50" s="225">
        <v>317.34039306640625</v>
      </c>
      <c r="BN50" s="225">
        <v>373.37374877929688</v>
      </c>
      <c r="BO50" s="225">
        <v>377.05282592773438</v>
      </c>
      <c r="BP50" s="225">
        <v>398.07455444335938</v>
      </c>
      <c r="BQ50" s="225">
        <v>432.61444091796875</v>
      </c>
      <c r="BR50" s="225">
        <v>406.71853637695313</v>
      </c>
      <c r="BS50" s="225">
        <v>368.6346435546875</v>
      </c>
      <c r="BT50" s="225">
        <v>387.40237426757813</v>
      </c>
      <c r="BU50" s="225">
        <v>316.22262573242188</v>
      </c>
      <c r="BV50" s="225">
        <v>350.07437133789063</v>
      </c>
      <c r="BW50" s="225">
        <v>364.04067993164063</v>
      </c>
      <c r="BX50" s="225">
        <v>409.711669921875</v>
      </c>
      <c r="BY50" s="225">
        <v>317.658935546875</v>
      </c>
      <c r="BZ50" s="225">
        <v>373.54541015625</v>
      </c>
      <c r="CA50" s="225">
        <v>377.5650634765625</v>
      </c>
      <c r="CB50" s="225">
        <v>397.10263061523438</v>
      </c>
      <c r="CC50" s="225">
        <v>433.02923583984375</v>
      </c>
      <c r="CD50" s="225">
        <v>406.88766479492188</v>
      </c>
      <c r="CE50" s="225">
        <v>368.2532958984375</v>
      </c>
      <c r="CF50" s="225">
        <v>387.1783447265625</v>
      </c>
      <c r="CG50" s="225">
        <v>310.481689453125</v>
      </c>
      <c r="CH50" s="225">
        <v>349.94219970703125</v>
      </c>
      <c r="CI50" s="225">
        <v>363.98220825195313</v>
      </c>
      <c r="CJ50" s="225">
        <v>408.41915893554688</v>
      </c>
      <c r="CK50" s="225">
        <v>317.0562744140625</v>
      </c>
      <c r="CL50" s="225">
        <v>375.30001831054688</v>
      </c>
      <c r="CM50" s="225">
        <v>374.46279907226563</v>
      </c>
      <c r="CN50" s="225">
        <v>397.18157958984375</v>
      </c>
      <c r="CO50" s="225">
        <v>427.88937377929688</v>
      </c>
      <c r="CP50" s="225">
        <v>407.7364501953125</v>
      </c>
      <c r="CQ50" s="225">
        <v>368.0537109375</v>
      </c>
      <c r="CR50" s="225">
        <v>386.94070434570313</v>
      </c>
      <c r="CS50" s="225">
        <v>312.78512573242188</v>
      </c>
      <c r="CT50" s="225">
        <v>350.30856323242188</v>
      </c>
      <c r="CU50" s="225">
        <v>362.99514770507813</v>
      </c>
      <c r="CV50" s="225">
        <v>407.6693115234375</v>
      </c>
      <c r="CW50" s="225">
        <v>317.22824096679688</v>
      </c>
      <c r="CX50" s="225">
        <v>375.17410278320313</v>
      </c>
      <c r="CY50" s="225">
        <v>375.12442016601563</v>
      </c>
      <c r="CZ50" s="225">
        <v>397.7979736328125</v>
      </c>
      <c r="DA50" s="225">
        <v>430.9927978515625</v>
      </c>
      <c r="DB50" s="225">
        <v>405.455078125</v>
      </c>
      <c r="DC50" s="225">
        <v>367.04818725585938</v>
      </c>
      <c r="DD50" s="225">
        <v>386.96798706054688</v>
      </c>
      <c r="DE50" s="225">
        <v>311.52621459960938</v>
      </c>
      <c r="DF50" s="225">
        <v>349.18093872070313</v>
      </c>
      <c r="DG50" s="225">
        <v>362.8526611328125</v>
      </c>
      <c r="DH50" s="225">
        <v>406.998046875</v>
      </c>
      <c r="DI50" s="225">
        <v>316.60897827148438</v>
      </c>
      <c r="DJ50" s="225">
        <v>376.98928833007813</v>
      </c>
      <c r="DK50" s="225">
        <v>372.93896484375</v>
      </c>
      <c r="DL50" s="225">
        <v>396.94796752929688</v>
      </c>
      <c r="DM50" s="225">
        <v>430.104248046875</v>
      </c>
      <c r="DN50" s="225">
        <v>407.86837768554688</v>
      </c>
      <c r="DO50" s="225">
        <v>367.60919189453125</v>
      </c>
      <c r="DP50" s="225">
        <v>387.29849243164063</v>
      </c>
      <c r="DQ50" s="225">
        <v>310.72238159179688</v>
      </c>
      <c r="DR50" s="225">
        <v>348.88916015625</v>
      </c>
      <c r="DS50" s="225">
        <v>362.36886596679688</v>
      </c>
      <c r="DT50" s="225">
        <v>405.72177124023438</v>
      </c>
      <c r="DU50" s="225">
        <v>317.07797241210938</v>
      </c>
      <c r="DV50" s="225">
        <v>375.81259155273438</v>
      </c>
      <c r="DW50" s="225">
        <v>372.73297119140625</v>
      </c>
      <c r="DX50" s="225">
        <v>396.93701171875</v>
      </c>
      <c r="DY50" s="225">
        <v>429.448974609375</v>
      </c>
      <c r="DZ50" s="225">
        <v>407.3502197265625</v>
      </c>
      <c r="EA50" s="225">
        <v>366.97720336914063</v>
      </c>
      <c r="EB50" s="225">
        <v>386.53738403320313</v>
      </c>
      <c r="EC50" s="225">
        <v>313.072998046875</v>
      </c>
      <c r="ED50" s="225">
        <v>347.7386474609375</v>
      </c>
      <c r="EE50" s="225">
        <v>362.38885498046875</v>
      </c>
      <c r="EF50" s="225">
        <v>405.09979248046875</v>
      </c>
      <c r="EG50" s="225">
        <v>317.31466674804688</v>
      </c>
      <c r="EH50" s="225">
        <v>375.7384033203125</v>
      </c>
      <c r="EI50" s="225">
        <v>372.9302978515625</v>
      </c>
      <c r="EJ50" s="225">
        <v>397.0498046875</v>
      </c>
      <c r="EK50" s="225">
        <v>426.24960327148438</v>
      </c>
      <c r="EL50" s="225">
        <v>405.78134155273438</v>
      </c>
      <c r="EM50" s="225">
        <v>365.9356689453125</v>
      </c>
      <c r="EN50" s="225">
        <v>386.70758056640625</v>
      </c>
      <c r="EO50" s="225">
        <v>309.33807373046875</v>
      </c>
      <c r="EP50" s="225">
        <v>347.189208984375</v>
      </c>
      <c r="EQ50" s="225">
        <v>362.52740478515625</v>
      </c>
      <c r="ER50" s="225">
        <v>404.55801391601563</v>
      </c>
      <c r="ES50" s="225">
        <v>316.8018798828125</v>
      </c>
      <c r="ET50" s="225">
        <v>376.50204467773438</v>
      </c>
      <c r="EU50" s="225">
        <v>370.9210205078125</v>
      </c>
      <c r="EV50" s="225">
        <v>396.94815063476563</v>
      </c>
      <c r="EW50" s="225">
        <v>420.60418701171875</v>
      </c>
      <c r="EX50" s="225">
        <v>406.76943969726563</v>
      </c>
      <c r="EY50" s="225">
        <v>365.85137939453125</v>
      </c>
      <c r="EZ50" s="225">
        <v>386.62527465820313</v>
      </c>
      <c r="FA50" s="225">
        <v>310.14205932617188</v>
      </c>
      <c r="FB50" s="225">
        <v>347.09481811523438</v>
      </c>
      <c r="FC50" s="225">
        <v>362.32901000976563</v>
      </c>
      <c r="FD50" s="225">
        <v>403.14923095703125</v>
      </c>
      <c r="FE50" s="225">
        <v>316.92758178710938</v>
      </c>
      <c r="FF50" s="225">
        <v>376.77218627929688</v>
      </c>
      <c r="FG50" s="225">
        <v>369.82119750976563</v>
      </c>
      <c r="FH50" s="225">
        <v>397.36325073242188</v>
      </c>
      <c r="FI50" s="225">
        <v>420.64691162109375</v>
      </c>
      <c r="FJ50" s="225">
        <v>406.8521728515625</v>
      </c>
      <c r="FK50" s="225">
        <v>365.89254760742188</v>
      </c>
      <c r="FL50" s="225">
        <v>386.51870727539063</v>
      </c>
      <c r="FM50" s="225">
        <v>309.7803955078125</v>
      </c>
      <c r="FN50" s="225">
        <v>346.81784057617188</v>
      </c>
      <c r="FO50" s="225">
        <v>362.0552978515625</v>
      </c>
      <c r="FP50" s="225">
        <v>401.57827758789063</v>
      </c>
      <c r="FQ50" s="225">
        <v>317.28750610351563</v>
      </c>
      <c r="FR50" s="225">
        <v>376.55718994140625</v>
      </c>
      <c r="FS50" s="225">
        <v>368.4609375</v>
      </c>
      <c r="FT50" s="225">
        <v>397.92742919921875</v>
      </c>
      <c r="FU50" s="225">
        <v>415.71524047851563</v>
      </c>
      <c r="FV50" s="225">
        <v>403.66973876953125</v>
      </c>
      <c r="FW50" s="225">
        <v>364.42572021484375</v>
      </c>
      <c r="FX50" s="225">
        <v>386.16119384765625</v>
      </c>
      <c r="FY50" s="225">
        <v>312.81454467773438</v>
      </c>
      <c r="FZ50" s="225">
        <v>344.758056640625</v>
      </c>
      <c r="GA50" s="225">
        <v>362.140380859375</v>
      </c>
      <c r="GB50" s="225">
        <v>391.9173583984375</v>
      </c>
      <c r="GC50" s="225">
        <v>391.15261840820313</v>
      </c>
      <c r="GD50" s="225">
        <v>388.69631958007813</v>
      </c>
      <c r="GE50" s="225">
        <v>387.55252075195313</v>
      </c>
      <c r="GF50" s="225">
        <v>388.54275512695313</v>
      </c>
      <c r="GG50" s="225">
        <v>386.64788818359375</v>
      </c>
      <c r="GH50" s="225">
        <v>386.48721313476563</v>
      </c>
      <c r="GI50" s="225">
        <v>385.33505249023438</v>
      </c>
      <c r="GJ50" s="225">
        <v>383.5589599609375</v>
      </c>
      <c r="GK50" s="225">
        <v>382.04437255859375</v>
      </c>
      <c r="GL50" s="225">
        <v>406.2081298828125</v>
      </c>
      <c r="GM50" s="225">
        <v>317.12005615234375</v>
      </c>
      <c r="GN50" s="225">
        <v>375.80712890625</v>
      </c>
      <c r="GO50" s="225">
        <v>372.2037353515625</v>
      </c>
      <c r="GP50" s="225">
        <v>397.40322875976563</v>
      </c>
      <c r="GQ50" s="225">
        <v>423.53927612304688</v>
      </c>
      <c r="GR50" s="225">
        <v>406.11370849609375</v>
      </c>
      <c r="GS50" s="225">
        <v>366.50567626953125</v>
      </c>
      <c r="GT50" s="225">
        <v>386.6705322265625</v>
      </c>
      <c r="GU50" s="225">
        <v>311.33587646484375</v>
      </c>
      <c r="GV50" s="225">
        <v>347.24356079101563</v>
      </c>
      <c r="GW50" s="225">
        <v>362.5235595703125</v>
      </c>
      <c r="GX50" s="225">
        <v>386.17568969726563</v>
      </c>
      <c r="GY50" s="225">
        <v>386.1756591796875</v>
      </c>
    </row>
    <row r="51" spans="1:207" x14ac:dyDescent="0.25">
      <c r="A51" s="226">
        <v>44197</v>
      </c>
      <c r="B51" s="225">
        <v>1</v>
      </c>
      <c r="C51" s="225">
        <v>2021</v>
      </c>
      <c r="D51" s="225">
        <v>392.9700927734375</v>
      </c>
      <c r="E51" s="225">
        <v>410.03585815429688</v>
      </c>
      <c r="F51" s="225">
        <v>420.33148193359375</v>
      </c>
      <c r="G51" s="225">
        <v>427.44091796875</v>
      </c>
      <c r="H51" s="225">
        <v>420.3009033203125</v>
      </c>
      <c r="I51" s="225">
        <v>389.64715576171875</v>
      </c>
      <c r="J51" s="225">
        <v>393.55935668945313</v>
      </c>
      <c r="K51" s="225">
        <v>412.71160888671875</v>
      </c>
      <c r="L51" s="225">
        <v>419.32281494140625</v>
      </c>
      <c r="M51" s="225">
        <v>424.23117065429688</v>
      </c>
      <c r="N51" s="225">
        <v>419.15652465820313</v>
      </c>
      <c r="O51" s="225">
        <v>388.13104248046875</v>
      </c>
      <c r="P51" s="225">
        <v>391.06137084960938</v>
      </c>
      <c r="Q51" s="225">
        <v>409.71615600585938</v>
      </c>
      <c r="R51" s="225">
        <v>418.18783569335938</v>
      </c>
      <c r="S51" s="225">
        <v>426.30953979492188</v>
      </c>
      <c r="T51" s="225">
        <v>418.565185546875</v>
      </c>
      <c r="U51" s="225">
        <v>391.89480590820313</v>
      </c>
      <c r="V51" s="225">
        <v>389.99267578125</v>
      </c>
      <c r="W51" s="225">
        <v>409.53854370117188</v>
      </c>
      <c r="X51" s="225">
        <v>419.25515747070313</v>
      </c>
      <c r="Y51" s="225">
        <v>422.3348388671875</v>
      </c>
      <c r="Z51" s="225">
        <v>420.80096435546875</v>
      </c>
      <c r="AA51" s="225">
        <v>394.94509887695313</v>
      </c>
      <c r="AB51" s="225">
        <v>391.82400512695313</v>
      </c>
      <c r="AC51" s="225">
        <v>410.85546875</v>
      </c>
      <c r="AD51" s="225">
        <v>418.260498046875</v>
      </c>
      <c r="AE51" s="225">
        <v>425.34750366210938</v>
      </c>
      <c r="AF51" s="225">
        <v>418.19952392578125</v>
      </c>
      <c r="AG51" s="225">
        <v>395.87875366210938</v>
      </c>
      <c r="AH51" s="225">
        <v>389.70748901367188</v>
      </c>
      <c r="AI51" s="225">
        <v>410.52761840820313</v>
      </c>
      <c r="AJ51" s="225">
        <v>417.08761596679688</v>
      </c>
      <c r="AK51" s="225">
        <v>421.09225463867188</v>
      </c>
      <c r="AL51" s="225">
        <v>419.92269897460938</v>
      </c>
      <c r="AM51" s="225">
        <v>392.37216186523438</v>
      </c>
      <c r="AN51" s="225">
        <v>390.71673583984375</v>
      </c>
      <c r="AO51" s="225">
        <v>410.66213989257813</v>
      </c>
      <c r="AP51" s="225">
        <v>416.7869873046875</v>
      </c>
      <c r="AQ51" s="225">
        <v>424.37057495117188</v>
      </c>
      <c r="AR51" s="225">
        <v>417.848388671875</v>
      </c>
      <c r="AS51" s="225">
        <v>391.79168701171875</v>
      </c>
      <c r="AT51" s="225">
        <v>390.1512451171875</v>
      </c>
      <c r="AU51" s="225">
        <v>409.401611328125</v>
      </c>
      <c r="AV51" s="225">
        <v>415.04742431640625</v>
      </c>
      <c r="AW51" s="225">
        <v>418.23861694335938</v>
      </c>
      <c r="AX51" s="225">
        <v>417.73593139648438</v>
      </c>
      <c r="AY51" s="225">
        <v>395.16757202148438</v>
      </c>
      <c r="AZ51" s="225">
        <v>388.8387451171875</v>
      </c>
      <c r="BA51" s="225">
        <v>407.80636596679688</v>
      </c>
      <c r="BB51" s="225">
        <v>414.3402099609375</v>
      </c>
      <c r="BC51" s="225">
        <v>417.016845703125</v>
      </c>
      <c r="BD51" s="225">
        <v>417.77890014648438</v>
      </c>
      <c r="BE51" s="225">
        <v>394.97598266601563</v>
      </c>
      <c r="BF51" s="225">
        <v>388.2801513671875</v>
      </c>
      <c r="BG51" s="225">
        <v>408.28045654296875</v>
      </c>
      <c r="BH51" s="225">
        <v>412.74612426757813</v>
      </c>
      <c r="BI51" s="225">
        <v>416.2252197265625</v>
      </c>
      <c r="BJ51" s="225">
        <v>416.162353515625</v>
      </c>
      <c r="BK51" s="225">
        <v>395.84710693359375</v>
      </c>
      <c r="BL51" s="225">
        <v>432.40432739257813</v>
      </c>
      <c r="BM51" s="225">
        <v>331.927490234375</v>
      </c>
      <c r="BN51" s="225">
        <v>380.3475341796875</v>
      </c>
      <c r="BO51" s="225">
        <v>383.36181640625</v>
      </c>
      <c r="BP51" s="225">
        <v>410.05862426757813</v>
      </c>
      <c r="BQ51" s="225">
        <v>448.25942993164063</v>
      </c>
      <c r="BR51" s="225">
        <v>427.49270629882813</v>
      </c>
      <c r="BS51" s="225">
        <v>423.424072265625</v>
      </c>
      <c r="BT51" s="225">
        <v>406.02679443359375</v>
      </c>
      <c r="BU51" s="225">
        <v>318.67330932617188</v>
      </c>
      <c r="BV51" s="225">
        <v>369.41622924804688</v>
      </c>
      <c r="BW51" s="225">
        <v>371.37548828125</v>
      </c>
      <c r="BX51" s="225">
        <v>430.210205078125</v>
      </c>
      <c r="BY51" s="225">
        <v>331.98056030273438</v>
      </c>
      <c r="BZ51" s="225">
        <v>380.54290771484375</v>
      </c>
      <c r="CA51" s="225">
        <v>384.39346313476563</v>
      </c>
      <c r="CB51" s="225">
        <v>409.126708984375</v>
      </c>
      <c r="CC51" s="225">
        <v>448.20529174804688</v>
      </c>
      <c r="CD51" s="225">
        <v>427.76654052734375</v>
      </c>
      <c r="CE51" s="225">
        <v>423.11758422851563</v>
      </c>
      <c r="CF51" s="225">
        <v>405.70510864257813</v>
      </c>
      <c r="CG51" s="225">
        <v>312.45425415039063</v>
      </c>
      <c r="CH51" s="225">
        <v>369.4935302734375</v>
      </c>
      <c r="CI51" s="225">
        <v>371.29727172851563</v>
      </c>
      <c r="CJ51" s="225">
        <v>428.629638671875</v>
      </c>
      <c r="CK51" s="225">
        <v>331.4906005859375</v>
      </c>
      <c r="CL51" s="225">
        <v>381.75982666015625</v>
      </c>
      <c r="CM51" s="225">
        <v>379.9505615234375</v>
      </c>
      <c r="CN51" s="225">
        <v>409.19903564453125</v>
      </c>
      <c r="CO51" s="225">
        <v>442.7926025390625</v>
      </c>
      <c r="CP51" s="225">
        <v>428.46923828125</v>
      </c>
      <c r="CQ51" s="225">
        <v>423.23822021484375</v>
      </c>
      <c r="CR51" s="225">
        <v>405.56948852539063</v>
      </c>
      <c r="CS51" s="225">
        <v>314.77783203125</v>
      </c>
      <c r="CT51" s="225">
        <v>369.941650390625</v>
      </c>
      <c r="CU51" s="225">
        <v>370.37216186523438</v>
      </c>
      <c r="CV51" s="225">
        <v>427.71356201171875</v>
      </c>
      <c r="CW51" s="225">
        <v>331.41165161132813</v>
      </c>
      <c r="CX51" s="225">
        <v>381.58255004882813</v>
      </c>
      <c r="CY51" s="225">
        <v>380.33944702148438</v>
      </c>
      <c r="CZ51" s="225">
        <v>409.73541259765625</v>
      </c>
      <c r="DA51" s="225">
        <v>445.86004638671875</v>
      </c>
      <c r="DB51" s="225">
        <v>424.93670654296875</v>
      </c>
      <c r="DC51" s="225">
        <v>422.28793334960938</v>
      </c>
      <c r="DD51" s="225">
        <v>405.67559814453125</v>
      </c>
      <c r="DE51" s="225">
        <v>313.50674438476563</v>
      </c>
      <c r="DF51" s="225">
        <v>368.461181640625</v>
      </c>
      <c r="DG51" s="225">
        <v>370.12738037109375</v>
      </c>
      <c r="DH51" s="225">
        <v>427.0201416015625</v>
      </c>
      <c r="DI51" s="225">
        <v>331.12832641601563</v>
      </c>
      <c r="DJ51" s="225">
        <v>383.39193725585938</v>
      </c>
      <c r="DK51" s="225">
        <v>377.92913818359375</v>
      </c>
      <c r="DL51" s="225">
        <v>408.86346435546875</v>
      </c>
      <c r="DM51" s="225">
        <v>444.7611083984375</v>
      </c>
      <c r="DN51" s="225">
        <v>428.10513305664063</v>
      </c>
      <c r="DO51" s="225">
        <v>422.81240844726563</v>
      </c>
      <c r="DP51" s="225">
        <v>406.04629516601563</v>
      </c>
      <c r="DQ51" s="225">
        <v>312.66595458984375</v>
      </c>
      <c r="DR51" s="225">
        <v>367.92388916015625</v>
      </c>
      <c r="DS51" s="225">
        <v>369.71588134765625</v>
      </c>
      <c r="DT51" s="225">
        <v>425.46127319335938</v>
      </c>
      <c r="DU51" s="225">
        <v>331.5013427734375</v>
      </c>
      <c r="DV51" s="225">
        <v>381.95578002929688</v>
      </c>
      <c r="DW51" s="225">
        <v>377.51773071289063</v>
      </c>
      <c r="DX51" s="225">
        <v>408.97735595703125</v>
      </c>
      <c r="DY51" s="225">
        <v>444.095947265625</v>
      </c>
      <c r="DZ51" s="225">
        <v>427.1492919921875</v>
      </c>
      <c r="EA51" s="225">
        <v>422.5142822265625</v>
      </c>
      <c r="EB51" s="225">
        <v>405.39413452148438</v>
      </c>
      <c r="EC51" s="225">
        <v>315.19448852539063</v>
      </c>
      <c r="ED51" s="225">
        <v>366.68267822265625</v>
      </c>
      <c r="EE51" s="225">
        <v>369.73248291015625</v>
      </c>
      <c r="EF51" s="225">
        <v>424.65188598632813</v>
      </c>
      <c r="EG51" s="225">
        <v>331.5865478515625</v>
      </c>
      <c r="EH51" s="225">
        <v>381.51019287109375</v>
      </c>
      <c r="EI51" s="225">
        <v>377.78713989257813</v>
      </c>
      <c r="EJ51" s="225">
        <v>409.15213012695313</v>
      </c>
      <c r="EK51" s="225">
        <v>440.68267822265625</v>
      </c>
      <c r="EL51" s="225">
        <v>424.7935791015625</v>
      </c>
      <c r="EM51" s="225">
        <v>421.3924560546875</v>
      </c>
      <c r="EN51" s="225">
        <v>405.19366455078125</v>
      </c>
      <c r="EO51" s="225">
        <v>311.2947998046875</v>
      </c>
      <c r="EP51" s="225">
        <v>366.11581420898438</v>
      </c>
      <c r="EQ51" s="225">
        <v>369.80697631835938</v>
      </c>
      <c r="ER51" s="225">
        <v>423.99417114257813</v>
      </c>
      <c r="ES51" s="225">
        <v>331.24554443359375</v>
      </c>
      <c r="ET51" s="225">
        <v>381.93341064453125</v>
      </c>
      <c r="EU51" s="225">
        <v>374.56298828125</v>
      </c>
      <c r="EV51" s="225">
        <v>408.87545776367188</v>
      </c>
      <c r="EW51" s="225">
        <v>434.55648803710938</v>
      </c>
      <c r="EX51" s="225">
        <v>425.943359375</v>
      </c>
      <c r="EY51" s="225">
        <v>421.08157348632813</v>
      </c>
      <c r="EZ51" s="225">
        <v>405.29864501953125</v>
      </c>
      <c r="FA51" s="225">
        <v>312.15798950195313</v>
      </c>
      <c r="FB51" s="225">
        <v>365.94314575195313</v>
      </c>
      <c r="FC51" s="225">
        <v>369.61843872070313</v>
      </c>
      <c r="FD51" s="225">
        <v>422.23565673828125</v>
      </c>
      <c r="FE51" s="225">
        <v>331.24591064453125</v>
      </c>
      <c r="FF51" s="225">
        <v>382.07382202148438</v>
      </c>
      <c r="FG51" s="225">
        <v>373.304931640625</v>
      </c>
      <c r="FH51" s="225">
        <v>409.17889404296875</v>
      </c>
      <c r="FI51" s="225">
        <v>434.47293090820313</v>
      </c>
      <c r="FJ51" s="225">
        <v>426.19241333007813</v>
      </c>
      <c r="FK51" s="225">
        <v>421.43655395507813</v>
      </c>
      <c r="FL51" s="225">
        <v>405.1737060546875</v>
      </c>
      <c r="FM51" s="225">
        <v>311.65328979492188</v>
      </c>
      <c r="FN51" s="225">
        <v>365.36978149414063</v>
      </c>
      <c r="FO51" s="225">
        <v>369.43203735351563</v>
      </c>
      <c r="FP51" s="225">
        <v>420.04806518554688</v>
      </c>
      <c r="FQ51" s="225">
        <v>331.35934448242188</v>
      </c>
      <c r="FR51" s="225">
        <v>381.1083984375</v>
      </c>
      <c r="FS51" s="225">
        <v>370.67962646484375</v>
      </c>
      <c r="FT51" s="225">
        <v>409.68609619140625</v>
      </c>
      <c r="FU51" s="225">
        <v>429.317626953125</v>
      </c>
      <c r="FV51" s="225">
        <v>421.7852783203125</v>
      </c>
      <c r="FW51" s="225">
        <v>420.7462158203125</v>
      </c>
      <c r="FX51" s="225">
        <v>404.70700073242188</v>
      </c>
      <c r="FY51" s="225">
        <v>314.95785522460938</v>
      </c>
      <c r="FZ51" s="225">
        <v>363.547607421875</v>
      </c>
      <c r="GA51" s="225">
        <v>369.48104858398438</v>
      </c>
      <c r="GB51" s="225">
        <v>409.07687377929688</v>
      </c>
      <c r="GC51" s="225">
        <v>408.16680908203125</v>
      </c>
      <c r="GD51" s="225">
        <v>405.2491455078125</v>
      </c>
      <c r="GE51" s="225">
        <v>403.92062377929688</v>
      </c>
      <c r="GF51" s="225">
        <v>404.94100952148438</v>
      </c>
      <c r="GG51" s="225">
        <v>402.64056396484375</v>
      </c>
      <c r="GH51" s="225">
        <v>402.3275146484375</v>
      </c>
      <c r="GI51" s="225">
        <v>400.8045654296875</v>
      </c>
      <c r="GJ51" s="225">
        <v>398.65411376953125</v>
      </c>
      <c r="GK51" s="225">
        <v>396.50991821289063</v>
      </c>
      <c r="GL51" s="225">
        <v>425.94375610351563</v>
      </c>
      <c r="GM51" s="225">
        <v>331.44387817382813</v>
      </c>
      <c r="GN51" s="225">
        <v>381.65380859375</v>
      </c>
      <c r="GO51" s="225">
        <v>376.51815795898438</v>
      </c>
      <c r="GP51" s="225">
        <v>409.30728149414063</v>
      </c>
      <c r="GQ51" s="225">
        <v>437.76968383789063</v>
      </c>
      <c r="GR51" s="225">
        <v>425.47430419921875</v>
      </c>
      <c r="GS51" s="225">
        <v>421.95294189453125</v>
      </c>
      <c r="GT51" s="225">
        <v>405.30343627929688</v>
      </c>
      <c r="GU51" s="225">
        <v>313.35806274414063</v>
      </c>
      <c r="GV51" s="225">
        <v>366.17984008789063</v>
      </c>
      <c r="GW51" s="225">
        <v>369.85406494140625</v>
      </c>
      <c r="GX51" s="225">
        <v>401.92373657226563</v>
      </c>
      <c r="GY51" s="225">
        <v>401.9237060546875</v>
      </c>
    </row>
    <row r="52" spans="1:207" x14ac:dyDescent="0.25">
      <c r="A52" s="226">
        <v>44228</v>
      </c>
      <c r="B52" s="225">
        <v>2</v>
      </c>
      <c r="C52" s="225">
        <v>2021</v>
      </c>
      <c r="D52" s="225">
        <v>407.00088500976563</v>
      </c>
      <c r="E52" s="225">
        <v>423.82656860351563</v>
      </c>
      <c r="F52" s="225">
        <v>434.54641723632813</v>
      </c>
      <c r="G52" s="225">
        <v>443.37615966796875</v>
      </c>
      <c r="H52" s="225">
        <v>437.1103515625</v>
      </c>
      <c r="I52" s="225">
        <v>404.53958129882813</v>
      </c>
      <c r="J52" s="225">
        <v>407.590576171875</v>
      </c>
      <c r="K52" s="225">
        <v>426.65518188476563</v>
      </c>
      <c r="L52" s="225">
        <v>433.36917114257813</v>
      </c>
      <c r="M52" s="225">
        <v>440.0234375</v>
      </c>
      <c r="N52" s="225">
        <v>436.0264892578125</v>
      </c>
      <c r="O52" s="225">
        <v>402.91680908203125</v>
      </c>
      <c r="P52" s="225">
        <v>404.64739990234375</v>
      </c>
      <c r="Q52" s="225">
        <v>423.53732299804688</v>
      </c>
      <c r="R52" s="225">
        <v>432.12503051757813</v>
      </c>
      <c r="S52" s="225">
        <v>442.70187377929688</v>
      </c>
      <c r="T52" s="225">
        <v>435.58132934570313</v>
      </c>
      <c r="U52" s="225">
        <v>406.8641357421875</v>
      </c>
      <c r="V52" s="225">
        <v>404.16445922851563</v>
      </c>
      <c r="W52" s="225">
        <v>423.5294189453125</v>
      </c>
      <c r="X52" s="225">
        <v>433.22283935546875</v>
      </c>
      <c r="Y52" s="225">
        <v>438.39654541015625</v>
      </c>
      <c r="Z52" s="225">
        <v>438.02490234375</v>
      </c>
      <c r="AA52" s="225">
        <v>409.95248413085938</v>
      </c>
      <c r="AB52" s="225">
        <v>405.84848022460938</v>
      </c>
      <c r="AC52" s="225">
        <v>424.93820190429688</v>
      </c>
      <c r="AD52" s="225">
        <v>432.0411376953125</v>
      </c>
      <c r="AE52" s="225">
        <v>441.73727416992188</v>
      </c>
      <c r="AF52" s="225">
        <v>434.89749145507813</v>
      </c>
      <c r="AG52" s="225">
        <v>411.21957397460938</v>
      </c>
      <c r="AH52" s="225">
        <v>403.43328857421875</v>
      </c>
      <c r="AI52" s="225">
        <v>424.57257080078125</v>
      </c>
      <c r="AJ52" s="225">
        <v>430.68997192382813</v>
      </c>
      <c r="AK52" s="225">
        <v>437.0458984375</v>
      </c>
      <c r="AL52" s="225">
        <v>437.06265258789063</v>
      </c>
      <c r="AM52" s="225">
        <v>407.69671630859375</v>
      </c>
      <c r="AN52" s="225">
        <v>404.83041381835938</v>
      </c>
      <c r="AO52" s="225">
        <v>424.76065063476563</v>
      </c>
      <c r="AP52" s="225">
        <v>430.373779296875</v>
      </c>
      <c r="AQ52" s="225">
        <v>440.88107299804688</v>
      </c>
      <c r="AR52" s="225">
        <v>434.8311767578125</v>
      </c>
      <c r="AS52" s="225">
        <v>406.89028930664063</v>
      </c>
      <c r="AT52" s="225">
        <v>404.15768432617188</v>
      </c>
      <c r="AU52" s="225">
        <v>423.67532348632813</v>
      </c>
      <c r="AV52" s="225">
        <v>428.59286499023438</v>
      </c>
      <c r="AW52" s="225">
        <v>434.23779296875</v>
      </c>
      <c r="AX52" s="225">
        <v>434.96310424804688</v>
      </c>
      <c r="AY52" s="225">
        <v>410.458251953125</v>
      </c>
      <c r="AZ52" s="225">
        <v>402.74273681640625</v>
      </c>
      <c r="BA52" s="225">
        <v>422.042724609375</v>
      </c>
      <c r="BB52" s="225">
        <v>428.083251953125</v>
      </c>
      <c r="BC52" s="225">
        <v>432.83969116210938</v>
      </c>
      <c r="BD52" s="225">
        <v>434.57589721679688</v>
      </c>
      <c r="BE52" s="225">
        <v>410.12149047851563</v>
      </c>
      <c r="BF52" s="225">
        <v>402.45297241210938</v>
      </c>
      <c r="BG52" s="225">
        <v>422.52322387695313</v>
      </c>
      <c r="BH52" s="225">
        <v>426.36526489257813</v>
      </c>
      <c r="BI52" s="225">
        <v>432.87747192382813</v>
      </c>
      <c r="BJ52" s="225">
        <v>433.5672607421875</v>
      </c>
      <c r="BK52" s="225">
        <v>411.05508422851563</v>
      </c>
      <c r="BL52" s="225">
        <v>448.81890869140625</v>
      </c>
      <c r="BM52" s="225">
        <v>343.729736328125</v>
      </c>
      <c r="BN52" s="225">
        <v>391.68447875976563</v>
      </c>
      <c r="BO52" s="225">
        <v>390.867919921875</v>
      </c>
      <c r="BP52" s="225">
        <v>428.573974609375</v>
      </c>
      <c r="BQ52" s="225">
        <v>465.06536865234375</v>
      </c>
      <c r="BR52" s="225">
        <v>448.00027465820313</v>
      </c>
      <c r="BS52" s="225">
        <v>431.86212158203125</v>
      </c>
      <c r="BT52" s="225">
        <v>415.10284423828125</v>
      </c>
      <c r="BU52" s="225">
        <v>319.150634765625</v>
      </c>
      <c r="BV52" s="225">
        <v>388.6982421875</v>
      </c>
      <c r="BW52" s="225">
        <v>383.1607666015625</v>
      </c>
      <c r="BX52" s="225">
        <v>446.57333374023438</v>
      </c>
      <c r="BY52" s="225">
        <v>343.87356567382813</v>
      </c>
      <c r="BZ52" s="225">
        <v>391.86627197265625</v>
      </c>
      <c r="CA52" s="225">
        <v>392.10427856445313</v>
      </c>
      <c r="CB52" s="225">
        <v>427.52011108398438</v>
      </c>
      <c r="CC52" s="225">
        <v>464.5638427734375</v>
      </c>
      <c r="CD52" s="225">
        <v>448.2257080078125</v>
      </c>
      <c r="CE52" s="225">
        <v>431.44500732421875</v>
      </c>
      <c r="CF52" s="225">
        <v>415.00811767578125</v>
      </c>
      <c r="CG52" s="225">
        <v>313.0977783203125</v>
      </c>
      <c r="CH52" s="225">
        <v>388.690185546875</v>
      </c>
      <c r="CI52" s="225">
        <v>383.04983520507813</v>
      </c>
      <c r="CJ52" s="225">
        <v>444.95462036132813</v>
      </c>
      <c r="CK52" s="225">
        <v>343.43368530273438</v>
      </c>
      <c r="CL52" s="225">
        <v>392.87527465820313</v>
      </c>
      <c r="CM52" s="225">
        <v>387.76510620117188</v>
      </c>
      <c r="CN52" s="225">
        <v>427.69851684570313</v>
      </c>
      <c r="CO52" s="225">
        <v>458.29550170898438</v>
      </c>
      <c r="CP52" s="225">
        <v>449.094970703125</v>
      </c>
      <c r="CQ52" s="225">
        <v>431.2381591796875</v>
      </c>
      <c r="CR52" s="225">
        <v>414.74224853515625</v>
      </c>
      <c r="CS52" s="225">
        <v>315.07809448242188</v>
      </c>
      <c r="CT52" s="225">
        <v>389.27471923828125</v>
      </c>
      <c r="CU52" s="225">
        <v>382.25106811523438</v>
      </c>
      <c r="CV52" s="225">
        <v>444.0015869140625</v>
      </c>
      <c r="CW52" s="225">
        <v>343.2215576171875</v>
      </c>
      <c r="CX52" s="225">
        <v>392.90499877929688</v>
      </c>
      <c r="CY52" s="225">
        <v>388.5162353515625</v>
      </c>
      <c r="CZ52" s="225">
        <v>428.38839721679688</v>
      </c>
      <c r="DA52" s="225">
        <v>461.90167236328125</v>
      </c>
      <c r="DB52" s="225">
        <v>445.45626831054688</v>
      </c>
      <c r="DC52" s="225">
        <v>430.09341430664063</v>
      </c>
      <c r="DD52" s="225">
        <v>414.74066162109375</v>
      </c>
      <c r="DE52" s="225">
        <v>313.82156372070313</v>
      </c>
      <c r="DF52" s="225">
        <v>388.14456176757813</v>
      </c>
      <c r="DG52" s="225">
        <v>382.08309936523438</v>
      </c>
      <c r="DH52" s="225">
        <v>443.2369384765625</v>
      </c>
      <c r="DI52" s="225">
        <v>342.93301391601563</v>
      </c>
      <c r="DJ52" s="225">
        <v>394.598388671875</v>
      </c>
      <c r="DK52" s="225">
        <v>385.82589721679688</v>
      </c>
      <c r="DL52" s="225">
        <v>427.38327026367188</v>
      </c>
      <c r="DM52" s="225">
        <v>460.2889404296875</v>
      </c>
      <c r="DN52" s="225">
        <v>448.77206420898438</v>
      </c>
      <c r="DO52" s="225">
        <v>430.6622314453125</v>
      </c>
      <c r="DP52" s="225">
        <v>414.9425048828125</v>
      </c>
      <c r="DQ52" s="225">
        <v>312.98104858398438</v>
      </c>
      <c r="DR52" s="225">
        <v>387.6695556640625</v>
      </c>
      <c r="DS52" s="225">
        <v>381.79946899414063</v>
      </c>
      <c r="DT52" s="225">
        <v>441.7073974609375</v>
      </c>
      <c r="DU52" s="225">
        <v>343.39132690429688</v>
      </c>
      <c r="DV52" s="225">
        <v>393.064697265625</v>
      </c>
      <c r="DW52" s="225">
        <v>385.36111450195313</v>
      </c>
      <c r="DX52" s="225">
        <v>427.42962646484375</v>
      </c>
      <c r="DY52" s="225">
        <v>459.6292724609375</v>
      </c>
      <c r="DZ52" s="225">
        <v>447.784912109375</v>
      </c>
      <c r="EA52" s="225">
        <v>430.23312377929688</v>
      </c>
      <c r="EB52" s="225">
        <v>414.58544921875</v>
      </c>
      <c r="EC52" s="225">
        <v>315.30987548828125</v>
      </c>
      <c r="ED52" s="225">
        <v>386.349609375</v>
      </c>
      <c r="EE52" s="225">
        <v>381.71481323242188</v>
      </c>
      <c r="EF52" s="225">
        <v>440.9136962890625</v>
      </c>
      <c r="EG52" s="225">
        <v>343.51565551757813</v>
      </c>
      <c r="EH52" s="225">
        <v>392.43359375</v>
      </c>
      <c r="EI52" s="225">
        <v>385.5616455078125</v>
      </c>
      <c r="EJ52" s="225">
        <v>427.77734375</v>
      </c>
      <c r="EK52" s="225">
        <v>455.86517333984375</v>
      </c>
      <c r="EL52" s="225">
        <v>445.33868408203125</v>
      </c>
      <c r="EM52" s="225">
        <v>429.1536865234375</v>
      </c>
      <c r="EN52" s="225">
        <v>414.47933959960938</v>
      </c>
      <c r="EO52" s="225">
        <v>311.47189331054688</v>
      </c>
      <c r="EP52" s="225">
        <v>385.91168212890625</v>
      </c>
      <c r="EQ52" s="225">
        <v>381.85183715820313</v>
      </c>
      <c r="ER52" s="225">
        <v>440.20840454101563</v>
      </c>
      <c r="ES52" s="225">
        <v>343.03973388671875</v>
      </c>
      <c r="ET52" s="225">
        <v>392.86215209960938</v>
      </c>
      <c r="EU52" s="225">
        <v>382.428955078125</v>
      </c>
      <c r="EV52" s="225">
        <v>427.285888671875</v>
      </c>
      <c r="EW52" s="225">
        <v>449.24996948242188</v>
      </c>
      <c r="EX52" s="225">
        <v>446.5472412109375</v>
      </c>
      <c r="EY52" s="225">
        <v>428.98468017578125</v>
      </c>
      <c r="EZ52" s="225">
        <v>414.5592041015625</v>
      </c>
      <c r="FA52" s="225">
        <v>312.33334350585938</v>
      </c>
      <c r="FB52" s="225">
        <v>385.84466552734375</v>
      </c>
      <c r="FC52" s="225">
        <v>381.63339233398438</v>
      </c>
      <c r="FD52" s="225">
        <v>438.46539306640625</v>
      </c>
      <c r="FE52" s="225">
        <v>343.08560180664063</v>
      </c>
      <c r="FF52" s="225">
        <v>392.8726806640625</v>
      </c>
      <c r="FG52" s="225">
        <v>380.84970092773438</v>
      </c>
      <c r="FH52" s="225">
        <v>427.8773193359375</v>
      </c>
      <c r="FI52" s="225">
        <v>449.0032958984375</v>
      </c>
      <c r="FJ52" s="225">
        <v>446.66390991210938</v>
      </c>
      <c r="FK52" s="225">
        <v>429.25323486328125</v>
      </c>
      <c r="FL52" s="225">
        <v>414.58047485351563</v>
      </c>
      <c r="FM52" s="225">
        <v>311.789306640625</v>
      </c>
      <c r="FN52" s="225">
        <v>385.3067626953125</v>
      </c>
      <c r="FO52" s="225">
        <v>381.4476318359375</v>
      </c>
      <c r="FP52" s="225">
        <v>436.35797119140625</v>
      </c>
      <c r="FQ52" s="225">
        <v>343.31423950195313</v>
      </c>
      <c r="FR52" s="225">
        <v>391.64871215820313</v>
      </c>
      <c r="FS52" s="225">
        <v>378.38442993164063</v>
      </c>
      <c r="FT52" s="225">
        <v>428.60964965820313</v>
      </c>
      <c r="FU52" s="225">
        <v>443.37579345703125</v>
      </c>
      <c r="FV52" s="225">
        <v>442.07803344726563</v>
      </c>
      <c r="FW52" s="225">
        <v>428.04876708984375</v>
      </c>
      <c r="FX52" s="225">
        <v>414.56573486328125</v>
      </c>
      <c r="FY52" s="225">
        <v>315.003662109375</v>
      </c>
      <c r="FZ52" s="225">
        <v>383.71075439453125</v>
      </c>
      <c r="GA52" s="225">
        <v>381.48336791992188</v>
      </c>
      <c r="GB52" s="225">
        <v>423.56381225585938</v>
      </c>
      <c r="GC52" s="225">
        <v>422.60061645507813</v>
      </c>
      <c r="GD52" s="225">
        <v>419.48556518554688</v>
      </c>
      <c r="GE52" s="225">
        <v>418.42947387695313</v>
      </c>
      <c r="GF52" s="225">
        <v>419.32064819335938</v>
      </c>
      <c r="GG52" s="225">
        <v>416.87216186523438</v>
      </c>
      <c r="GH52" s="225">
        <v>416.73748779296875</v>
      </c>
      <c r="GI52" s="225">
        <v>415.21707153320313</v>
      </c>
      <c r="GJ52" s="225">
        <v>412.90029907226563</v>
      </c>
      <c r="GK52" s="225">
        <v>410.91458129882813</v>
      </c>
      <c r="GL52" s="225">
        <v>442.22763061523438</v>
      </c>
      <c r="GM52" s="225">
        <v>343.31561279296875</v>
      </c>
      <c r="GN52" s="225">
        <v>392.64920043945313</v>
      </c>
      <c r="GO52" s="225">
        <v>384.28814697265625</v>
      </c>
      <c r="GP52" s="225">
        <v>427.95281982421875</v>
      </c>
      <c r="GQ52" s="225">
        <v>452.74197387695313</v>
      </c>
      <c r="GR52" s="225">
        <v>445.97808837890625</v>
      </c>
      <c r="GS52" s="225">
        <v>429.765869140625</v>
      </c>
      <c r="GT52" s="225">
        <v>414.66354370117188</v>
      </c>
      <c r="GU52" s="225">
        <v>313.54330444335938</v>
      </c>
      <c r="GV52" s="225">
        <v>386.007080078125</v>
      </c>
      <c r="GW52" s="225">
        <v>381.834228515625</v>
      </c>
      <c r="GX52" s="225">
        <v>416.29107666015625</v>
      </c>
      <c r="GY52" s="225">
        <v>416.29104614257813</v>
      </c>
    </row>
    <row r="53" spans="1:207" x14ac:dyDescent="0.25">
      <c r="A53" s="226">
        <v>44256</v>
      </c>
      <c r="B53" s="225">
        <v>3</v>
      </c>
      <c r="C53" s="225">
        <v>2021</v>
      </c>
      <c r="D53" s="225">
        <v>428.81280517578125</v>
      </c>
      <c r="E53" s="225">
        <v>444.42410278320313</v>
      </c>
      <c r="F53" s="225">
        <v>451.62728881835938</v>
      </c>
      <c r="G53" s="225">
        <v>457.48336791992188</v>
      </c>
      <c r="H53" s="225">
        <v>455.73419189453125</v>
      </c>
      <c r="I53" s="225">
        <v>420.00860595703125</v>
      </c>
      <c r="J53" s="225">
        <v>429.42971801757813</v>
      </c>
      <c r="K53" s="225">
        <v>447.33029174804688</v>
      </c>
      <c r="L53" s="225">
        <v>450.61495971679688</v>
      </c>
      <c r="M53" s="225">
        <v>454.49041748046875</v>
      </c>
      <c r="N53" s="225">
        <v>454.82928466796875</v>
      </c>
      <c r="O53" s="225">
        <v>419.13217163085938</v>
      </c>
      <c r="P53" s="225">
        <v>426.94747924804688</v>
      </c>
      <c r="Q53" s="225">
        <v>443.81222534179688</v>
      </c>
      <c r="R53" s="225">
        <v>449.42776489257813</v>
      </c>
      <c r="S53" s="225">
        <v>457.35671997070313</v>
      </c>
      <c r="T53" s="225">
        <v>454.43411254882813</v>
      </c>
      <c r="U53" s="225">
        <v>422.60079956054688</v>
      </c>
      <c r="V53" s="225">
        <v>425.634521484375</v>
      </c>
      <c r="W53" s="225">
        <v>444.37762451171875</v>
      </c>
      <c r="X53" s="225">
        <v>450.93057250976563</v>
      </c>
      <c r="Y53" s="225">
        <v>452.921875</v>
      </c>
      <c r="Z53" s="225">
        <v>456.77532958984375</v>
      </c>
      <c r="AA53" s="225">
        <v>425.82763671875</v>
      </c>
      <c r="AB53" s="225">
        <v>426.90707397460938</v>
      </c>
      <c r="AC53" s="225">
        <v>445.21881103515625</v>
      </c>
      <c r="AD53" s="225">
        <v>450.3267822265625</v>
      </c>
      <c r="AE53" s="225">
        <v>456.65167236328125</v>
      </c>
      <c r="AF53" s="225">
        <v>453.91378784179688</v>
      </c>
      <c r="AG53" s="225">
        <v>427.114501953125</v>
      </c>
      <c r="AH53" s="225">
        <v>426.20614624023438</v>
      </c>
      <c r="AI53" s="225">
        <v>445.08853149414063</v>
      </c>
      <c r="AJ53" s="225">
        <v>448.9473876953125</v>
      </c>
      <c r="AK53" s="225">
        <v>451.20599365234375</v>
      </c>
      <c r="AL53" s="225">
        <v>455.87457275390625</v>
      </c>
      <c r="AM53" s="225">
        <v>423.801025390625</v>
      </c>
      <c r="AN53" s="225">
        <v>426.30233764648438</v>
      </c>
      <c r="AO53" s="225">
        <v>445.2685546875</v>
      </c>
      <c r="AP53" s="225">
        <v>448.73770141601563</v>
      </c>
      <c r="AQ53" s="225">
        <v>455.43740844726563</v>
      </c>
      <c r="AR53" s="225">
        <v>453.8018798828125</v>
      </c>
      <c r="AS53" s="225">
        <v>423.07504272460938</v>
      </c>
      <c r="AT53" s="225">
        <v>425.66903686523438</v>
      </c>
      <c r="AU53" s="225">
        <v>444.066162109375</v>
      </c>
      <c r="AV53" s="225">
        <v>447.30120849609375</v>
      </c>
      <c r="AW53" s="225">
        <v>449.05224609375</v>
      </c>
      <c r="AX53" s="225">
        <v>453.96762084960938</v>
      </c>
      <c r="AY53" s="225">
        <v>427.07839965820313</v>
      </c>
      <c r="AZ53" s="225">
        <v>424.14682006835938</v>
      </c>
      <c r="BA53" s="225">
        <v>442.44732666015625</v>
      </c>
      <c r="BB53" s="225">
        <v>446.2559814453125</v>
      </c>
      <c r="BC53" s="225">
        <v>448.05523681640625</v>
      </c>
      <c r="BD53" s="225">
        <v>453.65231323242188</v>
      </c>
      <c r="BE53" s="225">
        <v>426.58563232421875</v>
      </c>
      <c r="BF53" s="225">
        <v>422.90048217773438</v>
      </c>
      <c r="BG53" s="225">
        <v>442.6689453125</v>
      </c>
      <c r="BH53" s="225">
        <v>444.51889038085938</v>
      </c>
      <c r="BI53" s="225">
        <v>447.09051513671875</v>
      </c>
      <c r="BJ53" s="225">
        <v>452.656982421875</v>
      </c>
      <c r="BK53" s="225">
        <v>427.03289794921875</v>
      </c>
      <c r="BL53" s="225">
        <v>467.87359619140625</v>
      </c>
      <c r="BM53" s="225">
        <v>365.76544189453125</v>
      </c>
      <c r="BN53" s="225">
        <v>425.7308349609375</v>
      </c>
      <c r="BO53" s="225">
        <v>396.55734252929688</v>
      </c>
      <c r="BP53" s="225">
        <v>441.95333862304688</v>
      </c>
      <c r="BQ53" s="225">
        <v>482.86978149414063</v>
      </c>
      <c r="BR53" s="225">
        <v>467.46493530273438</v>
      </c>
      <c r="BS53" s="225">
        <v>433.27841186523438</v>
      </c>
      <c r="BT53" s="225">
        <v>436.97225952148438</v>
      </c>
      <c r="BU53" s="225">
        <v>410.54541015625</v>
      </c>
      <c r="BV53" s="225">
        <v>401.70977783203125</v>
      </c>
      <c r="BW53" s="225">
        <v>391.83502197265625</v>
      </c>
      <c r="BX53" s="225">
        <v>465.95742797851563</v>
      </c>
      <c r="BY53" s="225">
        <v>365.79949951171875</v>
      </c>
      <c r="BZ53" s="225">
        <v>426.89401245117188</v>
      </c>
      <c r="CA53" s="225">
        <v>397.82803344726563</v>
      </c>
      <c r="CB53" s="225">
        <v>441.06204223632813</v>
      </c>
      <c r="CC53" s="225">
        <v>482.81039428710938</v>
      </c>
      <c r="CD53" s="225">
        <v>467.851806640625</v>
      </c>
      <c r="CE53" s="225">
        <v>432.53167724609375</v>
      </c>
      <c r="CF53" s="225">
        <v>436.39938354492188</v>
      </c>
      <c r="CG53" s="225">
        <v>399.14572143554688</v>
      </c>
      <c r="CH53" s="225">
        <v>401.84268188476563</v>
      </c>
      <c r="CI53" s="225">
        <v>391.73504638671875</v>
      </c>
      <c r="CJ53" s="225">
        <v>464.5946044921875</v>
      </c>
      <c r="CK53" s="225">
        <v>365.5933837890625</v>
      </c>
      <c r="CL53" s="225">
        <v>430.87600708007813</v>
      </c>
      <c r="CM53" s="225">
        <v>393.12088012695313</v>
      </c>
      <c r="CN53" s="225">
        <v>441.23611450195313</v>
      </c>
      <c r="CO53" s="225">
        <v>476.38653564453125</v>
      </c>
      <c r="CP53" s="225">
        <v>468.59841918945313</v>
      </c>
      <c r="CQ53" s="225">
        <v>431.99337768554688</v>
      </c>
      <c r="CR53" s="225">
        <v>436.94110107421875</v>
      </c>
      <c r="CS53" s="225">
        <v>404.7520751953125</v>
      </c>
      <c r="CT53" s="225">
        <v>402.1634521484375</v>
      </c>
      <c r="CU53" s="225">
        <v>390.80926513671875</v>
      </c>
      <c r="CV53" s="225">
        <v>463.82916259765625</v>
      </c>
      <c r="CW53" s="225">
        <v>365.2159423828125</v>
      </c>
      <c r="CX53" s="225">
        <v>430.22244262695313</v>
      </c>
      <c r="CY53" s="225">
        <v>394.0400390625</v>
      </c>
      <c r="CZ53" s="225">
        <v>441.87701416015625</v>
      </c>
      <c r="DA53" s="225">
        <v>480.08883666992188</v>
      </c>
      <c r="DB53" s="225">
        <v>464.45254516601563</v>
      </c>
      <c r="DC53" s="225">
        <v>430.78842163085938</v>
      </c>
      <c r="DD53" s="225">
        <v>437.99636840820313</v>
      </c>
      <c r="DE53" s="225">
        <v>402.53277587890625</v>
      </c>
      <c r="DF53" s="225">
        <v>400.49578857421875</v>
      </c>
      <c r="DG53" s="225">
        <v>390.4962158203125</v>
      </c>
      <c r="DH53" s="225">
        <v>463.34780883789063</v>
      </c>
      <c r="DI53" s="225">
        <v>365.18624877929688</v>
      </c>
      <c r="DJ53" s="225">
        <v>433.25650024414063</v>
      </c>
      <c r="DK53" s="225">
        <v>391.06463623046875</v>
      </c>
      <c r="DL53" s="225">
        <v>441.03488159179688</v>
      </c>
      <c r="DM53" s="225">
        <v>478.85696411132813</v>
      </c>
      <c r="DN53" s="225">
        <v>468.12246704101563</v>
      </c>
      <c r="DO53" s="225">
        <v>431.00137329101563</v>
      </c>
      <c r="DP53" s="225">
        <v>438.31283569335938</v>
      </c>
      <c r="DQ53" s="225">
        <v>399.79376220703125</v>
      </c>
      <c r="DR53" s="225">
        <v>399.75363159179688</v>
      </c>
      <c r="DS53" s="225">
        <v>390.19515991210938</v>
      </c>
      <c r="DT53" s="225">
        <v>461.82620239257813</v>
      </c>
      <c r="DU53" s="225">
        <v>365.52871704101563</v>
      </c>
      <c r="DV53" s="225">
        <v>431.87765502929688</v>
      </c>
      <c r="DW53" s="225">
        <v>390.57489013671875</v>
      </c>
      <c r="DX53" s="225">
        <v>440.9537353515625</v>
      </c>
      <c r="DY53" s="225">
        <v>478.06170654296875</v>
      </c>
      <c r="DZ53" s="225">
        <v>466.90042114257813</v>
      </c>
      <c r="EA53" s="225">
        <v>430.65878295898438</v>
      </c>
      <c r="EB53" s="225">
        <v>438.16534423828125</v>
      </c>
      <c r="EC53" s="225">
        <v>406.68341064453125</v>
      </c>
      <c r="ED53" s="225">
        <v>398.51220703125</v>
      </c>
      <c r="EE53" s="225">
        <v>390.09237670898438</v>
      </c>
      <c r="EF53" s="225">
        <v>461.05010986328125</v>
      </c>
      <c r="EG53" s="225">
        <v>365.57656860351563</v>
      </c>
      <c r="EH53" s="225">
        <v>432.8458251953125</v>
      </c>
      <c r="EI53" s="225">
        <v>390.82949829101563</v>
      </c>
      <c r="EJ53" s="225">
        <v>441.230712890625</v>
      </c>
      <c r="EK53" s="225">
        <v>474.19668579101563</v>
      </c>
      <c r="EL53" s="225">
        <v>463.99331665039063</v>
      </c>
      <c r="EM53" s="225">
        <v>429.65328979492188</v>
      </c>
      <c r="EN53" s="225">
        <v>436.92916870117188</v>
      </c>
      <c r="EO53" s="225">
        <v>399.94271850585938</v>
      </c>
      <c r="EP53" s="225">
        <v>397.98623657226563</v>
      </c>
      <c r="EQ53" s="225">
        <v>390.21377563476563</v>
      </c>
      <c r="ER53" s="225">
        <v>460.5679931640625</v>
      </c>
      <c r="ES53" s="225">
        <v>365.22225952148438</v>
      </c>
      <c r="ET53" s="225">
        <v>433.9534912109375</v>
      </c>
      <c r="EU53" s="225">
        <v>387.47879028320313</v>
      </c>
      <c r="EV53" s="225">
        <v>440.88156127929688</v>
      </c>
      <c r="EW53" s="225">
        <v>467.294921875</v>
      </c>
      <c r="EX53" s="225">
        <v>465.23818969726563</v>
      </c>
      <c r="EY53" s="225">
        <v>429.26849365234375</v>
      </c>
      <c r="EZ53" s="225">
        <v>437.86239624023438</v>
      </c>
      <c r="FA53" s="225">
        <v>401.69873046875</v>
      </c>
      <c r="FB53" s="225">
        <v>397.764892578125</v>
      </c>
      <c r="FC53" s="225">
        <v>389.89892578125</v>
      </c>
      <c r="FD53" s="225">
        <v>458.92950439453125</v>
      </c>
      <c r="FE53" s="225">
        <v>365.22036743164063</v>
      </c>
      <c r="FF53" s="225">
        <v>434.45367431640625</v>
      </c>
      <c r="FG53" s="225">
        <v>385.757080078125</v>
      </c>
      <c r="FH53" s="225">
        <v>441.3214111328125</v>
      </c>
      <c r="FI53" s="225">
        <v>467.25894165039063</v>
      </c>
      <c r="FJ53" s="225">
        <v>465.3470458984375</v>
      </c>
      <c r="FK53" s="225">
        <v>429.32440185546875</v>
      </c>
      <c r="FL53" s="225">
        <v>437.48446655273438</v>
      </c>
      <c r="FM53" s="225">
        <v>402.67153930664063</v>
      </c>
      <c r="FN53" s="225">
        <v>396.99349975585938</v>
      </c>
      <c r="FO53" s="225">
        <v>389.70172119140625</v>
      </c>
      <c r="FP53" s="225">
        <v>456.77496337890625</v>
      </c>
      <c r="FQ53" s="225">
        <v>365.34799194335938</v>
      </c>
      <c r="FR53" s="225">
        <v>436.09188842773438</v>
      </c>
      <c r="FS53" s="225">
        <v>383.14080810546875</v>
      </c>
      <c r="FT53" s="225">
        <v>441.93667602539063</v>
      </c>
      <c r="FU53" s="225">
        <v>461.29141235351563</v>
      </c>
      <c r="FV53" s="225">
        <v>460.15866088867188</v>
      </c>
      <c r="FW53" s="225">
        <v>428.24832153320313</v>
      </c>
      <c r="FX53" s="225">
        <v>436.16461181640625</v>
      </c>
      <c r="FY53" s="225">
        <v>406.86972045898438</v>
      </c>
      <c r="FZ53" s="225">
        <v>395.16131591796875</v>
      </c>
      <c r="GA53" s="225">
        <v>389.70547485351563</v>
      </c>
      <c r="GB53" s="225">
        <v>442.71731567382813</v>
      </c>
      <c r="GC53" s="225">
        <v>442.1771240234375</v>
      </c>
      <c r="GD53" s="225">
        <v>439.41738891601563</v>
      </c>
      <c r="GE53" s="225">
        <v>438.404541015625</v>
      </c>
      <c r="GF53" s="225">
        <v>439.23995971679688</v>
      </c>
      <c r="GG53" s="225">
        <v>437.51419067382813</v>
      </c>
      <c r="GH53" s="225">
        <v>436.90505981445313</v>
      </c>
      <c r="GI53" s="225">
        <v>435.54458618164063</v>
      </c>
      <c r="GJ53" s="225">
        <v>433.28353881835938</v>
      </c>
      <c r="GK53" s="225">
        <v>430.71002197265625</v>
      </c>
      <c r="GL53" s="225">
        <v>462.21270751953125</v>
      </c>
      <c r="GM53" s="225">
        <v>365.40750122070313</v>
      </c>
      <c r="GN53" s="225">
        <v>432.3590087890625</v>
      </c>
      <c r="GO53" s="225">
        <v>389.45376586914063</v>
      </c>
      <c r="GP53" s="225">
        <v>441.4168701171875</v>
      </c>
      <c r="GQ53" s="225">
        <v>470.9114990234375</v>
      </c>
      <c r="GR53" s="225">
        <v>464.77365112304688</v>
      </c>
      <c r="GS53" s="225">
        <v>430.235107421875</v>
      </c>
      <c r="GT53" s="225">
        <v>437.20867919921875</v>
      </c>
      <c r="GU53" s="225">
        <v>403.59442138671875</v>
      </c>
      <c r="GV53" s="225">
        <v>398.00189208984375</v>
      </c>
      <c r="GW53" s="225">
        <v>390.19000244140625</v>
      </c>
      <c r="GX53" s="225">
        <v>436.33578491210938</v>
      </c>
      <c r="GY53" s="225">
        <v>436.33575439453125</v>
      </c>
    </row>
    <row r="54" spans="1:207" x14ac:dyDescent="0.25">
      <c r="A54" s="226">
        <v>44287</v>
      </c>
      <c r="B54" s="225">
        <v>4</v>
      </c>
      <c r="C54" s="225">
        <v>2021</v>
      </c>
      <c r="D54" s="225">
        <v>447.1192626953125</v>
      </c>
      <c r="E54" s="225">
        <v>461.76812744140625</v>
      </c>
      <c r="F54" s="225">
        <v>469.81112670898438</v>
      </c>
      <c r="G54" s="225">
        <v>475.864013671875</v>
      </c>
      <c r="H54" s="225">
        <v>475.05050659179688</v>
      </c>
      <c r="I54" s="225">
        <v>439.8890380859375</v>
      </c>
      <c r="J54" s="225">
        <v>447.65606689453125</v>
      </c>
      <c r="K54" s="225">
        <v>465.08065795898438</v>
      </c>
      <c r="L54" s="225">
        <v>468.91854858398438</v>
      </c>
      <c r="M54" s="225">
        <v>472.82086181640625</v>
      </c>
      <c r="N54" s="225">
        <v>473.93939208984375</v>
      </c>
      <c r="O54" s="225">
        <v>439.59487915039063</v>
      </c>
      <c r="P54" s="225">
        <v>444.84158325195313</v>
      </c>
      <c r="Q54" s="225">
        <v>461.23443603515625</v>
      </c>
      <c r="R54" s="225">
        <v>467.5794677734375</v>
      </c>
      <c r="S54" s="225">
        <v>476.45199584960938</v>
      </c>
      <c r="T54" s="225">
        <v>473.57192993164063</v>
      </c>
      <c r="U54" s="225">
        <v>442.8775634765625</v>
      </c>
      <c r="V54" s="225">
        <v>443.4683837890625</v>
      </c>
      <c r="W54" s="225">
        <v>462.05368041992188</v>
      </c>
      <c r="X54" s="225">
        <v>469.20901489257813</v>
      </c>
      <c r="Y54" s="225">
        <v>471.37722778320313</v>
      </c>
      <c r="Z54" s="225">
        <v>475.97848510742188</v>
      </c>
      <c r="AA54" s="225">
        <v>446.06686401367188</v>
      </c>
      <c r="AB54" s="225">
        <v>444.6505126953125</v>
      </c>
      <c r="AC54" s="225">
        <v>462.96661376953125</v>
      </c>
      <c r="AD54" s="225">
        <v>468.48211669921875</v>
      </c>
      <c r="AE54" s="225">
        <v>475.72744750976563</v>
      </c>
      <c r="AF54" s="225">
        <v>472.60992431640625</v>
      </c>
      <c r="AG54" s="225">
        <v>447.18197631835938</v>
      </c>
      <c r="AH54" s="225">
        <v>443.8345947265625</v>
      </c>
      <c r="AI54" s="225">
        <v>462.70123291015625</v>
      </c>
      <c r="AJ54" s="225">
        <v>466.98681640625</v>
      </c>
      <c r="AK54" s="225">
        <v>469.78900146484375</v>
      </c>
      <c r="AL54" s="225">
        <v>474.8486328125</v>
      </c>
      <c r="AM54" s="225">
        <v>443.48294067382813</v>
      </c>
      <c r="AN54" s="225">
        <v>443.97607421875</v>
      </c>
      <c r="AO54" s="225">
        <v>462.90664672851563</v>
      </c>
      <c r="AP54" s="225">
        <v>466.63363647460938</v>
      </c>
      <c r="AQ54" s="225">
        <v>474.46856689453125</v>
      </c>
      <c r="AR54" s="225">
        <v>472.49591064453125</v>
      </c>
      <c r="AS54" s="225">
        <v>442.86285400390625</v>
      </c>
      <c r="AT54" s="225">
        <v>443.21524047851563</v>
      </c>
      <c r="AU54" s="225">
        <v>461.87478637695313</v>
      </c>
      <c r="AV54" s="225">
        <v>465.39031982421875</v>
      </c>
      <c r="AW54" s="225">
        <v>468.00299072265625</v>
      </c>
      <c r="AX54" s="225">
        <v>472.94021606445313</v>
      </c>
      <c r="AY54" s="225">
        <v>446.79501342773438</v>
      </c>
      <c r="AZ54" s="225">
        <v>441.42431640625</v>
      </c>
      <c r="BA54" s="225">
        <v>460.07662963867188</v>
      </c>
      <c r="BB54" s="225">
        <v>464.31854248046875</v>
      </c>
      <c r="BC54" s="225">
        <v>467.03570556640625</v>
      </c>
      <c r="BD54" s="225">
        <v>471.82138061523438</v>
      </c>
      <c r="BE54" s="225">
        <v>446.38327026367188</v>
      </c>
      <c r="BF54" s="225">
        <v>440.0076904296875</v>
      </c>
      <c r="BG54" s="225">
        <v>459.95443725585938</v>
      </c>
      <c r="BH54" s="225">
        <v>462.526611328125</v>
      </c>
      <c r="BI54" s="225">
        <v>466.71951293945313</v>
      </c>
      <c r="BJ54" s="225">
        <v>471.28717041015625</v>
      </c>
      <c r="BK54" s="225">
        <v>446.75277709960938</v>
      </c>
      <c r="BL54" s="225">
        <v>487.27291870117188</v>
      </c>
      <c r="BM54" s="225">
        <v>378.8099365234375</v>
      </c>
      <c r="BN54" s="225">
        <v>451.98934936523438</v>
      </c>
      <c r="BO54" s="225">
        <v>410.93328857421875</v>
      </c>
      <c r="BP54" s="225">
        <v>459.9222412109375</v>
      </c>
      <c r="BQ54" s="225">
        <v>500.327880859375</v>
      </c>
      <c r="BR54" s="225">
        <v>494.19561767578125</v>
      </c>
      <c r="BS54" s="225">
        <v>435.80877685546875</v>
      </c>
      <c r="BT54" s="225">
        <v>443.18890380859375</v>
      </c>
      <c r="BU54" s="225">
        <v>421.72088623046875</v>
      </c>
      <c r="BV54" s="225">
        <v>417.43722534179688</v>
      </c>
      <c r="BW54" s="225">
        <v>406.132568359375</v>
      </c>
      <c r="BX54" s="225">
        <v>485.5294189453125</v>
      </c>
      <c r="BY54" s="225">
        <v>379.0078125</v>
      </c>
      <c r="BZ54" s="225">
        <v>453.48812866210938</v>
      </c>
      <c r="CA54" s="225">
        <v>411.71270751953125</v>
      </c>
      <c r="CB54" s="225">
        <v>459.09375</v>
      </c>
      <c r="CC54" s="225">
        <v>500.54006958007813</v>
      </c>
      <c r="CD54" s="225">
        <v>494.65170288085938</v>
      </c>
      <c r="CE54" s="225">
        <v>434.9525146484375</v>
      </c>
      <c r="CF54" s="225">
        <v>443.118896484375</v>
      </c>
      <c r="CG54" s="225">
        <v>409.41348266601563</v>
      </c>
      <c r="CH54" s="225">
        <v>417.70053100585938</v>
      </c>
      <c r="CI54" s="225">
        <v>406.04122924804688</v>
      </c>
      <c r="CJ54" s="225">
        <v>484.31549072265625</v>
      </c>
      <c r="CK54" s="225">
        <v>378.55178833007813</v>
      </c>
      <c r="CL54" s="225">
        <v>457.28744506835938</v>
      </c>
      <c r="CM54" s="225">
        <v>406.72076416015625</v>
      </c>
      <c r="CN54" s="225">
        <v>459.45858764648438</v>
      </c>
      <c r="CO54" s="225">
        <v>493.95510864257813</v>
      </c>
      <c r="CP54" s="225">
        <v>495.547607421875</v>
      </c>
      <c r="CQ54" s="225">
        <v>434.3980712890625</v>
      </c>
      <c r="CR54" s="225">
        <v>443.29498291015625</v>
      </c>
      <c r="CS54" s="225">
        <v>415.42889404296875</v>
      </c>
      <c r="CT54" s="225">
        <v>418.1141357421875</v>
      </c>
      <c r="CU54" s="225">
        <v>404.97390747070313</v>
      </c>
      <c r="CV54" s="225">
        <v>483.611572265625</v>
      </c>
      <c r="CW54" s="225">
        <v>378.45236206054688</v>
      </c>
      <c r="CX54" s="225">
        <v>457.10894775390625</v>
      </c>
      <c r="CY54" s="225">
        <v>407.69918823242188</v>
      </c>
      <c r="CZ54" s="225">
        <v>460.6572265625</v>
      </c>
      <c r="DA54" s="225">
        <v>497.8138427734375</v>
      </c>
      <c r="DB54" s="225">
        <v>490.79522705078125</v>
      </c>
      <c r="DC54" s="225">
        <v>433.16848754882813</v>
      </c>
      <c r="DD54" s="225">
        <v>443.74862670898438</v>
      </c>
      <c r="DE54" s="225">
        <v>412.95022583007813</v>
      </c>
      <c r="DF54" s="225">
        <v>416.10659790039063</v>
      </c>
      <c r="DG54" s="225">
        <v>404.72320556640625</v>
      </c>
      <c r="DH54" s="225">
        <v>483.20712280273438</v>
      </c>
      <c r="DI54" s="225">
        <v>378.07156372070313</v>
      </c>
      <c r="DJ54" s="225">
        <v>460.1531982421875</v>
      </c>
      <c r="DK54" s="225">
        <v>404.06842041015625</v>
      </c>
      <c r="DL54" s="225">
        <v>459.6427001953125</v>
      </c>
      <c r="DM54" s="225">
        <v>496.66244506835938</v>
      </c>
      <c r="DN54" s="225">
        <v>495.12255859375</v>
      </c>
      <c r="DO54" s="225">
        <v>433.38461303710938</v>
      </c>
      <c r="DP54" s="225">
        <v>443.95147705078125</v>
      </c>
      <c r="DQ54" s="225">
        <v>409.54672241210938</v>
      </c>
      <c r="DR54" s="225">
        <v>415.30764770507813</v>
      </c>
      <c r="DS54" s="225">
        <v>404.26446533203125</v>
      </c>
      <c r="DT54" s="225">
        <v>481.669921875</v>
      </c>
      <c r="DU54" s="225">
        <v>378.43911743164063</v>
      </c>
      <c r="DV54" s="225">
        <v>458.7830810546875</v>
      </c>
      <c r="DW54" s="225">
        <v>403.82675170898438</v>
      </c>
      <c r="DX54" s="225">
        <v>459.69070434570313</v>
      </c>
      <c r="DY54" s="225">
        <v>495.91409301757813</v>
      </c>
      <c r="DZ54" s="225">
        <v>493.62850952148438</v>
      </c>
      <c r="EA54" s="225">
        <v>432.93807983398438</v>
      </c>
      <c r="EB54" s="225">
        <v>443.8480224609375</v>
      </c>
      <c r="EC54" s="225">
        <v>417.330810546875</v>
      </c>
      <c r="ED54" s="225">
        <v>413.9595947265625</v>
      </c>
      <c r="EE54" s="225">
        <v>404.28094482421875</v>
      </c>
      <c r="EF54" s="225">
        <v>480.91629028320313</v>
      </c>
      <c r="EG54" s="225">
        <v>378.517578125</v>
      </c>
      <c r="EH54" s="225">
        <v>459.64181518554688</v>
      </c>
      <c r="EI54" s="225">
        <v>404.1170654296875</v>
      </c>
      <c r="EJ54" s="225">
        <v>459.79327392578125</v>
      </c>
      <c r="EK54" s="225">
        <v>491.88339233398438</v>
      </c>
      <c r="EL54" s="225">
        <v>490.23812866210938</v>
      </c>
      <c r="EM54" s="225">
        <v>431.85760498046875</v>
      </c>
      <c r="EN54" s="225">
        <v>443.3646240234375</v>
      </c>
      <c r="EO54" s="225">
        <v>409.68585205078125</v>
      </c>
      <c r="EP54" s="225">
        <v>413.31375122070313</v>
      </c>
      <c r="EQ54" s="225">
        <v>404.42071533203125</v>
      </c>
      <c r="ER54" s="225">
        <v>480.51168823242188</v>
      </c>
      <c r="ES54" s="225">
        <v>378.15457153320313</v>
      </c>
      <c r="ET54" s="225">
        <v>460.82510375976563</v>
      </c>
      <c r="EU54" s="225">
        <v>400.92315673828125</v>
      </c>
      <c r="EV54" s="225">
        <v>459.78976440429688</v>
      </c>
      <c r="EW54" s="225">
        <v>484.89794921875</v>
      </c>
      <c r="EX54" s="225">
        <v>491.6334228515625</v>
      </c>
      <c r="EY54" s="225">
        <v>431.46670532226563</v>
      </c>
      <c r="EZ54" s="225">
        <v>443.8065185546875</v>
      </c>
      <c r="FA54" s="225">
        <v>411.92425537109375</v>
      </c>
      <c r="FB54" s="225">
        <v>413.07147216796875</v>
      </c>
      <c r="FC54" s="225">
        <v>404.163818359375</v>
      </c>
      <c r="FD54" s="225">
        <v>478.9256591796875</v>
      </c>
      <c r="FE54" s="225">
        <v>378.14892578125</v>
      </c>
      <c r="FF54" s="225">
        <v>461.64797973632813</v>
      </c>
      <c r="FG54" s="225">
        <v>399.17657470703125</v>
      </c>
      <c r="FH54" s="225">
        <v>460.50021362304688</v>
      </c>
      <c r="FI54" s="225">
        <v>484.86172485351563</v>
      </c>
      <c r="FJ54" s="225">
        <v>491.66961669921875</v>
      </c>
      <c r="FK54" s="225">
        <v>431.43325805664063</v>
      </c>
      <c r="FL54" s="225">
        <v>443.75445556640625</v>
      </c>
      <c r="FM54" s="225">
        <v>413.21871948242188</v>
      </c>
      <c r="FN54" s="225">
        <v>412.20330810546875</v>
      </c>
      <c r="FO54" s="225">
        <v>404.02932739257813</v>
      </c>
      <c r="FP54" s="225">
        <v>476.88385009765625</v>
      </c>
      <c r="FQ54" s="225">
        <v>378.41058349609375</v>
      </c>
      <c r="FR54" s="225">
        <v>462.65005493164063</v>
      </c>
      <c r="FS54" s="225">
        <v>397.18756103515625</v>
      </c>
      <c r="FT54" s="225">
        <v>461.47735595703125</v>
      </c>
      <c r="FU54" s="225">
        <v>478.76483154296875</v>
      </c>
      <c r="FV54" s="225">
        <v>485.65380859375</v>
      </c>
      <c r="FW54" s="225">
        <v>430.22549438476563</v>
      </c>
      <c r="FX54" s="225">
        <v>443.36557006835938</v>
      </c>
      <c r="FY54" s="225">
        <v>417.73345947265625</v>
      </c>
      <c r="FZ54" s="225">
        <v>409.61300659179688</v>
      </c>
      <c r="GA54" s="225">
        <v>404.16018676757813</v>
      </c>
      <c r="GB54" s="225">
        <v>460.86212158203125</v>
      </c>
      <c r="GC54" s="225">
        <v>460.4420166015625</v>
      </c>
      <c r="GD54" s="225">
        <v>457.47418212890625</v>
      </c>
      <c r="GE54" s="225">
        <v>456.49679565429688</v>
      </c>
      <c r="GF54" s="225">
        <v>457.228271484375</v>
      </c>
      <c r="GG54" s="225">
        <v>455.41409301757813</v>
      </c>
      <c r="GH54" s="225">
        <v>454.837646484375</v>
      </c>
      <c r="GI54" s="225">
        <v>453.47378540039063</v>
      </c>
      <c r="GJ54" s="225">
        <v>450.95391845703125</v>
      </c>
      <c r="GK54" s="225">
        <v>448.19879150390625</v>
      </c>
      <c r="GL54" s="225">
        <v>482.03695678710938</v>
      </c>
      <c r="GM54" s="225">
        <v>378.4168701171875</v>
      </c>
      <c r="GN54" s="225">
        <v>459.12307739257813</v>
      </c>
      <c r="GO54" s="225">
        <v>403.04110717773438</v>
      </c>
      <c r="GP54" s="225">
        <v>460.33804321289063</v>
      </c>
      <c r="GQ54" s="225">
        <v>488.53738403320313</v>
      </c>
      <c r="GR54" s="225">
        <v>491.090576171875</v>
      </c>
      <c r="GS54" s="225">
        <v>432.47689819335938</v>
      </c>
      <c r="GT54" s="225">
        <v>443.56060791015625</v>
      </c>
      <c r="GU54" s="225">
        <v>414.047119140625</v>
      </c>
      <c r="GV54" s="225">
        <v>413.21755981445313</v>
      </c>
      <c r="GW54" s="225">
        <v>404.4720458984375</v>
      </c>
      <c r="GX54" s="225">
        <v>454.20748901367188</v>
      </c>
      <c r="GY54" s="225">
        <v>454.20745849609375</v>
      </c>
    </row>
    <row r="55" spans="1:207" x14ac:dyDescent="0.25">
      <c r="A55" s="226">
        <v>44317</v>
      </c>
      <c r="B55" s="225">
        <v>5</v>
      </c>
      <c r="C55" s="225">
        <v>2021</v>
      </c>
      <c r="D55" s="225">
        <v>460.77047729492188</v>
      </c>
      <c r="E55" s="225">
        <v>476.04702758789063</v>
      </c>
      <c r="F55" s="225">
        <v>484.94854736328125</v>
      </c>
      <c r="G55" s="225">
        <v>490.6346435546875</v>
      </c>
      <c r="H55" s="225">
        <v>491.11917114257813</v>
      </c>
      <c r="I55" s="225">
        <v>454.07595825195313</v>
      </c>
      <c r="J55" s="225">
        <v>461.38223266601563</v>
      </c>
      <c r="K55" s="225">
        <v>479.86648559570313</v>
      </c>
      <c r="L55" s="225">
        <v>484.22332763671875</v>
      </c>
      <c r="M55" s="225">
        <v>487.44473266601563</v>
      </c>
      <c r="N55" s="225">
        <v>490.193603515625</v>
      </c>
      <c r="O55" s="225">
        <v>454.71133422851563</v>
      </c>
      <c r="P55" s="225">
        <v>458.58929443359375</v>
      </c>
      <c r="Q55" s="225">
        <v>475.75692749023438</v>
      </c>
      <c r="R55" s="225">
        <v>482.9522705078125</v>
      </c>
      <c r="S55" s="225">
        <v>491.57427978515625</v>
      </c>
      <c r="T55" s="225">
        <v>490.3887939453125</v>
      </c>
      <c r="U55" s="225">
        <v>457.84750366210938</v>
      </c>
      <c r="V55" s="225">
        <v>457.63546752929688</v>
      </c>
      <c r="W55" s="225">
        <v>476.8172607421875</v>
      </c>
      <c r="X55" s="225">
        <v>484.94570922851563</v>
      </c>
      <c r="Y55" s="225">
        <v>485.8184814453125</v>
      </c>
      <c r="Z55" s="225">
        <v>493.32693481445313</v>
      </c>
      <c r="AA55" s="225">
        <v>461.29415893554688</v>
      </c>
      <c r="AB55" s="225">
        <v>458.84738159179688</v>
      </c>
      <c r="AC55" s="225">
        <v>477.9449462890625</v>
      </c>
      <c r="AD55" s="225">
        <v>484.20556640625</v>
      </c>
      <c r="AE55" s="225">
        <v>490.6380615234375</v>
      </c>
      <c r="AF55" s="225">
        <v>489.552001953125</v>
      </c>
      <c r="AG55" s="225">
        <v>462.54489135742188</v>
      </c>
      <c r="AH55" s="225">
        <v>457.9903564453125</v>
      </c>
      <c r="AI55" s="225">
        <v>477.59814453125</v>
      </c>
      <c r="AJ55" s="225">
        <v>482.51235961914063</v>
      </c>
      <c r="AK55" s="225">
        <v>484.89208984375</v>
      </c>
      <c r="AL55" s="225">
        <v>492.331787109375</v>
      </c>
      <c r="AM55" s="225">
        <v>458.35589599609375</v>
      </c>
      <c r="AN55" s="225">
        <v>458.9661865234375</v>
      </c>
      <c r="AO55" s="225">
        <v>478.01437377929688</v>
      </c>
      <c r="AP55" s="225">
        <v>482.05313110351563</v>
      </c>
      <c r="AQ55" s="225">
        <v>489.56881713867188</v>
      </c>
      <c r="AR55" s="225">
        <v>490.50167846679688</v>
      </c>
      <c r="AS55" s="225">
        <v>458.00152587890625</v>
      </c>
      <c r="AT55" s="225">
        <v>458.3172607421875</v>
      </c>
      <c r="AU55" s="225">
        <v>476.90679931640625</v>
      </c>
      <c r="AV55" s="225">
        <v>481.1263427734375</v>
      </c>
      <c r="AW55" s="225">
        <v>482.88031005859375</v>
      </c>
      <c r="AX55" s="225">
        <v>491.28396606445313</v>
      </c>
      <c r="AY55" s="225">
        <v>462.48394775390625</v>
      </c>
      <c r="AZ55" s="225">
        <v>456.4447021484375</v>
      </c>
      <c r="BA55" s="225">
        <v>475.08828735351563</v>
      </c>
      <c r="BB55" s="225">
        <v>480.09658813476563</v>
      </c>
      <c r="BC55" s="225">
        <v>481.43194580078125</v>
      </c>
      <c r="BD55" s="225">
        <v>489.953369140625</v>
      </c>
      <c r="BE55" s="225">
        <v>461.85696411132813</v>
      </c>
      <c r="BF55" s="225">
        <v>455.37380981445313</v>
      </c>
      <c r="BG55" s="225">
        <v>474.994873046875</v>
      </c>
      <c r="BH55" s="225">
        <v>478.22906494140625</v>
      </c>
      <c r="BI55" s="225">
        <v>482.54949951171875</v>
      </c>
      <c r="BJ55" s="225">
        <v>490.14785766601563</v>
      </c>
      <c r="BK55" s="225">
        <v>462.028564453125</v>
      </c>
      <c r="BL55" s="225">
        <v>502.32852172851563</v>
      </c>
      <c r="BM55" s="225">
        <v>385.27639770507813</v>
      </c>
      <c r="BN55" s="225">
        <v>464.91326904296875</v>
      </c>
      <c r="BO55" s="225">
        <v>419.07196044921875</v>
      </c>
      <c r="BP55" s="225">
        <v>470.2225341796875</v>
      </c>
      <c r="BQ55" s="225">
        <v>523.62359619140625</v>
      </c>
      <c r="BR55" s="225">
        <v>522.80511474609375</v>
      </c>
      <c r="BS55" s="225">
        <v>440.03524780273438</v>
      </c>
      <c r="BT55" s="225">
        <v>456.28598022460938</v>
      </c>
      <c r="BU55" s="225">
        <v>430.21585083007813</v>
      </c>
      <c r="BV55" s="225">
        <v>432.82400512695313</v>
      </c>
      <c r="BW55" s="225">
        <v>418.02682495117188</v>
      </c>
      <c r="BX55" s="225">
        <v>500.60708618164063</v>
      </c>
      <c r="BY55" s="225">
        <v>385.14511108398438</v>
      </c>
      <c r="BZ55" s="225">
        <v>465.9603271484375</v>
      </c>
      <c r="CA55" s="225">
        <v>419.47134399414063</v>
      </c>
      <c r="CB55" s="225">
        <v>469.80340576171875</v>
      </c>
      <c r="CC55" s="225">
        <v>523.79119873046875</v>
      </c>
      <c r="CD55" s="225">
        <v>523.5087890625</v>
      </c>
      <c r="CE55" s="225">
        <v>438.97537231445313</v>
      </c>
      <c r="CF55" s="225">
        <v>456.57638549804688</v>
      </c>
      <c r="CG55" s="225">
        <v>418.18325805664063</v>
      </c>
      <c r="CH55" s="225">
        <v>433.38909912109375</v>
      </c>
      <c r="CI55" s="225">
        <v>417.77365112304688</v>
      </c>
      <c r="CJ55" s="225">
        <v>499.39346313476563</v>
      </c>
      <c r="CK55" s="225">
        <v>384.97103881835938</v>
      </c>
      <c r="CL55" s="225">
        <v>468.51226806640625</v>
      </c>
      <c r="CM55" s="225">
        <v>414.65032958984375</v>
      </c>
      <c r="CN55" s="225">
        <v>470.19552612304688</v>
      </c>
      <c r="CO55" s="225">
        <v>517.44036865234375</v>
      </c>
      <c r="CP55" s="225">
        <v>524.507568359375</v>
      </c>
      <c r="CQ55" s="225">
        <v>438.49075317382813</v>
      </c>
      <c r="CR55" s="225">
        <v>456.66415405273438</v>
      </c>
      <c r="CS55" s="225">
        <v>425.428955078125</v>
      </c>
      <c r="CT55" s="225">
        <v>433.9136962890625</v>
      </c>
      <c r="CU55" s="225">
        <v>416.80551147460938</v>
      </c>
      <c r="CV55" s="225">
        <v>498.65878295898438</v>
      </c>
      <c r="CW55" s="225">
        <v>384.41049194335938</v>
      </c>
      <c r="CX55" s="225">
        <v>468.7833251953125</v>
      </c>
      <c r="CY55" s="225">
        <v>415.43643188476563</v>
      </c>
      <c r="CZ55" s="225">
        <v>471.32846069335938</v>
      </c>
      <c r="DA55" s="225">
        <v>521.1842041015625</v>
      </c>
      <c r="DB55" s="225">
        <v>520.2159423828125</v>
      </c>
      <c r="DC55" s="225">
        <v>437.3446044921875</v>
      </c>
      <c r="DD55" s="225">
        <v>457.10952758789063</v>
      </c>
      <c r="DE55" s="225">
        <v>422.94488525390625</v>
      </c>
      <c r="DF55" s="225">
        <v>431.85916137695313</v>
      </c>
      <c r="DG55" s="225">
        <v>416.24658203125</v>
      </c>
      <c r="DH55" s="225">
        <v>498.2647705078125</v>
      </c>
      <c r="DI55" s="225">
        <v>384.56939697265625</v>
      </c>
      <c r="DJ55" s="225">
        <v>471.13973999023438</v>
      </c>
      <c r="DK55" s="225">
        <v>411.88162231445313</v>
      </c>
      <c r="DL55" s="225">
        <v>470.5458984375</v>
      </c>
      <c r="DM55" s="225">
        <v>519.90081787109375</v>
      </c>
      <c r="DN55" s="225">
        <v>524.2818603515625</v>
      </c>
      <c r="DO55" s="225">
        <v>437.46463012695313</v>
      </c>
      <c r="DP55" s="225">
        <v>457.4420166015625</v>
      </c>
      <c r="DQ55" s="225">
        <v>419.5185546875</v>
      </c>
      <c r="DR55" s="225">
        <v>430.85769653320313</v>
      </c>
      <c r="DS55" s="225">
        <v>416.1021728515625</v>
      </c>
      <c r="DT55" s="225">
        <v>496.67404174804688</v>
      </c>
      <c r="DU55" s="225">
        <v>384.82562255859375</v>
      </c>
      <c r="DV55" s="225">
        <v>469.9254150390625</v>
      </c>
      <c r="DW55" s="225">
        <v>411.66961669921875</v>
      </c>
      <c r="DX55" s="225">
        <v>470.76779174804688</v>
      </c>
      <c r="DY55" s="225">
        <v>519.2159423828125</v>
      </c>
      <c r="DZ55" s="225">
        <v>523.1219482421875</v>
      </c>
      <c r="EA55" s="225">
        <v>437.19918823242188</v>
      </c>
      <c r="EB55" s="225">
        <v>457.08847045898438</v>
      </c>
      <c r="EC55" s="225">
        <v>427.7025146484375</v>
      </c>
      <c r="ED55" s="225">
        <v>429.64898681640625</v>
      </c>
      <c r="EE55" s="225">
        <v>415.8800048828125</v>
      </c>
      <c r="EF55" s="225">
        <v>495.88641357421875</v>
      </c>
      <c r="EG55" s="225">
        <v>384.71728515625</v>
      </c>
      <c r="EH55" s="225">
        <v>470.21420288085938</v>
      </c>
      <c r="EI55" s="225">
        <v>411.9013671875</v>
      </c>
      <c r="EJ55" s="225">
        <v>470.77279663085938</v>
      </c>
      <c r="EK55" s="225">
        <v>515.2281494140625</v>
      </c>
      <c r="EL55" s="225">
        <v>519.6815185546875</v>
      </c>
      <c r="EM55" s="225">
        <v>436.1920166015625</v>
      </c>
      <c r="EN55" s="225">
        <v>457.0413818359375</v>
      </c>
      <c r="EO55" s="225">
        <v>419.73684692382813</v>
      </c>
      <c r="EP55" s="225">
        <v>429.16061401367188</v>
      </c>
      <c r="EQ55" s="225">
        <v>415.88485717773438</v>
      </c>
      <c r="ER55" s="225">
        <v>495.44998168945313</v>
      </c>
      <c r="ES55" s="225">
        <v>384.54483032226563</v>
      </c>
      <c r="ET55" s="225">
        <v>471.26467895507813</v>
      </c>
      <c r="EU55" s="225">
        <v>408.99310302734375</v>
      </c>
      <c r="EV55" s="225">
        <v>470.86331176757813</v>
      </c>
      <c r="EW55" s="225">
        <v>508.34716796875</v>
      </c>
      <c r="EX55" s="225">
        <v>521.18975830078125</v>
      </c>
      <c r="EY55" s="225">
        <v>435.74801635742188</v>
      </c>
      <c r="EZ55" s="225">
        <v>457.3841552734375</v>
      </c>
      <c r="FA55" s="225">
        <v>422.26611328125</v>
      </c>
      <c r="FB55" s="225">
        <v>428.89236450195313</v>
      </c>
      <c r="FC55" s="225">
        <v>415.587158203125</v>
      </c>
      <c r="FD55" s="225">
        <v>493.79669189453125</v>
      </c>
      <c r="FE55" s="225">
        <v>384.34423828125</v>
      </c>
      <c r="FF55" s="225">
        <v>472.07659912109375</v>
      </c>
      <c r="FG55" s="225">
        <v>407.367431640625</v>
      </c>
      <c r="FH55" s="225">
        <v>471.45986938476563</v>
      </c>
      <c r="FI55" s="225">
        <v>508.2275390625</v>
      </c>
      <c r="FJ55" s="225">
        <v>520.98358154296875</v>
      </c>
      <c r="FK55" s="225">
        <v>435.8065185546875</v>
      </c>
      <c r="FL55" s="225">
        <v>457.49237060546875</v>
      </c>
      <c r="FM55" s="225">
        <v>423.55368041992188</v>
      </c>
      <c r="FN55" s="225">
        <v>427.72561645507813</v>
      </c>
      <c r="FO55" s="225">
        <v>415.45608520507813</v>
      </c>
      <c r="FP55" s="225">
        <v>491.67050170898438</v>
      </c>
      <c r="FQ55" s="225">
        <v>384.34210205078125</v>
      </c>
      <c r="FR55" s="225">
        <v>471.93585205078125</v>
      </c>
      <c r="FS55" s="225">
        <v>405.63653564453125</v>
      </c>
      <c r="FT55" s="225">
        <v>472.32943725585938</v>
      </c>
      <c r="FU55" s="225">
        <v>502.31063842773438</v>
      </c>
      <c r="FV55" s="225">
        <v>515.0479736328125</v>
      </c>
      <c r="FW55" s="225">
        <v>435.05889892578125</v>
      </c>
      <c r="FX55" s="225">
        <v>457.3426513671875</v>
      </c>
      <c r="FY55" s="225">
        <v>428.68975830078125</v>
      </c>
      <c r="FZ55" s="225">
        <v>425.94647216796875</v>
      </c>
      <c r="GA55" s="225">
        <v>415.29733276367188</v>
      </c>
      <c r="GB55" s="225">
        <v>475.28646850585938</v>
      </c>
      <c r="GC55" s="225">
        <v>475.07708740234375</v>
      </c>
      <c r="GD55" s="225">
        <v>472.06671142578125</v>
      </c>
      <c r="GE55" s="225">
        <v>471.33450317382813</v>
      </c>
      <c r="GF55" s="225">
        <v>472.12570190429688</v>
      </c>
      <c r="GG55" s="225">
        <v>470.2432861328125</v>
      </c>
      <c r="GH55" s="225">
        <v>470.11224365234375</v>
      </c>
      <c r="GI55" s="225">
        <v>468.80722045898438</v>
      </c>
      <c r="GJ55" s="225">
        <v>466.1441650390625</v>
      </c>
      <c r="GK55" s="225">
        <v>463.60958862304688</v>
      </c>
      <c r="GL55" s="225">
        <v>497.01834106445313</v>
      </c>
      <c r="GM55" s="225">
        <v>384.63720703125</v>
      </c>
      <c r="GN55" s="225">
        <v>469.9854736328125</v>
      </c>
      <c r="GO55" s="225">
        <v>411.07412719726563</v>
      </c>
      <c r="GP55" s="225">
        <v>471.2203369140625</v>
      </c>
      <c r="GQ55" s="225">
        <v>511.9378662109375</v>
      </c>
      <c r="GR55" s="225">
        <v>520.409912109375</v>
      </c>
      <c r="GS55" s="225">
        <v>436.7972412109375</v>
      </c>
      <c r="GT55" s="225">
        <v>457.16656494140625</v>
      </c>
      <c r="GU55" s="225">
        <v>424.31393432617188</v>
      </c>
      <c r="GV55" s="225">
        <v>429.05416870117188</v>
      </c>
      <c r="GW55" s="225">
        <v>415.9580078125</v>
      </c>
      <c r="GX55" s="225">
        <v>469.25271606445313</v>
      </c>
      <c r="GY55" s="225">
        <v>469.25265502929688</v>
      </c>
    </row>
    <row r="56" spans="1:207" x14ac:dyDescent="0.25">
      <c r="A56" s="226">
        <v>44348</v>
      </c>
      <c r="B56" s="225">
        <v>6</v>
      </c>
      <c r="C56" s="225">
        <v>2021</v>
      </c>
      <c r="D56" s="225">
        <v>475.68026733398438</v>
      </c>
      <c r="E56" s="225">
        <v>491.24139404296875</v>
      </c>
      <c r="F56" s="225">
        <v>501.00390625</v>
      </c>
      <c r="G56" s="225">
        <v>504.38595581054688</v>
      </c>
      <c r="H56" s="225">
        <v>509.17068481445313</v>
      </c>
      <c r="I56" s="225">
        <v>469.15728759765625</v>
      </c>
      <c r="J56" s="225">
        <v>476.38055419921875</v>
      </c>
      <c r="K56" s="225">
        <v>495.27230834960938</v>
      </c>
      <c r="L56" s="225">
        <v>500.29840087890625</v>
      </c>
      <c r="M56" s="225">
        <v>501.22152709960938</v>
      </c>
      <c r="N56" s="225">
        <v>508.23162841796875</v>
      </c>
      <c r="O56" s="225">
        <v>470.00164794921875</v>
      </c>
      <c r="P56" s="225">
        <v>473.1524658203125</v>
      </c>
      <c r="Q56" s="225">
        <v>491.11129760742188</v>
      </c>
      <c r="R56" s="225">
        <v>499.05270385742188</v>
      </c>
      <c r="S56" s="225">
        <v>505.35739135742188</v>
      </c>
      <c r="T56" s="225">
        <v>508.21823120117188</v>
      </c>
      <c r="U56" s="225">
        <v>473.3780517578125</v>
      </c>
      <c r="V56" s="225">
        <v>472.42230224609375</v>
      </c>
      <c r="W56" s="225">
        <v>492.26702880859375</v>
      </c>
      <c r="X56" s="225">
        <v>501.13568115234375</v>
      </c>
      <c r="Y56" s="225">
        <v>499.842041015625</v>
      </c>
      <c r="Z56" s="225">
        <v>510.92453002929688</v>
      </c>
      <c r="AA56" s="225">
        <v>477.00924682617188</v>
      </c>
      <c r="AB56" s="225">
        <v>473.40170288085938</v>
      </c>
      <c r="AC56" s="225">
        <v>493.56768798828125</v>
      </c>
      <c r="AD56" s="225">
        <v>500.25625610351563</v>
      </c>
      <c r="AE56" s="225">
        <v>504.57952880859375</v>
      </c>
      <c r="AF56" s="225">
        <v>507.05233764648438</v>
      </c>
      <c r="AG56" s="225">
        <v>478.49554443359375</v>
      </c>
      <c r="AH56" s="225">
        <v>472.25186157226563</v>
      </c>
      <c r="AI56" s="225">
        <v>493.06704711914063</v>
      </c>
      <c r="AJ56" s="225">
        <v>498.583740234375</v>
      </c>
      <c r="AK56" s="225">
        <v>498.82257080078125</v>
      </c>
      <c r="AL56" s="225">
        <v>509.88052368164063</v>
      </c>
      <c r="AM56" s="225">
        <v>473.87564086914063</v>
      </c>
      <c r="AN56" s="225">
        <v>473.22073364257813</v>
      </c>
      <c r="AO56" s="225">
        <v>493.50704956054688</v>
      </c>
      <c r="AP56" s="225">
        <v>497.92922973632813</v>
      </c>
      <c r="AQ56" s="225">
        <v>503.76931762695313</v>
      </c>
      <c r="AR56" s="225">
        <v>507.39694213867188</v>
      </c>
      <c r="AS56" s="225">
        <v>473.92263793945313</v>
      </c>
      <c r="AT56" s="225">
        <v>472.24758911132813</v>
      </c>
      <c r="AU56" s="225">
        <v>492.41891479492188</v>
      </c>
      <c r="AV56" s="225">
        <v>497.09912109375</v>
      </c>
      <c r="AW56" s="225">
        <v>496.95684814453125</v>
      </c>
      <c r="AX56" s="225">
        <v>508.23947143554688</v>
      </c>
      <c r="AY56" s="225">
        <v>478.37863159179688</v>
      </c>
      <c r="AZ56" s="225">
        <v>470.08639526367188</v>
      </c>
      <c r="BA56" s="225">
        <v>490.62985229492188</v>
      </c>
      <c r="BB56" s="225">
        <v>496.01708984375</v>
      </c>
      <c r="BC56" s="225">
        <v>495.43548583984375</v>
      </c>
      <c r="BD56" s="225">
        <v>506.74636840820313</v>
      </c>
      <c r="BE56" s="225">
        <v>477.8360595703125</v>
      </c>
      <c r="BF56" s="225">
        <v>468.78121948242188</v>
      </c>
      <c r="BG56" s="225">
        <v>490.47640991210938</v>
      </c>
      <c r="BH56" s="225">
        <v>493.88803100585938</v>
      </c>
      <c r="BI56" s="225">
        <v>496.01458740234375</v>
      </c>
      <c r="BJ56" s="225">
        <v>506.6444091796875</v>
      </c>
      <c r="BK56" s="225">
        <v>477.78512573242188</v>
      </c>
      <c r="BL56" s="225">
        <v>518.32037353515625</v>
      </c>
      <c r="BM56" s="225">
        <v>406.65777587890625</v>
      </c>
      <c r="BN56" s="225">
        <v>479.52960205078125</v>
      </c>
      <c r="BO56" s="225">
        <v>430.00241088867188</v>
      </c>
      <c r="BP56" s="225">
        <v>485.572265625</v>
      </c>
      <c r="BQ56" s="225">
        <v>542.27459716796875</v>
      </c>
      <c r="BR56" s="225">
        <v>539.211669921875</v>
      </c>
      <c r="BS56" s="225">
        <v>470.41165161132813</v>
      </c>
      <c r="BT56" s="225">
        <v>467.04696655273438</v>
      </c>
      <c r="BU56" s="225">
        <v>434.59335327148438</v>
      </c>
      <c r="BV56" s="225">
        <v>446.08969116210938</v>
      </c>
      <c r="BW56" s="225">
        <v>426.33267211914063</v>
      </c>
      <c r="BX56" s="225">
        <v>516.71588134765625</v>
      </c>
      <c r="BY56" s="225">
        <v>406.68832397460938</v>
      </c>
      <c r="BZ56" s="225">
        <v>481.03271484375</v>
      </c>
      <c r="CA56" s="225">
        <v>430.55258178710938</v>
      </c>
      <c r="CB56" s="225">
        <v>485.070556640625</v>
      </c>
      <c r="CC56" s="225">
        <v>542.3663330078125</v>
      </c>
      <c r="CD56" s="225">
        <v>540.2054443359375</v>
      </c>
      <c r="CE56" s="225">
        <v>469.6044921875</v>
      </c>
      <c r="CF56" s="225">
        <v>467.06118774414063</v>
      </c>
      <c r="CG56" s="225">
        <v>422.81942749023438</v>
      </c>
      <c r="CH56" s="225">
        <v>446.74557495117188</v>
      </c>
      <c r="CI56" s="225">
        <v>425.9420166015625</v>
      </c>
      <c r="CJ56" s="225">
        <v>515.5872802734375</v>
      </c>
      <c r="CK56" s="225">
        <v>406.042236328125</v>
      </c>
      <c r="CL56" s="225">
        <v>484.13967895507813</v>
      </c>
      <c r="CM56" s="225">
        <v>425.35781860351563</v>
      </c>
      <c r="CN56" s="225">
        <v>485.48367309570313</v>
      </c>
      <c r="CO56" s="225">
        <v>534.78887939453125</v>
      </c>
      <c r="CP56" s="225">
        <v>541.04815673828125</v>
      </c>
      <c r="CQ56" s="225">
        <v>469.17010498046875</v>
      </c>
      <c r="CR56" s="225">
        <v>467.07492065429688</v>
      </c>
      <c r="CS56" s="225">
        <v>430.15090942382813</v>
      </c>
      <c r="CT56" s="225">
        <v>447.4107666015625</v>
      </c>
      <c r="CU56" s="225">
        <v>424.91180419921875</v>
      </c>
      <c r="CV56" s="225">
        <v>514.82440185546875</v>
      </c>
      <c r="CW56" s="225">
        <v>405.74374389648438</v>
      </c>
      <c r="CX56" s="225">
        <v>484.5213623046875</v>
      </c>
      <c r="CY56" s="225">
        <v>425.96035766601563</v>
      </c>
      <c r="CZ56" s="225">
        <v>486.65673828125</v>
      </c>
      <c r="DA56" s="225">
        <v>539.1455078125</v>
      </c>
      <c r="DB56" s="225">
        <v>536.921630859375</v>
      </c>
      <c r="DC56" s="225">
        <v>468.1036376953125</v>
      </c>
      <c r="DD56" s="225">
        <v>467.70925903320313</v>
      </c>
      <c r="DE56" s="225">
        <v>427.64663696289063</v>
      </c>
      <c r="DF56" s="225">
        <v>445.28021240234375</v>
      </c>
      <c r="DG56" s="225">
        <v>424.4893798828125</v>
      </c>
      <c r="DH56" s="225">
        <v>514.43719482421875</v>
      </c>
      <c r="DI56" s="225">
        <v>405.42547607421875</v>
      </c>
      <c r="DJ56" s="225">
        <v>487.18768310546875</v>
      </c>
      <c r="DK56" s="225">
        <v>422.3104248046875</v>
      </c>
      <c r="DL56" s="225">
        <v>485.79327392578125</v>
      </c>
      <c r="DM56" s="225">
        <v>537.7210693359375</v>
      </c>
      <c r="DN56" s="225">
        <v>540.97607421875</v>
      </c>
      <c r="DO56" s="225">
        <v>468.20703125</v>
      </c>
      <c r="DP56" s="225">
        <v>467.90618896484375</v>
      </c>
      <c r="DQ56" s="225">
        <v>424.33135986328125</v>
      </c>
      <c r="DR56" s="225">
        <v>444.323486328125</v>
      </c>
      <c r="DS56" s="225">
        <v>424.32302856445313</v>
      </c>
      <c r="DT56" s="225">
        <v>512.7850341796875</v>
      </c>
      <c r="DU56" s="225">
        <v>405.75936889648438</v>
      </c>
      <c r="DV56" s="225">
        <v>485.88031005859375</v>
      </c>
      <c r="DW56" s="225">
        <v>421.94302368164063</v>
      </c>
      <c r="DX56" s="225">
        <v>486.00674438476563</v>
      </c>
      <c r="DY56" s="225">
        <v>536.77850341796875</v>
      </c>
      <c r="DZ56" s="225">
        <v>540.05780029296875</v>
      </c>
      <c r="EA56" s="225">
        <v>468.06393432617188</v>
      </c>
      <c r="EB56" s="225">
        <v>467.62777709960938</v>
      </c>
      <c r="EC56" s="225">
        <v>432.34921264648438</v>
      </c>
      <c r="ED56" s="225">
        <v>443.07516479492188</v>
      </c>
      <c r="EE56" s="225">
        <v>424.03060913085938</v>
      </c>
      <c r="EF56" s="225">
        <v>511.98529052734375</v>
      </c>
      <c r="EG56" s="225">
        <v>405.61322021484375</v>
      </c>
      <c r="EH56" s="225">
        <v>486.3929443359375</v>
      </c>
      <c r="EI56" s="225">
        <v>422.05767822265625</v>
      </c>
      <c r="EJ56" s="225">
        <v>486.0723876953125</v>
      </c>
      <c r="EK56" s="225">
        <v>532.0621337890625</v>
      </c>
      <c r="EL56" s="225">
        <v>536.62457275390625</v>
      </c>
      <c r="EM56" s="225">
        <v>467.16879272460938</v>
      </c>
      <c r="EN56" s="225">
        <v>467.3953857421875</v>
      </c>
      <c r="EO56" s="225">
        <v>424.494384765625</v>
      </c>
      <c r="EP56" s="225">
        <v>442.540771484375</v>
      </c>
      <c r="EQ56" s="225">
        <v>424.03109741210938</v>
      </c>
      <c r="ER56" s="225">
        <v>511.5257568359375</v>
      </c>
      <c r="ES56" s="225">
        <v>405.45474243164063</v>
      </c>
      <c r="ET56" s="225">
        <v>487.57638549804688</v>
      </c>
      <c r="EU56" s="225">
        <v>418.84072875976563</v>
      </c>
      <c r="EV56" s="225">
        <v>486.06890869140625</v>
      </c>
      <c r="EW56" s="225">
        <v>523.6400146484375</v>
      </c>
      <c r="EX56" s="225">
        <v>538.3033447265625</v>
      </c>
      <c r="EY56" s="225">
        <v>466.71966552734375</v>
      </c>
      <c r="EZ56" s="225">
        <v>467.85092163085938</v>
      </c>
      <c r="FA56" s="225">
        <v>426.90777587890625</v>
      </c>
      <c r="FB56" s="225">
        <v>442.30191040039063</v>
      </c>
      <c r="FC56" s="225">
        <v>423.9033203125</v>
      </c>
      <c r="FD56" s="225">
        <v>509.84072875976563</v>
      </c>
      <c r="FE56" s="225">
        <v>405.1202392578125</v>
      </c>
      <c r="FF56" s="225">
        <v>488.49002075195313</v>
      </c>
      <c r="FG56" s="225">
        <v>417.03988647460938</v>
      </c>
      <c r="FH56" s="225">
        <v>486.703369140625</v>
      </c>
      <c r="FI56" s="225">
        <v>523.59075927734375</v>
      </c>
      <c r="FJ56" s="225">
        <v>538.4404296875</v>
      </c>
      <c r="FK56" s="225">
        <v>466.86346435546875</v>
      </c>
      <c r="FL56" s="225">
        <v>467.79388427734375</v>
      </c>
      <c r="FM56" s="225">
        <v>428.28054809570313</v>
      </c>
      <c r="FN56" s="225">
        <v>441.13192749023438</v>
      </c>
      <c r="FO56" s="225">
        <v>423.60684204101563</v>
      </c>
      <c r="FP56" s="225">
        <v>507.77532958984375</v>
      </c>
      <c r="FQ56" s="225">
        <v>405.27450561523438</v>
      </c>
      <c r="FR56" s="225">
        <v>488.64645385742188</v>
      </c>
      <c r="FS56" s="225">
        <v>414.92800903320313</v>
      </c>
      <c r="FT56" s="225">
        <v>487.62701416015625</v>
      </c>
      <c r="FU56" s="225">
        <v>516.399169921875</v>
      </c>
      <c r="FV56" s="225">
        <v>532.42169189453125</v>
      </c>
      <c r="FW56" s="225">
        <v>466.27609252929688</v>
      </c>
      <c r="FX56" s="225">
        <v>467.40792846679688</v>
      </c>
      <c r="FY56" s="225">
        <v>433.25006103515625</v>
      </c>
      <c r="FZ56" s="225">
        <v>438.92056274414063</v>
      </c>
      <c r="GA56" s="225">
        <v>423.35894775390625</v>
      </c>
      <c r="GB56" s="225">
        <v>490.53216552734375</v>
      </c>
      <c r="GC56" s="225">
        <v>490.4898681640625</v>
      </c>
      <c r="GD56" s="225">
        <v>487.31484985351563</v>
      </c>
      <c r="GE56" s="225">
        <v>486.6934814453125</v>
      </c>
      <c r="GF56" s="225">
        <v>487.44415283203125</v>
      </c>
      <c r="GG56" s="225">
        <v>485.36251831054688</v>
      </c>
      <c r="GH56" s="225">
        <v>485.18173217773438</v>
      </c>
      <c r="GI56" s="225">
        <v>483.69293212890625</v>
      </c>
      <c r="GJ56" s="225">
        <v>480.84292602539063</v>
      </c>
      <c r="GK56" s="225">
        <v>477.970458984375</v>
      </c>
      <c r="GL56" s="225">
        <v>513.12445068359375</v>
      </c>
      <c r="GM56" s="225">
        <v>405.66116333007813</v>
      </c>
      <c r="GN56" s="225">
        <v>485.99728393554688</v>
      </c>
      <c r="GO56" s="225">
        <v>421.17086791992188</v>
      </c>
      <c r="GP56" s="225">
        <v>486.49234008789063</v>
      </c>
      <c r="GQ56" s="225">
        <v>528.04620361328125</v>
      </c>
      <c r="GR56" s="225">
        <v>537.4464111328125</v>
      </c>
      <c r="GS56" s="225">
        <v>467.6922607421875</v>
      </c>
      <c r="GT56" s="225">
        <v>467.53396606445313</v>
      </c>
      <c r="GU56" s="225">
        <v>428.98046875</v>
      </c>
      <c r="GV56" s="225">
        <v>442.3604736328125</v>
      </c>
      <c r="GW56" s="225">
        <v>424.12530517578125</v>
      </c>
      <c r="GX56" s="225">
        <v>484.21316528320313</v>
      </c>
      <c r="GY56" s="225">
        <v>484.21310424804688</v>
      </c>
    </row>
    <row r="57" spans="1:207" x14ac:dyDescent="0.25">
      <c r="A57" s="226">
        <v>44378</v>
      </c>
      <c r="B57" s="225">
        <v>7</v>
      </c>
      <c r="C57" s="225">
        <v>2021</v>
      </c>
      <c r="D57" s="225">
        <v>490.3311767578125</v>
      </c>
      <c r="E57" s="225">
        <v>505.13259887695313</v>
      </c>
      <c r="F57" s="225">
        <v>514.6533203125</v>
      </c>
      <c r="G57" s="225">
        <v>519.38238525390625</v>
      </c>
      <c r="H57" s="225">
        <v>525.1630859375</v>
      </c>
      <c r="I57" s="225">
        <v>485.42816162109375</v>
      </c>
      <c r="J57" s="225">
        <v>490.94683837890625</v>
      </c>
      <c r="K57" s="225">
        <v>509.34246826171875</v>
      </c>
      <c r="L57" s="225">
        <v>513.92657470703125</v>
      </c>
      <c r="M57" s="225">
        <v>516.0616455078125</v>
      </c>
      <c r="N57" s="225">
        <v>524.38787841796875</v>
      </c>
      <c r="O57" s="225">
        <v>486.17974853515625</v>
      </c>
      <c r="P57" s="225">
        <v>487.549072265625</v>
      </c>
      <c r="Q57" s="225">
        <v>504.91415405273438</v>
      </c>
      <c r="R57" s="225">
        <v>512.85882568359375</v>
      </c>
      <c r="S57" s="225">
        <v>520.37933349609375</v>
      </c>
      <c r="T57" s="225">
        <v>524.2744140625</v>
      </c>
      <c r="U57" s="225">
        <v>489.49169921875</v>
      </c>
      <c r="V57" s="225">
        <v>486.80746459960938</v>
      </c>
      <c r="W57" s="225">
        <v>506.0552978515625</v>
      </c>
      <c r="X57" s="225">
        <v>515.03668212890625</v>
      </c>
      <c r="Y57" s="225">
        <v>514.77142333984375</v>
      </c>
      <c r="Z57" s="225">
        <v>527.13836669921875</v>
      </c>
      <c r="AA57" s="225">
        <v>492.966064453125</v>
      </c>
      <c r="AB57" s="225">
        <v>487.9739990234375</v>
      </c>
      <c r="AC57" s="225">
        <v>507.73373413085938</v>
      </c>
      <c r="AD57" s="225">
        <v>514.249267578125</v>
      </c>
      <c r="AE57" s="225">
        <v>519.5418701171875</v>
      </c>
      <c r="AF57" s="225">
        <v>523.02362060546875</v>
      </c>
      <c r="AG57" s="225">
        <v>494.646240234375</v>
      </c>
      <c r="AH57" s="225">
        <v>486.8074951171875</v>
      </c>
      <c r="AI57" s="225">
        <v>507.12188720703125</v>
      </c>
      <c r="AJ57" s="225">
        <v>512.48773193359375</v>
      </c>
      <c r="AK57" s="225">
        <v>513.6796875</v>
      </c>
      <c r="AL57" s="225">
        <v>526.1456298828125</v>
      </c>
      <c r="AM57" s="225">
        <v>490.12075805664063</v>
      </c>
      <c r="AN57" s="225">
        <v>487.51443481445313</v>
      </c>
      <c r="AO57" s="225">
        <v>507.70980834960938</v>
      </c>
      <c r="AP57" s="225">
        <v>511.69525146484375</v>
      </c>
      <c r="AQ57" s="225">
        <v>518.8062744140625</v>
      </c>
      <c r="AR57" s="225">
        <v>523.3792724609375</v>
      </c>
      <c r="AS57" s="225">
        <v>489.82305908203125</v>
      </c>
      <c r="AT57" s="225">
        <v>486.68356323242188</v>
      </c>
      <c r="AU57" s="225">
        <v>506.35971069335938</v>
      </c>
      <c r="AV57" s="225">
        <v>510.98202514648438</v>
      </c>
      <c r="AW57" s="225">
        <v>511.624267578125</v>
      </c>
      <c r="AX57" s="225">
        <v>524.38336181640625</v>
      </c>
      <c r="AY57" s="225">
        <v>494.370361328125</v>
      </c>
      <c r="AZ57" s="225">
        <v>484.81814575195313</v>
      </c>
      <c r="BA57" s="225">
        <v>504.78399658203125</v>
      </c>
      <c r="BB57" s="225">
        <v>509.791259765625</v>
      </c>
      <c r="BC57" s="225">
        <v>509.862060546875</v>
      </c>
      <c r="BD57" s="225">
        <v>523.000732421875</v>
      </c>
      <c r="BE57" s="225">
        <v>493.60995483398438</v>
      </c>
      <c r="BF57" s="225">
        <v>483.42034912109375</v>
      </c>
      <c r="BG57" s="225">
        <v>504.45562744140625</v>
      </c>
      <c r="BH57" s="225">
        <v>507.68270874023438</v>
      </c>
      <c r="BI57" s="225">
        <v>511.219482421875</v>
      </c>
      <c r="BJ57" s="225">
        <v>522.6292724609375</v>
      </c>
      <c r="BK57" s="225">
        <v>493.59326171875</v>
      </c>
      <c r="BL57" s="225">
        <v>535.23004150390625</v>
      </c>
      <c r="BM57" s="225">
        <v>418.5679931640625</v>
      </c>
      <c r="BN57" s="225">
        <v>487.24160766601563</v>
      </c>
      <c r="BO57" s="225">
        <v>441.18499755859375</v>
      </c>
      <c r="BP57" s="225">
        <v>498.80050659179688</v>
      </c>
      <c r="BQ57" s="225">
        <v>564.02252197265625</v>
      </c>
      <c r="BR57" s="225">
        <v>552.3824462890625</v>
      </c>
      <c r="BS57" s="225">
        <v>473.34490966796875</v>
      </c>
      <c r="BT57" s="225">
        <v>480.92803955078125</v>
      </c>
      <c r="BU57" s="225">
        <v>445.82644653320313</v>
      </c>
      <c r="BV57" s="225">
        <v>466.91580200195313</v>
      </c>
      <c r="BW57" s="225">
        <v>439.21804809570313</v>
      </c>
      <c r="BX57" s="225">
        <v>533.74456787109375</v>
      </c>
      <c r="BY57" s="225">
        <v>418.92745971679688</v>
      </c>
      <c r="BZ57" s="225">
        <v>488.6280517578125</v>
      </c>
      <c r="CA57" s="225">
        <v>441.75137329101563</v>
      </c>
      <c r="CB57" s="225">
        <v>498.31246948242188</v>
      </c>
      <c r="CC57" s="225">
        <v>564.494384765625</v>
      </c>
      <c r="CD57" s="225">
        <v>553.47637939453125</v>
      </c>
      <c r="CE57" s="225">
        <v>472.27713012695313</v>
      </c>
      <c r="CF57" s="225">
        <v>481.39788818359375</v>
      </c>
      <c r="CG57" s="225">
        <v>432.23959350585938</v>
      </c>
      <c r="CH57" s="225">
        <v>467.67984008789063</v>
      </c>
      <c r="CI57" s="225">
        <v>438.93179321289063</v>
      </c>
      <c r="CJ57" s="225">
        <v>532.72149658203125</v>
      </c>
      <c r="CK57" s="225">
        <v>418.32080078125</v>
      </c>
      <c r="CL57" s="225">
        <v>491.08676147460938</v>
      </c>
      <c r="CM57" s="225">
        <v>437.06967163085938</v>
      </c>
      <c r="CN57" s="225">
        <v>498.76266479492188</v>
      </c>
      <c r="CO57" s="225">
        <v>555.72381591796875</v>
      </c>
      <c r="CP57" s="225">
        <v>554.3402099609375</v>
      </c>
      <c r="CQ57" s="225">
        <v>471.42465209960938</v>
      </c>
      <c r="CR57" s="225">
        <v>481.3046875</v>
      </c>
      <c r="CS57" s="225">
        <v>442.21920776367188</v>
      </c>
      <c r="CT57" s="225">
        <v>468.4107666015625</v>
      </c>
      <c r="CU57" s="225">
        <v>438.14608764648438</v>
      </c>
      <c r="CV57" s="225">
        <v>532.098876953125</v>
      </c>
      <c r="CW57" s="225">
        <v>418.31582641601563</v>
      </c>
      <c r="CX57" s="225">
        <v>491.5230712890625</v>
      </c>
      <c r="CY57" s="225">
        <v>437.7509765625</v>
      </c>
      <c r="CZ57" s="225">
        <v>500.03240966796875</v>
      </c>
      <c r="DA57" s="225">
        <v>560.86474609375</v>
      </c>
      <c r="DB57" s="225">
        <v>549.48809814453125</v>
      </c>
      <c r="DC57" s="225">
        <v>470.02938842773438</v>
      </c>
      <c r="DD57" s="225">
        <v>481.64398193359375</v>
      </c>
      <c r="DE57" s="225">
        <v>439.47793579101563</v>
      </c>
      <c r="DF57" s="225">
        <v>466.46725463867188</v>
      </c>
      <c r="DG57" s="225">
        <v>437.82815551757813</v>
      </c>
      <c r="DH57" s="225">
        <v>531.753662109375</v>
      </c>
      <c r="DI57" s="225">
        <v>417.67593383789063</v>
      </c>
      <c r="DJ57" s="225">
        <v>493.607177734375</v>
      </c>
      <c r="DK57" s="225">
        <v>434.20098876953125</v>
      </c>
      <c r="DL57" s="225">
        <v>499.12567138671875</v>
      </c>
      <c r="DM57" s="225">
        <v>559.36773681640625</v>
      </c>
      <c r="DN57" s="225">
        <v>554.19281005859375</v>
      </c>
      <c r="DO57" s="225">
        <v>469.94622802734375</v>
      </c>
      <c r="DP57" s="225">
        <v>481.85830688476563</v>
      </c>
      <c r="DQ57" s="225">
        <v>435.00143432617188</v>
      </c>
      <c r="DR57" s="225">
        <v>465.40438842773438</v>
      </c>
      <c r="DS57" s="225">
        <v>437.55853271484375</v>
      </c>
      <c r="DT57" s="225">
        <v>530.194580078125</v>
      </c>
      <c r="DU57" s="225">
        <v>417.99081420898438</v>
      </c>
      <c r="DV57" s="225">
        <v>492.53756713867188</v>
      </c>
      <c r="DW57" s="225">
        <v>433.96343994140625</v>
      </c>
      <c r="DX57" s="225">
        <v>499.33804321289063</v>
      </c>
      <c r="DY57" s="225">
        <v>558.23016357421875</v>
      </c>
      <c r="DZ57" s="225">
        <v>552.95489501953125</v>
      </c>
      <c r="EA57" s="225">
        <v>469.83169555664063</v>
      </c>
      <c r="EB57" s="225">
        <v>481.54733276367188</v>
      </c>
      <c r="EC57" s="225">
        <v>445.68218994140625</v>
      </c>
      <c r="ED57" s="225">
        <v>464.24240112304688</v>
      </c>
      <c r="EE57" s="225">
        <v>437.58001708984375</v>
      </c>
      <c r="EF57" s="225">
        <v>529.4493408203125</v>
      </c>
      <c r="EG57" s="225">
        <v>417.98233032226563</v>
      </c>
      <c r="EH57" s="225">
        <v>492.93682861328125</v>
      </c>
      <c r="EI57" s="225">
        <v>434.0623779296875</v>
      </c>
      <c r="EJ57" s="225">
        <v>499.380126953125</v>
      </c>
      <c r="EK57" s="225">
        <v>552.74383544921875</v>
      </c>
      <c r="EL57" s="225">
        <v>548.9842529296875</v>
      </c>
      <c r="EM57" s="225">
        <v>468.8468017578125</v>
      </c>
      <c r="EN57" s="225">
        <v>481.84463500976563</v>
      </c>
      <c r="EO57" s="225">
        <v>436.1552734375</v>
      </c>
      <c r="EP57" s="225">
        <v>463.89224243164063</v>
      </c>
      <c r="EQ57" s="225">
        <v>437.47006225585938</v>
      </c>
      <c r="ER57" s="225">
        <v>529.0753173828125</v>
      </c>
      <c r="ES57" s="225">
        <v>417.69390869140625</v>
      </c>
      <c r="ET57" s="225">
        <v>493.84698486328125</v>
      </c>
      <c r="EU57" s="225">
        <v>431.1949462890625</v>
      </c>
      <c r="EV57" s="225">
        <v>499.4144287109375</v>
      </c>
      <c r="EW57" s="225">
        <v>542.94952392578125</v>
      </c>
      <c r="EX57" s="225">
        <v>550.7879638671875</v>
      </c>
      <c r="EY57" s="225">
        <v>468.20648193359375</v>
      </c>
      <c r="EZ57" s="225">
        <v>482.0318603515625</v>
      </c>
      <c r="FA57" s="225">
        <v>439.70693969726563</v>
      </c>
      <c r="FB57" s="225">
        <v>463.67605590820313</v>
      </c>
      <c r="FC57" s="225">
        <v>437.57028198242188</v>
      </c>
      <c r="FD57" s="225">
        <v>527.45550537109375</v>
      </c>
      <c r="FE57" s="225">
        <v>417.64486694335938</v>
      </c>
      <c r="FF57" s="225">
        <v>494.5240478515625</v>
      </c>
      <c r="FG57" s="225">
        <v>429.473388671875</v>
      </c>
      <c r="FH57" s="225">
        <v>499.98391723632813</v>
      </c>
      <c r="FI57" s="225">
        <v>542.996826171875</v>
      </c>
      <c r="FJ57" s="225">
        <v>550.9427490234375</v>
      </c>
      <c r="FK57" s="225">
        <v>468.25930786132813</v>
      </c>
      <c r="FL57" s="225">
        <v>482.22381591796875</v>
      </c>
      <c r="FM57" s="225">
        <v>441.53433227539063</v>
      </c>
      <c r="FN57" s="225">
        <v>462.3489990234375</v>
      </c>
      <c r="FO57" s="225">
        <v>437.59451293945313</v>
      </c>
      <c r="FP57" s="225">
        <v>525.50274658203125</v>
      </c>
      <c r="FQ57" s="225">
        <v>418.02896118164063</v>
      </c>
      <c r="FR57" s="225">
        <v>494.62252807617188</v>
      </c>
      <c r="FS57" s="225">
        <v>427.81988525390625</v>
      </c>
      <c r="FT57" s="225">
        <v>500.93209838867188</v>
      </c>
      <c r="FU57" s="225">
        <v>534.55487060546875</v>
      </c>
      <c r="FV57" s="225">
        <v>544.05084228515625</v>
      </c>
      <c r="FW57" s="225">
        <v>467.4658203125</v>
      </c>
      <c r="FX57" s="225">
        <v>482.3887939453125</v>
      </c>
      <c r="FY57" s="225">
        <v>447.94061279296875</v>
      </c>
      <c r="FZ57" s="225">
        <v>460.95394897460938</v>
      </c>
      <c r="GA57" s="225">
        <v>437.55752563476563</v>
      </c>
      <c r="GB57" s="225">
        <v>504.99859619140625</v>
      </c>
      <c r="GC57" s="225">
        <v>504.97946166992188</v>
      </c>
      <c r="GD57" s="225">
        <v>501.69064331054688</v>
      </c>
      <c r="GE57" s="225">
        <v>501.10177612304688</v>
      </c>
      <c r="GF57" s="225">
        <v>501.9869384765625</v>
      </c>
      <c r="GG57" s="225">
        <v>499.91098022460938</v>
      </c>
      <c r="GH57" s="225">
        <v>499.65097045898438</v>
      </c>
      <c r="GI57" s="225">
        <v>498.14065551757813</v>
      </c>
      <c r="GJ57" s="225">
        <v>495.45571899414063</v>
      </c>
      <c r="GK57" s="225">
        <v>492.55462646484375</v>
      </c>
      <c r="GL57" s="225">
        <v>530.48736572265625</v>
      </c>
      <c r="GM57" s="225">
        <v>418.056640625</v>
      </c>
      <c r="GN57" s="225">
        <v>492.57879638671875</v>
      </c>
      <c r="GO57" s="225">
        <v>433.29940795898438</v>
      </c>
      <c r="GP57" s="225">
        <v>499.80038452148438</v>
      </c>
      <c r="GQ57" s="225">
        <v>548.05487060546875</v>
      </c>
      <c r="GR57" s="225">
        <v>549.95367431640625</v>
      </c>
      <c r="GS57" s="225">
        <v>469.44573974609375</v>
      </c>
      <c r="GT57" s="225">
        <v>481.89981079101563</v>
      </c>
      <c r="GU57" s="225">
        <v>441.78912353515625</v>
      </c>
      <c r="GV57" s="225">
        <v>463.75042724609375</v>
      </c>
      <c r="GW57" s="225">
        <v>437.76498413085938</v>
      </c>
      <c r="GX57" s="225">
        <v>498.72381591796875</v>
      </c>
      <c r="GY57" s="225">
        <v>498.7237548828125</v>
      </c>
    </row>
    <row r="58" spans="1:207" x14ac:dyDescent="0.25">
      <c r="A58" s="226">
        <v>44409</v>
      </c>
      <c r="B58" s="225">
        <v>8</v>
      </c>
      <c r="C58" s="225">
        <v>2021</v>
      </c>
      <c r="D58" s="225">
        <v>501.66519165039063</v>
      </c>
      <c r="E58" s="225">
        <v>515.2781982421875</v>
      </c>
      <c r="F58" s="225">
        <v>525.85186767578125</v>
      </c>
      <c r="G58" s="225">
        <v>532.89422607421875</v>
      </c>
      <c r="H58" s="225">
        <v>533.39593505859375</v>
      </c>
      <c r="I58" s="225">
        <v>501.67205810546875</v>
      </c>
      <c r="J58" s="225">
        <v>502.462890625</v>
      </c>
      <c r="K58" s="225">
        <v>519.86212158203125</v>
      </c>
      <c r="L58" s="225">
        <v>525.21759033203125</v>
      </c>
      <c r="M58" s="225">
        <v>529.60595703125</v>
      </c>
      <c r="N58" s="225">
        <v>532.9442138671875</v>
      </c>
      <c r="O58" s="225">
        <v>502.39797973632813</v>
      </c>
      <c r="P58" s="225">
        <v>499.46160888671875</v>
      </c>
      <c r="Q58" s="225">
        <v>515.34039306640625</v>
      </c>
      <c r="R58" s="225">
        <v>524.3690185546875</v>
      </c>
      <c r="S58" s="225">
        <v>534.11639404296875</v>
      </c>
      <c r="T58" s="225">
        <v>533.01513671875</v>
      </c>
      <c r="U58" s="225">
        <v>505.923828125</v>
      </c>
      <c r="V58" s="225">
        <v>498.52447509765625</v>
      </c>
      <c r="W58" s="225">
        <v>517.19610595703125</v>
      </c>
      <c r="X58" s="225">
        <v>526.63226318359375</v>
      </c>
      <c r="Y58" s="225">
        <v>528.642333984375</v>
      </c>
      <c r="Z58" s="225">
        <v>536.25140380859375</v>
      </c>
      <c r="AA58" s="225">
        <v>509.73098754882813</v>
      </c>
      <c r="AB58" s="225">
        <v>499.8486328125</v>
      </c>
      <c r="AC58" s="225">
        <v>519.02685546875</v>
      </c>
      <c r="AD58" s="225">
        <v>526.35467529296875</v>
      </c>
      <c r="AE58" s="225">
        <v>533.29351806640625</v>
      </c>
      <c r="AF58" s="225">
        <v>532.21697998046875</v>
      </c>
      <c r="AG58" s="225">
        <v>511.3935546875</v>
      </c>
      <c r="AH58" s="225">
        <v>498.93545532226563</v>
      </c>
      <c r="AI58" s="225">
        <v>518.4312744140625</v>
      </c>
      <c r="AJ58" s="225">
        <v>524.72076416015625</v>
      </c>
      <c r="AK58" s="225">
        <v>527.59710693359375</v>
      </c>
      <c r="AL58" s="225">
        <v>535.743408203125</v>
      </c>
      <c r="AM58" s="225">
        <v>506.71551513671875</v>
      </c>
      <c r="AN58" s="225">
        <v>499.96533203125</v>
      </c>
      <c r="AO58" s="225">
        <v>519.15081787109375</v>
      </c>
      <c r="AP58" s="225">
        <v>524.337646484375</v>
      </c>
      <c r="AQ58" s="225">
        <v>532.81671142578125</v>
      </c>
      <c r="AR58" s="225">
        <v>533.376708984375</v>
      </c>
      <c r="AS58" s="225">
        <v>506.29959106445313</v>
      </c>
      <c r="AT58" s="225">
        <v>499.57315063476563</v>
      </c>
      <c r="AU58" s="225">
        <v>518.15301513671875</v>
      </c>
      <c r="AV58" s="225">
        <v>523.5791015625</v>
      </c>
      <c r="AW58" s="225">
        <v>525.80792236328125</v>
      </c>
      <c r="AX58" s="225">
        <v>534.43914794921875</v>
      </c>
      <c r="AY58" s="225">
        <v>511.35903930664063</v>
      </c>
      <c r="AZ58" s="225">
        <v>497.84506225585938</v>
      </c>
      <c r="BA58" s="225">
        <v>516.95452880859375</v>
      </c>
      <c r="BB58" s="225">
        <v>522.28607177734375</v>
      </c>
      <c r="BC58" s="225">
        <v>523.7325439453125</v>
      </c>
      <c r="BD58" s="225">
        <v>533.33819580078125</v>
      </c>
      <c r="BE58" s="225">
        <v>510.49667358398438</v>
      </c>
      <c r="BF58" s="225">
        <v>496.93020629882813</v>
      </c>
      <c r="BG58" s="225">
        <v>517.13360595703125</v>
      </c>
      <c r="BH58" s="225">
        <v>520.75604248046875</v>
      </c>
      <c r="BI58" s="225">
        <v>526.1165771484375</v>
      </c>
      <c r="BJ58" s="225">
        <v>533.24847412109375</v>
      </c>
      <c r="BK58" s="225">
        <v>510.69534301757813</v>
      </c>
      <c r="BL58" s="225">
        <v>543.37762451171875</v>
      </c>
      <c r="BM58" s="225">
        <v>427.71878051757813</v>
      </c>
      <c r="BN58" s="225">
        <v>504.03775024414063</v>
      </c>
      <c r="BO58" s="225">
        <v>446.14181518554688</v>
      </c>
      <c r="BP58" s="225">
        <v>515.598388671875</v>
      </c>
      <c r="BQ58" s="225">
        <v>586.60687255859375</v>
      </c>
      <c r="BR58" s="225">
        <v>566.0640869140625</v>
      </c>
      <c r="BS58" s="225">
        <v>471.10653686523438</v>
      </c>
      <c r="BT58" s="225">
        <v>498.67874145507813</v>
      </c>
      <c r="BU58" s="225">
        <v>465.8050537109375</v>
      </c>
      <c r="BV58" s="225">
        <v>480.82794189453125</v>
      </c>
      <c r="BW58" s="225">
        <v>453.71124267578125</v>
      </c>
      <c r="BX58" s="225">
        <v>541.7598876953125</v>
      </c>
      <c r="BY58" s="225">
        <v>427.81338500976563</v>
      </c>
      <c r="BZ58" s="225">
        <v>505.05419921875</v>
      </c>
      <c r="CA58" s="225">
        <v>445.76806640625</v>
      </c>
      <c r="CB58" s="225">
        <v>515.0322265625</v>
      </c>
      <c r="CC58" s="225">
        <v>587.30377197265625</v>
      </c>
      <c r="CD58" s="225">
        <v>567.02001953125</v>
      </c>
      <c r="CE58" s="225">
        <v>470.27896118164063</v>
      </c>
      <c r="CF58" s="225">
        <v>499.20269775390625</v>
      </c>
      <c r="CG58" s="225">
        <v>449.98818969726563</v>
      </c>
      <c r="CH58" s="225">
        <v>481.52658081054688</v>
      </c>
      <c r="CI58" s="225">
        <v>453.3560791015625</v>
      </c>
      <c r="CJ58" s="225">
        <v>540.6328125</v>
      </c>
      <c r="CK58" s="225">
        <v>426.77496337890625</v>
      </c>
      <c r="CL58" s="225">
        <v>507.59979248046875</v>
      </c>
      <c r="CM58" s="225">
        <v>441.47714233398438</v>
      </c>
      <c r="CN58" s="225">
        <v>515.40008544921875</v>
      </c>
      <c r="CO58" s="225">
        <v>578.69964599609375</v>
      </c>
      <c r="CP58" s="225">
        <v>568.0224609375</v>
      </c>
      <c r="CQ58" s="225">
        <v>469.14166259765625</v>
      </c>
      <c r="CR58" s="225">
        <v>499.17803955078125</v>
      </c>
      <c r="CS58" s="225">
        <v>461.162841796875</v>
      </c>
      <c r="CT58" s="225">
        <v>482.22222900390625</v>
      </c>
      <c r="CU58" s="225">
        <v>452.57257080078125</v>
      </c>
      <c r="CV58" s="225">
        <v>540.05419921875</v>
      </c>
      <c r="CW58" s="225">
        <v>426.87124633789063</v>
      </c>
      <c r="CX58" s="225">
        <v>507.74603271484375</v>
      </c>
      <c r="CY58" s="225">
        <v>442.22393798828125</v>
      </c>
      <c r="CZ58" s="225">
        <v>516.5440673828125</v>
      </c>
      <c r="DA58" s="225">
        <v>583.84576416015625</v>
      </c>
      <c r="DB58" s="225">
        <v>563.04693603515625</v>
      </c>
      <c r="DC58" s="225">
        <v>467.70504760742188</v>
      </c>
      <c r="DD58" s="225">
        <v>499.31134033203125</v>
      </c>
      <c r="DE58" s="225">
        <v>457.97494506835938</v>
      </c>
      <c r="DF58" s="225">
        <v>479.9730224609375</v>
      </c>
      <c r="DG58" s="225">
        <v>452.27169799804688</v>
      </c>
      <c r="DH58" s="225">
        <v>539.498779296875</v>
      </c>
      <c r="DI58" s="225">
        <v>426.157958984375</v>
      </c>
      <c r="DJ58" s="225">
        <v>509.73245239257813</v>
      </c>
      <c r="DK58" s="225">
        <v>437.96087646484375</v>
      </c>
      <c r="DL58" s="225">
        <v>515.6199951171875</v>
      </c>
      <c r="DM58" s="225">
        <v>582.40167236328125</v>
      </c>
      <c r="DN58" s="225">
        <v>567.7420654296875</v>
      </c>
      <c r="DO58" s="225">
        <v>467.40158081054688</v>
      </c>
      <c r="DP58" s="225">
        <v>499.63290405273438</v>
      </c>
      <c r="DQ58" s="225">
        <v>453.41595458984375</v>
      </c>
      <c r="DR58" s="225">
        <v>479.15252685546875</v>
      </c>
      <c r="DS58" s="225">
        <v>452.01199340820313</v>
      </c>
      <c r="DT58" s="225">
        <v>538.1656494140625</v>
      </c>
      <c r="DU58" s="225">
        <v>426.43521118164063</v>
      </c>
      <c r="DV58" s="225">
        <v>508.82949829101563</v>
      </c>
      <c r="DW58" s="225">
        <v>438.29940795898438</v>
      </c>
      <c r="DX58" s="225">
        <v>515.852783203125</v>
      </c>
      <c r="DY58" s="225">
        <v>581.27716064453125</v>
      </c>
      <c r="DZ58" s="225">
        <v>566.59527587890625</v>
      </c>
      <c r="EA58" s="225">
        <v>467.25537109375</v>
      </c>
      <c r="EB58" s="225">
        <v>499.2960205078125</v>
      </c>
      <c r="EC58" s="225">
        <v>465.12918090820313</v>
      </c>
      <c r="ED58" s="225">
        <v>477.96463012695313</v>
      </c>
      <c r="EE58" s="225">
        <v>452.01382446289063</v>
      </c>
      <c r="EF58" s="225">
        <v>537.50830078125</v>
      </c>
      <c r="EG58" s="225">
        <v>426.238525390625</v>
      </c>
      <c r="EH58" s="225">
        <v>509.36279296875</v>
      </c>
      <c r="EI58" s="225">
        <v>438.43228149414063</v>
      </c>
      <c r="EJ58" s="225">
        <v>515.87615966796875</v>
      </c>
      <c r="EK58" s="225">
        <v>575.87579345703125</v>
      </c>
      <c r="EL58" s="225">
        <v>562.689697265625</v>
      </c>
      <c r="EM58" s="225">
        <v>466.3470458984375</v>
      </c>
      <c r="EN58" s="225">
        <v>499.54458618164063</v>
      </c>
      <c r="EO58" s="225">
        <v>454.8470458984375</v>
      </c>
      <c r="EP58" s="225">
        <v>477.29644775390625</v>
      </c>
      <c r="EQ58" s="225">
        <v>451.85867309570313</v>
      </c>
      <c r="ER58" s="225">
        <v>537.03533935546875</v>
      </c>
      <c r="ES58" s="225">
        <v>426.18121337890625</v>
      </c>
      <c r="ET58" s="225">
        <v>510.31973266601563</v>
      </c>
      <c r="EU58" s="225">
        <v>436.42886352539063</v>
      </c>
      <c r="EV58" s="225">
        <v>515.89300537109375</v>
      </c>
      <c r="EW58" s="225">
        <v>566.2764892578125</v>
      </c>
      <c r="EX58" s="225">
        <v>564.59564208984375</v>
      </c>
      <c r="EY58" s="225">
        <v>465.55776977539063</v>
      </c>
      <c r="EZ58" s="225">
        <v>499.66360473632813</v>
      </c>
      <c r="FA58" s="225">
        <v>458.10946655273438</v>
      </c>
      <c r="FB58" s="225">
        <v>477.03445434570313</v>
      </c>
      <c r="FC58" s="225">
        <v>452.060546875</v>
      </c>
      <c r="FD58" s="225">
        <v>535.46441650390625</v>
      </c>
      <c r="FE58" s="225">
        <v>425.92544555664063</v>
      </c>
      <c r="FF58" s="225">
        <v>510.92538452148438</v>
      </c>
      <c r="FG58" s="225">
        <v>434.91864013671875</v>
      </c>
      <c r="FH58" s="225">
        <v>516.28973388671875</v>
      </c>
      <c r="FI58" s="225">
        <v>566.36260986328125</v>
      </c>
      <c r="FJ58" s="225">
        <v>564.7877197265625</v>
      </c>
      <c r="FK58" s="225">
        <v>465.37939453125</v>
      </c>
      <c r="FL58" s="225">
        <v>499.93338012695313</v>
      </c>
      <c r="FM58" s="225">
        <v>460.32821655273438</v>
      </c>
      <c r="FN58" s="225">
        <v>476.0008544921875</v>
      </c>
      <c r="FO58" s="225">
        <v>452.04104614257813</v>
      </c>
      <c r="FP58" s="225">
        <v>533.7352294921875</v>
      </c>
      <c r="FQ58" s="225">
        <v>426.02114868164063</v>
      </c>
      <c r="FR58" s="225">
        <v>511.48873901367188</v>
      </c>
      <c r="FS58" s="225">
        <v>434.93402099609375</v>
      </c>
      <c r="FT58" s="225">
        <v>517.11285400390625</v>
      </c>
      <c r="FU58" s="225">
        <v>558.03070068359375</v>
      </c>
      <c r="FV58" s="225">
        <v>557.86102294921875</v>
      </c>
      <c r="FW58" s="225">
        <v>464.3250732421875</v>
      </c>
      <c r="FX58" s="225">
        <v>500.19674682617188</v>
      </c>
      <c r="FY58" s="225">
        <v>466.88919067382813</v>
      </c>
      <c r="FZ58" s="225">
        <v>473.429443359375</v>
      </c>
      <c r="GA58" s="225">
        <v>451.941162109375</v>
      </c>
      <c r="GB58" s="225">
        <v>516.22314453125</v>
      </c>
      <c r="GC58" s="225">
        <v>516.3265380859375</v>
      </c>
      <c r="GD58" s="225">
        <v>513.1385498046875</v>
      </c>
      <c r="GE58" s="225">
        <v>512.78546142578125</v>
      </c>
      <c r="GF58" s="225">
        <v>513.70526123046875</v>
      </c>
      <c r="GG58" s="225">
        <v>511.91009521484375</v>
      </c>
      <c r="GH58" s="225">
        <v>511.93490600585938</v>
      </c>
      <c r="GI58" s="225">
        <v>510.76776123046875</v>
      </c>
      <c r="GJ58" s="225">
        <v>508.32879638671875</v>
      </c>
      <c r="GK58" s="225">
        <v>506.03732299804688</v>
      </c>
      <c r="GL58" s="225">
        <v>538.49114990234375</v>
      </c>
      <c r="GM58" s="225">
        <v>426.4794921875</v>
      </c>
      <c r="GN58" s="225">
        <v>509.05133056640625</v>
      </c>
      <c r="GO58" s="225">
        <v>438.3985595703125</v>
      </c>
      <c r="GP58" s="225">
        <v>516.21588134765625</v>
      </c>
      <c r="GQ58" s="225">
        <v>571.26885986328125</v>
      </c>
      <c r="GR58" s="225">
        <v>563.676025390625</v>
      </c>
      <c r="GS58" s="225">
        <v>466.84423828125</v>
      </c>
      <c r="GT58" s="225">
        <v>499.64508056640625</v>
      </c>
      <c r="GU58" s="225">
        <v>460.58612060546875</v>
      </c>
      <c r="GV58" s="225">
        <v>477.08999633789063</v>
      </c>
      <c r="GW58" s="225">
        <v>452.19549560546875</v>
      </c>
      <c r="GX58" s="225">
        <v>511.04452514648438</v>
      </c>
      <c r="GY58" s="225">
        <v>511.04449462890625</v>
      </c>
    </row>
    <row r="59" spans="1:207" x14ac:dyDescent="0.25">
      <c r="A59" s="226">
        <v>44440</v>
      </c>
      <c r="B59" s="225">
        <v>9</v>
      </c>
      <c r="C59" s="225">
        <v>2021</v>
      </c>
      <c r="D59" s="225">
        <v>520.42303466796875</v>
      </c>
      <c r="E59" s="225">
        <v>532.6839599609375</v>
      </c>
      <c r="F59" s="225">
        <v>542.4942626953125</v>
      </c>
      <c r="G59" s="225">
        <v>547.711181640625</v>
      </c>
      <c r="H59" s="225">
        <v>548.94171142578125</v>
      </c>
      <c r="I59" s="225">
        <v>520.63616943359375</v>
      </c>
      <c r="J59" s="225">
        <v>521.5653076171875</v>
      </c>
      <c r="K59" s="225">
        <v>537.43731689453125</v>
      </c>
      <c r="L59" s="225">
        <v>541.8409423828125</v>
      </c>
      <c r="M59" s="225">
        <v>544.533203125</v>
      </c>
      <c r="N59" s="225">
        <v>548.735107421875</v>
      </c>
      <c r="O59" s="225">
        <v>521.65509033203125</v>
      </c>
      <c r="P59" s="225">
        <v>518.3240966796875</v>
      </c>
      <c r="Q59" s="225">
        <v>532.71600341796875</v>
      </c>
      <c r="R59" s="225">
        <v>540.93621826171875</v>
      </c>
      <c r="S59" s="225">
        <v>548.79132080078125</v>
      </c>
      <c r="T59" s="225">
        <v>548.37841796875</v>
      </c>
      <c r="U59" s="225">
        <v>525.1536865234375</v>
      </c>
      <c r="V59" s="225">
        <v>517.646728515625</v>
      </c>
      <c r="W59" s="225">
        <v>535.0670166015625</v>
      </c>
      <c r="X59" s="225">
        <v>542.90667724609375</v>
      </c>
      <c r="Y59" s="225">
        <v>543.63037109375</v>
      </c>
      <c r="Z59" s="225">
        <v>551.46051025390625</v>
      </c>
      <c r="AA59" s="225">
        <v>528.78790283203125</v>
      </c>
      <c r="AB59" s="225">
        <v>518.8232421875</v>
      </c>
      <c r="AC59" s="225">
        <v>536.9271240234375</v>
      </c>
      <c r="AD59" s="225">
        <v>542.89508056640625</v>
      </c>
      <c r="AE59" s="225">
        <v>547.9544677734375</v>
      </c>
      <c r="AF59" s="225">
        <v>547.49066162109375</v>
      </c>
      <c r="AG59" s="225">
        <v>530.46856689453125</v>
      </c>
      <c r="AH59" s="225">
        <v>517.83734130859375</v>
      </c>
      <c r="AI59" s="225">
        <v>536.204833984375</v>
      </c>
      <c r="AJ59" s="225">
        <v>541.48175048828125</v>
      </c>
      <c r="AK59" s="225">
        <v>542.77105712890625</v>
      </c>
      <c r="AL59" s="225">
        <v>551.15069580078125</v>
      </c>
      <c r="AM59" s="225">
        <v>526.0477294921875</v>
      </c>
      <c r="AN59" s="225">
        <v>519.21246337890625</v>
      </c>
      <c r="AO59" s="225">
        <v>536.84722900390625</v>
      </c>
      <c r="AP59" s="225">
        <v>541.19622802734375</v>
      </c>
      <c r="AQ59" s="225">
        <v>547.69097900390625</v>
      </c>
      <c r="AR59" s="225">
        <v>548.08123779296875</v>
      </c>
      <c r="AS59" s="225">
        <v>525.49871826171875</v>
      </c>
      <c r="AT59" s="225">
        <v>518.867431640625</v>
      </c>
      <c r="AU59" s="225">
        <v>536.0118408203125</v>
      </c>
      <c r="AV59" s="225">
        <v>540.26934814453125</v>
      </c>
      <c r="AW59" s="225">
        <v>540.92584228515625</v>
      </c>
      <c r="AX59" s="225">
        <v>549.1285400390625</v>
      </c>
      <c r="AY59" s="225">
        <v>530.4945068359375</v>
      </c>
      <c r="AZ59" s="225">
        <v>516.9173583984375</v>
      </c>
      <c r="BA59" s="225">
        <v>534.9552001953125</v>
      </c>
      <c r="BB59" s="225">
        <v>538.72601318359375</v>
      </c>
      <c r="BC59" s="225">
        <v>538.63311767578125</v>
      </c>
      <c r="BD59" s="225">
        <v>547.8572998046875</v>
      </c>
      <c r="BE59" s="225">
        <v>529.68212890625</v>
      </c>
      <c r="BF59" s="225">
        <v>516.23480224609375</v>
      </c>
      <c r="BG59" s="225">
        <v>535.29473876953125</v>
      </c>
      <c r="BH59" s="225">
        <v>537.70977783203125</v>
      </c>
      <c r="BI59" s="225">
        <v>541.2291259765625</v>
      </c>
      <c r="BJ59" s="225">
        <v>547.8841552734375</v>
      </c>
      <c r="BK59" s="225">
        <v>530.0194091796875</v>
      </c>
      <c r="BL59" s="225">
        <v>558.61236572265625</v>
      </c>
      <c r="BM59" s="225">
        <v>452.29718017578125</v>
      </c>
      <c r="BN59" s="225">
        <v>533.020751953125</v>
      </c>
      <c r="BO59" s="225">
        <v>455.20098876953125</v>
      </c>
      <c r="BP59" s="225">
        <v>532.53680419921875</v>
      </c>
      <c r="BQ59" s="225">
        <v>610.771728515625</v>
      </c>
      <c r="BR59" s="225">
        <v>581.80010986328125</v>
      </c>
      <c r="BS59" s="225">
        <v>483.37890625</v>
      </c>
      <c r="BT59" s="225">
        <v>517.33380126953125</v>
      </c>
      <c r="BU59" s="225">
        <v>480.49609375</v>
      </c>
      <c r="BV59" s="225">
        <v>499.73776245117188</v>
      </c>
      <c r="BW59" s="225">
        <v>464.3118896484375</v>
      </c>
      <c r="BX59" s="225">
        <v>557.1480712890625</v>
      </c>
      <c r="BY59" s="225">
        <v>452.67352294921875</v>
      </c>
      <c r="BZ59" s="225">
        <v>534.4122314453125</v>
      </c>
      <c r="CA59" s="225">
        <v>454.89288330078125</v>
      </c>
      <c r="CB59" s="225">
        <v>532.2109375</v>
      </c>
      <c r="CC59" s="225">
        <v>611.75616455078125</v>
      </c>
      <c r="CD59" s="225">
        <v>582.90887451171875</v>
      </c>
      <c r="CE59" s="225">
        <v>482.3197021484375</v>
      </c>
      <c r="CF59" s="225">
        <v>517.8585205078125</v>
      </c>
      <c r="CG59" s="225">
        <v>463.4549560546875</v>
      </c>
      <c r="CH59" s="225">
        <v>500.3328857421875</v>
      </c>
      <c r="CI59" s="225">
        <v>463.94052124023438</v>
      </c>
      <c r="CJ59" s="225">
        <v>556.14483642578125</v>
      </c>
      <c r="CK59" s="225">
        <v>451.623046875</v>
      </c>
      <c r="CL59" s="225">
        <v>537.65325927734375</v>
      </c>
      <c r="CM59" s="225">
        <v>450.13009643554688</v>
      </c>
      <c r="CN59" s="225">
        <v>532.7672119140625</v>
      </c>
      <c r="CO59" s="225">
        <v>603.270751953125</v>
      </c>
      <c r="CP59" s="225">
        <v>583.89605712890625</v>
      </c>
      <c r="CQ59" s="225">
        <v>481.510009765625</v>
      </c>
      <c r="CR59" s="225">
        <v>517.9854736328125</v>
      </c>
      <c r="CS59" s="225">
        <v>476.15093994140625</v>
      </c>
      <c r="CT59" s="225">
        <v>501.07012939453125</v>
      </c>
      <c r="CU59" s="225">
        <v>462.62826538085938</v>
      </c>
      <c r="CV59" s="225">
        <v>555.63525390625</v>
      </c>
      <c r="CW59" s="225">
        <v>451.95123291015625</v>
      </c>
      <c r="CX59" s="225">
        <v>537.535888671875</v>
      </c>
      <c r="CY59" s="225">
        <v>451.05462646484375</v>
      </c>
      <c r="CZ59" s="225">
        <v>534.17437744140625</v>
      </c>
      <c r="DA59" s="225">
        <v>608.361572265625</v>
      </c>
      <c r="DB59" s="225">
        <v>579.4757080078125</v>
      </c>
      <c r="DC59" s="225">
        <v>480.361083984375</v>
      </c>
      <c r="DD59" s="225">
        <v>518.36383056640625</v>
      </c>
      <c r="DE59" s="225">
        <v>472.6676025390625</v>
      </c>
      <c r="DF59" s="225">
        <v>499.17184448242188</v>
      </c>
      <c r="DG59" s="225">
        <v>462.26324462890625</v>
      </c>
      <c r="DH59" s="225">
        <v>555.14178466796875</v>
      </c>
      <c r="DI59" s="225">
        <v>450.94760131835938</v>
      </c>
      <c r="DJ59" s="225">
        <v>539.96844482421875</v>
      </c>
      <c r="DK59" s="225">
        <v>446.56668090820313</v>
      </c>
      <c r="DL59" s="225">
        <v>533.25274658203125</v>
      </c>
      <c r="DM59" s="225">
        <v>607.22442626953125</v>
      </c>
      <c r="DN59" s="225">
        <v>583.99627685546875</v>
      </c>
      <c r="DO59" s="225">
        <v>480.01132202148438</v>
      </c>
      <c r="DP59" s="225">
        <v>518.43408203125</v>
      </c>
      <c r="DQ59" s="225">
        <v>467.63577270507813</v>
      </c>
      <c r="DR59" s="225">
        <v>498.56625366210938</v>
      </c>
      <c r="DS59" s="225">
        <v>461.68475341796875</v>
      </c>
      <c r="DT59" s="225">
        <v>553.91455078125</v>
      </c>
      <c r="DU59" s="225">
        <v>451.26995849609375</v>
      </c>
      <c r="DV59" s="225">
        <v>538.96746826171875</v>
      </c>
      <c r="DW59" s="225">
        <v>446.934326171875</v>
      </c>
      <c r="DX59" s="225">
        <v>533.6824951171875</v>
      </c>
      <c r="DY59" s="225">
        <v>605.9681396484375</v>
      </c>
      <c r="DZ59" s="225">
        <v>583.14886474609375</v>
      </c>
      <c r="EA59" s="225">
        <v>480.1376953125</v>
      </c>
      <c r="EB59" s="225">
        <v>518.70513916015625</v>
      </c>
      <c r="EC59" s="225">
        <v>480.63082885742188</v>
      </c>
      <c r="ED59" s="225">
        <v>497.47714233398438</v>
      </c>
      <c r="EE59" s="225">
        <v>461.733642578125</v>
      </c>
      <c r="EF59" s="225">
        <v>553.32373046875</v>
      </c>
      <c r="EG59" s="225">
        <v>451.21649169921875</v>
      </c>
      <c r="EH59" s="225">
        <v>539.8343505859375</v>
      </c>
      <c r="EI59" s="225">
        <v>447.23101806640625</v>
      </c>
      <c r="EJ59" s="225">
        <v>533.7611083984375</v>
      </c>
      <c r="EK59" s="225">
        <v>600.68896484375</v>
      </c>
      <c r="EL59" s="225">
        <v>579.54913330078125</v>
      </c>
      <c r="EM59" s="225">
        <v>479.37921142578125</v>
      </c>
      <c r="EN59" s="225">
        <v>518.479248046875</v>
      </c>
      <c r="EO59" s="225">
        <v>469.3917236328125</v>
      </c>
      <c r="EP59" s="225">
        <v>496.84628295898438</v>
      </c>
      <c r="EQ59" s="225">
        <v>461.59524536132813</v>
      </c>
      <c r="ER59" s="225">
        <v>552.92547607421875</v>
      </c>
      <c r="ES59" s="225">
        <v>451.00418090820313</v>
      </c>
      <c r="ET59" s="225">
        <v>540.80621337890625</v>
      </c>
      <c r="EU59" s="225">
        <v>444.8785400390625</v>
      </c>
      <c r="EV59" s="225">
        <v>533.7117919921875</v>
      </c>
      <c r="EW59" s="225">
        <v>591.0977783203125</v>
      </c>
      <c r="EX59" s="225">
        <v>581.53570556640625</v>
      </c>
      <c r="EY59" s="225">
        <v>478.60968017578125</v>
      </c>
      <c r="EZ59" s="225">
        <v>518.92730712890625</v>
      </c>
      <c r="FA59" s="225">
        <v>473.0062255859375</v>
      </c>
      <c r="FB59" s="225">
        <v>496.639892578125</v>
      </c>
      <c r="FC59" s="225">
        <v>461.76763916015625</v>
      </c>
      <c r="FD59" s="225">
        <v>551.5135498046875</v>
      </c>
      <c r="FE59" s="225">
        <v>450.93673706054688</v>
      </c>
      <c r="FF59" s="225">
        <v>541.49169921875</v>
      </c>
      <c r="FG59" s="225">
        <v>443.34619140625</v>
      </c>
      <c r="FH59" s="225">
        <v>534.515869140625</v>
      </c>
      <c r="FI59" s="225">
        <v>591.3837890625</v>
      </c>
      <c r="FJ59" s="225">
        <v>581.9444580078125</v>
      </c>
      <c r="FK59" s="225">
        <v>478.635986328125</v>
      </c>
      <c r="FL59" s="225">
        <v>519.1943359375</v>
      </c>
      <c r="FM59" s="225">
        <v>475.61767578125</v>
      </c>
      <c r="FN59" s="225">
        <v>495.83468627929688</v>
      </c>
      <c r="FO59" s="225">
        <v>461.49520874023438</v>
      </c>
      <c r="FP59" s="225">
        <v>549.97552490234375</v>
      </c>
      <c r="FQ59" s="225">
        <v>451.26828002929688</v>
      </c>
      <c r="FR59" s="225">
        <v>542.603515625</v>
      </c>
      <c r="FS59" s="225">
        <v>443.09661865234375</v>
      </c>
      <c r="FT59" s="225">
        <v>535.63739013671875</v>
      </c>
      <c r="FU59" s="225">
        <v>582.97882080078125</v>
      </c>
      <c r="FV59" s="225">
        <v>575.35662841796875</v>
      </c>
      <c r="FW59" s="225">
        <v>478.4244384765625</v>
      </c>
      <c r="FX59" s="225">
        <v>519.52337646484375</v>
      </c>
      <c r="FY59" s="225">
        <v>482.73675537109375</v>
      </c>
      <c r="FZ59" s="225">
        <v>493.63125610351563</v>
      </c>
      <c r="GA59" s="225">
        <v>461.37884521484375</v>
      </c>
      <c r="GB59" s="225">
        <v>533.46673583984375</v>
      </c>
      <c r="GC59" s="225">
        <v>533.91705322265625</v>
      </c>
      <c r="GD59" s="225">
        <v>530.66290283203125</v>
      </c>
      <c r="GE59" s="225">
        <v>530.64178466796875</v>
      </c>
      <c r="GF59" s="225">
        <v>531.5869140625</v>
      </c>
      <c r="GG59" s="225">
        <v>529.89404296875</v>
      </c>
      <c r="GH59" s="225">
        <v>530.03228759765625</v>
      </c>
      <c r="GI59" s="225">
        <v>529.0306396484375</v>
      </c>
      <c r="GJ59" s="225">
        <v>526.67083740234375</v>
      </c>
      <c r="GK59" s="225">
        <v>524.740234375</v>
      </c>
      <c r="GL59" s="225">
        <v>554.225341796875</v>
      </c>
      <c r="GM59" s="225">
        <v>451.429443359375</v>
      </c>
      <c r="GN59" s="225">
        <v>539.31695556640625</v>
      </c>
      <c r="GO59" s="225">
        <v>446.97869873046875</v>
      </c>
      <c r="GP59" s="225">
        <v>534.172119140625</v>
      </c>
      <c r="GQ59" s="225">
        <v>596.073486328125</v>
      </c>
      <c r="GR59" s="225">
        <v>580.46466064453125</v>
      </c>
      <c r="GS59" s="225">
        <v>479.8299560546875</v>
      </c>
      <c r="GT59" s="225">
        <v>518.75714111328125</v>
      </c>
      <c r="GU59" s="225">
        <v>475.67733764648438</v>
      </c>
      <c r="GV59" s="225">
        <v>496.7177734375</v>
      </c>
      <c r="GW59" s="225">
        <v>461.93777465820313</v>
      </c>
      <c r="GX59" s="225">
        <v>529.13427734375</v>
      </c>
      <c r="GY59" s="225">
        <v>529.13427734375</v>
      </c>
    </row>
    <row r="60" spans="1:207" x14ac:dyDescent="0.25">
      <c r="A60" s="226">
        <v>44470</v>
      </c>
      <c r="B60" s="225">
        <v>10</v>
      </c>
      <c r="C60" s="225">
        <v>2021</v>
      </c>
      <c r="D60" s="225">
        <v>539.73046875</v>
      </c>
      <c r="E60" s="225">
        <v>550.83697509765625</v>
      </c>
      <c r="F60" s="225">
        <v>560.29736328125</v>
      </c>
      <c r="G60" s="225">
        <v>566.75347900390625</v>
      </c>
      <c r="H60" s="225">
        <v>565.2847900390625</v>
      </c>
      <c r="I60" s="225">
        <v>535.31512451171875</v>
      </c>
      <c r="J60" s="225">
        <v>541.10601806640625</v>
      </c>
      <c r="K60" s="225">
        <v>555.75726318359375</v>
      </c>
      <c r="L60" s="225">
        <v>559.38775634765625</v>
      </c>
      <c r="M60" s="225">
        <v>563.45281982421875</v>
      </c>
      <c r="N60" s="225">
        <v>565.3492431640625</v>
      </c>
      <c r="O60" s="225">
        <v>536.6065673828125</v>
      </c>
      <c r="P60" s="225">
        <v>537.63043212890625</v>
      </c>
      <c r="Q60" s="225">
        <v>550.65704345703125</v>
      </c>
      <c r="R60" s="225">
        <v>558.2420654296875</v>
      </c>
      <c r="S60" s="225">
        <v>567.9915771484375</v>
      </c>
      <c r="T60" s="225">
        <v>565.13653564453125</v>
      </c>
      <c r="U60" s="225">
        <v>539.9893798828125</v>
      </c>
      <c r="V60" s="225">
        <v>536.4219970703125</v>
      </c>
      <c r="W60" s="225">
        <v>553.36810302734375</v>
      </c>
      <c r="X60" s="225">
        <v>560.01239013671875</v>
      </c>
      <c r="Y60" s="225">
        <v>562.50531005859375</v>
      </c>
      <c r="Z60" s="225">
        <v>568.5477294921875</v>
      </c>
      <c r="AA60" s="225">
        <v>543.76019287109375</v>
      </c>
      <c r="AB60" s="225">
        <v>538.30029296875</v>
      </c>
      <c r="AC60" s="225">
        <v>555.36260986328125</v>
      </c>
      <c r="AD60" s="225">
        <v>560.02667236328125</v>
      </c>
      <c r="AE60" s="225">
        <v>566.9122314453125</v>
      </c>
      <c r="AF60" s="225">
        <v>564.36517333984375</v>
      </c>
      <c r="AG60" s="225">
        <v>545.62652587890625</v>
      </c>
      <c r="AH60" s="225">
        <v>536.8897705078125</v>
      </c>
      <c r="AI60" s="225">
        <v>554.48272705078125</v>
      </c>
      <c r="AJ60" s="225">
        <v>558.45233154296875</v>
      </c>
      <c r="AK60" s="225">
        <v>562.2138671875</v>
      </c>
      <c r="AL60" s="225">
        <v>568.33221435546875</v>
      </c>
      <c r="AM60" s="225">
        <v>541.0140380859375</v>
      </c>
      <c r="AN60" s="225">
        <v>538.81201171875</v>
      </c>
      <c r="AO60" s="225">
        <v>555.1007080078125</v>
      </c>
      <c r="AP60" s="225">
        <v>558.0821533203125</v>
      </c>
      <c r="AQ60" s="225">
        <v>566.73193359375</v>
      </c>
      <c r="AR60" s="225">
        <v>565.34051513671875</v>
      </c>
      <c r="AS60" s="225">
        <v>540.35565185546875</v>
      </c>
      <c r="AT60" s="225">
        <v>538.7020263671875</v>
      </c>
      <c r="AU60" s="225">
        <v>554.22283935546875</v>
      </c>
      <c r="AV60" s="225">
        <v>556.7518310546875</v>
      </c>
      <c r="AW60" s="225">
        <v>560.01312255859375</v>
      </c>
      <c r="AX60" s="225">
        <v>566.472412109375</v>
      </c>
      <c r="AY60" s="225">
        <v>545.65399169921875</v>
      </c>
      <c r="AZ60" s="225">
        <v>536.4468994140625</v>
      </c>
      <c r="BA60" s="225">
        <v>553.28839111328125</v>
      </c>
      <c r="BB60" s="225">
        <v>554.935302734375</v>
      </c>
      <c r="BC60" s="225">
        <v>557.0927734375</v>
      </c>
      <c r="BD60" s="225">
        <v>565.4246826171875</v>
      </c>
      <c r="BE60" s="225">
        <v>544.6727294921875</v>
      </c>
      <c r="BF60" s="225">
        <v>536.0081787109375</v>
      </c>
      <c r="BG60" s="225">
        <v>553.50146484375</v>
      </c>
      <c r="BH60" s="225">
        <v>554.10943603515625</v>
      </c>
      <c r="BI60" s="225">
        <v>561.78521728515625</v>
      </c>
      <c r="BJ60" s="225">
        <v>565.6002197265625</v>
      </c>
      <c r="BK60" s="225">
        <v>545.05859375</v>
      </c>
      <c r="BL60" s="225">
        <v>577.4390869140625</v>
      </c>
      <c r="BM60" s="225">
        <v>463.32962036132813</v>
      </c>
      <c r="BN60" s="225">
        <v>559.6268310546875</v>
      </c>
      <c r="BO60" s="225">
        <v>466.04974365234375</v>
      </c>
      <c r="BP60" s="225">
        <v>546.9805908203125</v>
      </c>
      <c r="BQ60" s="225">
        <v>637.58984375</v>
      </c>
      <c r="BR60" s="225">
        <v>600.08001708984375</v>
      </c>
      <c r="BS60" s="225">
        <v>488.82421875</v>
      </c>
      <c r="BT60" s="225">
        <v>537.5670166015625</v>
      </c>
      <c r="BU60" s="225">
        <v>486.1593017578125</v>
      </c>
      <c r="BV60" s="225">
        <v>520.078857421875</v>
      </c>
      <c r="BW60" s="225">
        <v>479.12261962890625</v>
      </c>
      <c r="BX60" s="225">
        <v>575.97491455078125</v>
      </c>
      <c r="BY60" s="225">
        <v>463.00894165039063</v>
      </c>
      <c r="BZ60" s="225">
        <v>560.56304931640625</v>
      </c>
      <c r="CA60" s="225">
        <v>465.83633422851563</v>
      </c>
      <c r="CB60" s="225">
        <v>546.67340087890625</v>
      </c>
      <c r="CC60" s="225">
        <v>638.82708740234375</v>
      </c>
      <c r="CD60" s="225">
        <v>600.82659912109375</v>
      </c>
      <c r="CE60" s="225">
        <v>487.72991943359375</v>
      </c>
      <c r="CF60" s="225">
        <v>538.41619873046875</v>
      </c>
      <c r="CG60" s="225">
        <v>469.94039916992188</v>
      </c>
      <c r="CH60" s="225">
        <v>520.40362548828125</v>
      </c>
      <c r="CI60" s="225">
        <v>478.95571899414063</v>
      </c>
      <c r="CJ60" s="225">
        <v>574.965087890625</v>
      </c>
      <c r="CK60" s="225">
        <v>462.114501953125</v>
      </c>
      <c r="CL60" s="225">
        <v>564.25860595703125</v>
      </c>
      <c r="CM60" s="225">
        <v>461.33425903320313</v>
      </c>
      <c r="CN60" s="225">
        <v>547.29705810546875</v>
      </c>
      <c r="CO60" s="225">
        <v>631.0552978515625</v>
      </c>
      <c r="CP60" s="225">
        <v>602.0836181640625</v>
      </c>
      <c r="CQ60" s="225">
        <v>486.9720458984375</v>
      </c>
      <c r="CR60" s="225">
        <v>538.4344482421875</v>
      </c>
      <c r="CS60" s="225">
        <v>482.4769287109375</v>
      </c>
      <c r="CT60" s="225">
        <v>521.244873046875</v>
      </c>
      <c r="CU60" s="225">
        <v>477.90029907226563</v>
      </c>
      <c r="CV60" s="225">
        <v>574.380859375</v>
      </c>
      <c r="CW60" s="225">
        <v>461.7447509765625</v>
      </c>
      <c r="CX60" s="225">
        <v>564.00604248046875</v>
      </c>
      <c r="CY60" s="225">
        <v>462.5399169921875</v>
      </c>
      <c r="CZ60" s="225">
        <v>548.85211181640625</v>
      </c>
      <c r="DA60" s="225">
        <v>635.80743408203125</v>
      </c>
      <c r="DB60" s="225">
        <v>597.36297607421875</v>
      </c>
      <c r="DC60" s="225">
        <v>485.76785278320313</v>
      </c>
      <c r="DD60" s="225">
        <v>538.3773193359375</v>
      </c>
      <c r="DE60" s="225">
        <v>479.03268432617188</v>
      </c>
      <c r="DF60" s="225">
        <v>519.581787109375</v>
      </c>
      <c r="DG60" s="225">
        <v>477.65719604492188</v>
      </c>
      <c r="DH60" s="225">
        <v>573.973388671875</v>
      </c>
      <c r="DI60" s="225">
        <v>461.55401611328125</v>
      </c>
      <c r="DJ60" s="225">
        <v>566.52679443359375</v>
      </c>
      <c r="DK60" s="225">
        <v>457.81280517578125</v>
      </c>
      <c r="DL60" s="225">
        <v>547.82537841796875</v>
      </c>
      <c r="DM60" s="225">
        <v>634.9857177734375</v>
      </c>
      <c r="DN60" s="225">
        <v>602.01959228515625</v>
      </c>
      <c r="DO60" s="225">
        <v>485.56326293945313</v>
      </c>
      <c r="DP60" s="225">
        <v>538.869140625</v>
      </c>
      <c r="DQ60" s="225">
        <v>474.59927368164063</v>
      </c>
      <c r="DR60" s="225">
        <v>519.17376708984375</v>
      </c>
      <c r="DS60" s="225">
        <v>476.96652221679688</v>
      </c>
      <c r="DT60" s="225">
        <v>572.7078857421875</v>
      </c>
      <c r="DU60" s="225">
        <v>461.68539428710938</v>
      </c>
      <c r="DV60" s="225">
        <v>565.63330078125</v>
      </c>
      <c r="DW60" s="225">
        <v>458.182373046875</v>
      </c>
      <c r="DX60" s="225">
        <v>548.44354248046875</v>
      </c>
      <c r="DY60" s="225">
        <v>633.68487548828125</v>
      </c>
      <c r="DZ60" s="225">
        <v>601.03900146484375</v>
      </c>
      <c r="EA60" s="225">
        <v>485.52862548828125</v>
      </c>
      <c r="EB60" s="225">
        <v>538.4881591796875</v>
      </c>
      <c r="EC60" s="225">
        <v>486.68878173828125</v>
      </c>
      <c r="ED60" s="225">
        <v>517.84283447265625</v>
      </c>
      <c r="EE60" s="225">
        <v>477.32870483398438</v>
      </c>
      <c r="EF60" s="225">
        <v>572.0985107421875</v>
      </c>
      <c r="EG60" s="225">
        <v>461.20037841796875</v>
      </c>
      <c r="EH60" s="225">
        <v>566.685546875</v>
      </c>
      <c r="EI60" s="225">
        <v>458.38406372070313</v>
      </c>
      <c r="EJ60" s="225">
        <v>548.5333251953125</v>
      </c>
      <c r="EK60" s="225">
        <v>628.93218994140625</v>
      </c>
      <c r="EL60" s="225">
        <v>597.510498046875</v>
      </c>
      <c r="EM60" s="225">
        <v>484.6495361328125</v>
      </c>
      <c r="EN60" s="225">
        <v>538.81121826171875</v>
      </c>
      <c r="EO60" s="225">
        <v>475.9908447265625</v>
      </c>
      <c r="EP60" s="225">
        <v>517.14715576171875</v>
      </c>
      <c r="EQ60" s="225">
        <v>477.16165161132813</v>
      </c>
      <c r="ER60" s="225">
        <v>571.73040771484375</v>
      </c>
      <c r="ES60" s="225">
        <v>461.4459228515625</v>
      </c>
      <c r="ET60" s="225">
        <v>568.044921875</v>
      </c>
      <c r="EU60" s="225">
        <v>456.27716064453125</v>
      </c>
      <c r="EV60" s="225">
        <v>548.43414306640625</v>
      </c>
      <c r="EW60" s="225">
        <v>620.0941162109375</v>
      </c>
      <c r="EX60" s="225">
        <v>599.49639892578125</v>
      </c>
      <c r="EY60" s="225">
        <v>483.965087890625</v>
      </c>
      <c r="EZ60" s="225">
        <v>538.89520263671875</v>
      </c>
      <c r="FA60" s="225">
        <v>479.1416015625</v>
      </c>
      <c r="FB60" s="225">
        <v>517.0289306640625</v>
      </c>
      <c r="FC60" s="225">
        <v>477.4171142578125</v>
      </c>
      <c r="FD60" s="225">
        <v>570.39727783203125</v>
      </c>
      <c r="FE60" s="225">
        <v>460.88922119140625</v>
      </c>
      <c r="FF60" s="225">
        <v>568.759521484375</v>
      </c>
      <c r="FG60" s="225">
        <v>454.494873046875</v>
      </c>
      <c r="FH60" s="225">
        <v>549.3790283203125</v>
      </c>
      <c r="FI60" s="225">
        <v>620.56134033203125</v>
      </c>
      <c r="FJ60" s="225">
        <v>599.77484130859375</v>
      </c>
      <c r="FK60" s="225">
        <v>483.97076416015625</v>
      </c>
      <c r="FL60" s="225">
        <v>539.3876953125</v>
      </c>
      <c r="FM60" s="225">
        <v>481.63162231445313</v>
      </c>
      <c r="FN60" s="225">
        <v>516.46142578125</v>
      </c>
      <c r="FO60" s="225">
        <v>477.4564208984375</v>
      </c>
      <c r="FP60" s="225">
        <v>568.79949951171875</v>
      </c>
      <c r="FQ60" s="225">
        <v>460.63015747070313</v>
      </c>
      <c r="FR60" s="225">
        <v>570.45965576171875</v>
      </c>
      <c r="FS60" s="225">
        <v>454.60311889648438</v>
      </c>
      <c r="FT60" s="225">
        <v>550.64813232421875</v>
      </c>
      <c r="FU60" s="225">
        <v>612.69232177734375</v>
      </c>
      <c r="FV60" s="225">
        <v>593.14105224609375</v>
      </c>
      <c r="FW60" s="225">
        <v>483.49383544921875</v>
      </c>
      <c r="FX60" s="225">
        <v>539.98150634765625</v>
      </c>
      <c r="FY60" s="225">
        <v>488.4295654296875</v>
      </c>
      <c r="FZ60" s="225">
        <v>513.87896728515625</v>
      </c>
      <c r="GA60" s="225">
        <v>477.61392211914063</v>
      </c>
      <c r="GB60" s="225">
        <v>551.78729248046875</v>
      </c>
      <c r="GC60" s="225">
        <v>552.2984619140625</v>
      </c>
      <c r="GD60" s="225">
        <v>548.906982421875</v>
      </c>
      <c r="GE60" s="225">
        <v>548.79425048828125</v>
      </c>
      <c r="GF60" s="225">
        <v>550.11669921875</v>
      </c>
      <c r="GG60" s="225">
        <v>548.15374755859375</v>
      </c>
      <c r="GH60" s="225">
        <v>548.4974365234375</v>
      </c>
      <c r="GI60" s="225">
        <v>547.67431640625</v>
      </c>
      <c r="GJ60" s="225">
        <v>545.2352294921875</v>
      </c>
      <c r="GK60" s="225">
        <v>543.50689697265625</v>
      </c>
      <c r="GL60" s="225">
        <v>573.03948974609375</v>
      </c>
      <c r="GM60" s="225">
        <v>461.55465698242188</v>
      </c>
      <c r="GN60" s="225">
        <v>566.26251220703125</v>
      </c>
      <c r="GO60" s="225">
        <v>458.24069213867188</v>
      </c>
      <c r="GP60" s="225">
        <v>548.9521484375</v>
      </c>
      <c r="GQ60" s="225">
        <v>624.6666259765625</v>
      </c>
      <c r="GR60" s="225">
        <v>598.3861083984375</v>
      </c>
      <c r="GS60" s="225">
        <v>485.17184448242188</v>
      </c>
      <c r="GT60" s="225">
        <v>539.00689697265625</v>
      </c>
      <c r="GU60" s="225">
        <v>481.81805419921875</v>
      </c>
      <c r="GV60" s="225">
        <v>517.09197998046875</v>
      </c>
      <c r="GW60" s="225">
        <v>477.60504150390625</v>
      </c>
      <c r="GX60" s="225">
        <v>547.6201171875</v>
      </c>
      <c r="GY60" s="225">
        <v>547.6201171875</v>
      </c>
    </row>
    <row r="61" spans="1:207" x14ac:dyDescent="0.25">
      <c r="A61" s="226">
        <v>44501</v>
      </c>
      <c r="B61" s="225">
        <v>11</v>
      </c>
      <c r="C61" s="225">
        <v>2021</v>
      </c>
      <c r="D61" s="225">
        <v>551.16143798828125</v>
      </c>
      <c r="E61" s="225">
        <v>566.21710205078125</v>
      </c>
      <c r="F61" s="225">
        <v>575.07110595703125</v>
      </c>
      <c r="G61" s="225">
        <v>583.38665771484375</v>
      </c>
      <c r="H61" s="225">
        <v>579.966552734375</v>
      </c>
      <c r="I61" s="225">
        <v>546.19451904296875</v>
      </c>
      <c r="J61" s="225">
        <v>552.37335205078125</v>
      </c>
      <c r="K61" s="225">
        <v>571.36822509765625</v>
      </c>
      <c r="L61" s="225">
        <v>574.22308349609375</v>
      </c>
      <c r="M61" s="225">
        <v>579.9954833984375</v>
      </c>
      <c r="N61" s="225">
        <v>580.068359375</v>
      </c>
      <c r="O61" s="225">
        <v>547.90863037109375</v>
      </c>
      <c r="P61" s="225">
        <v>548.95501708984375</v>
      </c>
      <c r="Q61" s="225">
        <v>566.08917236328125</v>
      </c>
      <c r="R61" s="225">
        <v>572.995849609375</v>
      </c>
      <c r="S61" s="225">
        <v>585.2313232421875</v>
      </c>
      <c r="T61" s="225">
        <v>579.99310302734375</v>
      </c>
      <c r="U61" s="225">
        <v>551.2886962890625</v>
      </c>
      <c r="V61" s="225">
        <v>547.98382568359375</v>
      </c>
      <c r="W61" s="225">
        <v>569.1292724609375</v>
      </c>
      <c r="X61" s="225">
        <v>574.75732421875</v>
      </c>
      <c r="Y61" s="225">
        <v>579.37994384765625</v>
      </c>
      <c r="Z61" s="225">
        <v>583.612060546875</v>
      </c>
      <c r="AA61" s="225">
        <v>555.41650390625</v>
      </c>
      <c r="AB61" s="225">
        <v>550.2022705078125</v>
      </c>
      <c r="AC61" s="225">
        <v>571.14569091796875</v>
      </c>
      <c r="AD61" s="225">
        <v>574.72479248046875</v>
      </c>
      <c r="AE61" s="225">
        <v>584.1260986328125</v>
      </c>
      <c r="AF61" s="225">
        <v>579.15948486328125</v>
      </c>
      <c r="AG61" s="225">
        <v>557.3768310546875</v>
      </c>
      <c r="AH61" s="225">
        <v>548.60943603515625</v>
      </c>
      <c r="AI61" s="225">
        <v>570.1793212890625</v>
      </c>
      <c r="AJ61" s="225">
        <v>573.2655029296875</v>
      </c>
      <c r="AK61" s="225">
        <v>579.140869140625</v>
      </c>
      <c r="AL61" s="225">
        <v>583.3563232421875</v>
      </c>
      <c r="AM61" s="225">
        <v>552.48876953125</v>
      </c>
      <c r="AN61" s="225">
        <v>550.8050537109375</v>
      </c>
      <c r="AO61" s="225">
        <v>570.72216796875</v>
      </c>
      <c r="AP61" s="225">
        <v>572.899169921875</v>
      </c>
      <c r="AQ61" s="225">
        <v>583.98773193359375</v>
      </c>
      <c r="AR61" s="225">
        <v>580.51556396484375</v>
      </c>
      <c r="AS61" s="225">
        <v>551.84918212890625</v>
      </c>
      <c r="AT61" s="225">
        <v>550.95135498046875</v>
      </c>
      <c r="AU61" s="225">
        <v>570.02239990234375</v>
      </c>
      <c r="AV61" s="225">
        <v>571.55010986328125</v>
      </c>
      <c r="AW61" s="225">
        <v>577.00128173828125</v>
      </c>
      <c r="AX61" s="225">
        <v>581.85125732421875</v>
      </c>
      <c r="AY61" s="225">
        <v>557.70404052734375</v>
      </c>
      <c r="AZ61" s="225">
        <v>548.646240234375</v>
      </c>
      <c r="BA61" s="225">
        <v>569.1845703125</v>
      </c>
      <c r="BB61" s="225">
        <v>569.6138916015625</v>
      </c>
      <c r="BC61" s="225">
        <v>574.0802001953125</v>
      </c>
      <c r="BD61" s="225">
        <v>580.76025390625</v>
      </c>
      <c r="BE61" s="225">
        <v>556.619140625</v>
      </c>
      <c r="BF61" s="225">
        <v>548.70318603515625</v>
      </c>
      <c r="BG61" s="225">
        <v>569.28363037109375</v>
      </c>
      <c r="BH61" s="225">
        <v>568.8603515625</v>
      </c>
      <c r="BI61" s="225">
        <v>580.05029296875</v>
      </c>
      <c r="BJ61" s="225">
        <v>580.91387939453125</v>
      </c>
      <c r="BK61" s="225">
        <v>557.19073486328125</v>
      </c>
      <c r="BL61" s="225">
        <v>590.56842041015625</v>
      </c>
      <c r="BM61" s="225">
        <v>469.1956787109375</v>
      </c>
      <c r="BN61" s="225">
        <v>582.62261962890625</v>
      </c>
      <c r="BO61" s="225">
        <v>476.76336669921875</v>
      </c>
      <c r="BP61" s="225">
        <v>561.5770263671875</v>
      </c>
      <c r="BQ61" s="225">
        <v>654.049072265625</v>
      </c>
      <c r="BR61" s="225">
        <v>614.8553466796875</v>
      </c>
      <c r="BS61" s="225">
        <v>493.09646606445313</v>
      </c>
      <c r="BT61" s="225">
        <v>546.61993408203125</v>
      </c>
      <c r="BU61" s="225">
        <v>489.46127319335938</v>
      </c>
      <c r="BV61" s="225">
        <v>545.12921142578125</v>
      </c>
      <c r="BW61" s="225">
        <v>489.32025146484375</v>
      </c>
      <c r="BX61" s="225">
        <v>588.84661865234375</v>
      </c>
      <c r="BY61" s="225">
        <v>468.66998291015625</v>
      </c>
      <c r="BZ61" s="225">
        <v>583.61566162109375</v>
      </c>
      <c r="CA61" s="225">
        <v>476.50143432617188</v>
      </c>
      <c r="CB61" s="225">
        <v>561.2640380859375</v>
      </c>
      <c r="CC61" s="225">
        <v>655.08905029296875</v>
      </c>
      <c r="CD61" s="225">
        <v>615.1773681640625</v>
      </c>
      <c r="CE61" s="225">
        <v>492.234375</v>
      </c>
      <c r="CF61" s="225">
        <v>546.9010009765625</v>
      </c>
      <c r="CG61" s="225">
        <v>473.7747802734375</v>
      </c>
      <c r="CH61" s="225">
        <v>545.14373779296875</v>
      </c>
      <c r="CI61" s="225">
        <v>489.16403198242188</v>
      </c>
      <c r="CJ61" s="225">
        <v>587.64111328125</v>
      </c>
      <c r="CK61" s="225">
        <v>467.34344482421875</v>
      </c>
      <c r="CL61" s="225">
        <v>587.45794677734375</v>
      </c>
      <c r="CM61" s="225">
        <v>471.586181640625</v>
      </c>
      <c r="CN61" s="225">
        <v>561.95440673828125</v>
      </c>
      <c r="CO61" s="225">
        <v>646.65472412109375</v>
      </c>
      <c r="CP61" s="225">
        <v>616.67236328125</v>
      </c>
      <c r="CQ61" s="225">
        <v>491.27651977539063</v>
      </c>
      <c r="CR61" s="225">
        <v>546.84979248046875</v>
      </c>
      <c r="CS61" s="225">
        <v>486.01516723632813</v>
      </c>
      <c r="CT61" s="225">
        <v>546.39251708984375</v>
      </c>
      <c r="CU61" s="225">
        <v>487.88912963867188</v>
      </c>
      <c r="CV61" s="225">
        <v>586.9522705078125</v>
      </c>
      <c r="CW61" s="225">
        <v>466.9024658203125</v>
      </c>
      <c r="CX61" s="225">
        <v>587.71942138671875</v>
      </c>
      <c r="CY61" s="225">
        <v>472.69351196289063</v>
      </c>
      <c r="CZ61" s="225">
        <v>563.6737060546875</v>
      </c>
      <c r="DA61" s="225">
        <v>651.83978271484375</v>
      </c>
      <c r="DB61" s="225">
        <v>611.0694580078125</v>
      </c>
      <c r="DC61" s="225">
        <v>489.79269409179688</v>
      </c>
      <c r="DD61" s="225">
        <v>546.78125</v>
      </c>
      <c r="DE61" s="225">
        <v>482.58297729492188</v>
      </c>
      <c r="DF61" s="225">
        <v>545.49267578125</v>
      </c>
      <c r="DG61" s="225">
        <v>487.49411010742188</v>
      </c>
      <c r="DH61" s="225">
        <v>586.4398193359375</v>
      </c>
      <c r="DI61" s="225">
        <v>466.633056640625</v>
      </c>
      <c r="DJ61" s="225">
        <v>590.87603759765625</v>
      </c>
      <c r="DK61" s="225">
        <v>467.97549438476563</v>
      </c>
      <c r="DL61" s="225">
        <v>562.546875</v>
      </c>
      <c r="DM61" s="225">
        <v>650.59979248046875</v>
      </c>
      <c r="DN61" s="225">
        <v>616.08837890625</v>
      </c>
      <c r="DO61" s="225">
        <v>489.80484008789063</v>
      </c>
      <c r="DP61" s="225">
        <v>547.27923583984375</v>
      </c>
      <c r="DQ61" s="225">
        <v>478.58706665039063</v>
      </c>
      <c r="DR61" s="225">
        <v>545.2288818359375</v>
      </c>
      <c r="DS61" s="225">
        <v>486.783447265625</v>
      </c>
      <c r="DT61" s="225">
        <v>584.98968505859375</v>
      </c>
      <c r="DU61" s="225">
        <v>466.78369140625</v>
      </c>
      <c r="DV61" s="225">
        <v>589.47027587890625</v>
      </c>
      <c r="DW61" s="225">
        <v>468.21417236328125</v>
      </c>
      <c r="DX61" s="225">
        <v>563.27178955078125</v>
      </c>
      <c r="DY61" s="225">
        <v>649.37628173828125</v>
      </c>
      <c r="DZ61" s="225">
        <v>614.7530517578125</v>
      </c>
      <c r="EA61" s="225">
        <v>489.50665283203125</v>
      </c>
      <c r="EB61" s="225">
        <v>546.6878662109375</v>
      </c>
      <c r="EC61" s="225">
        <v>489.98458862304688</v>
      </c>
      <c r="ED61" s="225">
        <v>543.4801025390625</v>
      </c>
      <c r="EE61" s="225">
        <v>487.05938720703125</v>
      </c>
      <c r="EF61" s="225">
        <v>584.275634765625</v>
      </c>
      <c r="EG61" s="225">
        <v>466.07598876953125</v>
      </c>
      <c r="EH61" s="225">
        <v>590.10882568359375</v>
      </c>
      <c r="EI61" s="225">
        <v>468.44113159179688</v>
      </c>
      <c r="EJ61" s="225">
        <v>563.3599853515625</v>
      </c>
      <c r="EK61" s="225">
        <v>644.18792724609375</v>
      </c>
      <c r="EL61" s="225">
        <v>610.9730224609375</v>
      </c>
      <c r="EM61" s="225">
        <v>488.47604370117188</v>
      </c>
      <c r="EN61" s="225">
        <v>546.77435302734375</v>
      </c>
      <c r="EO61" s="225">
        <v>479.80105590820313</v>
      </c>
      <c r="EP61" s="225">
        <v>542.9971923828125</v>
      </c>
      <c r="EQ61" s="225">
        <v>486.94000244140625</v>
      </c>
      <c r="ER61" s="225">
        <v>583.79986572265625</v>
      </c>
      <c r="ES61" s="225">
        <v>466.49932861328125</v>
      </c>
      <c r="ET61" s="225">
        <v>591.89385986328125</v>
      </c>
      <c r="EU61" s="225">
        <v>466.045654296875</v>
      </c>
      <c r="EV61" s="225">
        <v>563.25787353515625</v>
      </c>
      <c r="EW61" s="225">
        <v>634.83868408203125</v>
      </c>
      <c r="EX61" s="225">
        <v>612.96923828125</v>
      </c>
      <c r="EY61" s="225">
        <v>487.91171264648438</v>
      </c>
      <c r="EZ61" s="225">
        <v>546.81658935546875</v>
      </c>
      <c r="FA61" s="225">
        <v>482.48455810546875</v>
      </c>
      <c r="FB61" s="225">
        <v>543.1031494140625</v>
      </c>
      <c r="FC61" s="225">
        <v>487.00238037109375</v>
      </c>
      <c r="FD61" s="225">
        <v>582.21038818359375</v>
      </c>
      <c r="FE61" s="225">
        <v>465.67022705078125</v>
      </c>
      <c r="FF61" s="225">
        <v>593.06036376953125</v>
      </c>
      <c r="FG61" s="225">
        <v>464.24212646484375</v>
      </c>
      <c r="FH61" s="225">
        <v>564.31768798828125</v>
      </c>
      <c r="FI61" s="225">
        <v>635.11102294921875</v>
      </c>
      <c r="FJ61" s="225">
        <v>613.07061767578125</v>
      </c>
      <c r="FK61" s="225">
        <v>487.86602783203125</v>
      </c>
      <c r="FL61" s="225">
        <v>547.02777099609375</v>
      </c>
      <c r="FM61" s="225">
        <v>485.0106201171875</v>
      </c>
      <c r="FN61" s="225">
        <v>542.64410400390625</v>
      </c>
      <c r="FO61" s="225">
        <v>486.95046997070313</v>
      </c>
      <c r="FP61" s="225">
        <v>580.3255615234375</v>
      </c>
      <c r="FQ61" s="225">
        <v>465.22341918945313</v>
      </c>
      <c r="FR61" s="225">
        <v>593.5313720703125</v>
      </c>
      <c r="FS61" s="225">
        <v>463.900390625</v>
      </c>
      <c r="FT61" s="225">
        <v>565.72528076171875</v>
      </c>
      <c r="FU61" s="225">
        <v>626.83026123046875</v>
      </c>
      <c r="FV61" s="225">
        <v>605.9490966796875</v>
      </c>
      <c r="FW61" s="225">
        <v>486.57464599609375</v>
      </c>
      <c r="FX61" s="225">
        <v>547.1158447265625</v>
      </c>
      <c r="FY61" s="225">
        <v>491.27944946289063</v>
      </c>
      <c r="FZ61" s="225">
        <v>540.79974365234375</v>
      </c>
      <c r="GA61" s="225">
        <v>487.0626220703125</v>
      </c>
      <c r="GB61" s="225">
        <v>565.85223388671875</v>
      </c>
      <c r="GC61" s="225">
        <v>566.236083984375</v>
      </c>
      <c r="GD61" s="225">
        <v>562.6766357421875</v>
      </c>
      <c r="GE61" s="225">
        <v>562.64654541015625</v>
      </c>
      <c r="GF61" s="225">
        <v>564.17999267578125</v>
      </c>
      <c r="GG61" s="225">
        <v>561.93389892578125</v>
      </c>
      <c r="GH61" s="225">
        <v>562.2713623046875</v>
      </c>
      <c r="GI61" s="225">
        <v>561.58917236328125</v>
      </c>
      <c r="GJ61" s="225">
        <v>559.0369873046875</v>
      </c>
      <c r="GK61" s="225">
        <v>557.22235107421875</v>
      </c>
      <c r="GL61" s="225">
        <v>585.35931396484375</v>
      </c>
      <c r="GM61" s="225">
        <v>466.60162353515625</v>
      </c>
      <c r="GN61" s="225">
        <v>589.862548828125</v>
      </c>
      <c r="GO61" s="225">
        <v>468.18206787109375</v>
      </c>
      <c r="GP61" s="225">
        <v>563.82403564453125</v>
      </c>
      <c r="GQ61" s="225">
        <v>639.68597412109375</v>
      </c>
      <c r="GR61" s="225">
        <v>611.93963623046875</v>
      </c>
      <c r="GS61" s="225">
        <v>489.08364868164063</v>
      </c>
      <c r="GT61" s="225">
        <v>546.92889404296875</v>
      </c>
      <c r="GU61" s="225">
        <v>485.19354248046875</v>
      </c>
      <c r="GV61" s="225">
        <v>543.1651611328125</v>
      </c>
      <c r="GW61" s="225">
        <v>487.30416870117188</v>
      </c>
      <c r="GX61" s="225">
        <v>561.46112060546875</v>
      </c>
      <c r="GY61" s="225">
        <v>561.4610595703125</v>
      </c>
    </row>
    <row r="62" spans="1:207" x14ac:dyDescent="0.25">
      <c r="A62" s="226">
        <v>44531</v>
      </c>
      <c r="B62" s="225">
        <v>12</v>
      </c>
      <c r="C62" s="225">
        <v>2021</v>
      </c>
      <c r="D62" s="225">
        <v>573.46417236328125</v>
      </c>
      <c r="E62" s="225">
        <v>587.8359375</v>
      </c>
      <c r="F62" s="225">
        <v>599.20440673828125</v>
      </c>
      <c r="G62" s="225">
        <v>610.62896728515625</v>
      </c>
      <c r="H62" s="225">
        <v>604.0164794921875</v>
      </c>
      <c r="I62" s="225">
        <v>563.1234130859375</v>
      </c>
      <c r="J62" s="225">
        <v>574.89825439453125</v>
      </c>
      <c r="K62" s="225">
        <v>592.1019287109375</v>
      </c>
      <c r="L62" s="225">
        <v>598.203125</v>
      </c>
      <c r="M62" s="225">
        <v>606.6688232421875</v>
      </c>
      <c r="N62" s="225">
        <v>603.43695068359375</v>
      </c>
      <c r="O62" s="225">
        <v>564.8634033203125</v>
      </c>
      <c r="P62" s="225">
        <v>570.7054443359375</v>
      </c>
      <c r="Q62" s="225">
        <v>586.61761474609375</v>
      </c>
      <c r="R62" s="225">
        <v>596.79937744140625</v>
      </c>
      <c r="S62" s="225">
        <v>611.36956787109375</v>
      </c>
      <c r="T62" s="225">
        <v>603.17388916015625</v>
      </c>
      <c r="U62" s="225">
        <v>568.3092041015625</v>
      </c>
      <c r="V62" s="225">
        <v>570.86846923828125</v>
      </c>
      <c r="W62" s="225">
        <v>589.86260986328125</v>
      </c>
      <c r="X62" s="225">
        <v>598.16864013671875</v>
      </c>
      <c r="Y62" s="225">
        <v>605.31011962890625</v>
      </c>
      <c r="Z62" s="225">
        <v>606.2236328125</v>
      </c>
      <c r="AA62" s="225">
        <v>572.35736083984375</v>
      </c>
      <c r="AB62" s="225">
        <v>572.39459228515625</v>
      </c>
      <c r="AC62" s="225">
        <v>591.04742431640625</v>
      </c>
      <c r="AD62" s="225">
        <v>597.61541748046875</v>
      </c>
      <c r="AE62" s="225">
        <v>609.62322998046875</v>
      </c>
      <c r="AF62" s="225">
        <v>601.6051025390625</v>
      </c>
      <c r="AG62" s="225">
        <v>574.11175537109375</v>
      </c>
      <c r="AH62" s="225">
        <v>570.62158203125</v>
      </c>
      <c r="AI62" s="225">
        <v>590.21795654296875</v>
      </c>
      <c r="AJ62" s="225">
        <v>596.10516357421875</v>
      </c>
      <c r="AK62" s="225">
        <v>605.217041015625</v>
      </c>
      <c r="AL62" s="225">
        <v>605.60260009765625</v>
      </c>
      <c r="AM62" s="225">
        <v>569.430908203125</v>
      </c>
      <c r="AN62" s="225">
        <v>573.5184326171875</v>
      </c>
      <c r="AO62" s="225">
        <v>590.339111328125</v>
      </c>
      <c r="AP62" s="225">
        <v>595.088134765625</v>
      </c>
      <c r="AQ62" s="225">
        <v>608.55767822265625</v>
      </c>
      <c r="AR62" s="225">
        <v>602.615966796875</v>
      </c>
      <c r="AS62" s="225">
        <v>569.2120361328125</v>
      </c>
      <c r="AT62" s="225">
        <v>572.95013427734375</v>
      </c>
      <c r="AU62" s="225">
        <v>590.1298828125</v>
      </c>
      <c r="AV62" s="225">
        <v>594.02374267578125</v>
      </c>
      <c r="AW62" s="225">
        <v>601.6104736328125</v>
      </c>
      <c r="AX62" s="225">
        <v>604.24700927734375</v>
      </c>
      <c r="AY62" s="225">
        <v>574.49163818359375</v>
      </c>
      <c r="AZ62" s="225">
        <v>570.13946533203125</v>
      </c>
      <c r="BA62" s="225">
        <v>588.56573486328125</v>
      </c>
      <c r="BB62" s="225">
        <v>591.92413330078125</v>
      </c>
      <c r="BC62" s="225">
        <v>598.32208251953125</v>
      </c>
      <c r="BD62" s="225">
        <v>602.4132080078125</v>
      </c>
      <c r="BE62" s="225">
        <v>573.828369140625</v>
      </c>
      <c r="BF62" s="225">
        <v>570.58172607421875</v>
      </c>
      <c r="BG62" s="225">
        <v>588.6160888671875</v>
      </c>
      <c r="BH62" s="225">
        <v>590.8201904296875</v>
      </c>
      <c r="BI62" s="225">
        <v>605.46905517578125</v>
      </c>
      <c r="BJ62" s="225">
        <v>602.51690673828125</v>
      </c>
      <c r="BK62" s="225">
        <v>574.3057861328125</v>
      </c>
      <c r="BL62" s="225">
        <v>617.36956787109375</v>
      </c>
      <c r="BM62" s="225">
        <v>494.83908081054688</v>
      </c>
      <c r="BN62" s="225">
        <v>610.57440185546875</v>
      </c>
      <c r="BO62" s="225">
        <v>486.24313354492188</v>
      </c>
      <c r="BP62" s="225">
        <v>579.74468994140625</v>
      </c>
      <c r="BQ62" s="225">
        <v>657.938720703125</v>
      </c>
      <c r="BR62" s="225">
        <v>642.51702880859375</v>
      </c>
      <c r="BS62" s="225">
        <v>502.60601806640625</v>
      </c>
      <c r="BT62" s="225">
        <v>566.92889404296875</v>
      </c>
      <c r="BU62" s="225">
        <v>494.53634643554688</v>
      </c>
      <c r="BV62" s="225">
        <v>579.67559814453125</v>
      </c>
      <c r="BW62" s="225">
        <v>505.1920166015625</v>
      </c>
      <c r="BX62" s="225">
        <v>615.01849365234375</v>
      </c>
      <c r="BY62" s="225">
        <v>494.02365112304688</v>
      </c>
      <c r="BZ62" s="225">
        <v>611.39971923828125</v>
      </c>
      <c r="CA62" s="225">
        <v>485.90908813476563</v>
      </c>
      <c r="CB62" s="225">
        <v>579.684326171875</v>
      </c>
      <c r="CC62" s="225">
        <v>658.75225830078125</v>
      </c>
      <c r="CD62" s="225">
        <v>642.78729248046875</v>
      </c>
      <c r="CE62" s="225">
        <v>501.75057983398438</v>
      </c>
      <c r="CF62" s="225">
        <v>567.80621337890625</v>
      </c>
      <c r="CG62" s="225">
        <v>478.13870239257813</v>
      </c>
      <c r="CH62" s="225">
        <v>579.6090087890625</v>
      </c>
      <c r="CI62" s="225">
        <v>504.89602661132813</v>
      </c>
      <c r="CJ62" s="225">
        <v>613.3773193359375</v>
      </c>
      <c r="CK62" s="225">
        <v>492.53790283203125</v>
      </c>
      <c r="CL62" s="225">
        <v>615.50201416015625</v>
      </c>
      <c r="CM62" s="225">
        <v>481.235595703125</v>
      </c>
      <c r="CN62" s="225">
        <v>580.535888671875</v>
      </c>
      <c r="CO62" s="225">
        <v>650.1473388671875</v>
      </c>
      <c r="CP62" s="225">
        <v>644.36187744140625</v>
      </c>
      <c r="CQ62" s="225">
        <v>500.60647583007813</v>
      </c>
      <c r="CR62" s="225">
        <v>567.9561767578125</v>
      </c>
      <c r="CS62" s="225">
        <v>491.61846923828125</v>
      </c>
      <c r="CT62" s="225">
        <v>580.33135986328125</v>
      </c>
      <c r="CU62" s="225">
        <v>503.6138916015625</v>
      </c>
      <c r="CV62" s="225">
        <v>612.44866943359375</v>
      </c>
      <c r="CW62" s="225">
        <v>492.0611572265625</v>
      </c>
      <c r="CX62" s="225">
        <v>615.29534912109375</v>
      </c>
      <c r="CY62" s="225">
        <v>482.28970336914063</v>
      </c>
      <c r="CZ62" s="225">
        <v>582.56109619140625</v>
      </c>
      <c r="DA62" s="225">
        <v>655.4248046875</v>
      </c>
      <c r="DB62" s="225">
        <v>640.27105712890625</v>
      </c>
      <c r="DC62" s="225">
        <v>499.0340576171875</v>
      </c>
      <c r="DD62" s="225">
        <v>567.89044189453125</v>
      </c>
      <c r="DE62" s="225">
        <v>488.02279663085938</v>
      </c>
      <c r="DF62" s="225">
        <v>578.52716064453125</v>
      </c>
      <c r="DG62" s="225">
        <v>502.96258544921875</v>
      </c>
      <c r="DH62" s="225">
        <v>611.76611328125</v>
      </c>
      <c r="DI62" s="225">
        <v>491.9246826171875</v>
      </c>
      <c r="DJ62" s="225">
        <v>618.3951416015625</v>
      </c>
      <c r="DK62" s="225">
        <v>477.64276123046875</v>
      </c>
      <c r="DL62" s="225">
        <v>581.4384765625</v>
      </c>
      <c r="DM62" s="225">
        <v>653.90863037109375</v>
      </c>
      <c r="DN62" s="225">
        <v>644.2003173828125</v>
      </c>
      <c r="DO62" s="225">
        <v>498.965087890625</v>
      </c>
      <c r="DP62" s="225">
        <v>568.5953369140625</v>
      </c>
      <c r="DQ62" s="225">
        <v>483.539794921875</v>
      </c>
      <c r="DR62" s="225">
        <v>577.52496337890625</v>
      </c>
      <c r="DS62" s="225">
        <v>502.59170532226563</v>
      </c>
      <c r="DT62" s="225">
        <v>609.916748046875</v>
      </c>
      <c r="DU62" s="225">
        <v>491.92587280273438</v>
      </c>
      <c r="DV62" s="225">
        <v>617.00726318359375</v>
      </c>
      <c r="DW62" s="225">
        <v>477.93902587890625</v>
      </c>
      <c r="DX62" s="225">
        <v>582.28411865234375</v>
      </c>
      <c r="DY62" s="225">
        <v>652.72113037109375</v>
      </c>
      <c r="DZ62" s="225">
        <v>643.5872802734375</v>
      </c>
      <c r="EA62" s="225">
        <v>498.62847900390625</v>
      </c>
      <c r="EB62" s="225">
        <v>567.8995361328125</v>
      </c>
      <c r="EC62" s="225">
        <v>496.02450561523438</v>
      </c>
      <c r="ED62" s="225">
        <v>575.4521484375</v>
      </c>
      <c r="EE62" s="225">
        <v>502.48583984375</v>
      </c>
      <c r="EF62" s="225">
        <v>609.00537109375</v>
      </c>
      <c r="EG62" s="225">
        <v>490.98538208007813</v>
      </c>
      <c r="EH62" s="225">
        <v>617.84368896484375</v>
      </c>
      <c r="EI62" s="225">
        <v>478.1336669921875</v>
      </c>
      <c r="EJ62" s="225">
        <v>582.2908935546875</v>
      </c>
      <c r="EK62" s="225">
        <v>647.39447021484375</v>
      </c>
      <c r="EL62" s="225">
        <v>640.78106689453125</v>
      </c>
      <c r="EM62" s="225">
        <v>497.60137939453125</v>
      </c>
      <c r="EN62" s="225">
        <v>568.354248046875</v>
      </c>
      <c r="EO62" s="225">
        <v>485.02850341796875</v>
      </c>
      <c r="EP62" s="225">
        <v>574.8624267578125</v>
      </c>
      <c r="EQ62" s="225">
        <v>502.39791870117188</v>
      </c>
      <c r="ER62" s="225">
        <v>608.39813232421875</v>
      </c>
      <c r="ES62" s="225">
        <v>491.7335205078125</v>
      </c>
      <c r="ET62" s="225">
        <v>619.49749755859375</v>
      </c>
      <c r="EU62" s="225">
        <v>475.93338012695313</v>
      </c>
      <c r="EV62" s="225">
        <v>582.3338623046875</v>
      </c>
      <c r="EW62" s="225">
        <v>637.8367919921875</v>
      </c>
      <c r="EX62" s="225">
        <v>642.67877197265625</v>
      </c>
      <c r="EY62" s="225">
        <v>496.98614501953125</v>
      </c>
      <c r="EZ62" s="225">
        <v>568.3665771484375</v>
      </c>
      <c r="FA62" s="225">
        <v>488.203857421875</v>
      </c>
      <c r="FB62" s="225">
        <v>574.64324951171875</v>
      </c>
      <c r="FC62" s="225">
        <v>502.20986938476563</v>
      </c>
      <c r="FD62" s="225">
        <v>606.41021728515625</v>
      </c>
      <c r="FE62" s="225">
        <v>490.65634155273438</v>
      </c>
      <c r="FF62" s="225">
        <v>620.2542724609375</v>
      </c>
      <c r="FG62" s="225">
        <v>474.19610595703125</v>
      </c>
      <c r="FH62" s="225">
        <v>583.4862060546875</v>
      </c>
      <c r="FI62" s="225">
        <v>637.98602294921875</v>
      </c>
      <c r="FJ62" s="225">
        <v>642.75067138671875</v>
      </c>
      <c r="FK62" s="225">
        <v>496.83779907226563</v>
      </c>
      <c r="FL62" s="225">
        <v>568.84869384765625</v>
      </c>
      <c r="FM62" s="225">
        <v>490.96932983398438</v>
      </c>
      <c r="FN62" s="225">
        <v>573.604248046875</v>
      </c>
      <c r="FO62" s="225">
        <v>502.0208740234375</v>
      </c>
      <c r="FP62" s="225">
        <v>603.9820556640625</v>
      </c>
      <c r="FQ62" s="225">
        <v>489.91293334960938</v>
      </c>
      <c r="FR62" s="225">
        <v>621.57977294921875</v>
      </c>
      <c r="FS62" s="225">
        <v>474.08798217773438</v>
      </c>
      <c r="FT62" s="225">
        <v>585.06829833984375</v>
      </c>
      <c r="FU62" s="225">
        <v>629.60821533203125</v>
      </c>
      <c r="FV62" s="225">
        <v>637.1282958984375</v>
      </c>
      <c r="FW62" s="225">
        <v>495.35101318359375</v>
      </c>
      <c r="FX62" s="225">
        <v>569.23974609375</v>
      </c>
      <c r="FY62" s="225">
        <v>497.87164306640625</v>
      </c>
      <c r="FZ62" s="225">
        <v>572.4344482421875</v>
      </c>
      <c r="GA62" s="225">
        <v>501.85195922851563</v>
      </c>
      <c r="GB62" s="225">
        <v>588.8946533203125</v>
      </c>
      <c r="GC62" s="225">
        <v>588.6776123046875</v>
      </c>
      <c r="GD62" s="225">
        <v>584.580810546875</v>
      </c>
      <c r="GE62" s="225">
        <v>584.78228759765625</v>
      </c>
      <c r="GF62" s="225">
        <v>585.58123779296875</v>
      </c>
      <c r="GG62" s="225">
        <v>583.1768798828125</v>
      </c>
      <c r="GH62" s="225">
        <v>583.58270263671875</v>
      </c>
      <c r="GI62" s="225">
        <v>582.72491455078125</v>
      </c>
      <c r="GJ62" s="225">
        <v>579.57427978515625</v>
      </c>
      <c r="GK62" s="225">
        <v>578.02886962890625</v>
      </c>
      <c r="GL62" s="225">
        <v>610.45025634765625</v>
      </c>
      <c r="GM62" s="225">
        <v>491.69778442382813</v>
      </c>
      <c r="GN62" s="225">
        <v>617.5546875</v>
      </c>
      <c r="GO62" s="225">
        <v>477.98757934570313</v>
      </c>
      <c r="GP62" s="225">
        <v>582.84381103515625</v>
      </c>
      <c r="GQ62" s="225">
        <v>642.807861328125</v>
      </c>
      <c r="GR62" s="225">
        <v>641.4180908203125</v>
      </c>
      <c r="GS62" s="225">
        <v>498.20263671875</v>
      </c>
      <c r="GT62" s="225">
        <v>568.4461669921875</v>
      </c>
      <c r="GU62" s="225">
        <v>490.982666015625</v>
      </c>
      <c r="GV62" s="225">
        <v>575.228271484375</v>
      </c>
      <c r="GW62" s="225">
        <v>502.60379028320313</v>
      </c>
      <c r="GX62" s="225">
        <v>582.83331298828125</v>
      </c>
      <c r="GY62" s="225">
        <v>582.833251953125</v>
      </c>
    </row>
    <row r="63" spans="1:207" x14ac:dyDescent="0.25">
      <c r="A63" s="226">
        <v>44562</v>
      </c>
      <c r="B63" s="225">
        <v>1</v>
      </c>
      <c r="C63" s="225">
        <v>2022</v>
      </c>
      <c r="D63" s="225">
        <v>596.66717529296875</v>
      </c>
      <c r="E63" s="225">
        <v>611.266357421875</v>
      </c>
      <c r="F63" s="225">
        <v>624.49822998046875</v>
      </c>
      <c r="G63" s="225">
        <v>632.02252197265625</v>
      </c>
      <c r="H63" s="225">
        <v>628.2794189453125</v>
      </c>
      <c r="I63" s="225">
        <v>583.688720703125</v>
      </c>
      <c r="J63" s="225">
        <v>598.2806396484375</v>
      </c>
      <c r="K63" s="225">
        <v>615.36590576171875</v>
      </c>
      <c r="L63" s="225">
        <v>623.0709228515625</v>
      </c>
      <c r="M63" s="225">
        <v>627.79180908203125</v>
      </c>
      <c r="N63" s="225">
        <v>627.61505126953125</v>
      </c>
      <c r="O63" s="225">
        <v>585.59478759765625</v>
      </c>
      <c r="P63" s="225">
        <v>593.224609375</v>
      </c>
      <c r="Q63" s="225">
        <v>609.36859130859375</v>
      </c>
      <c r="R63" s="225">
        <v>621.30401611328125</v>
      </c>
      <c r="S63" s="225">
        <v>632.75927734375</v>
      </c>
      <c r="T63" s="225">
        <v>627.72943115234375</v>
      </c>
      <c r="U63" s="225">
        <v>589.012939453125</v>
      </c>
      <c r="V63" s="225">
        <v>593.20550537109375</v>
      </c>
      <c r="W63" s="225">
        <v>612.6236572265625</v>
      </c>
      <c r="X63" s="225">
        <v>622.50042724609375</v>
      </c>
      <c r="Y63" s="225">
        <v>626.29296875</v>
      </c>
      <c r="Z63" s="225">
        <v>630.7799072265625</v>
      </c>
      <c r="AA63" s="225">
        <v>592.92388916015625</v>
      </c>
      <c r="AB63" s="225">
        <v>595.65802001953125</v>
      </c>
      <c r="AC63" s="225">
        <v>613.76953125</v>
      </c>
      <c r="AD63" s="225">
        <v>621.45367431640625</v>
      </c>
      <c r="AE63" s="225">
        <v>630.84716796875</v>
      </c>
      <c r="AF63" s="225">
        <v>625.73797607421875</v>
      </c>
      <c r="AG63" s="225">
        <v>594.90625</v>
      </c>
      <c r="AH63" s="225">
        <v>593.1737060546875</v>
      </c>
      <c r="AI63" s="225">
        <v>612.851318359375</v>
      </c>
      <c r="AJ63" s="225">
        <v>619.79998779296875</v>
      </c>
      <c r="AK63" s="225">
        <v>626.2376708984375</v>
      </c>
      <c r="AL63" s="225">
        <v>629.87725830078125</v>
      </c>
      <c r="AM63" s="225">
        <v>589.98284912109375</v>
      </c>
      <c r="AN63" s="225">
        <v>596.1248779296875</v>
      </c>
      <c r="AO63" s="225">
        <v>612.8544921875</v>
      </c>
      <c r="AP63" s="225">
        <v>618.4833984375</v>
      </c>
      <c r="AQ63" s="225">
        <v>629.6829833984375</v>
      </c>
      <c r="AR63" s="225">
        <v>627.33990478515625</v>
      </c>
      <c r="AS63" s="225">
        <v>589.966552734375</v>
      </c>
      <c r="AT63" s="225">
        <v>595.5126953125</v>
      </c>
      <c r="AU63" s="225">
        <v>612.498291015625</v>
      </c>
      <c r="AV63" s="225">
        <v>616.94476318359375</v>
      </c>
      <c r="AW63" s="225">
        <v>622.141357421875</v>
      </c>
      <c r="AX63" s="225">
        <v>629.4678955078125</v>
      </c>
      <c r="AY63" s="225">
        <v>595.35784912109375</v>
      </c>
      <c r="AZ63" s="225">
        <v>592.65643310546875</v>
      </c>
      <c r="BA63" s="225">
        <v>610.64520263671875</v>
      </c>
      <c r="BB63" s="225">
        <v>614.57281494140625</v>
      </c>
      <c r="BC63" s="225">
        <v>618.80731201171875</v>
      </c>
      <c r="BD63" s="225">
        <v>627.8575439453125</v>
      </c>
      <c r="BE63" s="225">
        <v>594.456298828125</v>
      </c>
      <c r="BF63" s="225">
        <v>592.89385986328125</v>
      </c>
      <c r="BG63" s="225">
        <v>610.33837890625</v>
      </c>
      <c r="BH63" s="225">
        <v>612.9425048828125</v>
      </c>
      <c r="BI63" s="225">
        <v>626.30816650390625</v>
      </c>
      <c r="BJ63" s="225">
        <v>627.07525634765625</v>
      </c>
      <c r="BK63" s="225">
        <v>595.06158447265625</v>
      </c>
      <c r="BL63" s="225">
        <v>646.9058837890625</v>
      </c>
      <c r="BM63" s="225">
        <v>503.99154663085938</v>
      </c>
      <c r="BN63" s="225">
        <v>626.26019287109375</v>
      </c>
      <c r="BO63" s="225">
        <v>495.7764892578125</v>
      </c>
      <c r="BP63" s="225">
        <v>598.97052001953125</v>
      </c>
      <c r="BQ63" s="225">
        <v>683.61474609375</v>
      </c>
      <c r="BR63" s="225">
        <v>660.63238525390625</v>
      </c>
      <c r="BS63" s="225">
        <v>539.4801025390625</v>
      </c>
      <c r="BT63" s="225">
        <v>589.21826171875</v>
      </c>
      <c r="BU63" s="225">
        <v>498.5897216796875</v>
      </c>
      <c r="BV63" s="225">
        <v>612.30889892578125</v>
      </c>
      <c r="BW63" s="225">
        <v>526.1376953125</v>
      </c>
      <c r="BX63" s="225">
        <v>644.77197265625</v>
      </c>
      <c r="BY63" s="225">
        <v>502.90408325195313</v>
      </c>
      <c r="BZ63" s="225">
        <v>627.14215087890625</v>
      </c>
      <c r="CA63" s="225">
        <v>495.6004638671875</v>
      </c>
      <c r="CB63" s="225">
        <v>598.84478759765625</v>
      </c>
      <c r="CC63" s="225">
        <v>684.4798583984375</v>
      </c>
      <c r="CD63" s="225">
        <v>661.1536865234375</v>
      </c>
      <c r="CE63" s="225">
        <v>538.28338623046875</v>
      </c>
      <c r="CF63" s="225">
        <v>590.9053955078125</v>
      </c>
      <c r="CG63" s="225">
        <v>481.953857421875</v>
      </c>
      <c r="CH63" s="225">
        <v>612.7373046875</v>
      </c>
      <c r="CI63" s="225">
        <v>526.08978271484375</v>
      </c>
      <c r="CJ63" s="225">
        <v>643.2684326171875</v>
      </c>
      <c r="CK63" s="225">
        <v>501.45382690429688</v>
      </c>
      <c r="CL63" s="225">
        <v>630.9664306640625</v>
      </c>
      <c r="CM63" s="225">
        <v>490.12454223632813</v>
      </c>
      <c r="CN63" s="225">
        <v>599.78271484375</v>
      </c>
      <c r="CO63" s="225">
        <v>676.3966064453125</v>
      </c>
      <c r="CP63" s="225">
        <v>662.79876708984375</v>
      </c>
      <c r="CQ63" s="225">
        <v>537.52557373046875</v>
      </c>
      <c r="CR63" s="225">
        <v>591.202880859375</v>
      </c>
      <c r="CS63" s="225">
        <v>495.48016357421875</v>
      </c>
      <c r="CT63" s="225">
        <v>613.653564453125</v>
      </c>
      <c r="CU63" s="225">
        <v>525.1002197265625</v>
      </c>
      <c r="CV63" s="225">
        <v>642.25531005859375</v>
      </c>
      <c r="CW63" s="225">
        <v>500.91134643554688</v>
      </c>
      <c r="CX63" s="225">
        <v>630.693603515625</v>
      </c>
      <c r="CY63" s="225">
        <v>491.60308837890625</v>
      </c>
      <c r="CZ63" s="225">
        <v>601.88134765625</v>
      </c>
      <c r="DA63" s="225">
        <v>681.44561767578125</v>
      </c>
      <c r="DB63" s="225">
        <v>658.1024169921875</v>
      </c>
      <c r="DC63" s="225">
        <v>536.08758544921875</v>
      </c>
      <c r="DD63" s="225">
        <v>591.101806640625</v>
      </c>
      <c r="DE63" s="225">
        <v>491.81698608398438</v>
      </c>
      <c r="DF63" s="225">
        <v>611.6690673828125</v>
      </c>
      <c r="DG63" s="225">
        <v>524.34002685546875</v>
      </c>
      <c r="DH63" s="225">
        <v>641.85394287109375</v>
      </c>
      <c r="DI63" s="225">
        <v>501.02667236328125</v>
      </c>
      <c r="DJ63" s="225">
        <v>633.7183837890625</v>
      </c>
      <c r="DK63" s="225">
        <v>486.30258178710938</v>
      </c>
      <c r="DL63" s="225">
        <v>600.721923828125</v>
      </c>
      <c r="DM63" s="225">
        <v>679.98089599609375</v>
      </c>
      <c r="DN63" s="225">
        <v>662.74957275390625</v>
      </c>
      <c r="DO63" s="225">
        <v>536.0325927734375</v>
      </c>
      <c r="DP63" s="225">
        <v>592.100830078125</v>
      </c>
      <c r="DQ63" s="225">
        <v>487.44839477539063</v>
      </c>
      <c r="DR63" s="225">
        <v>610.14825439453125</v>
      </c>
      <c r="DS63" s="225">
        <v>523.94171142578125</v>
      </c>
      <c r="DT63" s="225">
        <v>639.85565185546875</v>
      </c>
      <c r="DU63" s="225">
        <v>500.91961669921875</v>
      </c>
      <c r="DV63" s="225">
        <v>632.34515380859375</v>
      </c>
      <c r="DW63" s="225">
        <v>486.79153442382813</v>
      </c>
      <c r="DX63" s="225">
        <v>601.40234375</v>
      </c>
      <c r="DY63" s="225">
        <v>678.79620361328125</v>
      </c>
      <c r="DZ63" s="225">
        <v>661.97052001953125</v>
      </c>
      <c r="EA63" s="225">
        <v>535.8211669921875</v>
      </c>
      <c r="EB63" s="225">
        <v>591.04443359375</v>
      </c>
      <c r="EC63" s="225">
        <v>499.85720825195313</v>
      </c>
      <c r="ED63" s="225">
        <v>608.11029052734375</v>
      </c>
      <c r="EE63" s="225">
        <v>524.14849853515625</v>
      </c>
      <c r="EF63" s="225">
        <v>638.877197265625</v>
      </c>
      <c r="EG63" s="225">
        <v>499.86941528320313</v>
      </c>
      <c r="EH63" s="225">
        <v>633.10479736328125</v>
      </c>
      <c r="EI63" s="225">
        <v>487.285888671875</v>
      </c>
      <c r="EJ63" s="225">
        <v>601.5775146484375</v>
      </c>
      <c r="EK63" s="225">
        <v>673.84173583984375</v>
      </c>
      <c r="EL63" s="225">
        <v>658.6004638671875</v>
      </c>
      <c r="EM63" s="225">
        <v>534.647705078125</v>
      </c>
      <c r="EN63" s="225">
        <v>592.30633544921875</v>
      </c>
      <c r="EO63" s="225">
        <v>488.80984497070313</v>
      </c>
      <c r="EP63" s="225">
        <v>607.8486328125</v>
      </c>
      <c r="EQ63" s="225">
        <v>523.962646484375</v>
      </c>
      <c r="ER63" s="225">
        <v>638.374267578125</v>
      </c>
      <c r="ES63" s="225">
        <v>500.81304931640625</v>
      </c>
      <c r="ET63" s="225">
        <v>634.54974365234375</v>
      </c>
      <c r="EU63" s="225">
        <v>484.52777099609375</v>
      </c>
      <c r="EV63" s="225">
        <v>601.43182373046875</v>
      </c>
      <c r="EW63" s="225">
        <v>664.83740234375</v>
      </c>
      <c r="EX63" s="225">
        <v>660.76446533203125</v>
      </c>
      <c r="EY63" s="225">
        <v>533.9287109375</v>
      </c>
      <c r="EZ63" s="225">
        <v>592.1212158203125</v>
      </c>
      <c r="FA63" s="225">
        <v>491.86541748046875</v>
      </c>
      <c r="FB63" s="225">
        <v>607.64190673828125</v>
      </c>
      <c r="FC63" s="225">
        <v>523.74249267578125</v>
      </c>
      <c r="FD63" s="225">
        <v>636.46923828125</v>
      </c>
      <c r="FE63" s="225">
        <v>499.6265869140625</v>
      </c>
      <c r="FF63" s="225">
        <v>635.31842041015625</v>
      </c>
      <c r="FG63" s="225">
        <v>482.7049560546875</v>
      </c>
      <c r="FH63" s="225">
        <v>602.8026123046875</v>
      </c>
      <c r="FI63" s="225">
        <v>665.0416259765625</v>
      </c>
      <c r="FJ63" s="225">
        <v>660.93438720703125</v>
      </c>
      <c r="FK63" s="225">
        <v>533.93695068359375</v>
      </c>
      <c r="FL63" s="225">
        <v>592.9434814453125</v>
      </c>
      <c r="FM63" s="225">
        <v>494.59304809570313</v>
      </c>
      <c r="FN63" s="225">
        <v>605.8985595703125</v>
      </c>
      <c r="FO63" s="225">
        <v>523.98681640625</v>
      </c>
      <c r="FP63" s="225">
        <v>633.84930419921875</v>
      </c>
      <c r="FQ63" s="225">
        <v>498.61160278320313</v>
      </c>
      <c r="FR63" s="225">
        <v>636.395751953125</v>
      </c>
      <c r="FS63" s="225">
        <v>482.45449829101563</v>
      </c>
      <c r="FT63" s="225">
        <v>604.52899169921875</v>
      </c>
      <c r="FU63" s="225">
        <v>657.09906005859375</v>
      </c>
      <c r="FV63" s="225">
        <v>654.31884765625</v>
      </c>
      <c r="FW63" s="225">
        <v>533.1131591796875</v>
      </c>
      <c r="FX63" s="225">
        <v>593.7308349609375</v>
      </c>
      <c r="FY63" s="225">
        <v>501.53237915039063</v>
      </c>
      <c r="FZ63" s="225">
        <v>605.34033203125</v>
      </c>
      <c r="GA63" s="225">
        <v>524.055419921875</v>
      </c>
      <c r="GB63" s="225">
        <v>612.23675537109375</v>
      </c>
      <c r="GC63" s="225">
        <v>611.97418212890625</v>
      </c>
      <c r="GD63" s="225">
        <v>607.4437255859375</v>
      </c>
      <c r="GE63" s="225">
        <v>607.45526123046875</v>
      </c>
      <c r="GF63" s="225">
        <v>608.58172607421875</v>
      </c>
      <c r="GG63" s="225">
        <v>605.79425048828125</v>
      </c>
      <c r="GH63" s="225">
        <v>606.18255615234375</v>
      </c>
      <c r="GI63" s="225">
        <v>605.22772216796875</v>
      </c>
      <c r="GJ63" s="225">
        <v>601.89227294921875</v>
      </c>
      <c r="GK63" s="225">
        <v>600.1060791015625</v>
      </c>
      <c r="GL63" s="225">
        <v>640.3369140625</v>
      </c>
      <c r="GM63" s="225">
        <v>500.62600708007813</v>
      </c>
      <c r="GN63" s="225">
        <v>632.79949951171875</v>
      </c>
      <c r="GO63" s="225">
        <v>486.81185913085938</v>
      </c>
      <c r="GP63" s="225">
        <v>602.1341552734375</v>
      </c>
      <c r="GQ63" s="225">
        <v>669.521728515625</v>
      </c>
      <c r="GR63" s="225">
        <v>659.37835693359375</v>
      </c>
      <c r="GS63" s="225">
        <v>535.319580078125</v>
      </c>
      <c r="GT63" s="225">
        <v>592.1842041015625</v>
      </c>
      <c r="GU63" s="225">
        <v>494.7215576171875</v>
      </c>
      <c r="GV63" s="225">
        <v>608.0482177734375</v>
      </c>
      <c r="GW63" s="225">
        <v>524.29119873046875</v>
      </c>
      <c r="GX63" s="225">
        <v>605.43438720703125</v>
      </c>
      <c r="GY63" s="225">
        <v>605.434326171875</v>
      </c>
    </row>
    <row r="64" spans="1:207" x14ac:dyDescent="0.25">
      <c r="A64" s="226">
        <v>44593</v>
      </c>
      <c r="B64" s="225">
        <v>2</v>
      </c>
      <c r="C64" s="225">
        <v>2022</v>
      </c>
      <c r="D64" s="225">
        <v>628.823974609375</v>
      </c>
      <c r="E64" s="225">
        <v>641.41400146484375</v>
      </c>
      <c r="F64" s="225">
        <v>656.09820556640625</v>
      </c>
      <c r="G64" s="225">
        <v>664.30804443359375</v>
      </c>
      <c r="H64" s="225">
        <v>664.06842041015625</v>
      </c>
      <c r="I64" s="225">
        <v>612.17791748046875</v>
      </c>
      <c r="J64" s="225">
        <v>629.91357421875</v>
      </c>
      <c r="K64" s="225">
        <v>645.44146728515625</v>
      </c>
      <c r="L64" s="225">
        <v>654.2259521484375</v>
      </c>
      <c r="M64" s="225">
        <v>659.40960693359375</v>
      </c>
      <c r="N64" s="225">
        <v>662.50042724609375</v>
      </c>
      <c r="O64" s="225">
        <v>614.241455078125</v>
      </c>
      <c r="P64" s="225">
        <v>622.9742431640625</v>
      </c>
      <c r="Q64" s="225">
        <v>638.406005859375</v>
      </c>
      <c r="R64" s="225">
        <v>652.09954833984375</v>
      </c>
      <c r="S64" s="225">
        <v>664.7642822265625</v>
      </c>
      <c r="T64" s="225">
        <v>662.47265625</v>
      </c>
      <c r="U64" s="225">
        <v>617.55963134765625</v>
      </c>
      <c r="V64" s="225">
        <v>622.389892578125</v>
      </c>
      <c r="W64" s="225">
        <v>641.4261474609375</v>
      </c>
      <c r="X64" s="225">
        <v>653.49505615234375</v>
      </c>
      <c r="Y64" s="225">
        <v>657.32611083984375</v>
      </c>
      <c r="Z64" s="225">
        <v>665.4439697265625</v>
      </c>
      <c r="AA64" s="225">
        <v>621.3643798828125</v>
      </c>
      <c r="AB64" s="225">
        <v>625.2650146484375</v>
      </c>
      <c r="AC64" s="225">
        <v>642.32684326171875</v>
      </c>
      <c r="AD64" s="225">
        <v>652.0242919921875</v>
      </c>
      <c r="AE64" s="225">
        <v>662.6458740234375</v>
      </c>
      <c r="AF64" s="225">
        <v>659.81011962890625</v>
      </c>
      <c r="AG64" s="225">
        <v>623.62689208984375</v>
      </c>
      <c r="AH64" s="225">
        <v>621.95367431640625</v>
      </c>
      <c r="AI64" s="225">
        <v>641.45989990234375</v>
      </c>
      <c r="AJ64" s="225">
        <v>649.76959228515625</v>
      </c>
      <c r="AK64" s="225">
        <v>656.84613037109375</v>
      </c>
      <c r="AL64" s="225">
        <v>663.8209228515625</v>
      </c>
      <c r="AM64" s="225">
        <v>618.57745361328125</v>
      </c>
      <c r="AN64" s="225">
        <v>624.06329345703125</v>
      </c>
      <c r="AO64" s="225">
        <v>641.2310791015625</v>
      </c>
      <c r="AP64" s="225">
        <v>648.0030517578125</v>
      </c>
      <c r="AQ64" s="225">
        <v>660.76983642578125</v>
      </c>
      <c r="AR64" s="225">
        <v>660.77410888671875</v>
      </c>
      <c r="AS64" s="225">
        <v>618.4417724609375</v>
      </c>
      <c r="AT64" s="225">
        <v>622.7650146484375</v>
      </c>
      <c r="AU64" s="225">
        <v>640.572998046875</v>
      </c>
      <c r="AV64" s="225">
        <v>646.365966796875</v>
      </c>
      <c r="AW64" s="225">
        <v>652.09637451171875</v>
      </c>
      <c r="AX64" s="225">
        <v>663.05792236328125</v>
      </c>
      <c r="AY64" s="225">
        <v>624.0299072265625</v>
      </c>
      <c r="AZ64" s="225">
        <v>619.23907470703125</v>
      </c>
      <c r="BA64" s="225">
        <v>637.81585693359375</v>
      </c>
      <c r="BB64" s="225">
        <v>643.77685546875</v>
      </c>
      <c r="BC64" s="225">
        <v>648.51824951171875</v>
      </c>
      <c r="BD64" s="225">
        <v>660.6708984375</v>
      </c>
      <c r="BE64" s="225">
        <v>622.7159423828125</v>
      </c>
      <c r="BF64" s="225">
        <v>617.756591796875</v>
      </c>
      <c r="BG64" s="225">
        <v>636.975830078125</v>
      </c>
      <c r="BH64" s="225">
        <v>641.48876953125</v>
      </c>
      <c r="BI64" s="225">
        <v>656.005859375</v>
      </c>
      <c r="BJ64" s="225">
        <v>659.26678466796875</v>
      </c>
      <c r="BK64" s="225">
        <v>623.14935302734375</v>
      </c>
      <c r="BL64" s="225">
        <v>692.8427734375</v>
      </c>
      <c r="BM64" s="225">
        <v>517.83831787109375</v>
      </c>
      <c r="BN64" s="225">
        <v>647.79962158203125</v>
      </c>
      <c r="BO64" s="225">
        <v>508.95126342773438</v>
      </c>
      <c r="BP64" s="225">
        <v>625.691162109375</v>
      </c>
      <c r="BQ64" s="225">
        <v>709.93707275390625</v>
      </c>
      <c r="BR64" s="225">
        <v>694.9058837890625</v>
      </c>
      <c r="BS64" s="225">
        <v>547.8577880859375</v>
      </c>
      <c r="BT64" s="225">
        <v>605.47637939453125</v>
      </c>
      <c r="BU64" s="225">
        <v>512.9429931640625</v>
      </c>
      <c r="BV64" s="225">
        <v>640.09808349609375</v>
      </c>
      <c r="BW64" s="225">
        <v>548.91009521484375</v>
      </c>
      <c r="BX64" s="225">
        <v>691.16058349609375</v>
      </c>
      <c r="BY64" s="225">
        <v>516.775146484375</v>
      </c>
      <c r="BZ64" s="225">
        <v>649.05926513671875</v>
      </c>
      <c r="CA64" s="225">
        <v>509.09478759765625</v>
      </c>
      <c r="CB64" s="225">
        <v>625.5859375</v>
      </c>
      <c r="CC64" s="225">
        <v>710.53692626953125</v>
      </c>
      <c r="CD64" s="225">
        <v>695.41748046875</v>
      </c>
      <c r="CE64" s="225">
        <v>546.49713134765625</v>
      </c>
      <c r="CF64" s="225">
        <v>606.109375</v>
      </c>
      <c r="CG64" s="225">
        <v>496.51992797851563</v>
      </c>
      <c r="CH64" s="225">
        <v>641.28997802734375</v>
      </c>
      <c r="CI64" s="225">
        <v>548.88507080078125</v>
      </c>
      <c r="CJ64" s="225">
        <v>690.12725830078125</v>
      </c>
      <c r="CK64" s="225">
        <v>514.83026123046875</v>
      </c>
      <c r="CL64" s="225">
        <v>652.7322998046875</v>
      </c>
      <c r="CM64" s="225">
        <v>503.69659423828125</v>
      </c>
      <c r="CN64" s="225">
        <v>626.47296142578125</v>
      </c>
      <c r="CO64" s="225">
        <v>701.45648193359375</v>
      </c>
      <c r="CP64" s="225">
        <v>697.16796875</v>
      </c>
      <c r="CQ64" s="225">
        <v>545.69390869140625</v>
      </c>
      <c r="CR64" s="225">
        <v>606.1195068359375</v>
      </c>
      <c r="CS64" s="225">
        <v>508.234375</v>
      </c>
      <c r="CT64" s="225">
        <v>641.65234375</v>
      </c>
      <c r="CU64" s="225">
        <v>547.903076171875</v>
      </c>
      <c r="CV64" s="225">
        <v>689.30072021484375</v>
      </c>
      <c r="CW64" s="225">
        <v>514.362060546875</v>
      </c>
      <c r="CX64" s="225">
        <v>652.822998046875</v>
      </c>
      <c r="CY64" s="225">
        <v>505.4820556640625</v>
      </c>
      <c r="CZ64" s="225">
        <v>628.54437255859375</v>
      </c>
      <c r="DA64" s="225">
        <v>707.110595703125</v>
      </c>
      <c r="DB64" s="225">
        <v>691.3055419921875</v>
      </c>
      <c r="DC64" s="225">
        <v>544.22479248046875</v>
      </c>
      <c r="DD64" s="225">
        <v>605.59136962890625</v>
      </c>
      <c r="DE64" s="225">
        <v>504.5438232421875</v>
      </c>
      <c r="DF64" s="225">
        <v>638.56158447265625</v>
      </c>
      <c r="DG64" s="225">
        <v>547.12359619140625</v>
      </c>
      <c r="DH64" s="225">
        <v>689.26025390625</v>
      </c>
      <c r="DI64" s="225">
        <v>514.14483642578125</v>
      </c>
      <c r="DJ64" s="225">
        <v>655.7933349609375</v>
      </c>
      <c r="DK64" s="225">
        <v>500.44232177734375</v>
      </c>
      <c r="DL64" s="225">
        <v>627.4771728515625</v>
      </c>
      <c r="DM64" s="225">
        <v>705.126708984375</v>
      </c>
      <c r="DN64" s="225">
        <v>696.75689697265625</v>
      </c>
      <c r="DO64" s="225">
        <v>544.03802490234375</v>
      </c>
      <c r="DP64" s="225">
        <v>606.28411865234375</v>
      </c>
      <c r="DQ64" s="225">
        <v>500.5318603515625</v>
      </c>
      <c r="DR64" s="225">
        <v>636.13690185546875</v>
      </c>
      <c r="DS64" s="225">
        <v>546.77947998046875</v>
      </c>
      <c r="DT64" s="225">
        <v>687.08056640625</v>
      </c>
      <c r="DU64" s="225">
        <v>514.13140869140625</v>
      </c>
      <c r="DV64" s="225">
        <v>654.4910888671875</v>
      </c>
      <c r="DW64" s="225">
        <v>500.84893798828125</v>
      </c>
      <c r="DX64" s="225">
        <v>627.997314453125</v>
      </c>
      <c r="DY64" s="225">
        <v>703.96197509765625</v>
      </c>
      <c r="DZ64" s="225">
        <v>695.52069091796875</v>
      </c>
      <c r="EA64" s="225">
        <v>543.7760009765625</v>
      </c>
      <c r="EB64" s="225">
        <v>605.30517578125</v>
      </c>
      <c r="EC64" s="225">
        <v>511.680908203125</v>
      </c>
      <c r="ED64" s="225">
        <v>634.67218017578125</v>
      </c>
      <c r="EE64" s="225">
        <v>546.92864990234375</v>
      </c>
      <c r="EF64" s="225">
        <v>686.160888671875</v>
      </c>
      <c r="EG64" s="225">
        <v>512.96173095703125</v>
      </c>
      <c r="EH64" s="225">
        <v>655.23291015625</v>
      </c>
      <c r="EI64" s="225">
        <v>501.49514770507813</v>
      </c>
      <c r="EJ64" s="225">
        <v>628.041748046875</v>
      </c>
      <c r="EK64" s="225">
        <v>698.36590576171875</v>
      </c>
      <c r="EL64" s="225">
        <v>691.37689208984375</v>
      </c>
      <c r="EM64" s="225">
        <v>542.49139404296875</v>
      </c>
      <c r="EN64" s="225">
        <v>606.16729736328125</v>
      </c>
      <c r="EO64" s="225">
        <v>501.01373291015625</v>
      </c>
      <c r="EP64" s="225">
        <v>634.55706787109375</v>
      </c>
      <c r="EQ64" s="225">
        <v>546.80230712890625</v>
      </c>
      <c r="ER64" s="225">
        <v>686.06903076171875</v>
      </c>
      <c r="ES64" s="225">
        <v>513.94976806640625</v>
      </c>
      <c r="ET64" s="225">
        <v>656.66705322265625</v>
      </c>
      <c r="EU64" s="225">
        <v>498.5823974609375</v>
      </c>
      <c r="EV64" s="225">
        <v>628.1439208984375</v>
      </c>
      <c r="EW64" s="225">
        <v>688.4271240234375</v>
      </c>
      <c r="EX64" s="225">
        <v>693.697998046875</v>
      </c>
      <c r="EY64" s="225">
        <v>541.612060546875</v>
      </c>
      <c r="EZ64" s="225">
        <v>605.68450927734375</v>
      </c>
      <c r="FA64" s="225">
        <v>503.66159057617188</v>
      </c>
      <c r="FB64" s="225">
        <v>633.968505859375</v>
      </c>
      <c r="FC64" s="225">
        <v>546.46728515625</v>
      </c>
      <c r="FD64" s="225">
        <v>684.4281005859375</v>
      </c>
      <c r="FE64" s="225">
        <v>512.56201171875</v>
      </c>
      <c r="FF64" s="225">
        <v>657.6727294921875</v>
      </c>
      <c r="FG64" s="225">
        <v>496.77432250976563</v>
      </c>
      <c r="FH64" s="225">
        <v>629.32708740234375</v>
      </c>
      <c r="FI64" s="225">
        <v>688.42730712890625</v>
      </c>
      <c r="FJ64" s="225">
        <v>693.75067138671875</v>
      </c>
      <c r="FK64" s="225">
        <v>541.4771728515625</v>
      </c>
      <c r="FL64" s="225">
        <v>606.05584716796875</v>
      </c>
      <c r="FM64" s="225">
        <v>506.04568481445313</v>
      </c>
      <c r="FN64" s="225">
        <v>631.267333984375</v>
      </c>
      <c r="FO64" s="225">
        <v>546.7193603515625</v>
      </c>
      <c r="FP64" s="225">
        <v>682.1385498046875</v>
      </c>
      <c r="FQ64" s="225">
        <v>511.58621215820313</v>
      </c>
      <c r="FR64" s="225">
        <v>658.36181640625</v>
      </c>
      <c r="FS64" s="225">
        <v>496.15084838867188</v>
      </c>
      <c r="FT64" s="225">
        <v>630.92706298828125</v>
      </c>
      <c r="FU64" s="225">
        <v>679.73919677734375</v>
      </c>
      <c r="FV64" s="225">
        <v>685.9285888671875</v>
      </c>
      <c r="FW64" s="225">
        <v>540.668701171875</v>
      </c>
      <c r="FX64" s="225">
        <v>606.39300537109375</v>
      </c>
      <c r="FY64" s="225">
        <v>512.50543212890625</v>
      </c>
      <c r="FZ64" s="225">
        <v>631.76568603515625</v>
      </c>
      <c r="GA64" s="225">
        <v>546.80126953125</v>
      </c>
      <c r="GB64" s="225">
        <v>643.872314453125</v>
      </c>
      <c r="GC64" s="225">
        <v>643.18133544921875</v>
      </c>
      <c r="GD64" s="225">
        <v>637.628173828125</v>
      </c>
      <c r="GE64" s="225">
        <v>637.22491455078125</v>
      </c>
      <c r="GF64" s="225">
        <v>638.2900390625</v>
      </c>
      <c r="GG64" s="225">
        <v>635.010498046875</v>
      </c>
      <c r="GH64" s="225">
        <v>634.89288330078125</v>
      </c>
      <c r="GI64" s="225">
        <v>633.4195556640625</v>
      </c>
      <c r="GJ64" s="225">
        <v>629.20263671875</v>
      </c>
      <c r="GK64" s="225">
        <v>626.16473388671875</v>
      </c>
      <c r="GL64" s="225">
        <v>687.5972900390625</v>
      </c>
      <c r="GM64" s="225">
        <v>513.85821533203125</v>
      </c>
      <c r="GN64" s="225">
        <v>654.843994140625</v>
      </c>
      <c r="GO64" s="225">
        <v>500.69039916992188</v>
      </c>
      <c r="GP64" s="225">
        <v>628.70172119140625</v>
      </c>
      <c r="GQ64" s="225">
        <v>693.61346435546875</v>
      </c>
      <c r="GR64" s="225">
        <v>692.3623046875</v>
      </c>
      <c r="GS64" s="225">
        <v>543.18780517578125</v>
      </c>
      <c r="GT64" s="225">
        <v>605.996826171875</v>
      </c>
      <c r="GU64" s="225">
        <v>506.69863891601563</v>
      </c>
      <c r="GV64" s="225">
        <v>634.55377197265625</v>
      </c>
      <c r="GW64" s="225">
        <v>547.06304931640625</v>
      </c>
      <c r="GX64" s="225">
        <v>634.05645751953125</v>
      </c>
      <c r="GY64" s="225">
        <v>634.05645751953125</v>
      </c>
    </row>
    <row r="65" spans="1:207" x14ac:dyDescent="0.25">
      <c r="A65" s="226">
        <v>44621</v>
      </c>
      <c r="B65" s="225">
        <v>3</v>
      </c>
      <c r="C65" s="225">
        <v>2022</v>
      </c>
      <c r="D65" s="225">
        <v>671.64501953125</v>
      </c>
      <c r="E65" s="225">
        <v>685.817138671875</v>
      </c>
      <c r="F65" s="225">
        <v>702.439697265625</v>
      </c>
      <c r="G65" s="225">
        <v>713.31634521484375</v>
      </c>
      <c r="H65" s="225">
        <v>711.75</v>
      </c>
      <c r="I65" s="225">
        <v>658.9425048828125</v>
      </c>
      <c r="J65" s="225">
        <v>671.97235107421875</v>
      </c>
      <c r="K65" s="225">
        <v>689.69970703125</v>
      </c>
      <c r="L65" s="225">
        <v>699.70391845703125</v>
      </c>
      <c r="M65" s="225">
        <v>708.06915283203125</v>
      </c>
      <c r="N65" s="225">
        <v>709.41241455078125</v>
      </c>
      <c r="O65" s="225">
        <v>661.40423583984375</v>
      </c>
      <c r="P65" s="225">
        <v>666.21331787109375</v>
      </c>
      <c r="Q65" s="225">
        <v>681.77313232421875</v>
      </c>
      <c r="R65" s="225">
        <v>696.54180908203125</v>
      </c>
      <c r="S65" s="225">
        <v>713.9140625</v>
      </c>
      <c r="T65" s="225">
        <v>708.552001953125</v>
      </c>
      <c r="U65" s="225">
        <v>663.71728515625</v>
      </c>
      <c r="V65" s="225">
        <v>663.9488525390625</v>
      </c>
      <c r="W65" s="225">
        <v>684.706787109375</v>
      </c>
      <c r="X65" s="225">
        <v>698.0238037109375</v>
      </c>
      <c r="Y65" s="225">
        <v>704.96826171875</v>
      </c>
      <c r="Z65" s="225">
        <v>711.07855224609375</v>
      </c>
      <c r="AA65" s="225">
        <v>667.4500732421875</v>
      </c>
      <c r="AB65" s="225">
        <v>666.99395751953125</v>
      </c>
      <c r="AC65" s="225">
        <v>684.9354248046875</v>
      </c>
      <c r="AD65" s="225">
        <v>696.1341552734375</v>
      </c>
      <c r="AE65" s="225">
        <v>711.2445068359375</v>
      </c>
      <c r="AF65" s="225">
        <v>705.427490234375</v>
      </c>
      <c r="AG65" s="225">
        <v>669.38104248046875</v>
      </c>
      <c r="AH65" s="225">
        <v>665.4576416015625</v>
      </c>
      <c r="AI65" s="225">
        <v>684.13800048828125</v>
      </c>
      <c r="AJ65" s="225">
        <v>693.23553466796875</v>
      </c>
      <c r="AK65" s="225">
        <v>704.45245361328125</v>
      </c>
      <c r="AL65" s="225">
        <v>708.54736328125</v>
      </c>
      <c r="AM65" s="225">
        <v>663.9324951171875</v>
      </c>
      <c r="AN65" s="225">
        <v>665.77252197265625</v>
      </c>
      <c r="AO65" s="225">
        <v>683.7169189453125</v>
      </c>
      <c r="AP65" s="225">
        <v>690.75579833984375</v>
      </c>
      <c r="AQ65" s="225">
        <v>708.4608154296875</v>
      </c>
      <c r="AR65" s="225">
        <v>704.27813720703125</v>
      </c>
      <c r="AS65" s="225">
        <v>663.94195556640625</v>
      </c>
      <c r="AT65" s="225">
        <v>664.81951904296875</v>
      </c>
      <c r="AU65" s="225">
        <v>682.37994384765625</v>
      </c>
      <c r="AV65" s="225">
        <v>688.413818359375</v>
      </c>
      <c r="AW65" s="225">
        <v>699.53619384765625</v>
      </c>
      <c r="AX65" s="225">
        <v>706.29351806640625</v>
      </c>
      <c r="AY65" s="225">
        <v>669.5970458984375</v>
      </c>
      <c r="AZ65" s="225">
        <v>661.04949951171875</v>
      </c>
      <c r="BA65" s="225">
        <v>679.195068359375</v>
      </c>
      <c r="BB65" s="225">
        <v>684.62890625</v>
      </c>
      <c r="BC65" s="225">
        <v>696.86163330078125</v>
      </c>
      <c r="BD65" s="225">
        <v>702.50787353515625</v>
      </c>
      <c r="BE65" s="225">
        <v>667.81744384765625</v>
      </c>
      <c r="BF65" s="225">
        <v>658.24835205078125</v>
      </c>
      <c r="BG65" s="225">
        <v>676.53179931640625</v>
      </c>
      <c r="BH65" s="225">
        <v>681.03338623046875</v>
      </c>
      <c r="BI65" s="225">
        <v>701.74249267578125</v>
      </c>
      <c r="BJ65" s="225">
        <v>700.5982666015625</v>
      </c>
      <c r="BK65" s="225">
        <v>666.567626953125</v>
      </c>
      <c r="BL65" s="225">
        <v>745.57220458984375</v>
      </c>
      <c r="BM65" s="225">
        <v>546.57086181640625</v>
      </c>
      <c r="BN65" s="225">
        <v>709.9134521484375</v>
      </c>
      <c r="BO65" s="225">
        <v>550.8609619140625</v>
      </c>
      <c r="BP65" s="225">
        <v>652.7335205078125</v>
      </c>
      <c r="BQ65" s="225">
        <v>744.67724609375</v>
      </c>
      <c r="BR65" s="225">
        <v>735.95928955078125</v>
      </c>
      <c r="BS65" s="225">
        <v>567.8209228515625</v>
      </c>
      <c r="BT65" s="225">
        <v>626.53662109375</v>
      </c>
      <c r="BU65" s="225">
        <v>628.67626953125</v>
      </c>
      <c r="BV65" s="225">
        <v>673.99346923828125</v>
      </c>
      <c r="BW65" s="225">
        <v>578.72418212890625</v>
      </c>
      <c r="BX65" s="225">
        <v>743.343505859375</v>
      </c>
      <c r="BY65" s="225">
        <v>545.828857421875</v>
      </c>
      <c r="BZ65" s="225">
        <v>712.2293701171875</v>
      </c>
      <c r="CA65" s="225">
        <v>549.11199951171875</v>
      </c>
      <c r="CB65" s="225">
        <v>653.000732421875</v>
      </c>
      <c r="CC65" s="225">
        <v>744.78912353515625</v>
      </c>
      <c r="CD65" s="225">
        <v>735.43231201171875</v>
      </c>
      <c r="CE65" s="225">
        <v>566.3875732421875</v>
      </c>
      <c r="CF65" s="225">
        <v>626.5885009765625</v>
      </c>
      <c r="CG65" s="225">
        <v>610.60467529296875</v>
      </c>
      <c r="CH65" s="225">
        <v>675.31024169921875</v>
      </c>
      <c r="CI65" s="225">
        <v>578.8974609375</v>
      </c>
      <c r="CJ65" s="225">
        <v>741.7529296875</v>
      </c>
      <c r="CK65" s="225">
        <v>544.23284912109375</v>
      </c>
      <c r="CL65" s="225">
        <v>718.99462890625</v>
      </c>
      <c r="CM65" s="225">
        <v>542.40814208984375</v>
      </c>
      <c r="CN65" s="225">
        <v>653.9425048828125</v>
      </c>
      <c r="CO65" s="225">
        <v>736.01959228515625</v>
      </c>
      <c r="CP65" s="225">
        <v>737.67889404296875</v>
      </c>
      <c r="CQ65" s="225">
        <v>565.0345458984375</v>
      </c>
      <c r="CR65" s="225">
        <v>626.81805419921875</v>
      </c>
      <c r="CS65" s="225">
        <v>622.5794677734375</v>
      </c>
      <c r="CT65" s="225">
        <v>675.74114990234375</v>
      </c>
      <c r="CU65" s="225">
        <v>577.8939208984375</v>
      </c>
      <c r="CV65" s="225">
        <v>740.6219482421875</v>
      </c>
      <c r="CW65" s="225">
        <v>543.8419189453125</v>
      </c>
      <c r="CX65" s="225">
        <v>719.085693359375</v>
      </c>
      <c r="CY65" s="225">
        <v>544.85443115234375</v>
      </c>
      <c r="CZ65" s="225">
        <v>655.99884033203125</v>
      </c>
      <c r="DA65" s="225">
        <v>741.36883544921875</v>
      </c>
      <c r="DB65" s="225">
        <v>729.968994140625</v>
      </c>
      <c r="DC65" s="225">
        <v>562.95745849609375</v>
      </c>
      <c r="DD65" s="225">
        <v>626.6060791015625</v>
      </c>
      <c r="DE65" s="225">
        <v>619.50537109375</v>
      </c>
      <c r="DF65" s="225">
        <v>672.88726806640625</v>
      </c>
      <c r="DG65" s="225">
        <v>577.5618896484375</v>
      </c>
      <c r="DH65" s="225">
        <v>740.08074951171875</v>
      </c>
      <c r="DI65" s="225">
        <v>543.5797119140625</v>
      </c>
      <c r="DJ65" s="225">
        <v>723.354248046875</v>
      </c>
      <c r="DK65" s="225">
        <v>538.037109375</v>
      </c>
      <c r="DL65" s="225">
        <v>655.14776611328125</v>
      </c>
      <c r="DM65" s="225">
        <v>739.1610107421875</v>
      </c>
      <c r="DN65" s="225">
        <v>736.2265625</v>
      </c>
      <c r="DO65" s="225">
        <v>563.13525390625</v>
      </c>
      <c r="DP65" s="225">
        <v>627.1090087890625</v>
      </c>
      <c r="DQ65" s="225">
        <v>612.19024658203125</v>
      </c>
      <c r="DR65" s="225">
        <v>670.49298095703125</v>
      </c>
      <c r="DS65" s="225">
        <v>576.75946044921875</v>
      </c>
      <c r="DT65" s="225">
        <v>737.7376708984375</v>
      </c>
      <c r="DU65" s="225">
        <v>543.74896240234375</v>
      </c>
      <c r="DV65" s="225">
        <v>722.19287109375</v>
      </c>
      <c r="DW65" s="225">
        <v>538.491455078125</v>
      </c>
      <c r="DX65" s="225">
        <v>655.70672607421875</v>
      </c>
      <c r="DY65" s="225">
        <v>738.11566162109375</v>
      </c>
      <c r="DZ65" s="225">
        <v>734.02099609375</v>
      </c>
      <c r="EA65" s="225">
        <v>562.3524169921875</v>
      </c>
      <c r="EB65" s="225">
        <v>626.50469970703125</v>
      </c>
      <c r="EC65" s="225">
        <v>627.987060546875</v>
      </c>
      <c r="ED65" s="225">
        <v>669.2303466796875</v>
      </c>
      <c r="EE65" s="225">
        <v>577.35498046875</v>
      </c>
      <c r="EF65" s="225">
        <v>736.59222412109375</v>
      </c>
      <c r="EG65" s="225">
        <v>542.95806884765625</v>
      </c>
      <c r="EH65" s="225">
        <v>724.44500732421875</v>
      </c>
      <c r="EI65" s="225">
        <v>539.2677001953125</v>
      </c>
      <c r="EJ65" s="225">
        <v>655.67779541015625</v>
      </c>
      <c r="EK65" s="225">
        <v>732.671142578125</v>
      </c>
      <c r="EL65" s="225">
        <v>729.42852783203125</v>
      </c>
      <c r="EM65" s="225">
        <v>560.807861328125</v>
      </c>
      <c r="EN65" s="225">
        <v>626.58544921875</v>
      </c>
      <c r="EO65" s="225">
        <v>616.16424560546875</v>
      </c>
      <c r="EP65" s="225">
        <v>669.259765625</v>
      </c>
      <c r="EQ65" s="225">
        <v>577.29296875</v>
      </c>
      <c r="ER65" s="225">
        <v>735.89794921875</v>
      </c>
      <c r="ES65" s="225">
        <v>543.5035400390625</v>
      </c>
      <c r="ET65" s="225">
        <v>727.0206298828125</v>
      </c>
      <c r="EU65" s="225">
        <v>536.73834228515625</v>
      </c>
      <c r="EV65" s="225">
        <v>655.87725830078125</v>
      </c>
      <c r="EW65" s="225">
        <v>723.01690673828125</v>
      </c>
      <c r="EX65" s="225">
        <v>731.58807373046875</v>
      </c>
      <c r="EY65" s="225">
        <v>560.230712890625</v>
      </c>
      <c r="EZ65" s="225">
        <v>626.4453125</v>
      </c>
      <c r="FA65" s="225">
        <v>621.3897705078125</v>
      </c>
      <c r="FB65" s="225">
        <v>668.7069091796875</v>
      </c>
      <c r="FC65" s="225">
        <v>577.21978759765625</v>
      </c>
      <c r="FD65" s="225">
        <v>733.5089111328125</v>
      </c>
      <c r="FE65" s="225">
        <v>542.489990234375</v>
      </c>
      <c r="FF65" s="225">
        <v>728.66815185546875</v>
      </c>
      <c r="FG65" s="225">
        <v>534.4530029296875</v>
      </c>
      <c r="FH65" s="225">
        <v>656.9102783203125</v>
      </c>
      <c r="FI65" s="225">
        <v>722.8350830078125</v>
      </c>
      <c r="FJ65" s="225">
        <v>731.15924072265625</v>
      </c>
      <c r="FK65" s="225">
        <v>559.94964599609375</v>
      </c>
      <c r="FL65" s="225">
        <v>626.50384521484375</v>
      </c>
      <c r="FM65" s="225">
        <v>624.71673583984375</v>
      </c>
      <c r="FN65" s="225">
        <v>665.9827880859375</v>
      </c>
      <c r="FO65" s="225">
        <v>577.56256103515625</v>
      </c>
      <c r="FP65" s="225">
        <v>730.5657958984375</v>
      </c>
      <c r="FQ65" s="225">
        <v>541.8531494140625</v>
      </c>
      <c r="FR65" s="225">
        <v>731.97216796875</v>
      </c>
      <c r="FS65" s="225">
        <v>534.60595703125</v>
      </c>
      <c r="FT65" s="225">
        <v>658.41412353515625</v>
      </c>
      <c r="FU65" s="225">
        <v>714.55584716796875</v>
      </c>
      <c r="FV65" s="225">
        <v>722.478515625</v>
      </c>
      <c r="FW65" s="225">
        <v>557.59130859375</v>
      </c>
      <c r="FX65" s="225">
        <v>626.2493896484375</v>
      </c>
      <c r="FY65" s="225">
        <v>631.67047119140625</v>
      </c>
      <c r="FZ65" s="225">
        <v>667.0963134765625</v>
      </c>
      <c r="GA65" s="225">
        <v>578.0455322265625</v>
      </c>
      <c r="GB65" s="225">
        <v>689.08099365234375</v>
      </c>
      <c r="GC65" s="225">
        <v>687.6837158203125</v>
      </c>
      <c r="GD65" s="225">
        <v>681.83612060546875</v>
      </c>
      <c r="GE65" s="225">
        <v>680.5638427734375</v>
      </c>
      <c r="GF65" s="225">
        <v>681.2998046875</v>
      </c>
      <c r="GG65" s="225">
        <v>678.55426025390625</v>
      </c>
      <c r="GH65" s="225">
        <v>677.5159912109375</v>
      </c>
      <c r="GI65" s="225">
        <v>675.84503173828125</v>
      </c>
      <c r="GJ65" s="225">
        <v>671.1578369140625</v>
      </c>
      <c r="GK65" s="225">
        <v>666.703369140625</v>
      </c>
      <c r="GL65" s="225">
        <v>738.203369140625</v>
      </c>
      <c r="GM65" s="225">
        <v>543.51513671875</v>
      </c>
      <c r="GN65" s="225">
        <v>723.43450927734375</v>
      </c>
      <c r="GO65" s="225">
        <v>539.15069580078125</v>
      </c>
      <c r="GP65" s="225">
        <v>656.2545166015625</v>
      </c>
      <c r="GQ65" s="225">
        <v>728.08111572265625</v>
      </c>
      <c r="GR65" s="225">
        <v>730.542236328125</v>
      </c>
      <c r="GS65" s="225">
        <v>561.75030517578125</v>
      </c>
      <c r="GT65" s="225">
        <v>626.52783203125</v>
      </c>
      <c r="GU65" s="225">
        <v>623.5087890625</v>
      </c>
      <c r="GV65" s="225">
        <v>669.255615234375</v>
      </c>
      <c r="GW65" s="225">
        <v>577.6641845703125</v>
      </c>
      <c r="GX65" s="225">
        <v>676.74639892578125</v>
      </c>
      <c r="GY65" s="225">
        <v>676.746337890625</v>
      </c>
    </row>
    <row r="66" spans="1:207" x14ac:dyDescent="0.25">
      <c r="A66" s="226">
        <v>44652</v>
      </c>
      <c r="B66" s="225">
        <v>4</v>
      </c>
      <c r="C66" s="225">
        <v>2022</v>
      </c>
      <c r="D66" s="225">
        <v>713.52911376953125</v>
      </c>
      <c r="E66" s="225">
        <v>725.723388671875</v>
      </c>
      <c r="F66" s="225">
        <v>747.59759521484375</v>
      </c>
      <c r="G66" s="225">
        <v>757.0557861328125</v>
      </c>
      <c r="H66" s="225">
        <v>753.12628173828125</v>
      </c>
      <c r="I66" s="225">
        <v>699.05523681640625</v>
      </c>
      <c r="J66" s="225">
        <v>713.97998046875</v>
      </c>
      <c r="K66" s="225">
        <v>729.99041748046875</v>
      </c>
      <c r="L66" s="225">
        <v>744.54718017578125</v>
      </c>
      <c r="M66" s="225">
        <v>751.1236572265625</v>
      </c>
      <c r="N66" s="225">
        <v>751.21246337890625</v>
      </c>
      <c r="O66" s="225">
        <v>702.45635986328125</v>
      </c>
      <c r="P66" s="225">
        <v>707.63262939453125</v>
      </c>
      <c r="Q66" s="225">
        <v>721.263671875</v>
      </c>
      <c r="R66" s="225">
        <v>740.54656982421875</v>
      </c>
      <c r="S66" s="225">
        <v>756.33502197265625</v>
      </c>
      <c r="T66" s="225">
        <v>749.67779541015625</v>
      </c>
      <c r="U66" s="225">
        <v>703.9906005859375</v>
      </c>
      <c r="V66" s="225">
        <v>704.68597412109375</v>
      </c>
      <c r="W66" s="225">
        <v>724.9666748046875</v>
      </c>
      <c r="X66" s="225">
        <v>741.665283203125</v>
      </c>
      <c r="Y66" s="225">
        <v>747.4539794921875</v>
      </c>
      <c r="Z66" s="225">
        <v>752.49078369140625</v>
      </c>
      <c r="AA66" s="225">
        <v>706.93914794921875</v>
      </c>
      <c r="AB66" s="225">
        <v>708.55511474609375</v>
      </c>
      <c r="AC66" s="225">
        <v>725.355224609375</v>
      </c>
      <c r="AD66" s="225">
        <v>739.5865478515625</v>
      </c>
      <c r="AE66" s="225">
        <v>752.68304443359375</v>
      </c>
      <c r="AF66" s="225">
        <v>746.5125732421875</v>
      </c>
      <c r="AG66" s="225">
        <v>709.0977783203125</v>
      </c>
      <c r="AH66" s="225">
        <v>706.50067138671875</v>
      </c>
      <c r="AI66" s="225">
        <v>724.30755615234375</v>
      </c>
      <c r="AJ66" s="225">
        <v>736.71136474609375</v>
      </c>
      <c r="AK66" s="225">
        <v>747.08551025390625</v>
      </c>
      <c r="AL66" s="225">
        <v>749.87060546875</v>
      </c>
      <c r="AM66" s="225">
        <v>703.10430908203125</v>
      </c>
      <c r="AN66" s="225">
        <v>707.26519775390625</v>
      </c>
      <c r="AO66" s="225">
        <v>723.740478515625</v>
      </c>
      <c r="AP66" s="225">
        <v>734.1402587890625</v>
      </c>
      <c r="AQ66" s="225">
        <v>749.67962646484375</v>
      </c>
      <c r="AR66" s="225">
        <v>744.849853515625</v>
      </c>
      <c r="AS66" s="225">
        <v>702.99249267578125</v>
      </c>
      <c r="AT66" s="225">
        <v>706.219970703125</v>
      </c>
      <c r="AU66" s="225">
        <v>722.5205078125</v>
      </c>
      <c r="AV66" s="225">
        <v>731.0247802734375</v>
      </c>
      <c r="AW66" s="225">
        <v>740.694580078125</v>
      </c>
      <c r="AX66" s="225">
        <v>747.0133056640625</v>
      </c>
      <c r="AY66" s="225">
        <v>708.35357666015625</v>
      </c>
      <c r="AZ66" s="225">
        <v>701.52252197265625</v>
      </c>
      <c r="BA66" s="225">
        <v>719.5111083984375</v>
      </c>
      <c r="BB66" s="225">
        <v>726.44012451171875</v>
      </c>
      <c r="BC66" s="225">
        <v>737.1395263671875</v>
      </c>
      <c r="BD66" s="225">
        <v>742.60955810546875</v>
      </c>
      <c r="BE66" s="225">
        <v>705.8880615234375</v>
      </c>
      <c r="BF66" s="225">
        <v>698.769287109375</v>
      </c>
      <c r="BG66" s="225">
        <v>716.51202392578125</v>
      </c>
      <c r="BH66" s="225">
        <v>723.040771484375</v>
      </c>
      <c r="BI66" s="225">
        <v>743.7890625</v>
      </c>
      <c r="BJ66" s="225">
        <v>740.46990966796875</v>
      </c>
      <c r="BK66" s="225">
        <v>704.2396240234375</v>
      </c>
      <c r="BL66" s="225">
        <v>790.0855712890625</v>
      </c>
      <c r="BM66" s="225">
        <v>564.67987060546875</v>
      </c>
      <c r="BN66" s="225">
        <v>779.35546875</v>
      </c>
      <c r="BO66" s="225">
        <v>576.770263671875</v>
      </c>
      <c r="BP66" s="225">
        <v>688.84454345703125</v>
      </c>
      <c r="BQ66" s="225">
        <v>791.732177734375</v>
      </c>
      <c r="BR66" s="225">
        <v>773.86260986328125</v>
      </c>
      <c r="BS66" s="225">
        <v>588.03533935546875</v>
      </c>
      <c r="BT66" s="225">
        <v>658.39898681640625</v>
      </c>
      <c r="BU66" s="225">
        <v>652.12945556640625</v>
      </c>
      <c r="BV66" s="225">
        <v>722.93902587890625</v>
      </c>
      <c r="BW66" s="225">
        <v>609.79217529296875</v>
      </c>
      <c r="BX66" s="225">
        <v>787.4725341796875</v>
      </c>
      <c r="BY66" s="225">
        <v>563.9427490234375</v>
      </c>
      <c r="BZ66" s="225">
        <v>781.95037841796875</v>
      </c>
      <c r="CA66" s="225">
        <v>574.51513671875</v>
      </c>
      <c r="CB66" s="225">
        <v>689.1846923828125</v>
      </c>
      <c r="CC66" s="225">
        <v>792.575927734375</v>
      </c>
      <c r="CD66" s="225">
        <v>773.52386474609375</v>
      </c>
      <c r="CE66" s="225">
        <v>586.44573974609375</v>
      </c>
      <c r="CF66" s="225">
        <v>658.93414306640625</v>
      </c>
      <c r="CG66" s="225">
        <v>633.79473876953125</v>
      </c>
      <c r="CH66" s="225">
        <v>724.09454345703125</v>
      </c>
      <c r="CI66" s="225">
        <v>609.8690185546875</v>
      </c>
      <c r="CJ66" s="225">
        <v>785.59930419921875</v>
      </c>
      <c r="CK66" s="225">
        <v>562.37567138671875</v>
      </c>
      <c r="CL66" s="225">
        <v>789.80645751953125</v>
      </c>
      <c r="CM66" s="225">
        <v>567.2845458984375</v>
      </c>
      <c r="CN66" s="225">
        <v>690.140380859375</v>
      </c>
      <c r="CO66" s="225">
        <v>782.9912109375</v>
      </c>
      <c r="CP66" s="225">
        <v>775.80169677734375</v>
      </c>
      <c r="CQ66" s="225">
        <v>585.32513427734375</v>
      </c>
      <c r="CR66" s="225">
        <v>659.18115234375</v>
      </c>
      <c r="CS66" s="225">
        <v>645.9998779296875</v>
      </c>
      <c r="CT66" s="225">
        <v>724.602294921875</v>
      </c>
      <c r="CU66" s="225">
        <v>608.58514404296875</v>
      </c>
      <c r="CV66" s="225">
        <v>784.25927734375</v>
      </c>
      <c r="CW66" s="225">
        <v>562.12762451171875</v>
      </c>
      <c r="CX66" s="225">
        <v>789.04327392578125</v>
      </c>
      <c r="CY66" s="225">
        <v>569.9151611328125</v>
      </c>
      <c r="CZ66" s="225">
        <v>692.1263427734375</v>
      </c>
      <c r="DA66" s="225">
        <v>789.051513671875</v>
      </c>
      <c r="DB66" s="225">
        <v>768.6666259765625</v>
      </c>
      <c r="DC66" s="225">
        <v>583.373046875</v>
      </c>
      <c r="DD66" s="225">
        <v>658.56719970703125</v>
      </c>
      <c r="DE66" s="225">
        <v>642.67047119140625</v>
      </c>
      <c r="DF66" s="225">
        <v>721.77911376953125</v>
      </c>
      <c r="DG66" s="225">
        <v>607.978759765625</v>
      </c>
      <c r="DH66" s="225">
        <v>783.40087890625</v>
      </c>
      <c r="DI66" s="225">
        <v>561.811767578125</v>
      </c>
      <c r="DJ66" s="225">
        <v>793.86041259765625</v>
      </c>
      <c r="DK66" s="225">
        <v>562.34521484375</v>
      </c>
      <c r="DL66" s="225">
        <v>691.426025390625</v>
      </c>
      <c r="DM66" s="225">
        <v>787.0072021484375</v>
      </c>
      <c r="DN66" s="225">
        <v>774.57098388671875</v>
      </c>
      <c r="DO66" s="225">
        <v>583.5059814453125</v>
      </c>
      <c r="DP66" s="225">
        <v>659.42596435546875</v>
      </c>
      <c r="DQ66" s="225">
        <v>635.95880126953125</v>
      </c>
      <c r="DR66" s="225">
        <v>719.56640625</v>
      </c>
      <c r="DS66" s="225">
        <v>607.230712890625</v>
      </c>
      <c r="DT66" s="225">
        <v>781.036376953125</v>
      </c>
      <c r="DU66" s="225">
        <v>561.7117919921875</v>
      </c>
      <c r="DV66" s="225">
        <v>792.76641845703125</v>
      </c>
      <c r="DW66" s="225">
        <v>562.9674072265625</v>
      </c>
      <c r="DX66" s="225">
        <v>691.66436767578125</v>
      </c>
      <c r="DY66" s="225">
        <v>785.66680908203125</v>
      </c>
      <c r="DZ66" s="225">
        <v>772.69866943359375</v>
      </c>
      <c r="EA66" s="225">
        <v>582.8875732421875</v>
      </c>
      <c r="EB66" s="225">
        <v>658.51226806640625</v>
      </c>
      <c r="EC66" s="225">
        <v>651.12548828125</v>
      </c>
      <c r="ED66" s="225">
        <v>718.12420654296875</v>
      </c>
      <c r="EE66" s="225">
        <v>607.626953125</v>
      </c>
      <c r="EF66" s="225">
        <v>779.8779296875</v>
      </c>
      <c r="EG66" s="225">
        <v>560.7379150390625</v>
      </c>
      <c r="EH66" s="225">
        <v>795.72314453125</v>
      </c>
      <c r="EI66" s="225">
        <v>563.8238525390625</v>
      </c>
      <c r="EJ66" s="225">
        <v>691.67681884765625</v>
      </c>
      <c r="EK66" s="225">
        <v>779.7979736328125</v>
      </c>
      <c r="EL66" s="225">
        <v>768.2388916015625</v>
      </c>
      <c r="EM66" s="225">
        <v>581.327392578125</v>
      </c>
      <c r="EN66" s="225">
        <v>658.90545654296875</v>
      </c>
      <c r="EO66" s="225">
        <v>639.3560791015625</v>
      </c>
      <c r="EP66" s="225">
        <v>718.03021240234375</v>
      </c>
      <c r="EQ66" s="225">
        <v>607.53924560546875</v>
      </c>
      <c r="ER66" s="225">
        <v>778.9549560546875</v>
      </c>
      <c r="ES66" s="225">
        <v>561.6268310546875</v>
      </c>
      <c r="ET66" s="225">
        <v>798.1968994140625</v>
      </c>
      <c r="EU66" s="225">
        <v>561.30950927734375</v>
      </c>
      <c r="EV66" s="225">
        <v>691.89385986328125</v>
      </c>
      <c r="EW66" s="225">
        <v>769.20355224609375</v>
      </c>
      <c r="EX66" s="225">
        <v>770.44464111328125</v>
      </c>
      <c r="EY66" s="225">
        <v>580.6634521484375</v>
      </c>
      <c r="EZ66" s="225">
        <v>658.56280517578125</v>
      </c>
      <c r="FA66" s="225">
        <v>643.964599609375</v>
      </c>
      <c r="FB66" s="225">
        <v>717.5484619140625</v>
      </c>
      <c r="FC66" s="225">
        <v>607.3031005859375</v>
      </c>
      <c r="FD66" s="225">
        <v>776.47003173828125</v>
      </c>
      <c r="FE66" s="225">
        <v>560.4713134765625</v>
      </c>
      <c r="FF66" s="225">
        <v>799.86370849609375</v>
      </c>
      <c r="FG66" s="225">
        <v>558.90972900390625</v>
      </c>
      <c r="FH66" s="225">
        <v>692.7940673828125</v>
      </c>
      <c r="FI66" s="225">
        <v>769.32403564453125</v>
      </c>
      <c r="FJ66" s="225">
        <v>769.89544677734375</v>
      </c>
      <c r="FK66" s="225">
        <v>580.50872802734375</v>
      </c>
      <c r="FL66" s="225">
        <v>658.953369140625</v>
      </c>
      <c r="FM66" s="225">
        <v>647.293212890625</v>
      </c>
      <c r="FN66" s="225">
        <v>715.0260009765625</v>
      </c>
      <c r="FO66" s="225">
        <v>607.45037841796875</v>
      </c>
      <c r="FP66" s="225">
        <v>773.615966796875</v>
      </c>
      <c r="FQ66" s="225">
        <v>559.7821044921875</v>
      </c>
      <c r="FR66" s="225">
        <v>804.56634521484375</v>
      </c>
      <c r="FS66" s="225">
        <v>559.4698486328125</v>
      </c>
      <c r="FT66" s="225">
        <v>694.1910400390625</v>
      </c>
      <c r="FU66" s="225">
        <v>760.00482177734375</v>
      </c>
      <c r="FV66" s="225">
        <v>761.52899169921875</v>
      </c>
      <c r="FW66" s="225">
        <v>578.6988525390625</v>
      </c>
      <c r="FX66" s="225">
        <v>659.162353515625</v>
      </c>
      <c r="FY66" s="225">
        <v>654.06036376953125</v>
      </c>
      <c r="FZ66" s="225">
        <v>715.16815185546875</v>
      </c>
      <c r="GA66" s="225">
        <v>607.71484375</v>
      </c>
      <c r="GB66" s="225">
        <v>731.097900390625</v>
      </c>
      <c r="GC66" s="225">
        <v>729.64385986328125</v>
      </c>
      <c r="GD66" s="225">
        <v>723.00390625</v>
      </c>
      <c r="GE66" s="225">
        <v>721.53106689453125</v>
      </c>
      <c r="GF66" s="225">
        <v>722.4976806640625</v>
      </c>
      <c r="GG66" s="225">
        <v>719.449462890625</v>
      </c>
      <c r="GH66" s="225">
        <v>718.42254638671875</v>
      </c>
      <c r="GI66" s="225">
        <v>716.6495361328125</v>
      </c>
      <c r="GJ66" s="225">
        <v>711.447998046875</v>
      </c>
      <c r="GK66" s="225">
        <v>706.87567138671875</v>
      </c>
      <c r="GL66" s="225">
        <v>781.6767578125</v>
      </c>
      <c r="GM66" s="225">
        <v>561.56451416015625</v>
      </c>
      <c r="GN66" s="225">
        <v>794.38201904296875</v>
      </c>
      <c r="GO66" s="225">
        <v>563.91229248046875</v>
      </c>
      <c r="GP66" s="225">
        <v>692.22821044921875</v>
      </c>
      <c r="GQ66" s="225">
        <v>774.72833251953125</v>
      </c>
      <c r="GR66" s="225">
        <v>769.229248046875</v>
      </c>
      <c r="GS66" s="225">
        <v>582.2705078125</v>
      </c>
      <c r="GT66" s="225">
        <v>658.9056396484375</v>
      </c>
      <c r="GU66" s="225">
        <v>646.38714599609375</v>
      </c>
      <c r="GV66" s="225">
        <v>717.96820068359375</v>
      </c>
      <c r="GW66" s="225">
        <v>607.84820556640625</v>
      </c>
      <c r="GX66" s="225">
        <v>717.59942626953125</v>
      </c>
      <c r="GY66" s="225">
        <v>717.599365234375</v>
      </c>
    </row>
    <row r="67" spans="1:207" x14ac:dyDescent="0.25">
      <c r="A67" s="226">
        <v>44682</v>
      </c>
      <c r="B67" s="225">
        <v>5</v>
      </c>
      <c r="C67" s="225">
        <v>2022</v>
      </c>
      <c r="D67" s="225">
        <v>746.35321044921875</v>
      </c>
      <c r="E67" s="225">
        <v>762.364990234375</v>
      </c>
      <c r="F67" s="225">
        <v>788.3514404296875</v>
      </c>
      <c r="G67" s="225">
        <v>796.604248046875</v>
      </c>
      <c r="H67" s="225">
        <v>791.08575439453125</v>
      </c>
      <c r="I67" s="225">
        <v>732.047119140625</v>
      </c>
      <c r="J67" s="225">
        <v>747.204345703125</v>
      </c>
      <c r="K67" s="225">
        <v>767.55792236328125</v>
      </c>
      <c r="L67" s="225">
        <v>785.5589599609375</v>
      </c>
      <c r="M67" s="225">
        <v>790.5025634765625</v>
      </c>
      <c r="N67" s="225">
        <v>789.81134033203125</v>
      </c>
      <c r="O67" s="225">
        <v>736.4395751953125</v>
      </c>
      <c r="P67" s="225">
        <v>740.35955810546875</v>
      </c>
      <c r="Q67" s="225">
        <v>758.41632080078125</v>
      </c>
      <c r="R67" s="225">
        <v>781.9288330078125</v>
      </c>
      <c r="S67" s="225">
        <v>796.241455078125</v>
      </c>
      <c r="T67" s="225">
        <v>788.25750732421875</v>
      </c>
      <c r="U67" s="225">
        <v>737.9530029296875</v>
      </c>
      <c r="V67" s="225">
        <v>737.864990234375</v>
      </c>
      <c r="W67" s="225">
        <v>763.026611328125</v>
      </c>
      <c r="X67" s="225">
        <v>783.11346435546875</v>
      </c>
      <c r="Y67" s="225">
        <v>787.11376953125</v>
      </c>
      <c r="Z67" s="225">
        <v>791.35430908203125</v>
      </c>
      <c r="AA67" s="225">
        <v>741.140869140625</v>
      </c>
      <c r="AB67" s="225">
        <v>741.73956298828125</v>
      </c>
      <c r="AC67" s="225">
        <v>763.68096923828125</v>
      </c>
      <c r="AD67" s="225">
        <v>780.99371337890625</v>
      </c>
      <c r="AE67" s="225">
        <v>792.62060546875</v>
      </c>
      <c r="AF67" s="225">
        <v>784.933349609375</v>
      </c>
      <c r="AG67" s="225">
        <v>743.68096923828125</v>
      </c>
      <c r="AH67" s="225">
        <v>739.41790771484375</v>
      </c>
      <c r="AI67" s="225">
        <v>762.4857177734375</v>
      </c>
      <c r="AJ67" s="225">
        <v>778.1444091796875</v>
      </c>
      <c r="AK67" s="225">
        <v>786.56683349609375</v>
      </c>
      <c r="AL67" s="225">
        <v>789.06256103515625</v>
      </c>
      <c r="AM67" s="225">
        <v>737.11907958984375</v>
      </c>
      <c r="AN67" s="225">
        <v>741.003173828125</v>
      </c>
      <c r="AO67" s="225">
        <v>762.133056640625</v>
      </c>
      <c r="AP67" s="225">
        <v>775.51593017578125</v>
      </c>
      <c r="AQ67" s="225">
        <v>789.5594482421875</v>
      </c>
      <c r="AR67" s="225">
        <v>783.77825927734375</v>
      </c>
      <c r="AS67" s="225">
        <v>736.78399658203125</v>
      </c>
      <c r="AT67" s="225">
        <v>740.069091796875</v>
      </c>
      <c r="AU67" s="225">
        <v>761.272216796875</v>
      </c>
      <c r="AV67" s="225">
        <v>772.8865966796875</v>
      </c>
      <c r="AW67" s="225">
        <v>780.14324951171875</v>
      </c>
      <c r="AX67" s="225">
        <v>786.44287109375</v>
      </c>
      <c r="AY67" s="225">
        <v>742.81011962890625</v>
      </c>
      <c r="AZ67" s="225">
        <v>735.124755859375</v>
      </c>
      <c r="BA67" s="225">
        <v>758.42791748046875</v>
      </c>
      <c r="BB67" s="225">
        <v>768.681640625</v>
      </c>
      <c r="BC67" s="225">
        <v>776.59014892578125</v>
      </c>
      <c r="BD67" s="225">
        <v>781.42193603515625</v>
      </c>
      <c r="BE67" s="225">
        <v>739.98663330078125</v>
      </c>
      <c r="BF67" s="225">
        <v>732.87969970703125</v>
      </c>
      <c r="BG67" s="225">
        <v>755.66302490234375</v>
      </c>
      <c r="BH67" s="225">
        <v>765.576416015625</v>
      </c>
      <c r="BI67" s="225">
        <v>783.90887451171875</v>
      </c>
      <c r="BJ67" s="225">
        <v>780.1285400390625</v>
      </c>
      <c r="BK67" s="225">
        <v>738.15277099609375</v>
      </c>
      <c r="BL67" s="225">
        <v>825.7750244140625</v>
      </c>
      <c r="BM67" s="225">
        <v>597.8758544921875</v>
      </c>
      <c r="BN67" s="225">
        <v>824.53192138671875</v>
      </c>
      <c r="BO67" s="225">
        <v>600.8751220703125</v>
      </c>
      <c r="BP67" s="225">
        <v>725.5452880859375</v>
      </c>
      <c r="BQ67" s="225">
        <v>840.67535400390625</v>
      </c>
      <c r="BR67" s="225">
        <v>820.7574462890625</v>
      </c>
      <c r="BS67" s="225">
        <v>606.2960205078125</v>
      </c>
      <c r="BT67" s="225">
        <v>693.669189453125</v>
      </c>
      <c r="BU67" s="225">
        <v>671.62762451171875</v>
      </c>
      <c r="BV67" s="225">
        <v>765.6884765625</v>
      </c>
      <c r="BW67" s="225">
        <v>638.2198486328125</v>
      </c>
      <c r="BX67" s="225">
        <v>822.7423095703125</v>
      </c>
      <c r="BY67" s="225">
        <v>596.98114013671875</v>
      </c>
      <c r="BZ67" s="225">
        <v>827.9130859375</v>
      </c>
      <c r="CA67" s="225">
        <v>598.09228515625</v>
      </c>
      <c r="CB67" s="225">
        <v>726.0091552734375</v>
      </c>
      <c r="CC67" s="225">
        <v>841.9464111328125</v>
      </c>
      <c r="CD67" s="225">
        <v>821.05841064453125</v>
      </c>
      <c r="CE67" s="225">
        <v>604.7955322265625</v>
      </c>
      <c r="CF67" s="225">
        <v>693.9515380859375</v>
      </c>
      <c r="CG67" s="225">
        <v>653.47674560546875</v>
      </c>
      <c r="CH67" s="225">
        <v>766.7208251953125</v>
      </c>
      <c r="CI67" s="225">
        <v>638.26007080078125</v>
      </c>
      <c r="CJ67" s="225">
        <v>820.5657958984375</v>
      </c>
      <c r="CK67" s="225">
        <v>594.64501953125</v>
      </c>
      <c r="CL67" s="225">
        <v>835.97576904296875</v>
      </c>
      <c r="CM67" s="225">
        <v>589.0098876953125</v>
      </c>
      <c r="CN67" s="225">
        <v>726.9359130859375</v>
      </c>
      <c r="CO67" s="225">
        <v>831.62615966796875</v>
      </c>
      <c r="CP67" s="225">
        <v>823.39666748046875</v>
      </c>
      <c r="CQ67" s="225">
        <v>603.49371337890625</v>
      </c>
      <c r="CR67" s="225">
        <v>694.10357666015625</v>
      </c>
      <c r="CS67" s="225">
        <v>666.9677734375</v>
      </c>
      <c r="CT67" s="225">
        <v>767.2218017578125</v>
      </c>
      <c r="CU67" s="225">
        <v>636.58148193359375</v>
      </c>
      <c r="CV67" s="225">
        <v>819.04168701171875</v>
      </c>
      <c r="CW67" s="225">
        <v>594.00531005859375</v>
      </c>
      <c r="CX67" s="225">
        <v>836.0609130859375</v>
      </c>
      <c r="CY67" s="225">
        <v>590.91009521484375</v>
      </c>
      <c r="CZ67" s="225">
        <v>728.886962890625</v>
      </c>
      <c r="DA67" s="225">
        <v>838.2939453125</v>
      </c>
      <c r="DB67" s="225">
        <v>815.44879150390625</v>
      </c>
      <c r="DC67" s="225">
        <v>601.48724365234375</v>
      </c>
      <c r="DD67" s="225">
        <v>692.6434326171875</v>
      </c>
      <c r="DE67" s="225">
        <v>663.45269775390625</v>
      </c>
      <c r="DF67" s="225">
        <v>763.53765869140625</v>
      </c>
      <c r="DG67" s="225">
        <v>635.87890625</v>
      </c>
      <c r="DH67" s="225">
        <v>817.97271728515625</v>
      </c>
      <c r="DI67" s="225">
        <v>593.44647216796875</v>
      </c>
      <c r="DJ67" s="225">
        <v>841.299560546875</v>
      </c>
      <c r="DK67" s="225">
        <v>582.42706298828125</v>
      </c>
      <c r="DL67" s="225">
        <v>728.32330322265625</v>
      </c>
      <c r="DM67" s="225">
        <v>836.145751953125</v>
      </c>
      <c r="DN67" s="225">
        <v>822.70172119140625</v>
      </c>
      <c r="DO67" s="225">
        <v>601.38385009765625</v>
      </c>
      <c r="DP67" s="225">
        <v>693.6688232421875</v>
      </c>
      <c r="DQ67" s="225">
        <v>656.2705078125</v>
      </c>
      <c r="DR67" s="225">
        <v>760.9609375</v>
      </c>
      <c r="DS67" s="225">
        <v>635.0247802734375</v>
      </c>
      <c r="DT67" s="225">
        <v>815.507568359375</v>
      </c>
      <c r="DU67" s="225">
        <v>593.4805908203125</v>
      </c>
      <c r="DV67" s="225">
        <v>839.658935546875</v>
      </c>
      <c r="DW67" s="225">
        <v>582.7823486328125</v>
      </c>
      <c r="DX67" s="225">
        <v>728.5712890625</v>
      </c>
      <c r="DY67" s="225">
        <v>834.72979736328125</v>
      </c>
      <c r="DZ67" s="225">
        <v>820.52154541015625</v>
      </c>
      <c r="EA67" s="225">
        <v>600.9259033203125</v>
      </c>
      <c r="EB67" s="225">
        <v>692.5496826171875</v>
      </c>
      <c r="EC67" s="225">
        <v>672.26702880859375</v>
      </c>
      <c r="ED67" s="225">
        <v>758.82330322265625</v>
      </c>
      <c r="EE67" s="225">
        <v>635.30426025390625</v>
      </c>
      <c r="EF67" s="225">
        <v>814.29119873046875</v>
      </c>
      <c r="EG67" s="225">
        <v>592.06182861328125</v>
      </c>
      <c r="EH67" s="225">
        <v>842.30999755859375</v>
      </c>
      <c r="EI67" s="225">
        <v>583.40570068359375</v>
      </c>
      <c r="EJ67" s="225">
        <v>728.46978759765625</v>
      </c>
      <c r="EK67" s="225">
        <v>828.35260009765625</v>
      </c>
      <c r="EL67" s="225">
        <v>815.04217529296875</v>
      </c>
      <c r="EM67" s="225">
        <v>599.4232177734375</v>
      </c>
      <c r="EN67" s="225">
        <v>692.932373046875</v>
      </c>
      <c r="EO67" s="225">
        <v>659.98876953125</v>
      </c>
      <c r="EP67" s="225">
        <v>758.40447998046875</v>
      </c>
      <c r="EQ67" s="225">
        <v>635.31158447265625</v>
      </c>
      <c r="ER67" s="225">
        <v>813.21685791015625</v>
      </c>
      <c r="ES67" s="225">
        <v>593.1646728515625</v>
      </c>
      <c r="ET67" s="225">
        <v>845.0181884765625</v>
      </c>
      <c r="EU67" s="225">
        <v>579.9881591796875</v>
      </c>
      <c r="EV67" s="225">
        <v>728.8875732421875</v>
      </c>
      <c r="EW67" s="225">
        <v>816.99114990234375</v>
      </c>
      <c r="EX67" s="225">
        <v>817.68719482421875</v>
      </c>
      <c r="EY67" s="225">
        <v>598.53912353515625</v>
      </c>
      <c r="EZ67" s="225">
        <v>692.11480712890625</v>
      </c>
      <c r="FA67" s="225">
        <v>664.9393310546875</v>
      </c>
      <c r="FB67" s="225">
        <v>757.78271484375</v>
      </c>
      <c r="FC67" s="225">
        <v>634.89227294921875</v>
      </c>
      <c r="FD67" s="225">
        <v>810.5980224609375</v>
      </c>
      <c r="FE67" s="225">
        <v>591.383056640625</v>
      </c>
      <c r="FF67" s="225">
        <v>846.80462646484375</v>
      </c>
      <c r="FG67" s="225">
        <v>577.2174072265625</v>
      </c>
      <c r="FH67" s="225">
        <v>729.831787109375</v>
      </c>
      <c r="FI67" s="225">
        <v>817.15240478515625</v>
      </c>
      <c r="FJ67" s="225">
        <v>817.3084716796875</v>
      </c>
      <c r="FK67" s="225">
        <v>598.34130859375</v>
      </c>
      <c r="FL67" s="225">
        <v>692.54620361328125</v>
      </c>
      <c r="FM67" s="225">
        <v>668.9490966796875</v>
      </c>
      <c r="FN67" s="225">
        <v>754.9627685546875</v>
      </c>
      <c r="FO67" s="225">
        <v>634.830810546875</v>
      </c>
      <c r="FP67" s="225">
        <v>807.619873046875</v>
      </c>
      <c r="FQ67" s="225">
        <v>590.6490478515625</v>
      </c>
      <c r="FR67" s="225">
        <v>850.6044921875</v>
      </c>
      <c r="FS67" s="225">
        <v>576.98284912109375</v>
      </c>
      <c r="FT67" s="225">
        <v>731.1893310546875</v>
      </c>
      <c r="FU67" s="225">
        <v>807.076904296875</v>
      </c>
      <c r="FV67" s="225">
        <v>807.2022705078125</v>
      </c>
      <c r="FW67" s="225">
        <v>596.69482421875</v>
      </c>
      <c r="FX67" s="225">
        <v>692.9378662109375</v>
      </c>
      <c r="FY67" s="225">
        <v>675.6552734375</v>
      </c>
      <c r="FZ67" s="225">
        <v>754.03704833984375</v>
      </c>
      <c r="GA67" s="225">
        <v>635.04522705078125</v>
      </c>
      <c r="GB67" s="225">
        <v>767.64544677734375</v>
      </c>
      <c r="GC67" s="225">
        <v>766.44696044921875</v>
      </c>
      <c r="GD67" s="225">
        <v>759.28564453125</v>
      </c>
      <c r="GE67" s="225">
        <v>757.9989013671875</v>
      </c>
      <c r="GF67" s="225">
        <v>759.0767822265625</v>
      </c>
      <c r="GG67" s="225">
        <v>755.64776611328125</v>
      </c>
      <c r="GH67" s="225">
        <v>754.83380126953125</v>
      </c>
      <c r="GI67" s="225">
        <v>753.11456298828125</v>
      </c>
      <c r="GJ67" s="225">
        <v>747.629638671875</v>
      </c>
      <c r="GK67" s="225">
        <v>742.89093017578125</v>
      </c>
      <c r="GL67" s="225">
        <v>816.293212890625</v>
      </c>
      <c r="GM67" s="225">
        <v>593.218505859375</v>
      </c>
      <c r="GN67" s="225">
        <v>840.9239501953125</v>
      </c>
      <c r="GO67" s="225">
        <v>583.66143798828125</v>
      </c>
      <c r="GP67" s="225">
        <v>729.14971923828125</v>
      </c>
      <c r="GQ67" s="225">
        <v>822.8951416015625</v>
      </c>
      <c r="GR67" s="225">
        <v>816.22314453125</v>
      </c>
      <c r="GS67" s="225">
        <v>600.295654296875</v>
      </c>
      <c r="GT67" s="225">
        <v>692.9532470703125</v>
      </c>
      <c r="GU67" s="225">
        <v>667.46160888671875</v>
      </c>
      <c r="GV67" s="225">
        <v>758.39990234375</v>
      </c>
      <c r="GW67" s="225">
        <v>635.52264404296875</v>
      </c>
      <c r="GX67" s="225">
        <v>753.9342041015625</v>
      </c>
      <c r="GY67" s="225">
        <v>753.93414306640625</v>
      </c>
    </row>
    <row r="68" spans="1:207" x14ac:dyDescent="0.25">
      <c r="A68" s="226">
        <v>44713</v>
      </c>
      <c r="B68" s="225">
        <v>6</v>
      </c>
      <c r="C68" s="225">
        <v>2022</v>
      </c>
      <c r="D68" s="225">
        <v>786.24505615234375</v>
      </c>
      <c r="E68" s="225">
        <v>800.38519287109375</v>
      </c>
      <c r="F68" s="225">
        <v>828.365234375</v>
      </c>
      <c r="G68" s="225">
        <v>834.8223876953125</v>
      </c>
      <c r="H68" s="225">
        <v>831.29620361328125</v>
      </c>
      <c r="I68" s="225">
        <v>769.37841796875</v>
      </c>
      <c r="J68" s="225">
        <v>787.142333984375</v>
      </c>
      <c r="K68" s="225">
        <v>806.4542236328125</v>
      </c>
      <c r="L68" s="225">
        <v>825.92047119140625</v>
      </c>
      <c r="M68" s="225">
        <v>828.39813232421875</v>
      </c>
      <c r="N68" s="225">
        <v>830.6693115234375</v>
      </c>
      <c r="O68" s="225">
        <v>774.51318359375</v>
      </c>
      <c r="P68" s="225">
        <v>780.196044921875</v>
      </c>
      <c r="Q68" s="225">
        <v>796.89154052734375</v>
      </c>
      <c r="R68" s="225">
        <v>822.77349853515625</v>
      </c>
      <c r="S68" s="225">
        <v>835.5928955078125</v>
      </c>
      <c r="T68" s="225">
        <v>829.4962158203125</v>
      </c>
      <c r="U68" s="225">
        <v>775.38214111328125</v>
      </c>
      <c r="V68" s="225">
        <v>777.188720703125</v>
      </c>
      <c r="W68" s="225">
        <v>802.01666259765625</v>
      </c>
      <c r="X68" s="225">
        <v>824.1676025390625</v>
      </c>
      <c r="Y68" s="225">
        <v>825.59619140625</v>
      </c>
      <c r="Z68" s="225">
        <v>833.13580322265625</v>
      </c>
      <c r="AA68" s="225">
        <v>778.43450927734375</v>
      </c>
      <c r="AB68" s="225">
        <v>781.845703125</v>
      </c>
      <c r="AC68" s="225">
        <v>803.3685302734375</v>
      </c>
      <c r="AD68" s="225">
        <v>822.01544189453125</v>
      </c>
      <c r="AE68" s="225">
        <v>831.833740234375</v>
      </c>
      <c r="AF68" s="225">
        <v>825.98779296875</v>
      </c>
      <c r="AG68" s="225">
        <v>781.47821044921875</v>
      </c>
      <c r="AH68" s="225">
        <v>778.80096435546875</v>
      </c>
      <c r="AI68" s="225">
        <v>801.86761474609375</v>
      </c>
      <c r="AJ68" s="225">
        <v>819.639892578125</v>
      </c>
      <c r="AK68" s="225">
        <v>825.29168701171875</v>
      </c>
      <c r="AL68" s="225">
        <v>831.1533203125</v>
      </c>
      <c r="AM68" s="225">
        <v>774.79974365234375</v>
      </c>
      <c r="AN68" s="225">
        <v>780.76513671875</v>
      </c>
      <c r="AO68" s="225">
        <v>801.72344970703125</v>
      </c>
      <c r="AP68" s="225">
        <v>816.92559814453125</v>
      </c>
      <c r="AQ68" s="225">
        <v>829.1907958984375</v>
      </c>
      <c r="AR68" s="225">
        <v>825.75238037109375</v>
      </c>
      <c r="AS68" s="225">
        <v>774.47412109375</v>
      </c>
      <c r="AT68" s="225">
        <v>780.65240478515625</v>
      </c>
      <c r="AU68" s="225">
        <v>800.8916015625</v>
      </c>
      <c r="AV68" s="225">
        <v>815.06842041015625</v>
      </c>
      <c r="AW68" s="225">
        <v>819.1533203125</v>
      </c>
      <c r="AX68" s="225">
        <v>828.96502685546875</v>
      </c>
      <c r="AY68" s="225">
        <v>780.6456298828125</v>
      </c>
      <c r="AZ68" s="225">
        <v>775.75213623046875</v>
      </c>
      <c r="BA68" s="225">
        <v>798.4619140625</v>
      </c>
      <c r="BB68" s="225">
        <v>810.951416015625</v>
      </c>
      <c r="BC68" s="225">
        <v>815.05743408203125</v>
      </c>
      <c r="BD68" s="225">
        <v>823.9464111328125</v>
      </c>
      <c r="BE68" s="225">
        <v>777.68731689453125</v>
      </c>
      <c r="BF68" s="225">
        <v>774.06231689453125</v>
      </c>
      <c r="BG68" s="225">
        <v>795.79644775390625</v>
      </c>
      <c r="BH68" s="225">
        <v>807.87469482421875</v>
      </c>
      <c r="BI68" s="225">
        <v>824.72418212890625</v>
      </c>
      <c r="BJ68" s="225">
        <v>823.329833984375</v>
      </c>
      <c r="BK68" s="225">
        <v>775.9742431640625</v>
      </c>
      <c r="BL68" s="225">
        <v>863.0391845703125</v>
      </c>
      <c r="BM68" s="225">
        <v>637.19207763671875</v>
      </c>
      <c r="BN68" s="225">
        <v>871.845947265625</v>
      </c>
      <c r="BO68" s="225">
        <v>640.68255615234375</v>
      </c>
      <c r="BP68" s="225">
        <v>768.13714599609375</v>
      </c>
      <c r="BQ68" s="225">
        <v>902.54583740234375</v>
      </c>
      <c r="BR68" s="225">
        <v>862.45550537109375</v>
      </c>
      <c r="BS68" s="225">
        <v>610.063232421875</v>
      </c>
      <c r="BT68" s="225">
        <v>721.2147216796875</v>
      </c>
      <c r="BU68" s="225">
        <v>684.49542236328125</v>
      </c>
      <c r="BV68" s="225">
        <v>813.66705322265625</v>
      </c>
      <c r="BW68" s="225">
        <v>670.30706787109375</v>
      </c>
      <c r="BX68" s="225">
        <v>860.08575439453125</v>
      </c>
      <c r="BY68" s="225">
        <v>636.38458251953125</v>
      </c>
      <c r="BZ68" s="225">
        <v>875.54638671875</v>
      </c>
      <c r="CA68" s="225">
        <v>638.031494140625</v>
      </c>
      <c r="CB68" s="225">
        <v>768.92694091796875</v>
      </c>
      <c r="CC68" s="225">
        <v>903.6187744140625</v>
      </c>
      <c r="CD68" s="225">
        <v>862.41943359375</v>
      </c>
      <c r="CE68" s="225">
        <v>608.0987548828125</v>
      </c>
      <c r="CF68" s="225">
        <v>722.64215087890625</v>
      </c>
      <c r="CG68" s="225">
        <v>666.42401123046875</v>
      </c>
      <c r="CH68" s="225">
        <v>815.24652099609375</v>
      </c>
      <c r="CI68" s="225">
        <v>670.4986572265625</v>
      </c>
      <c r="CJ68" s="225">
        <v>858.0150146484375</v>
      </c>
      <c r="CK68" s="225">
        <v>634.02288818359375</v>
      </c>
      <c r="CL68" s="225">
        <v>883.92303466796875</v>
      </c>
      <c r="CM68" s="225">
        <v>629.09130859375</v>
      </c>
      <c r="CN68" s="225">
        <v>770.099853515625</v>
      </c>
      <c r="CO68" s="225">
        <v>893.35235595703125</v>
      </c>
      <c r="CP68" s="225">
        <v>865.2012939453125</v>
      </c>
      <c r="CQ68" s="225">
        <v>606.35028076171875</v>
      </c>
      <c r="CR68" s="225">
        <v>722.896728515625</v>
      </c>
      <c r="CS68" s="225">
        <v>681.04150390625</v>
      </c>
      <c r="CT68" s="225">
        <v>815.652099609375</v>
      </c>
      <c r="CU68" s="225">
        <v>668.5712890625</v>
      </c>
      <c r="CV68" s="225">
        <v>856.51678466796875</v>
      </c>
      <c r="CW68" s="225">
        <v>634.09124755859375</v>
      </c>
      <c r="CX68" s="225">
        <v>884.32232666015625</v>
      </c>
      <c r="CY68" s="225">
        <v>630.55096435546875</v>
      </c>
      <c r="CZ68" s="225">
        <v>772.3984375</v>
      </c>
      <c r="DA68" s="225">
        <v>899.92449951171875</v>
      </c>
      <c r="DB68" s="225">
        <v>854.83941650390625</v>
      </c>
      <c r="DC68" s="225">
        <v>604.1217041015625</v>
      </c>
      <c r="DD68" s="225">
        <v>721.81268310546875</v>
      </c>
      <c r="DE68" s="225">
        <v>677.38360595703125</v>
      </c>
      <c r="DF68" s="225">
        <v>811.31201171875</v>
      </c>
      <c r="DG68" s="225">
        <v>667.8768310546875</v>
      </c>
      <c r="DH68" s="225">
        <v>855.47967529296875</v>
      </c>
      <c r="DI68" s="225">
        <v>633.28057861328125</v>
      </c>
      <c r="DJ68" s="225">
        <v>889.73760986328125</v>
      </c>
      <c r="DK68" s="225">
        <v>621.78125</v>
      </c>
      <c r="DL68" s="225">
        <v>771.9415283203125</v>
      </c>
      <c r="DM68" s="225">
        <v>897.62115478515625</v>
      </c>
      <c r="DN68" s="225">
        <v>864.01654052734375</v>
      </c>
      <c r="DO68" s="225">
        <v>603.74371337890625</v>
      </c>
      <c r="DP68" s="225">
        <v>722.96441650390625</v>
      </c>
      <c r="DQ68" s="225">
        <v>670.44134521484375</v>
      </c>
      <c r="DR68" s="225">
        <v>808.33099365234375</v>
      </c>
      <c r="DS68" s="225">
        <v>666.66265869140625</v>
      </c>
      <c r="DT68" s="225">
        <v>852.969970703125</v>
      </c>
      <c r="DU68" s="225">
        <v>633.25567626953125</v>
      </c>
      <c r="DV68" s="225">
        <v>888.24237060546875</v>
      </c>
      <c r="DW68" s="225">
        <v>622.1951904296875</v>
      </c>
      <c r="DX68" s="225">
        <v>772.015380859375</v>
      </c>
      <c r="DY68" s="225">
        <v>896.12628173828125</v>
      </c>
      <c r="DZ68" s="225">
        <v>860.6883544921875</v>
      </c>
      <c r="EA68" s="225">
        <v>603.29547119140625</v>
      </c>
      <c r="EB68" s="225">
        <v>721.82861328125</v>
      </c>
      <c r="EC68" s="225">
        <v>686.50714111328125</v>
      </c>
      <c r="ED68" s="225">
        <v>806.5147705078125</v>
      </c>
      <c r="EE68" s="225">
        <v>667.266357421875</v>
      </c>
      <c r="EF68" s="225">
        <v>851.782470703125</v>
      </c>
      <c r="EG68" s="225">
        <v>632.1199951171875</v>
      </c>
      <c r="EH68" s="225">
        <v>891.09600830078125</v>
      </c>
      <c r="EI68" s="225">
        <v>622.44915771484375</v>
      </c>
      <c r="EJ68" s="225">
        <v>771.93280029296875</v>
      </c>
      <c r="EK68" s="225">
        <v>889.72320556640625</v>
      </c>
      <c r="EL68" s="225">
        <v>853.885986328125</v>
      </c>
      <c r="EM68" s="225">
        <v>601.79083251953125</v>
      </c>
      <c r="EN68" s="225">
        <v>722.965576171875</v>
      </c>
      <c r="EO68" s="225">
        <v>674.00689697265625</v>
      </c>
      <c r="EP68" s="225">
        <v>806.09881591796875</v>
      </c>
      <c r="EQ68" s="225">
        <v>667.2569580078125</v>
      </c>
      <c r="ER68" s="225">
        <v>850.78778076171875</v>
      </c>
      <c r="ES68" s="225">
        <v>633.1690673828125</v>
      </c>
      <c r="ET68" s="225">
        <v>894.06683349609375</v>
      </c>
      <c r="EU68" s="225">
        <v>619.17108154296875</v>
      </c>
      <c r="EV68" s="225">
        <v>772.4456787109375</v>
      </c>
      <c r="EW68" s="225">
        <v>878.0498046875</v>
      </c>
      <c r="EX68" s="225">
        <v>856.77801513671875</v>
      </c>
      <c r="EY68" s="225">
        <v>600.7493896484375</v>
      </c>
      <c r="EZ68" s="225">
        <v>722.28369140625</v>
      </c>
      <c r="FA68" s="225">
        <v>678.8734130859375</v>
      </c>
      <c r="FB68" s="225">
        <v>805.24658203125</v>
      </c>
      <c r="FC68" s="225">
        <v>666.87237548828125</v>
      </c>
      <c r="FD68" s="225">
        <v>848.24322509765625</v>
      </c>
      <c r="FE68" s="225">
        <v>631.73553466796875</v>
      </c>
      <c r="FF68" s="225">
        <v>896.3160400390625</v>
      </c>
      <c r="FG68" s="225">
        <v>616.188720703125</v>
      </c>
      <c r="FH68" s="225">
        <v>773.546630859375</v>
      </c>
      <c r="FI68" s="225">
        <v>878.1927490234375</v>
      </c>
      <c r="FJ68" s="225">
        <v>856.17889404296875</v>
      </c>
      <c r="FK68" s="225">
        <v>600.35284423828125</v>
      </c>
      <c r="FL68" s="225">
        <v>723.180419921875</v>
      </c>
      <c r="FM68" s="225">
        <v>682.96636962890625</v>
      </c>
      <c r="FN68" s="225">
        <v>801.9451904296875</v>
      </c>
      <c r="FO68" s="225">
        <v>666.94451904296875</v>
      </c>
      <c r="FP68" s="225">
        <v>845.441162109375</v>
      </c>
      <c r="FQ68" s="225">
        <v>630.9603271484375</v>
      </c>
      <c r="FR68" s="225">
        <v>900.0567626953125</v>
      </c>
      <c r="FS68" s="225">
        <v>616.4327392578125</v>
      </c>
      <c r="FT68" s="225">
        <v>775.1163330078125</v>
      </c>
      <c r="FU68" s="225">
        <v>868.00262451171875</v>
      </c>
      <c r="FV68" s="225">
        <v>843.73529052734375</v>
      </c>
      <c r="FW68" s="225">
        <v>598.585693359375</v>
      </c>
      <c r="FX68" s="225">
        <v>724.238037109375</v>
      </c>
      <c r="FY68" s="225">
        <v>689.9771728515625</v>
      </c>
      <c r="FZ68" s="225">
        <v>801.95281982421875</v>
      </c>
      <c r="GA68" s="225">
        <v>667.41131591796875</v>
      </c>
      <c r="GB68" s="225">
        <v>806.71630859375</v>
      </c>
      <c r="GC68" s="225">
        <v>805.918701171875</v>
      </c>
      <c r="GD68" s="225">
        <v>798.81781005859375</v>
      </c>
      <c r="GE68" s="225">
        <v>797.4305419921875</v>
      </c>
      <c r="GF68" s="225">
        <v>799.06109619140625</v>
      </c>
      <c r="GG68" s="225">
        <v>795.259765625</v>
      </c>
      <c r="GH68" s="225">
        <v>794.66351318359375</v>
      </c>
      <c r="GI68" s="225">
        <v>793.3336181640625</v>
      </c>
      <c r="GJ68" s="225">
        <v>787.9510498046875</v>
      </c>
      <c r="GK68" s="225">
        <v>783.605712890625</v>
      </c>
      <c r="GL68" s="225">
        <v>853.8072509765625</v>
      </c>
      <c r="GM68" s="225">
        <v>633.1632080078125</v>
      </c>
      <c r="GN68" s="225">
        <v>889.5966796875</v>
      </c>
      <c r="GO68" s="225">
        <v>623.07391357421875</v>
      </c>
      <c r="GP68" s="225">
        <v>772.71856689453125</v>
      </c>
      <c r="GQ68" s="225">
        <v>884.1387939453125</v>
      </c>
      <c r="GR68" s="225">
        <v>855.384765625</v>
      </c>
      <c r="GS68" s="225">
        <v>602.7166748046875</v>
      </c>
      <c r="GT68" s="225">
        <v>722.913818359375</v>
      </c>
      <c r="GU68" s="225">
        <v>681.49468994140625</v>
      </c>
      <c r="GV68" s="225">
        <v>806.06689453125</v>
      </c>
      <c r="GW68" s="225">
        <v>667.59619140625</v>
      </c>
      <c r="GX68" s="225">
        <v>793.91253662109375</v>
      </c>
      <c r="GY68" s="225">
        <v>793.9124755859375</v>
      </c>
    </row>
    <row r="69" spans="1:207" x14ac:dyDescent="0.25">
      <c r="A69" s="226">
        <v>44743</v>
      </c>
      <c r="B69" s="225">
        <v>7</v>
      </c>
      <c r="C69" s="225">
        <v>2022</v>
      </c>
      <c r="D69" s="225">
        <v>840.28472900390625</v>
      </c>
      <c r="E69" s="225">
        <v>859.19281005859375</v>
      </c>
      <c r="F69" s="225">
        <v>882.6729736328125</v>
      </c>
      <c r="G69" s="225">
        <v>895.691650390625</v>
      </c>
      <c r="H69" s="225">
        <v>890.57415771484375</v>
      </c>
      <c r="I69" s="225">
        <v>830.345458984375</v>
      </c>
      <c r="J69" s="225">
        <v>842.12982177734375</v>
      </c>
      <c r="K69" s="225">
        <v>865.65484619140625</v>
      </c>
      <c r="L69" s="225">
        <v>880.19757080078125</v>
      </c>
      <c r="M69" s="225">
        <v>889.1607666015625</v>
      </c>
      <c r="N69" s="225">
        <v>890.1705322265625</v>
      </c>
      <c r="O69" s="225">
        <v>837.35772705078125</v>
      </c>
      <c r="P69" s="225">
        <v>834.6766357421875</v>
      </c>
      <c r="Q69" s="225">
        <v>855.50006103515625</v>
      </c>
      <c r="R69" s="225">
        <v>876.8426513671875</v>
      </c>
      <c r="S69" s="225">
        <v>895.863525390625</v>
      </c>
      <c r="T69" s="225">
        <v>889.0872802734375</v>
      </c>
      <c r="U69" s="225">
        <v>837.74005126953125</v>
      </c>
      <c r="V69" s="225">
        <v>832.4193115234375</v>
      </c>
      <c r="W69" s="225">
        <v>862.5396728515625</v>
      </c>
      <c r="X69" s="225">
        <v>877.80218505859375</v>
      </c>
      <c r="Y69" s="225">
        <v>886.720947265625</v>
      </c>
      <c r="Z69" s="225">
        <v>893.25714111328125</v>
      </c>
      <c r="AA69" s="225">
        <v>840.5079345703125</v>
      </c>
      <c r="AB69" s="225">
        <v>837.83563232421875</v>
      </c>
      <c r="AC69" s="225">
        <v>863.148193359375</v>
      </c>
      <c r="AD69" s="225">
        <v>876.07879638671875</v>
      </c>
      <c r="AE69" s="225">
        <v>892.05096435546875</v>
      </c>
      <c r="AF69" s="225">
        <v>886.043701171875</v>
      </c>
      <c r="AG69" s="225">
        <v>842.66363525390625</v>
      </c>
      <c r="AH69" s="225">
        <v>834.8038330078125</v>
      </c>
      <c r="AI69" s="225">
        <v>862.062255859375</v>
      </c>
      <c r="AJ69" s="225">
        <v>874.11773681640625</v>
      </c>
      <c r="AK69" s="225">
        <v>886.137451171875</v>
      </c>
      <c r="AL69" s="225">
        <v>891.656494140625</v>
      </c>
      <c r="AM69" s="225">
        <v>837.02093505859375</v>
      </c>
      <c r="AN69" s="225">
        <v>837.21478271484375</v>
      </c>
      <c r="AO69" s="225">
        <v>861.462646484375</v>
      </c>
      <c r="AP69" s="225">
        <v>872.4075927734375</v>
      </c>
      <c r="AQ69" s="225">
        <v>889.591064453125</v>
      </c>
      <c r="AR69" s="225">
        <v>887.34002685546875</v>
      </c>
      <c r="AS69" s="225">
        <v>836.43536376953125</v>
      </c>
      <c r="AT69" s="225">
        <v>837.7525634765625</v>
      </c>
      <c r="AU69" s="225">
        <v>862.24639892578125</v>
      </c>
      <c r="AV69" s="225">
        <v>869.79486083984375</v>
      </c>
      <c r="AW69" s="225">
        <v>879.670166015625</v>
      </c>
      <c r="AX69" s="225">
        <v>890.8892822265625</v>
      </c>
      <c r="AY69" s="225">
        <v>842.73419189453125</v>
      </c>
      <c r="AZ69" s="225">
        <v>833.67730712890625</v>
      </c>
      <c r="BA69" s="225">
        <v>859.36822509765625</v>
      </c>
      <c r="BB69" s="225">
        <v>865.793212890625</v>
      </c>
      <c r="BC69" s="225">
        <v>874.6278076171875</v>
      </c>
      <c r="BD69" s="225">
        <v>886.7003173828125</v>
      </c>
      <c r="BE69" s="225">
        <v>839.67999267578125</v>
      </c>
      <c r="BF69" s="225">
        <v>833.89422607421875</v>
      </c>
      <c r="BG69" s="225">
        <v>859.0587158203125</v>
      </c>
      <c r="BH69" s="225">
        <v>864.18817138671875</v>
      </c>
      <c r="BI69" s="225">
        <v>887.46722412109375</v>
      </c>
      <c r="BJ69" s="225">
        <v>885.7298583984375</v>
      </c>
      <c r="BK69" s="225">
        <v>838.79058837890625</v>
      </c>
      <c r="BL69" s="225">
        <v>914.9298095703125</v>
      </c>
      <c r="BM69" s="225">
        <v>678.0206298828125</v>
      </c>
      <c r="BN69" s="225">
        <v>949.65380859375</v>
      </c>
      <c r="BO69" s="225">
        <v>670.67266845703125</v>
      </c>
      <c r="BP69" s="225">
        <v>847.74920654296875</v>
      </c>
      <c r="BQ69" s="225">
        <v>963.531494140625</v>
      </c>
      <c r="BR69" s="225">
        <v>910.491455078125</v>
      </c>
      <c r="BS69" s="225">
        <v>645.23748779296875</v>
      </c>
      <c r="BT69" s="225">
        <v>813.70587158203125</v>
      </c>
      <c r="BU69" s="225">
        <v>727.26837158203125</v>
      </c>
      <c r="BV69" s="225">
        <v>888.61151123046875</v>
      </c>
      <c r="BW69" s="225">
        <v>725.08612060546875</v>
      </c>
      <c r="BX69" s="225">
        <v>911.65972900390625</v>
      </c>
      <c r="BY69" s="225">
        <v>677.07049560546875</v>
      </c>
      <c r="BZ69" s="225">
        <v>953.61553955078125</v>
      </c>
      <c r="CA69" s="225">
        <v>667.5670166015625</v>
      </c>
      <c r="CB69" s="225">
        <v>848.06817626953125</v>
      </c>
      <c r="CC69" s="225">
        <v>965.0726318359375</v>
      </c>
      <c r="CD69" s="225">
        <v>911.52630615234375</v>
      </c>
      <c r="CE69" s="225">
        <v>643.0404052734375</v>
      </c>
      <c r="CF69" s="225">
        <v>815.96319580078125</v>
      </c>
      <c r="CG69" s="225">
        <v>706.15740966796875</v>
      </c>
      <c r="CH69" s="225">
        <v>890.2745361328125</v>
      </c>
      <c r="CI69" s="225">
        <v>725.0888671875</v>
      </c>
      <c r="CJ69" s="225">
        <v>909.39007568359375</v>
      </c>
      <c r="CK69" s="225">
        <v>674.7269287109375</v>
      </c>
      <c r="CL69" s="225">
        <v>961.0919189453125</v>
      </c>
      <c r="CM69" s="225">
        <v>657.95697021484375</v>
      </c>
      <c r="CN69" s="225">
        <v>849.36004638671875</v>
      </c>
      <c r="CO69" s="225">
        <v>954.27655029296875</v>
      </c>
      <c r="CP69" s="225">
        <v>914.37158203125</v>
      </c>
      <c r="CQ69" s="225">
        <v>640.6265869140625</v>
      </c>
      <c r="CR69" s="225">
        <v>816.79180908203125</v>
      </c>
      <c r="CS69" s="225">
        <v>726.27606201171875</v>
      </c>
      <c r="CT69" s="225">
        <v>891.45001220703125</v>
      </c>
      <c r="CU69" s="225">
        <v>722.726806640625</v>
      </c>
      <c r="CV69" s="225">
        <v>908.044189453125</v>
      </c>
      <c r="CW69" s="225">
        <v>675.09405517578125</v>
      </c>
      <c r="CX69" s="225">
        <v>961.7027587890625</v>
      </c>
      <c r="CY69" s="225">
        <v>659.73614501953125</v>
      </c>
      <c r="CZ69" s="225">
        <v>852.22991943359375</v>
      </c>
      <c r="DA69" s="225">
        <v>961.27264404296875</v>
      </c>
      <c r="DB69" s="225">
        <v>902.687744140625</v>
      </c>
      <c r="DC69" s="225">
        <v>638.07208251953125</v>
      </c>
      <c r="DD69" s="225">
        <v>816.64886474609375</v>
      </c>
      <c r="DE69" s="225">
        <v>722.0411376953125</v>
      </c>
      <c r="DF69" s="225">
        <v>889.231689453125</v>
      </c>
      <c r="DG69" s="225">
        <v>721.81787109375</v>
      </c>
      <c r="DH69" s="225">
        <v>906.76788330078125</v>
      </c>
      <c r="DI69" s="225">
        <v>674.29498291015625</v>
      </c>
      <c r="DJ69" s="225">
        <v>966.62353515625</v>
      </c>
      <c r="DK69" s="225">
        <v>649.94024658203125</v>
      </c>
      <c r="DL69" s="225">
        <v>851.2730712890625</v>
      </c>
      <c r="DM69" s="225">
        <v>959.1966552734375</v>
      </c>
      <c r="DN69" s="225">
        <v>913.60260009765625</v>
      </c>
      <c r="DO69" s="225">
        <v>637.4271240234375</v>
      </c>
      <c r="DP69" s="225">
        <v>818.55645751953125</v>
      </c>
      <c r="DQ69" s="225">
        <v>713.41217041015625</v>
      </c>
      <c r="DR69" s="225">
        <v>886.54595947265625</v>
      </c>
      <c r="DS69" s="225">
        <v>720.4854736328125</v>
      </c>
      <c r="DT69" s="225">
        <v>904.37255859375</v>
      </c>
      <c r="DU69" s="225">
        <v>673.86279296875</v>
      </c>
      <c r="DV69" s="225">
        <v>965.48382568359375</v>
      </c>
      <c r="DW69" s="225">
        <v>650.53570556640625</v>
      </c>
      <c r="DX69" s="225">
        <v>851.44378662109375</v>
      </c>
      <c r="DY69" s="225">
        <v>957.34271240234375</v>
      </c>
      <c r="DZ69" s="225">
        <v>910.034423828125</v>
      </c>
      <c r="EA69" s="225">
        <v>636.7398681640625</v>
      </c>
      <c r="EB69" s="225">
        <v>816.73883056640625</v>
      </c>
      <c r="EC69" s="225">
        <v>733.8192138671875</v>
      </c>
      <c r="ED69" s="225">
        <v>885.0440673828125</v>
      </c>
      <c r="EE69" s="225">
        <v>721.093505859375</v>
      </c>
      <c r="EF69" s="225">
        <v>903.22381591796875</v>
      </c>
      <c r="EG69" s="225">
        <v>672.48834228515625</v>
      </c>
      <c r="EH69" s="225">
        <v>968.22198486328125</v>
      </c>
      <c r="EI69" s="225">
        <v>650.85565185546875</v>
      </c>
      <c r="EJ69" s="225">
        <v>851.32098388671875</v>
      </c>
      <c r="EK69" s="225">
        <v>950.76483154296875</v>
      </c>
      <c r="EL69" s="225">
        <v>901.48260498046875</v>
      </c>
      <c r="EM69" s="225">
        <v>635.18719482421875</v>
      </c>
      <c r="EN69" s="225">
        <v>817.9521484375</v>
      </c>
      <c r="EO69" s="225">
        <v>717.83758544921875</v>
      </c>
      <c r="EP69" s="225">
        <v>885.620361328125</v>
      </c>
      <c r="EQ69" s="225">
        <v>721.007080078125</v>
      </c>
      <c r="ER69" s="225">
        <v>902.18768310546875</v>
      </c>
      <c r="ES69" s="225">
        <v>674.068115234375</v>
      </c>
      <c r="ET69" s="225">
        <v>970.7738037109375</v>
      </c>
      <c r="EU69" s="225">
        <v>647.5380859375</v>
      </c>
      <c r="EV69" s="225">
        <v>851.97784423828125</v>
      </c>
      <c r="EW69" s="225">
        <v>938.3251953125</v>
      </c>
      <c r="EX69" s="225">
        <v>905.1444091796875</v>
      </c>
      <c r="EY69" s="225">
        <v>634.00848388671875</v>
      </c>
      <c r="EZ69" s="225">
        <v>817.9100341796875</v>
      </c>
      <c r="FA69" s="225">
        <v>724.84130859375</v>
      </c>
      <c r="FB69" s="225">
        <v>885.2965087890625</v>
      </c>
      <c r="FC69" s="225">
        <v>720.685546875</v>
      </c>
      <c r="FD69" s="225">
        <v>899.4931640625</v>
      </c>
      <c r="FE69" s="225">
        <v>672.47784423828125</v>
      </c>
      <c r="FF69" s="225">
        <v>973.287841796875</v>
      </c>
      <c r="FG69" s="225">
        <v>644.2877197265625</v>
      </c>
      <c r="FH69" s="225">
        <v>853.54498291015625</v>
      </c>
      <c r="FI69" s="225">
        <v>938.81683349609375</v>
      </c>
      <c r="FJ69" s="225">
        <v>904.65081787109375</v>
      </c>
      <c r="FK69" s="225">
        <v>633.174560546875</v>
      </c>
      <c r="FL69" s="225">
        <v>819.0740966796875</v>
      </c>
      <c r="FM69" s="225">
        <v>729.290771484375</v>
      </c>
      <c r="FN69" s="225">
        <v>882.0052490234375</v>
      </c>
      <c r="FO69" s="225">
        <v>720.830810546875</v>
      </c>
      <c r="FP69" s="225">
        <v>896.69317626953125</v>
      </c>
      <c r="FQ69" s="225">
        <v>671.45281982421875</v>
      </c>
      <c r="FR69" s="225">
        <v>976.3104248046875</v>
      </c>
      <c r="FS69" s="225">
        <v>645.013671875</v>
      </c>
      <c r="FT69" s="225">
        <v>855.61260986328125</v>
      </c>
      <c r="FU69" s="225">
        <v>927.79803466796875</v>
      </c>
      <c r="FV69" s="225">
        <v>889.458251953125</v>
      </c>
      <c r="FW69" s="225">
        <v>630.63433837890625</v>
      </c>
      <c r="FX69" s="225">
        <v>819.731689453125</v>
      </c>
      <c r="FY69" s="225">
        <v>739.8592529296875</v>
      </c>
      <c r="FZ69" s="225">
        <v>884.9512939453125</v>
      </c>
      <c r="GA69" s="225">
        <v>721.27777099609375</v>
      </c>
      <c r="GB69" s="225">
        <v>863.74725341796875</v>
      </c>
      <c r="GC69" s="225">
        <v>863.3470458984375</v>
      </c>
      <c r="GD69" s="225">
        <v>855.65301513671875</v>
      </c>
      <c r="GE69" s="225">
        <v>855.32525634765625</v>
      </c>
      <c r="GF69" s="225">
        <v>856.97332763671875</v>
      </c>
      <c r="GG69" s="225">
        <v>853.47021484375</v>
      </c>
      <c r="GH69" s="225">
        <v>852.98638916015625</v>
      </c>
      <c r="GI69" s="225">
        <v>852.504638671875</v>
      </c>
      <c r="GJ69" s="225">
        <v>847.3040771484375</v>
      </c>
      <c r="GK69" s="225">
        <v>844.641357421875</v>
      </c>
      <c r="GL69" s="225">
        <v>905.23529052734375</v>
      </c>
      <c r="GM69" s="225">
        <v>673.87896728515625</v>
      </c>
      <c r="GN69" s="225">
        <v>966.64453125</v>
      </c>
      <c r="GO69" s="225">
        <v>651.6878662109375</v>
      </c>
      <c r="GP69" s="225">
        <v>852.52978515625</v>
      </c>
      <c r="GQ69" s="225">
        <v>944.802734375</v>
      </c>
      <c r="GR69" s="225">
        <v>903.3365478515625</v>
      </c>
      <c r="GS69" s="225">
        <v>636.1519775390625</v>
      </c>
      <c r="GT69" s="225">
        <v>817.9622802734375</v>
      </c>
      <c r="GU69" s="225">
        <v>727.63287353515625</v>
      </c>
      <c r="GV69" s="225">
        <v>885.71234130859375</v>
      </c>
      <c r="GW69" s="225">
        <v>721.54486083984375</v>
      </c>
      <c r="GX69" s="225">
        <v>852.653564453125</v>
      </c>
      <c r="GY69" s="225">
        <v>852.65350341796875</v>
      </c>
    </row>
    <row r="70" spans="1:207" x14ac:dyDescent="0.25">
      <c r="A70" s="226">
        <v>44774</v>
      </c>
      <c r="B70" s="225">
        <v>8</v>
      </c>
      <c r="C70" s="225">
        <v>2022</v>
      </c>
      <c r="D70" s="225">
        <v>899.3717041015625</v>
      </c>
      <c r="E70" s="225">
        <v>920.25518798828125</v>
      </c>
      <c r="F70" s="225">
        <v>949.975341796875</v>
      </c>
      <c r="G70" s="225">
        <v>963.987548828125</v>
      </c>
      <c r="H70" s="225">
        <v>950.63006591796875</v>
      </c>
      <c r="I70" s="225">
        <v>883.90240478515625</v>
      </c>
      <c r="J70" s="225">
        <v>901.4072265625</v>
      </c>
      <c r="K70" s="225">
        <v>926.48297119140625</v>
      </c>
      <c r="L70" s="225">
        <v>947.243408203125</v>
      </c>
      <c r="M70" s="225">
        <v>956.54168701171875</v>
      </c>
      <c r="N70" s="225">
        <v>949.5791015625</v>
      </c>
      <c r="O70" s="225">
        <v>891.70672607421875</v>
      </c>
      <c r="P70" s="225">
        <v>892.90521240234375</v>
      </c>
      <c r="Q70" s="225">
        <v>915.2049560546875</v>
      </c>
      <c r="R70" s="225">
        <v>943.0029296875</v>
      </c>
      <c r="S70" s="225">
        <v>963.931640625</v>
      </c>
      <c r="T70" s="225">
        <v>947.14263916015625</v>
      </c>
      <c r="U70" s="225">
        <v>891.92193603515625</v>
      </c>
      <c r="V70" s="225">
        <v>891.06158447265625</v>
      </c>
      <c r="W70" s="225">
        <v>923.034423828125</v>
      </c>
      <c r="X70" s="225">
        <v>943.16278076171875</v>
      </c>
      <c r="Y70" s="225">
        <v>953.70062255859375</v>
      </c>
      <c r="Z70" s="225">
        <v>950.46746826171875</v>
      </c>
      <c r="AA70" s="225">
        <v>894.6527099609375</v>
      </c>
      <c r="AB70" s="225">
        <v>896.28485107421875</v>
      </c>
      <c r="AC70" s="225">
        <v>922.9747314453125</v>
      </c>
      <c r="AD70" s="225">
        <v>941.1292724609375</v>
      </c>
      <c r="AE70" s="225">
        <v>959.05291748046875</v>
      </c>
      <c r="AF70" s="225">
        <v>943.66510009765625</v>
      </c>
      <c r="AG70" s="225">
        <v>896.8408203125</v>
      </c>
      <c r="AH70" s="225">
        <v>892.71185302734375</v>
      </c>
      <c r="AI70" s="225">
        <v>921.7998046875</v>
      </c>
      <c r="AJ70" s="225">
        <v>939.5509033203125</v>
      </c>
      <c r="AK70" s="225">
        <v>953.55126953125</v>
      </c>
      <c r="AL70" s="225">
        <v>948.36883544921875</v>
      </c>
      <c r="AM70" s="225">
        <v>891.36566162109375</v>
      </c>
      <c r="AN70" s="225">
        <v>895.90216064453125</v>
      </c>
      <c r="AO70" s="225">
        <v>920.4732666015625</v>
      </c>
      <c r="AP70" s="225">
        <v>938.067138671875</v>
      </c>
      <c r="AQ70" s="225">
        <v>956.21185302734375</v>
      </c>
      <c r="AR70" s="225">
        <v>943.00421142578125</v>
      </c>
      <c r="AS70" s="225">
        <v>890.16229248046875</v>
      </c>
      <c r="AT70" s="225">
        <v>896.114013671875</v>
      </c>
      <c r="AU70" s="225">
        <v>922.0362548828125</v>
      </c>
      <c r="AV70" s="225">
        <v>934.6568603515625</v>
      </c>
      <c r="AW70" s="225">
        <v>946.20037841796875</v>
      </c>
      <c r="AX70" s="225">
        <v>946.3397216796875</v>
      </c>
      <c r="AY70" s="225">
        <v>896.76055908203125</v>
      </c>
      <c r="AZ70" s="225">
        <v>891.1217041015625</v>
      </c>
      <c r="BA70" s="225">
        <v>918.17718505859375</v>
      </c>
      <c r="BB70" s="225">
        <v>930.3304443359375</v>
      </c>
      <c r="BC70" s="225">
        <v>940.1806640625</v>
      </c>
      <c r="BD70" s="225">
        <v>941.4686279296875</v>
      </c>
      <c r="BE70" s="225">
        <v>893.20599365234375</v>
      </c>
      <c r="BF70" s="225">
        <v>891.76654052734375</v>
      </c>
      <c r="BG70" s="225">
        <v>917.64599609375</v>
      </c>
      <c r="BH70" s="225">
        <v>929.34771728515625</v>
      </c>
      <c r="BI70" s="225">
        <v>956.4307861328125</v>
      </c>
      <c r="BJ70" s="225">
        <v>939.1395263671875</v>
      </c>
      <c r="BK70" s="225">
        <v>892.29083251953125</v>
      </c>
      <c r="BL70" s="225">
        <v>980.57427978515625</v>
      </c>
      <c r="BM70" s="225">
        <v>724.86956787109375</v>
      </c>
      <c r="BN70" s="225">
        <v>1045.65234375</v>
      </c>
      <c r="BO70" s="225">
        <v>710.90277099609375</v>
      </c>
      <c r="BP70" s="225">
        <v>919.20074462890625</v>
      </c>
      <c r="BQ70" s="225">
        <v>1016.912353515625</v>
      </c>
      <c r="BR70" s="225">
        <v>971.32647705078125</v>
      </c>
      <c r="BS70" s="225">
        <v>671.24188232421875</v>
      </c>
      <c r="BT70" s="225">
        <v>856.31927490234375</v>
      </c>
      <c r="BU70" s="225">
        <v>761.23870849609375</v>
      </c>
      <c r="BV70" s="225">
        <v>948.7840576171875</v>
      </c>
      <c r="BW70" s="225">
        <v>788.2501220703125</v>
      </c>
      <c r="BX70" s="225">
        <v>976.8568115234375</v>
      </c>
      <c r="BY70" s="225">
        <v>724.23974609375</v>
      </c>
      <c r="BZ70" s="225">
        <v>1048.9803466796875</v>
      </c>
      <c r="CA70" s="225">
        <v>706.82403564453125</v>
      </c>
      <c r="CB70" s="225">
        <v>919.45135498046875</v>
      </c>
      <c r="CC70" s="225">
        <v>1018.3194580078125</v>
      </c>
      <c r="CD70" s="225">
        <v>971.23577880859375</v>
      </c>
      <c r="CE70" s="225">
        <v>669.2550048828125</v>
      </c>
      <c r="CF70" s="225">
        <v>858.4185791015625</v>
      </c>
      <c r="CG70" s="225">
        <v>741.94769287109375</v>
      </c>
      <c r="CH70" s="225">
        <v>950.45703125</v>
      </c>
      <c r="CI70" s="225">
        <v>787.80462646484375</v>
      </c>
      <c r="CJ70" s="225">
        <v>974.2664794921875</v>
      </c>
      <c r="CK70" s="225">
        <v>721.73675537109375</v>
      </c>
      <c r="CL70" s="225">
        <v>1056.79931640625</v>
      </c>
      <c r="CM70" s="225">
        <v>695.61151123046875</v>
      </c>
      <c r="CN70" s="225">
        <v>920.845458984375</v>
      </c>
      <c r="CO70" s="225">
        <v>1007.888427734375</v>
      </c>
      <c r="CP70" s="225">
        <v>974.441650390625</v>
      </c>
      <c r="CQ70" s="225">
        <v>666.65997314453125</v>
      </c>
      <c r="CR70" s="225">
        <v>859.05096435546875</v>
      </c>
      <c r="CS70" s="225">
        <v>760.72357177734375</v>
      </c>
      <c r="CT70" s="225">
        <v>951.5291748046875</v>
      </c>
      <c r="CU70" s="225">
        <v>785.25323486328125</v>
      </c>
      <c r="CV70" s="225">
        <v>972.7930908203125</v>
      </c>
      <c r="CW70" s="225">
        <v>722.54888916015625</v>
      </c>
      <c r="CX70" s="225">
        <v>1056.70947265625</v>
      </c>
      <c r="CY70" s="225">
        <v>696.96624755859375</v>
      </c>
      <c r="CZ70" s="225">
        <v>923.949462890625</v>
      </c>
      <c r="DA70" s="225">
        <v>1014.5964965820313</v>
      </c>
      <c r="DB70" s="225">
        <v>962.38427734375</v>
      </c>
      <c r="DC70" s="225">
        <v>664.11407470703125</v>
      </c>
      <c r="DD70" s="225">
        <v>857.79815673828125</v>
      </c>
      <c r="DE70" s="225">
        <v>756.56842041015625</v>
      </c>
      <c r="DF70" s="225">
        <v>948.591552734375</v>
      </c>
      <c r="DG70" s="225">
        <v>784.03509521484375</v>
      </c>
      <c r="DH70" s="225">
        <v>971.38470458984375</v>
      </c>
      <c r="DI70" s="225">
        <v>721.277587890625</v>
      </c>
      <c r="DJ70" s="225">
        <v>1062.4464111328125</v>
      </c>
      <c r="DK70" s="225">
        <v>686.02154541015625</v>
      </c>
      <c r="DL70" s="225">
        <v>923.0009765625</v>
      </c>
      <c r="DM70" s="225">
        <v>1012.7368774414063</v>
      </c>
      <c r="DN70" s="225">
        <v>973.48681640625</v>
      </c>
      <c r="DO70" s="225">
        <v>663.2149658203125</v>
      </c>
      <c r="DP70" s="225">
        <v>859.4595947265625</v>
      </c>
      <c r="DQ70" s="225">
        <v>749.336669921875</v>
      </c>
      <c r="DR70" s="225">
        <v>945.6927490234375</v>
      </c>
      <c r="DS70" s="225">
        <v>783.01177978515625</v>
      </c>
      <c r="DT70" s="225">
        <v>968.66326904296875</v>
      </c>
      <c r="DU70" s="225">
        <v>720.81439208984375</v>
      </c>
      <c r="DV70" s="225">
        <v>1060.71337890625</v>
      </c>
      <c r="DW70" s="225">
        <v>686.1220703125</v>
      </c>
      <c r="DX70" s="225">
        <v>922.785888671875</v>
      </c>
      <c r="DY70" s="225">
        <v>1010.9436645507813</v>
      </c>
      <c r="DZ70" s="225">
        <v>969.529541015625</v>
      </c>
      <c r="EA70" s="225">
        <v>662.73663330078125</v>
      </c>
      <c r="EB70" s="225">
        <v>857.89202880859375</v>
      </c>
      <c r="EC70" s="225">
        <v>767.293701171875</v>
      </c>
      <c r="ED70" s="225">
        <v>943.90472412109375</v>
      </c>
      <c r="EE70" s="225">
        <v>783.20556640625</v>
      </c>
      <c r="EF70" s="225">
        <v>967.33880615234375</v>
      </c>
      <c r="EG70" s="225">
        <v>719.53997802734375</v>
      </c>
      <c r="EH70" s="225">
        <v>1063.1793212890625</v>
      </c>
      <c r="EI70" s="225">
        <v>686.01611328125</v>
      </c>
      <c r="EJ70" s="225">
        <v>922.66778564453125</v>
      </c>
      <c r="EK70" s="225">
        <v>1004.7197875976563</v>
      </c>
      <c r="EL70" s="225">
        <v>961.92388916015625</v>
      </c>
      <c r="EM70" s="225">
        <v>661.3372802734375</v>
      </c>
      <c r="EN70" s="225">
        <v>859.46319580078125</v>
      </c>
      <c r="EO70" s="225">
        <v>752.86761474609375</v>
      </c>
      <c r="EP70" s="225">
        <v>944.203857421875</v>
      </c>
      <c r="EQ70" s="225">
        <v>782.94903564453125</v>
      </c>
      <c r="ER70" s="225">
        <v>966.18719482421875</v>
      </c>
      <c r="ES70" s="225">
        <v>721.07537841796875</v>
      </c>
      <c r="ET70" s="225">
        <v>1065.8009033203125</v>
      </c>
      <c r="EU70" s="225">
        <v>682.331298828125</v>
      </c>
      <c r="EV70" s="225">
        <v>923.50189208984375</v>
      </c>
      <c r="EW70" s="225">
        <v>992.9490966796875</v>
      </c>
      <c r="EX70" s="225">
        <v>965.36553955078125</v>
      </c>
      <c r="EY70" s="225">
        <v>659.96551513671875</v>
      </c>
      <c r="EZ70" s="225">
        <v>858.64276123046875</v>
      </c>
      <c r="FA70" s="225">
        <v>758.53009033203125</v>
      </c>
      <c r="FB70" s="225">
        <v>943.73480224609375</v>
      </c>
      <c r="FC70" s="225">
        <v>782.7589111328125</v>
      </c>
      <c r="FD70" s="225">
        <v>963.0712890625</v>
      </c>
      <c r="FE70" s="225">
        <v>719.66162109375</v>
      </c>
      <c r="FF70" s="225">
        <v>1068.3319091796875</v>
      </c>
      <c r="FG70" s="225">
        <v>678.33392333984375</v>
      </c>
      <c r="FH70" s="225">
        <v>925.2501220703125</v>
      </c>
      <c r="FI70" s="225">
        <v>993.471923828125</v>
      </c>
      <c r="FJ70" s="225">
        <v>965.2625732421875</v>
      </c>
      <c r="FK70" s="225">
        <v>659.10369873046875</v>
      </c>
      <c r="FL70" s="225">
        <v>859.8712158203125</v>
      </c>
      <c r="FM70" s="225">
        <v>762.80743408203125</v>
      </c>
      <c r="FN70" s="225">
        <v>940.28118896484375</v>
      </c>
      <c r="FO70" s="225">
        <v>782.69769287109375</v>
      </c>
      <c r="FP70" s="225">
        <v>959.750732421875</v>
      </c>
      <c r="FQ70" s="225">
        <v>718.85858154296875</v>
      </c>
      <c r="FR70" s="225">
        <v>1070.9727783203125</v>
      </c>
      <c r="FS70" s="225">
        <v>678.5726318359375</v>
      </c>
      <c r="FT70" s="225">
        <v>927.47674560546875</v>
      </c>
      <c r="FU70" s="225">
        <v>982.9498291015625</v>
      </c>
      <c r="FV70" s="225">
        <v>950.78240966796875</v>
      </c>
      <c r="FW70" s="225">
        <v>656.77734375</v>
      </c>
      <c r="FX70" s="225">
        <v>861.124267578125</v>
      </c>
      <c r="FY70" s="225">
        <v>771.984130859375</v>
      </c>
      <c r="FZ70" s="225">
        <v>942.35107421875</v>
      </c>
      <c r="GA70" s="225">
        <v>782.664794921875</v>
      </c>
      <c r="GB70" s="225">
        <v>925.93255615234375</v>
      </c>
      <c r="GC70" s="225">
        <v>924.892822265625</v>
      </c>
      <c r="GD70" s="225">
        <v>915.94830322265625</v>
      </c>
      <c r="GE70" s="225">
        <v>915.4068603515625</v>
      </c>
      <c r="GF70" s="225">
        <v>916.72259521484375</v>
      </c>
      <c r="GG70" s="225">
        <v>912.69073486328125</v>
      </c>
      <c r="GH70" s="225">
        <v>912.03656005859375</v>
      </c>
      <c r="GI70" s="225">
        <v>911.459228515625</v>
      </c>
      <c r="GJ70" s="225">
        <v>905.2900390625</v>
      </c>
      <c r="GK70" s="225">
        <v>902.534423828125</v>
      </c>
      <c r="GL70" s="225">
        <v>969.58697509765625</v>
      </c>
      <c r="GM70" s="225">
        <v>721.0234375</v>
      </c>
      <c r="GN70" s="225">
        <v>1061.8367919921875</v>
      </c>
      <c r="GO70" s="225">
        <v>687.35308837890625</v>
      </c>
      <c r="GP70" s="225">
        <v>924.15386962890625</v>
      </c>
      <c r="GQ70" s="225">
        <v>999.07598876953125</v>
      </c>
      <c r="GR70" s="225">
        <v>963.729736328125</v>
      </c>
      <c r="GS70" s="225">
        <v>662.17694091796875</v>
      </c>
      <c r="GT70" s="225">
        <v>859.3046875</v>
      </c>
      <c r="GU70" s="225">
        <v>761.4110107421875</v>
      </c>
      <c r="GV70" s="225">
        <v>944.27313232421875</v>
      </c>
      <c r="GW70" s="225">
        <v>783.58575439453125</v>
      </c>
      <c r="GX70" s="225">
        <v>911.92144775390625</v>
      </c>
      <c r="GY70" s="225">
        <v>911.92138671875</v>
      </c>
    </row>
    <row r="71" spans="1:207" x14ac:dyDescent="0.25">
      <c r="A71" s="226">
        <v>44805</v>
      </c>
      <c r="B71" s="225">
        <v>9</v>
      </c>
      <c r="C71" s="225">
        <v>2022</v>
      </c>
      <c r="D71" s="225">
        <v>958.06646728515625</v>
      </c>
      <c r="E71" s="225">
        <v>980.582275390625</v>
      </c>
      <c r="F71" s="225">
        <v>1007.1699829101563</v>
      </c>
      <c r="G71" s="225">
        <v>1031.115234375</v>
      </c>
      <c r="H71" s="225">
        <v>1011.4683227539063</v>
      </c>
      <c r="I71" s="225">
        <v>939.1573486328125</v>
      </c>
      <c r="J71" s="225">
        <v>960.80206298828125</v>
      </c>
      <c r="K71" s="225">
        <v>986.0113525390625</v>
      </c>
      <c r="L71" s="225">
        <v>1004.7748413085938</v>
      </c>
      <c r="M71" s="225">
        <v>1022.745361328125</v>
      </c>
      <c r="N71" s="225">
        <v>1009.7313842773438</v>
      </c>
      <c r="O71" s="225">
        <v>947.522705078125</v>
      </c>
      <c r="P71" s="225">
        <v>949.77288818359375</v>
      </c>
      <c r="Q71" s="225">
        <v>973.45111083984375</v>
      </c>
      <c r="R71" s="225">
        <v>999.8740234375</v>
      </c>
      <c r="S71" s="225">
        <v>1028.30224609375</v>
      </c>
      <c r="T71" s="225">
        <v>1005.243408203125</v>
      </c>
      <c r="U71" s="225">
        <v>947.24237060546875</v>
      </c>
      <c r="V71" s="225">
        <v>947.9571533203125</v>
      </c>
      <c r="W71" s="225">
        <v>982.53839111328125</v>
      </c>
      <c r="X71" s="225">
        <v>999.5101318359375</v>
      </c>
      <c r="Y71" s="225">
        <v>1018.9476318359375</v>
      </c>
      <c r="Z71" s="225">
        <v>1007.5655517578125</v>
      </c>
      <c r="AA71" s="225">
        <v>949.25</v>
      </c>
      <c r="AB71" s="225">
        <v>952.34698486328125</v>
      </c>
      <c r="AC71" s="225">
        <v>981.12579345703125</v>
      </c>
      <c r="AD71" s="225">
        <v>997.77496337890625</v>
      </c>
      <c r="AE71" s="225">
        <v>1021.77001953125</v>
      </c>
      <c r="AF71" s="225">
        <v>1001.26025390625</v>
      </c>
      <c r="AG71" s="225">
        <v>951.71337890625</v>
      </c>
      <c r="AH71" s="225">
        <v>948.0211181640625</v>
      </c>
      <c r="AI71" s="225">
        <v>979.7996826171875</v>
      </c>
      <c r="AJ71" s="225">
        <v>996.63446044921875</v>
      </c>
      <c r="AK71" s="225">
        <v>1019.6156005859375</v>
      </c>
      <c r="AL71" s="225">
        <v>1005.4290161132813</v>
      </c>
      <c r="AM71" s="225">
        <v>946.63751220703125</v>
      </c>
      <c r="AN71" s="225">
        <v>951.28143310546875</v>
      </c>
      <c r="AO71" s="225">
        <v>977.399169921875</v>
      </c>
      <c r="AP71" s="225">
        <v>994.955078125</v>
      </c>
      <c r="AQ71" s="225">
        <v>1018.8338623046875</v>
      </c>
      <c r="AR71" s="225">
        <v>997.91168212890625</v>
      </c>
      <c r="AS71" s="225">
        <v>945.18255615234375</v>
      </c>
      <c r="AT71" s="225">
        <v>950.16326904296875</v>
      </c>
      <c r="AU71" s="225">
        <v>979.91192626953125</v>
      </c>
      <c r="AV71" s="225">
        <v>991.48388671875</v>
      </c>
      <c r="AW71" s="225">
        <v>1010.2294921875</v>
      </c>
      <c r="AX71" s="225">
        <v>1000.8546142578125</v>
      </c>
      <c r="AY71" s="225">
        <v>950.7977294921875</v>
      </c>
      <c r="AZ71" s="225">
        <v>943.6248779296875</v>
      </c>
      <c r="BA71" s="225">
        <v>974.6614990234375</v>
      </c>
      <c r="BB71" s="225">
        <v>986.234619140625</v>
      </c>
      <c r="BC71" s="225">
        <v>1002.8773803710938</v>
      </c>
      <c r="BD71" s="225">
        <v>994.97723388671875</v>
      </c>
      <c r="BE71" s="225">
        <v>947.24395751953125</v>
      </c>
      <c r="BF71" s="225">
        <v>943.4427490234375</v>
      </c>
      <c r="BG71" s="225">
        <v>974.03436279296875</v>
      </c>
      <c r="BH71" s="225">
        <v>986.1956787109375</v>
      </c>
      <c r="BI71" s="225">
        <v>1020.2272338867188</v>
      </c>
      <c r="BJ71" s="225">
        <v>991.9595947265625</v>
      </c>
      <c r="BK71" s="225">
        <v>945.85296630859375</v>
      </c>
      <c r="BL71" s="225">
        <v>1044.65673828125</v>
      </c>
      <c r="BM71" s="225">
        <v>793.04638671875</v>
      </c>
      <c r="BN71" s="225">
        <v>1156.4427490234375</v>
      </c>
      <c r="BO71" s="225">
        <v>738.36260986328125</v>
      </c>
      <c r="BP71" s="225">
        <v>973.73876953125</v>
      </c>
      <c r="BQ71" s="225">
        <v>1063.74169921875</v>
      </c>
      <c r="BR71" s="225">
        <v>1026.245849609375</v>
      </c>
      <c r="BS71" s="225">
        <v>688.46966552734375</v>
      </c>
      <c r="BT71" s="225">
        <v>900.5494384765625</v>
      </c>
      <c r="BU71" s="225">
        <v>788.5445556640625</v>
      </c>
      <c r="BV71" s="225">
        <v>996.586181640625</v>
      </c>
      <c r="BW71" s="225">
        <v>841.828125</v>
      </c>
      <c r="BX71" s="225">
        <v>1040.952880859375</v>
      </c>
      <c r="BY71" s="225">
        <v>793.05242919921875</v>
      </c>
      <c r="BZ71" s="225">
        <v>1159.521484375</v>
      </c>
      <c r="CA71" s="225">
        <v>732.269775390625</v>
      </c>
      <c r="CB71" s="225">
        <v>974.5294189453125</v>
      </c>
      <c r="CC71" s="225">
        <v>1064.371337890625</v>
      </c>
      <c r="CD71" s="225">
        <v>1026.5262451171875</v>
      </c>
      <c r="CE71" s="225">
        <v>686.53875732421875</v>
      </c>
      <c r="CF71" s="225">
        <v>902.81982421875</v>
      </c>
      <c r="CG71" s="225">
        <v>768.52130126953125</v>
      </c>
      <c r="CH71" s="225">
        <v>998.36956787109375</v>
      </c>
      <c r="CI71" s="225">
        <v>841.29486083984375</v>
      </c>
      <c r="CJ71" s="225">
        <v>1038.5286865234375</v>
      </c>
      <c r="CK71" s="225">
        <v>789.378662109375</v>
      </c>
      <c r="CL71" s="225">
        <v>1168.74609375</v>
      </c>
      <c r="CM71" s="225">
        <v>718.38134765625</v>
      </c>
      <c r="CN71" s="225">
        <v>976.21136474609375</v>
      </c>
      <c r="CO71" s="225">
        <v>1052.6846923828125</v>
      </c>
      <c r="CP71" s="225">
        <v>1029.2921142578125</v>
      </c>
      <c r="CQ71" s="225">
        <v>683.5672607421875</v>
      </c>
      <c r="CR71" s="225">
        <v>903.94903564453125</v>
      </c>
      <c r="CS71" s="225">
        <v>788.1280517578125</v>
      </c>
      <c r="CT71" s="225">
        <v>998.6600341796875</v>
      </c>
      <c r="CU71" s="225">
        <v>838.544189453125</v>
      </c>
      <c r="CV71" s="225">
        <v>1037.4921875</v>
      </c>
      <c r="CW71" s="225">
        <v>790.96148681640625</v>
      </c>
      <c r="CX71" s="225">
        <v>1167.7064208984375</v>
      </c>
      <c r="CY71" s="225">
        <v>720.25</v>
      </c>
      <c r="CZ71" s="225">
        <v>979.75506591796875</v>
      </c>
      <c r="DA71" s="225">
        <v>1060.088623046875</v>
      </c>
      <c r="DB71" s="225">
        <v>1017.3657836914063</v>
      </c>
      <c r="DC71" s="225">
        <v>680.94537353515625</v>
      </c>
      <c r="DD71" s="225">
        <v>903.33203125</v>
      </c>
      <c r="DE71" s="225">
        <v>783.6522216796875</v>
      </c>
      <c r="DF71" s="225">
        <v>994.26763916015625</v>
      </c>
      <c r="DG71" s="225">
        <v>837.13726806640625</v>
      </c>
      <c r="DH71" s="225">
        <v>1036.2664794921875</v>
      </c>
      <c r="DI71" s="225">
        <v>788.28802490234375</v>
      </c>
      <c r="DJ71" s="225">
        <v>1174.5426025390625</v>
      </c>
      <c r="DK71" s="225">
        <v>707.70947265625</v>
      </c>
      <c r="DL71" s="225">
        <v>978.87139892578125</v>
      </c>
      <c r="DM71" s="225">
        <v>1057.0841064453125</v>
      </c>
      <c r="DN71" s="225">
        <v>1028.5341796875</v>
      </c>
      <c r="DO71" s="225">
        <v>679.70550537109375</v>
      </c>
      <c r="DP71" s="225">
        <v>904.76220703125</v>
      </c>
      <c r="DQ71" s="225">
        <v>776.8394775390625</v>
      </c>
      <c r="DR71" s="225">
        <v>991.21484375</v>
      </c>
      <c r="DS71" s="225">
        <v>836.09442138671875</v>
      </c>
      <c r="DT71" s="225">
        <v>1033.51904296875</v>
      </c>
      <c r="DU71" s="225">
        <v>788.077392578125</v>
      </c>
      <c r="DV71" s="225">
        <v>1172.18603515625</v>
      </c>
      <c r="DW71" s="225">
        <v>707.08026123046875</v>
      </c>
      <c r="DX71" s="225">
        <v>978.880615234375</v>
      </c>
      <c r="DY71" s="225">
        <v>1055.434814453125</v>
      </c>
      <c r="DZ71" s="225">
        <v>1024.657470703125</v>
      </c>
      <c r="EA71" s="225">
        <v>679.292236328125</v>
      </c>
      <c r="EB71" s="225">
        <v>903.85443115234375</v>
      </c>
      <c r="EC71" s="225">
        <v>794.7930908203125</v>
      </c>
      <c r="ED71" s="225">
        <v>989.702880859375</v>
      </c>
      <c r="EE71" s="225">
        <v>836.31024169921875</v>
      </c>
      <c r="EF71" s="225">
        <v>1032.26513671875</v>
      </c>
      <c r="EG71" s="225">
        <v>786.82550048828125</v>
      </c>
      <c r="EH71" s="225">
        <v>1174.928466796875</v>
      </c>
      <c r="EI71" s="225">
        <v>707.09423828125</v>
      </c>
      <c r="EJ71" s="225">
        <v>978.68426513671875</v>
      </c>
      <c r="EK71" s="225">
        <v>1048.2166748046875</v>
      </c>
      <c r="EL71" s="225">
        <v>1017.0968627929688</v>
      </c>
      <c r="EM71" s="225">
        <v>677.99517822265625</v>
      </c>
      <c r="EN71" s="225">
        <v>905.00634765625</v>
      </c>
      <c r="EO71" s="225">
        <v>780.35162353515625</v>
      </c>
      <c r="EP71" s="225">
        <v>989.37603759765625</v>
      </c>
      <c r="EQ71" s="225">
        <v>836.00164794921875</v>
      </c>
      <c r="ER71" s="225">
        <v>1031.5399169921875</v>
      </c>
      <c r="ES71" s="225">
        <v>788.20208740234375</v>
      </c>
      <c r="ET71" s="225">
        <v>1177.76953125</v>
      </c>
      <c r="EU71" s="225">
        <v>702.84161376953125</v>
      </c>
      <c r="EV71" s="225">
        <v>979.63262939453125</v>
      </c>
      <c r="EW71" s="225">
        <v>1034.9969482421875</v>
      </c>
      <c r="EX71" s="225">
        <v>1020.5913696289063</v>
      </c>
      <c r="EY71" s="225">
        <v>676.3909912109375</v>
      </c>
      <c r="EZ71" s="225">
        <v>904.68212890625</v>
      </c>
      <c r="FA71" s="225">
        <v>785.3475341796875</v>
      </c>
      <c r="FB71" s="225">
        <v>988.49169921875</v>
      </c>
      <c r="FC71" s="225">
        <v>835.80108642578125</v>
      </c>
      <c r="FD71" s="225">
        <v>1028.4752197265625</v>
      </c>
      <c r="FE71" s="225">
        <v>786.73297119140625</v>
      </c>
      <c r="FF71" s="225">
        <v>1180.0360107421875</v>
      </c>
      <c r="FG71" s="225">
        <v>698.0311279296875</v>
      </c>
      <c r="FH71" s="225">
        <v>981.42431640625</v>
      </c>
      <c r="FI71" s="225">
        <v>1034.987548828125</v>
      </c>
      <c r="FJ71" s="225">
        <v>1021.1055297851563</v>
      </c>
      <c r="FK71" s="225">
        <v>675.29693603515625</v>
      </c>
      <c r="FL71" s="225">
        <v>905.8709716796875</v>
      </c>
      <c r="FM71" s="225">
        <v>790.02410888671875</v>
      </c>
      <c r="FN71" s="225">
        <v>985.08447265625</v>
      </c>
      <c r="FO71" s="225">
        <v>835.91339111328125</v>
      </c>
      <c r="FP71" s="225">
        <v>1025.1953125</v>
      </c>
      <c r="FQ71" s="225">
        <v>786.476806640625</v>
      </c>
      <c r="FR71" s="225">
        <v>1183.7047119140625</v>
      </c>
      <c r="FS71" s="225">
        <v>697.103759765625</v>
      </c>
      <c r="FT71" s="225">
        <v>983.875244140625</v>
      </c>
      <c r="FU71" s="225">
        <v>1023.5589599609375</v>
      </c>
      <c r="FV71" s="225">
        <v>1006.600830078125</v>
      </c>
      <c r="FW71" s="225">
        <v>672.888671875</v>
      </c>
      <c r="FX71" s="225">
        <v>906.913330078125</v>
      </c>
      <c r="FY71" s="225">
        <v>798.761474609375</v>
      </c>
      <c r="FZ71" s="225">
        <v>985.236328125</v>
      </c>
      <c r="GA71" s="225">
        <v>835.91290283203125</v>
      </c>
      <c r="GB71" s="225">
        <v>986.07403564453125</v>
      </c>
      <c r="GC71" s="225">
        <v>984.6326904296875</v>
      </c>
      <c r="GD71" s="225">
        <v>973.84173583984375</v>
      </c>
      <c r="GE71" s="225">
        <v>973.54095458984375</v>
      </c>
      <c r="GF71" s="225">
        <v>974.01385498046875</v>
      </c>
      <c r="GG71" s="225">
        <v>969.60321044921875</v>
      </c>
      <c r="GH71" s="225">
        <v>968.24102783203125</v>
      </c>
      <c r="GI71" s="225">
        <v>967.28900146484375</v>
      </c>
      <c r="GJ71" s="225">
        <v>959.665283203125</v>
      </c>
      <c r="GK71" s="225">
        <v>956.00311279296875</v>
      </c>
      <c r="GL71" s="225">
        <v>1034.4244384765625</v>
      </c>
      <c r="GM71" s="225">
        <v>788.6064453125</v>
      </c>
      <c r="GN71" s="225">
        <v>1173.5667724609375</v>
      </c>
      <c r="GO71" s="225">
        <v>708.6522216796875</v>
      </c>
      <c r="GP71" s="225">
        <v>980.14984130859375</v>
      </c>
      <c r="GQ71" s="225">
        <v>1041.92822265625</v>
      </c>
      <c r="GR71" s="225">
        <v>1019.0918579101563</v>
      </c>
      <c r="GS71" s="225">
        <v>678.73858642578125</v>
      </c>
      <c r="GT71" s="225">
        <v>904.87530517578125</v>
      </c>
      <c r="GU71" s="225">
        <v>788.54522705078125</v>
      </c>
      <c r="GV71" s="225">
        <v>989.22503662109375</v>
      </c>
      <c r="GW71" s="225">
        <v>836.778564453125</v>
      </c>
      <c r="GX71" s="225">
        <v>968.216064453125</v>
      </c>
      <c r="GY71" s="225">
        <v>968.21600341796875</v>
      </c>
    </row>
    <row r="72" spans="1:207" x14ac:dyDescent="0.25">
      <c r="A72" s="226">
        <v>44835</v>
      </c>
      <c r="B72" s="225">
        <v>10</v>
      </c>
      <c r="C72" s="225">
        <v>2022</v>
      </c>
      <c r="D72" s="225">
        <v>1021.5792236328125</v>
      </c>
      <c r="E72" s="225">
        <v>1040.1324462890625</v>
      </c>
      <c r="F72" s="225">
        <v>1069.6439208984375</v>
      </c>
      <c r="G72" s="225">
        <v>1095.509765625</v>
      </c>
      <c r="H72" s="225">
        <v>1072.142822265625</v>
      </c>
      <c r="I72" s="225">
        <v>1003.1083374023438</v>
      </c>
      <c r="J72" s="225">
        <v>1023.8007202148438</v>
      </c>
      <c r="K72" s="225">
        <v>1046.2098388671875</v>
      </c>
      <c r="L72" s="225">
        <v>1067.5718994140625</v>
      </c>
      <c r="M72" s="225">
        <v>1086.4951171875</v>
      </c>
      <c r="N72" s="225">
        <v>1070.4354248046875</v>
      </c>
      <c r="O72" s="225">
        <v>1011.3333740234375</v>
      </c>
      <c r="P72" s="225">
        <v>1013.177490234375</v>
      </c>
      <c r="Q72" s="225">
        <v>1033.0684814453125</v>
      </c>
      <c r="R72" s="225">
        <v>1062.6177978515625</v>
      </c>
      <c r="S72" s="225">
        <v>1092.7454833984375</v>
      </c>
      <c r="T72" s="225">
        <v>1065.3311767578125</v>
      </c>
      <c r="U72" s="225">
        <v>1011.05615234375</v>
      </c>
      <c r="V72" s="225">
        <v>1009.3698120117188</v>
      </c>
      <c r="W72" s="225">
        <v>1042.773193359375</v>
      </c>
      <c r="X72" s="225">
        <v>1062.114501953125</v>
      </c>
      <c r="Y72" s="225">
        <v>1082.3338623046875</v>
      </c>
      <c r="Z72" s="225">
        <v>1068.3382568359375</v>
      </c>
      <c r="AA72" s="225">
        <v>1012.8314208984375</v>
      </c>
      <c r="AB72" s="225">
        <v>1015.6181030273438</v>
      </c>
      <c r="AC72" s="225">
        <v>1041.849609375</v>
      </c>
      <c r="AD72" s="225">
        <v>1060.284912109375</v>
      </c>
      <c r="AE72" s="225">
        <v>1085.0850830078125</v>
      </c>
      <c r="AF72" s="225">
        <v>1061.3052978515625</v>
      </c>
      <c r="AG72" s="225">
        <v>1015.5158081054688</v>
      </c>
      <c r="AH72" s="225">
        <v>1011.309326171875</v>
      </c>
      <c r="AI72" s="225">
        <v>1040.076904296875</v>
      </c>
      <c r="AJ72" s="225">
        <v>1059.556884765625</v>
      </c>
      <c r="AK72" s="225">
        <v>1084.39990234375</v>
      </c>
      <c r="AL72" s="225">
        <v>1066.093017578125</v>
      </c>
      <c r="AM72" s="225">
        <v>1010.15771484375</v>
      </c>
      <c r="AN72" s="225">
        <v>1013.2013549804688</v>
      </c>
      <c r="AO72" s="225">
        <v>1037.604736328125</v>
      </c>
      <c r="AP72" s="225">
        <v>1057.8094482421875</v>
      </c>
      <c r="AQ72" s="225">
        <v>1082.4705810546875</v>
      </c>
      <c r="AR72" s="225">
        <v>1057.448486328125</v>
      </c>
      <c r="AS72" s="225">
        <v>1008.117431640625</v>
      </c>
      <c r="AT72" s="225">
        <v>1012.64990234375</v>
      </c>
      <c r="AU72" s="225">
        <v>1040.0496826171875</v>
      </c>
      <c r="AV72" s="225">
        <v>1054.2686767578125</v>
      </c>
      <c r="AW72" s="225">
        <v>1073.826904296875</v>
      </c>
      <c r="AX72" s="225">
        <v>1060.3009033203125</v>
      </c>
      <c r="AY72" s="225">
        <v>1013.9559936523438</v>
      </c>
      <c r="AZ72" s="225">
        <v>1005.9967041015625</v>
      </c>
      <c r="BA72" s="225">
        <v>1035.177734375</v>
      </c>
      <c r="BB72" s="225">
        <v>1048.5999755859375</v>
      </c>
      <c r="BC72" s="225">
        <v>1065.694580078125</v>
      </c>
      <c r="BD72" s="225">
        <v>1053.835693359375</v>
      </c>
      <c r="BE72" s="225">
        <v>1009.5211791992188</v>
      </c>
      <c r="BF72" s="225">
        <v>1004.6092529296875</v>
      </c>
      <c r="BG72" s="225">
        <v>1034.2174072265625</v>
      </c>
      <c r="BH72" s="225">
        <v>1048.8565673828125</v>
      </c>
      <c r="BI72" s="225">
        <v>1085.642333984375</v>
      </c>
      <c r="BJ72" s="225">
        <v>1050.7535400390625</v>
      </c>
      <c r="BK72" s="225">
        <v>1008.3540649414063</v>
      </c>
      <c r="BL72" s="225">
        <v>1107.284423828125</v>
      </c>
      <c r="BM72" s="225">
        <v>836.3173828125</v>
      </c>
      <c r="BN72" s="225">
        <v>1237.385986328125</v>
      </c>
      <c r="BO72" s="225">
        <v>793.2989501953125</v>
      </c>
      <c r="BP72" s="225">
        <v>1022.8223266601563</v>
      </c>
      <c r="BQ72" s="225">
        <v>1136.582275390625</v>
      </c>
      <c r="BR72" s="225">
        <v>1076.6680908203125</v>
      </c>
      <c r="BS72" s="225">
        <v>770.1961669921875</v>
      </c>
      <c r="BT72" s="225">
        <v>951.90264892578125</v>
      </c>
      <c r="BU72" s="225">
        <v>845.763916015625</v>
      </c>
      <c r="BV72" s="225">
        <v>1069.2008056640625</v>
      </c>
      <c r="BW72" s="225">
        <v>893.89227294921875</v>
      </c>
      <c r="BX72" s="225">
        <v>1103.744140625</v>
      </c>
      <c r="BY72" s="225">
        <v>835.91314697265625</v>
      </c>
      <c r="BZ72" s="225">
        <v>1239.7813720703125</v>
      </c>
      <c r="CA72" s="225">
        <v>786.3160400390625</v>
      </c>
      <c r="CB72" s="225">
        <v>1023.91650390625</v>
      </c>
      <c r="CC72" s="225">
        <v>1138.6907958984375</v>
      </c>
      <c r="CD72" s="225">
        <v>1076.2327880859375</v>
      </c>
      <c r="CE72" s="225">
        <v>767.754150390625</v>
      </c>
      <c r="CF72" s="225">
        <v>954.030517578125</v>
      </c>
      <c r="CG72" s="225">
        <v>816.97119140625</v>
      </c>
      <c r="CH72" s="225">
        <v>1070.6641845703125</v>
      </c>
      <c r="CI72" s="225">
        <v>893.8111572265625</v>
      </c>
      <c r="CJ72" s="225">
        <v>1101.544921875</v>
      </c>
      <c r="CK72" s="225">
        <v>832.1390380859375</v>
      </c>
      <c r="CL72" s="225">
        <v>1249.18408203125</v>
      </c>
      <c r="CM72" s="225">
        <v>771.79315185546875</v>
      </c>
      <c r="CN72" s="225">
        <v>1025.240234375</v>
      </c>
      <c r="CO72" s="225">
        <v>1126.8507080078125</v>
      </c>
      <c r="CP72" s="225">
        <v>1079.393310546875</v>
      </c>
      <c r="CQ72" s="225">
        <v>765.30255126953125</v>
      </c>
      <c r="CR72" s="225">
        <v>955.5589599609375</v>
      </c>
      <c r="CS72" s="225">
        <v>848.1978759765625</v>
      </c>
      <c r="CT72" s="225">
        <v>1070.93115234375</v>
      </c>
      <c r="CU72" s="225">
        <v>890.1334228515625</v>
      </c>
      <c r="CV72" s="225">
        <v>1100.75537109375</v>
      </c>
      <c r="CW72" s="225">
        <v>834.0640869140625</v>
      </c>
      <c r="CX72" s="225">
        <v>1247.80126953125</v>
      </c>
      <c r="CY72" s="225">
        <v>773.50323486328125</v>
      </c>
      <c r="CZ72" s="225">
        <v>1028.05419921875</v>
      </c>
      <c r="DA72" s="225">
        <v>1134.64599609375</v>
      </c>
      <c r="DB72" s="225">
        <v>1064.7396240234375</v>
      </c>
      <c r="DC72" s="225">
        <v>762.692626953125</v>
      </c>
      <c r="DD72" s="225">
        <v>954.53314208984375</v>
      </c>
      <c r="DE72" s="225">
        <v>842.177001953125</v>
      </c>
      <c r="DF72" s="225">
        <v>1067.2705078125</v>
      </c>
      <c r="DG72" s="225">
        <v>889.48681640625</v>
      </c>
      <c r="DH72" s="225">
        <v>1099.4248046875</v>
      </c>
      <c r="DI72" s="225">
        <v>831.55413818359375</v>
      </c>
      <c r="DJ72" s="225">
        <v>1254.9642333984375</v>
      </c>
      <c r="DK72" s="225">
        <v>759.97625732421875</v>
      </c>
      <c r="DL72" s="225">
        <v>1027.445556640625</v>
      </c>
      <c r="DM72" s="225">
        <v>1132.4512939453125</v>
      </c>
      <c r="DN72" s="225">
        <v>1077.2890625</v>
      </c>
      <c r="DO72" s="225">
        <v>761.58636474609375</v>
      </c>
      <c r="DP72" s="225">
        <v>955.897705078125</v>
      </c>
      <c r="DQ72" s="225">
        <v>830.80938720703125</v>
      </c>
      <c r="DR72" s="225">
        <v>1064.568115234375</v>
      </c>
      <c r="DS72" s="225">
        <v>886.91851806640625</v>
      </c>
      <c r="DT72" s="225">
        <v>1096.956787109375</v>
      </c>
      <c r="DU72" s="225">
        <v>831.01611328125</v>
      </c>
      <c r="DV72" s="225">
        <v>1252.2615966796875</v>
      </c>
      <c r="DW72" s="225">
        <v>759.38531494140625</v>
      </c>
      <c r="DX72" s="225">
        <v>1028.1009521484375</v>
      </c>
      <c r="DY72" s="225">
        <v>1130.5020751953125</v>
      </c>
      <c r="DZ72" s="225">
        <v>1072.2027587890625</v>
      </c>
      <c r="EA72" s="225">
        <v>761.32861328125</v>
      </c>
      <c r="EB72" s="225">
        <v>955.56689453125</v>
      </c>
      <c r="EC72" s="225">
        <v>859.9774169921875</v>
      </c>
      <c r="ED72" s="225">
        <v>1063.199951171875</v>
      </c>
      <c r="EE72" s="225">
        <v>888.13421630859375</v>
      </c>
      <c r="EF72" s="225">
        <v>1095.9256591796875</v>
      </c>
      <c r="EG72" s="225">
        <v>829.58624267578125</v>
      </c>
      <c r="EH72" s="225">
        <v>1254.770263671875</v>
      </c>
      <c r="EI72" s="225">
        <v>759.18829345703125</v>
      </c>
      <c r="EJ72" s="225">
        <v>1027.67626953125</v>
      </c>
      <c r="EK72" s="225">
        <v>1123.148193359375</v>
      </c>
      <c r="EL72" s="225">
        <v>1063.333984375</v>
      </c>
      <c r="EM72" s="225">
        <v>759.6947021484375</v>
      </c>
      <c r="EN72" s="225">
        <v>956.0902099609375</v>
      </c>
      <c r="EO72" s="225">
        <v>838.63104248046875</v>
      </c>
      <c r="EP72" s="225">
        <v>1062.9703369140625</v>
      </c>
      <c r="EQ72" s="225">
        <v>887.92169189453125</v>
      </c>
      <c r="ER72" s="225">
        <v>1095.352294921875</v>
      </c>
      <c r="ES72" s="225">
        <v>831.4290771484375</v>
      </c>
      <c r="ET72" s="225">
        <v>1257.8115234375</v>
      </c>
      <c r="EU72" s="225">
        <v>755.14849853515625</v>
      </c>
      <c r="EV72" s="225">
        <v>1028.621337890625</v>
      </c>
      <c r="EW72" s="225">
        <v>1109.5269775390625</v>
      </c>
      <c r="EX72" s="225">
        <v>1066.8680419921875</v>
      </c>
      <c r="EY72" s="225">
        <v>757.94952392578125</v>
      </c>
      <c r="EZ72" s="225">
        <v>955.770751953125</v>
      </c>
      <c r="FA72" s="225">
        <v>847.30303955078125</v>
      </c>
      <c r="FB72" s="225">
        <v>1062.1522216796875</v>
      </c>
      <c r="FC72" s="225">
        <v>888.20281982421875</v>
      </c>
      <c r="FD72" s="225">
        <v>1092.600830078125</v>
      </c>
      <c r="FE72" s="225">
        <v>829.93096923828125</v>
      </c>
      <c r="FF72" s="225">
        <v>1259.901611328125</v>
      </c>
      <c r="FG72" s="225">
        <v>750.02154541015625</v>
      </c>
      <c r="FH72" s="225">
        <v>1029.736083984375</v>
      </c>
      <c r="FI72" s="225">
        <v>1110.0545654296875</v>
      </c>
      <c r="FJ72" s="225">
        <v>1066.8394775390625</v>
      </c>
      <c r="FK72" s="225">
        <v>757.180419921875</v>
      </c>
      <c r="FL72" s="225">
        <v>956.99945068359375</v>
      </c>
      <c r="FM72" s="225">
        <v>854.9501953125</v>
      </c>
      <c r="FN72" s="225">
        <v>1059.1756591796875</v>
      </c>
      <c r="FO72" s="225">
        <v>887.87042236328125</v>
      </c>
      <c r="FP72" s="225">
        <v>1090.0660400390625</v>
      </c>
      <c r="FQ72" s="225">
        <v>829.12701416015625</v>
      </c>
      <c r="FR72" s="225">
        <v>1263.500732421875</v>
      </c>
      <c r="FS72" s="225">
        <v>749.68243408203125</v>
      </c>
      <c r="FT72" s="225">
        <v>1031.5433349609375</v>
      </c>
      <c r="FU72" s="225">
        <v>1097.9400634765625</v>
      </c>
      <c r="FV72" s="225">
        <v>1050.3135986328125</v>
      </c>
      <c r="FW72" s="225">
        <v>755.56378173828125</v>
      </c>
      <c r="FX72" s="225">
        <v>958.1329345703125</v>
      </c>
      <c r="FY72" s="225">
        <v>868.20220947265625</v>
      </c>
      <c r="FZ72" s="225">
        <v>1060.62744140625</v>
      </c>
      <c r="GA72" s="225">
        <v>888.5355224609375</v>
      </c>
      <c r="GB72" s="225">
        <v>1048.2110595703125</v>
      </c>
      <c r="GC72" s="225">
        <v>1046.6729736328125</v>
      </c>
      <c r="GD72" s="225">
        <v>1035.8109130859375</v>
      </c>
      <c r="GE72" s="225">
        <v>1034.8646240234375</v>
      </c>
      <c r="GF72" s="225">
        <v>1036.04248046875</v>
      </c>
      <c r="GG72" s="225">
        <v>1031.6806640625</v>
      </c>
      <c r="GH72" s="225">
        <v>1029.623779296875</v>
      </c>
      <c r="GI72" s="225">
        <v>1028.8707275390625</v>
      </c>
      <c r="GJ72" s="225">
        <v>1021.240966796875</v>
      </c>
      <c r="GK72" s="225">
        <v>1017.021484375</v>
      </c>
      <c r="GL72" s="225">
        <v>1097.951904296875</v>
      </c>
      <c r="GM72" s="225">
        <v>831.5887451171875</v>
      </c>
      <c r="GN72" s="225">
        <v>1253.6715087890625</v>
      </c>
      <c r="GO72" s="225">
        <v>761.349365234375</v>
      </c>
      <c r="GP72" s="225">
        <v>1028.657958984375</v>
      </c>
      <c r="GQ72" s="225">
        <v>1116.5919189453125</v>
      </c>
      <c r="GR72" s="225">
        <v>1065.6983642578125</v>
      </c>
      <c r="GS72" s="225">
        <v>760.62579345703125</v>
      </c>
      <c r="GT72" s="225">
        <v>956.1197509765625</v>
      </c>
      <c r="GU72" s="225">
        <v>851.1259765625</v>
      </c>
      <c r="GV72" s="225">
        <v>1063.1060791015625</v>
      </c>
      <c r="GW72" s="225">
        <v>888.867431640625</v>
      </c>
      <c r="GX72" s="225">
        <v>1029.8272705078125</v>
      </c>
      <c r="GY72" s="225">
        <v>1029.8271484375</v>
      </c>
    </row>
    <row r="73" spans="1:207" x14ac:dyDescent="0.25">
      <c r="A73" s="226">
        <v>44866</v>
      </c>
      <c r="B73" s="225">
        <v>11</v>
      </c>
      <c r="C73" s="225">
        <v>2022</v>
      </c>
      <c r="D73" s="225">
        <v>1069.2215576171875</v>
      </c>
      <c r="E73" s="225">
        <v>1090.0408935546875</v>
      </c>
      <c r="F73" s="225">
        <v>1117.2049560546875</v>
      </c>
      <c r="G73" s="225">
        <v>1144.0164794921875</v>
      </c>
      <c r="H73" s="225">
        <v>1122.5465087890625</v>
      </c>
      <c r="I73" s="225">
        <v>1051.7733154296875</v>
      </c>
      <c r="J73" s="225">
        <v>1070.9688720703125</v>
      </c>
      <c r="K73" s="225">
        <v>1096.568603515625</v>
      </c>
      <c r="L73" s="225">
        <v>1115.558349609375</v>
      </c>
      <c r="M73" s="225">
        <v>1135.1534423828125</v>
      </c>
      <c r="N73" s="225">
        <v>1121.10888671875</v>
      </c>
      <c r="O73" s="225">
        <v>1060.575439453125</v>
      </c>
      <c r="P73" s="225">
        <v>1061.6710205078125</v>
      </c>
      <c r="Q73" s="225">
        <v>1083.9378662109375</v>
      </c>
      <c r="R73" s="225">
        <v>1110.8443603515625</v>
      </c>
      <c r="S73" s="225">
        <v>1142.0660400390625</v>
      </c>
      <c r="T73" s="225">
        <v>1116.630859375</v>
      </c>
      <c r="U73" s="225">
        <v>1060.1663818359375</v>
      </c>
      <c r="V73" s="225">
        <v>1058.759033203125</v>
      </c>
      <c r="W73" s="225">
        <v>1093.822509765625</v>
      </c>
      <c r="X73" s="225">
        <v>1110.4442138671875</v>
      </c>
      <c r="Y73" s="225">
        <v>1131.8619384765625</v>
      </c>
      <c r="Z73" s="225">
        <v>1120.343994140625</v>
      </c>
      <c r="AA73" s="225">
        <v>1062.213134765625</v>
      </c>
      <c r="AB73" s="225">
        <v>1064.4456787109375</v>
      </c>
      <c r="AC73" s="225">
        <v>1093.2999267578125</v>
      </c>
      <c r="AD73" s="225">
        <v>1108.722412109375</v>
      </c>
      <c r="AE73" s="225">
        <v>1134.8048095703125</v>
      </c>
      <c r="AF73" s="225">
        <v>1113.3223876953125</v>
      </c>
      <c r="AG73" s="225">
        <v>1064.9591064453125</v>
      </c>
      <c r="AH73" s="225">
        <v>1060.3060302734375</v>
      </c>
      <c r="AI73" s="225">
        <v>1091.3326416015625</v>
      </c>
      <c r="AJ73" s="225">
        <v>1108.28369140625</v>
      </c>
      <c r="AK73" s="225">
        <v>1133.9794921875</v>
      </c>
      <c r="AL73" s="225">
        <v>1118.7667236328125</v>
      </c>
      <c r="AM73" s="225">
        <v>1059.1593017578125</v>
      </c>
      <c r="AN73" s="225">
        <v>1063.065673828125</v>
      </c>
      <c r="AO73" s="225">
        <v>1089.08642578125</v>
      </c>
      <c r="AP73" s="225">
        <v>1106.4970703125</v>
      </c>
      <c r="AQ73" s="225">
        <v>1132.839111328125</v>
      </c>
      <c r="AR73" s="225">
        <v>1111.2606201171875</v>
      </c>
      <c r="AS73" s="225">
        <v>1058.141357421875</v>
      </c>
      <c r="AT73" s="225">
        <v>1062.5919189453125</v>
      </c>
      <c r="AU73" s="225">
        <v>1091.929931640625</v>
      </c>
      <c r="AV73" s="225">
        <v>1103.336669921875</v>
      </c>
      <c r="AW73" s="225">
        <v>1123.9951171875</v>
      </c>
      <c r="AX73" s="225">
        <v>1114.1563720703125</v>
      </c>
      <c r="AY73" s="225">
        <v>1063.7486572265625</v>
      </c>
      <c r="AZ73" s="225">
        <v>1055.88818359375</v>
      </c>
      <c r="BA73" s="225">
        <v>1087.50634765625</v>
      </c>
      <c r="BB73" s="225">
        <v>1097.7376708984375</v>
      </c>
      <c r="BC73" s="225">
        <v>1116.1962890625</v>
      </c>
      <c r="BD73" s="225">
        <v>1108.2991943359375</v>
      </c>
      <c r="BE73" s="225">
        <v>1059.80908203125</v>
      </c>
      <c r="BF73" s="225">
        <v>1055.87353515625</v>
      </c>
      <c r="BG73" s="225">
        <v>1086.5235595703125</v>
      </c>
      <c r="BH73" s="225">
        <v>1098.279052734375</v>
      </c>
      <c r="BI73" s="225">
        <v>1136.5826416015625</v>
      </c>
      <c r="BJ73" s="225">
        <v>1106.146240234375</v>
      </c>
      <c r="BK73" s="225">
        <v>1058.855224609375</v>
      </c>
      <c r="BL73" s="225">
        <v>1147.2772216796875</v>
      </c>
      <c r="BM73" s="225">
        <v>890.71307373046875</v>
      </c>
      <c r="BN73" s="225">
        <v>1293.1676025390625</v>
      </c>
      <c r="BO73" s="225">
        <v>856.980712890625</v>
      </c>
      <c r="BP73" s="225">
        <v>1076.419921875</v>
      </c>
      <c r="BQ73" s="225">
        <v>1186.98681640625</v>
      </c>
      <c r="BR73" s="225">
        <v>1138.98876953125</v>
      </c>
      <c r="BS73" s="225">
        <v>817.21893310546875</v>
      </c>
      <c r="BT73" s="225">
        <v>993.30645751953125</v>
      </c>
      <c r="BU73" s="225">
        <v>874.5889892578125</v>
      </c>
      <c r="BV73" s="225">
        <v>1126.62109375</v>
      </c>
      <c r="BW73" s="225">
        <v>946.01898193359375</v>
      </c>
      <c r="BX73" s="225">
        <v>1143.4012451171875</v>
      </c>
      <c r="BY73" s="225">
        <v>889.14837646484375</v>
      </c>
      <c r="BZ73" s="225">
        <v>1296.1654052734375</v>
      </c>
      <c r="CA73" s="225">
        <v>848.73980712890625</v>
      </c>
      <c r="CB73" s="225">
        <v>1078.113525390625</v>
      </c>
      <c r="CC73" s="225">
        <v>1188.847900390625</v>
      </c>
      <c r="CD73" s="225">
        <v>1138.716064453125</v>
      </c>
      <c r="CE73" s="225">
        <v>815.32562255859375</v>
      </c>
      <c r="CF73" s="225">
        <v>994.9783935546875</v>
      </c>
      <c r="CG73" s="225">
        <v>846.14141845703125</v>
      </c>
      <c r="CH73" s="225">
        <v>1127.8302001953125</v>
      </c>
      <c r="CI73" s="225">
        <v>946.0631103515625</v>
      </c>
      <c r="CJ73" s="225">
        <v>1140.861572265625</v>
      </c>
      <c r="CK73" s="225">
        <v>885.59088134765625</v>
      </c>
      <c r="CL73" s="225">
        <v>1305.7703857421875</v>
      </c>
      <c r="CM73" s="225">
        <v>836.04071044921875</v>
      </c>
      <c r="CN73" s="225">
        <v>1079.8115234375</v>
      </c>
      <c r="CO73" s="225">
        <v>1174.6544189453125</v>
      </c>
      <c r="CP73" s="225">
        <v>1142.0496826171875</v>
      </c>
      <c r="CQ73" s="225">
        <v>813.2587890625</v>
      </c>
      <c r="CR73" s="225">
        <v>995.93121337890625</v>
      </c>
      <c r="CS73" s="225">
        <v>879.8980712890625</v>
      </c>
      <c r="CT73" s="225">
        <v>1128.307861328125</v>
      </c>
      <c r="CU73" s="225">
        <v>942.43524169921875</v>
      </c>
      <c r="CV73" s="225">
        <v>1139.9180908203125</v>
      </c>
      <c r="CW73" s="225">
        <v>886.82391357421875</v>
      </c>
      <c r="CX73" s="225">
        <v>1304.6925048828125</v>
      </c>
      <c r="CY73" s="225">
        <v>837.09002685546875</v>
      </c>
      <c r="CZ73" s="225">
        <v>1083.4365234375</v>
      </c>
      <c r="DA73" s="225">
        <v>1183.746337890625</v>
      </c>
      <c r="DB73" s="225">
        <v>1128.864501953125</v>
      </c>
      <c r="DC73" s="225">
        <v>810.8687744140625</v>
      </c>
      <c r="DD73" s="225">
        <v>994.72406005859375</v>
      </c>
      <c r="DE73" s="225">
        <v>873.41168212890625</v>
      </c>
      <c r="DF73" s="225">
        <v>1125.3109130859375</v>
      </c>
      <c r="DG73" s="225">
        <v>941.7139892578125</v>
      </c>
      <c r="DH73" s="225">
        <v>1138.4090576171875</v>
      </c>
      <c r="DI73" s="225">
        <v>885.53436279296875</v>
      </c>
      <c r="DJ73" s="225">
        <v>1312.2947998046875</v>
      </c>
      <c r="DK73" s="225">
        <v>824.14910888671875</v>
      </c>
      <c r="DL73" s="225">
        <v>1082.8577880859375</v>
      </c>
      <c r="DM73" s="225">
        <v>1180.7755126953125</v>
      </c>
      <c r="DN73" s="225">
        <v>1140.4212646484375</v>
      </c>
      <c r="DO73" s="225">
        <v>810.34320068359375</v>
      </c>
      <c r="DP73" s="225">
        <v>996.117919921875</v>
      </c>
      <c r="DQ73" s="225">
        <v>862.71759033203125</v>
      </c>
      <c r="DR73" s="225">
        <v>1123.1024169921875</v>
      </c>
      <c r="DS73" s="225">
        <v>939.42279052734375</v>
      </c>
      <c r="DT73" s="225">
        <v>1135.8658447265625</v>
      </c>
      <c r="DU73" s="225">
        <v>884.64276123046875</v>
      </c>
      <c r="DV73" s="225">
        <v>1309.4088134765625</v>
      </c>
      <c r="DW73" s="225">
        <v>823.6622314453125</v>
      </c>
      <c r="DX73" s="225">
        <v>1083.7518310546875</v>
      </c>
      <c r="DY73" s="225">
        <v>1178.6158447265625</v>
      </c>
      <c r="DZ73" s="225">
        <v>1136.21240234375</v>
      </c>
      <c r="EA73" s="225">
        <v>809.59375</v>
      </c>
      <c r="EB73" s="225">
        <v>994.8243408203125</v>
      </c>
      <c r="EC73" s="225">
        <v>891.892822265625</v>
      </c>
      <c r="ED73" s="225">
        <v>1121.744873046875</v>
      </c>
      <c r="EE73" s="225">
        <v>940.29486083984375</v>
      </c>
      <c r="EF73" s="225">
        <v>1134.698974609375</v>
      </c>
      <c r="EG73" s="225">
        <v>882.67303466796875</v>
      </c>
      <c r="EH73" s="225">
        <v>1311.90869140625</v>
      </c>
      <c r="EI73" s="225">
        <v>822.9552001953125</v>
      </c>
      <c r="EJ73" s="225">
        <v>1083.0074462890625</v>
      </c>
      <c r="EK73" s="225">
        <v>1169.62158203125</v>
      </c>
      <c r="EL73" s="225">
        <v>1128.053466796875</v>
      </c>
      <c r="EM73" s="225">
        <v>807.937744140625</v>
      </c>
      <c r="EN73" s="225">
        <v>996.30859375</v>
      </c>
      <c r="EO73" s="225">
        <v>870.5335693359375</v>
      </c>
      <c r="EP73" s="225">
        <v>1121.5252685546875</v>
      </c>
      <c r="EQ73" s="225">
        <v>940.3809814453125</v>
      </c>
      <c r="ER73" s="225">
        <v>1133.8585205078125</v>
      </c>
      <c r="ES73" s="225">
        <v>885.2752685546875</v>
      </c>
      <c r="ET73" s="225">
        <v>1315.0008544921875</v>
      </c>
      <c r="EU73" s="225">
        <v>820.77606201171875</v>
      </c>
      <c r="EV73" s="225">
        <v>1084.53857421875</v>
      </c>
      <c r="EW73" s="225">
        <v>1153.111572265625</v>
      </c>
      <c r="EX73" s="225">
        <v>1131.6837158203125</v>
      </c>
      <c r="EY73" s="225">
        <v>806.741943359375</v>
      </c>
      <c r="EZ73" s="225">
        <v>995.3621826171875</v>
      </c>
      <c r="FA73" s="225">
        <v>878.40618896484375</v>
      </c>
      <c r="FB73" s="225">
        <v>1120.8900146484375</v>
      </c>
      <c r="FC73" s="225">
        <v>940.07879638671875</v>
      </c>
      <c r="FD73" s="225">
        <v>1130.7484130859375</v>
      </c>
      <c r="FE73" s="225">
        <v>883.1217041015625</v>
      </c>
      <c r="FF73" s="225">
        <v>1317.542236328125</v>
      </c>
      <c r="FG73" s="225">
        <v>815.97845458984375</v>
      </c>
      <c r="FH73" s="225">
        <v>1085.8792724609375</v>
      </c>
      <c r="FI73" s="225">
        <v>1153.4276123046875</v>
      </c>
      <c r="FJ73" s="225">
        <v>1131.5323486328125</v>
      </c>
      <c r="FK73" s="225">
        <v>805.9427490234375</v>
      </c>
      <c r="FL73" s="225">
        <v>996.27154541015625</v>
      </c>
      <c r="FM73" s="225">
        <v>886.98193359375</v>
      </c>
      <c r="FN73" s="225">
        <v>1118.412109375</v>
      </c>
      <c r="FO73" s="225">
        <v>939.62164306640625</v>
      </c>
      <c r="FP73" s="225">
        <v>1127.7109375</v>
      </c>
      <c r="FQ73" s="225">
        <v>881.2735595703125</v>
      </c>
      <c r="FR73" s="225">
        <v>1320.52490234375</v>
      </c>
      <c r="FS73" s="225">
        <v>817.3507080078125</v>
      </c>
      <c r="FT73" s="225">
        <v>1088.1138916015625</v>
      </c>
      <c r="FU73" s="225">
        <v>1139.0601806640625</v>
      </c>
      <c r="FV73" s="225">
        <v>1116.1363525390625</v>
      </c>
      <c r="FW73" s="225">
        <v>803.4942626953125</v>
      </c>
      <c r="FX73" s="225">
        <v>997.00079345703125</v>
      </c>
      <c r="FY73" s="225">
        <v>899.63092041015625</v>
      </c>
      <c r="FZ73" s="225">
        <v>1119.697021484375</v>
      </c>
      <c r="GA73" s="225">
        <v>940.26171875</v>
      </c>
      <c r="GB73" s="225">
        <v>1096.846435546875</v>
      </c>
      <c r="GC73" s="225">
        <v>1095.4517822265625</v>
      </c>
      <c r="GD73" s="225">
        <v>1085.314697265625</v>
      </c>
      <c r="GE73" s="225">
        <v>1084.9134521484375</v>
      </c>
      <c r="GF73" s="225">
        <v>1086.119384765625</v>
      </c>
      <c r="GG73" s="225">
        <v>1081.7281494140625</v>
      </c>
      <c r="GH73" s="225">
        <v>1080.234375</v>
      </c>
      <c r="GI73" s="225">
        <v>1079.67431640625</v>
      </c>
      <c r="GJ73" s="225">
        <v>1072.1842041015625</v>
      </c>
      <c r="GK73" s="225">
        <v>1068.59228515625</v>
      </c>
      <c r="GL73" s="225">
        <v>1136.8077392578125</v>
      </c>
      <c r="GM73" s="225">
        <v>884.82061767578125</v>
      </c>
      <c r="GN73" s="225">
        <v>1310.6705322265625</v>
      </c>
      <c r="GO73" s="225">
        <v>826.3896484375</v>
      </c>
      <c r="GP73" s="225">
        <v>1084.380615234375</v>
      </c>
      <c r="GQ73" s="225">
        <v>1161.707275390625</v>
      </c>
      <c r="GR73" s="225">
        <v>1130.09765625</v>
      </c>
      <c r="GS73" s="225">
        <v>808.8707275390625</v>
      </c>
      <c r="GT73" s="225">
        <v>995.84356689453125</v>
      </c>
      <c r="GU73" s="225">
        <v>882.6163330078125</v>
      </c>
      <c r="GV73" s="225">
        <v>1121.716552734375</v>
      </c>
      <c r="GW73" s="225">
        <v>940.91326904296875</v>
      </c>
      <c r="GX73" s="225">
        <v>1080.225341796875</v>
      </c>
      <c r="GY73" s="225">
        <v>1080.2252197265625</v>
      </c>
    </row>
    <row r="74" spans="1:207" x14ac:dyDescent="0.25">
      <c r="A74" s="226">
        <v>44896</v>
      </c>
      <c r="B74" s="225">
        <v>12</v>
      </c>
      <c r="C74" s="225">
        <v>2022</v>
      </c>
      <c r="D74" s="225">
        <v>1125.382080078125</v>
      </c>
      <c r="E74" s="225">
        <v>1143.5955810546875</v>
      </c>
      <c r="F74" s="225">
        <v>1166.2352294921875</v>
      </c>
      <c r="G74" s="225">
        <v>1196.281005859375</v>
      </c>
      <c r="H74" s="225">
        <v>1173.3304443359375</v>
      </c>
      <c r="I74" s="225">
        <v>1097.7061767578125</v>
      </c>
      <c r="J74" s="225">
        <v>1127.0147705078125</v>
      </c>
      <c r="K74" s="225">
        <v>1150.559326171875</v>
      </c>
      <c r="L74" s="225">
        <v>1165.53662109375</v>
      </c>
      <c r="M74" s="225">
        <v>1187.8048095703125</v>
      </c>
      <c r="N74" s="225">
        <v>1173.1268310546875</v>
      </c>
      <c r="O74" s="225">
        <v>1107.588134765625</v>
      </c>
      <c r="P74" s="225">
        <v>1117.1116943359375</v>
      </c>
      <c r="Q74" s="225">
        <v>1137.894287109375</v>
      </c>
      <c r="R74" s="225">
        <v>1161.94775390625</v>
      </c>
      <c r="S74" s="225">
        <v>1197.1248779296875</v>
      </c>
      <c r="T74" s="225">
        <v>1171.050048828125</v>
      </c>
      <c r="U74" s="225">
        <v>1106.8902587890625</v>
      </c>
      <c r="V74" s="225">
        <v>1115.2469482421875</v>
      </c>
      <c r="W74" s="225">
        <v>1148.655029296875</v>
      </c>
      <c r="X74" s="225">
        <v>1161.9083251953125</v>
      </c>
      <c r="Y74" s="225">
        <v>1186.3958740234375</v>
      </c>
      <c r="Z74" s="225">
        <v>1175.58203125</v>
      </c>
      <c r="AA74" s="225">
        <v>1109.36572265625</v>
      </c>
      <c r="AB74" s="225">
        <v>1120.7830810546875</v>
      </c>
      <c r="AC74" s="225">
        <v>1148.5975341796875</v>
      </c>
      <c r="AD74" s="225">
        <v>1160.7662353515625</v>
      </c>
      <c r="AE74" s="225">
        <v>1190.747802734375</v>
      </c>
      <c r="AF74" s="225">
        <v>1167.1456298828125</v>
      </c>
      <c r="AG74" s="225">
        <v>1112.6146240234375</v>
      </c>
      <c r="AH74" s="225">
        <v>1116.53125</v>
      </c>
      <c r="AI74" s="225">
        <v>1146.431640625</v>
      </c>
      <c r="AJ74" s="225">
        <v>1160.7410888671875</v>
      </c>
      <c r="AK74" s="225">
        <v>1188.4111328125</v>
      </c>
      <c r="AL74" s="225">
        <v>1175.0130615234375</v>
      </c>
      <c r="AM74" s="225">
        <v>1107.600830078125</v>
      </c>
      <c r="AN74" s="225">
        <v>1119.5213623046875</v>
      </c>
      <c r="AO74" s="225">
        <v>1144.4991455078125</v>
      </c>
      <c r="AP74" s="225">
        <v>1159.5350341796875</v>
      </c>
      <c r="AQ74" s="225">
        <v>1189.321533203125</v>
      </c>
      <c r="AR74" s="225">
        <v>1169.5084228515625</v>
      </c>
      <c r="AS74" s="225">
        <v>1106.820556640625</v>
      </c>
      <c r="AT74" s="225">
        <v>1119.3580322265625</v>
      </c>
      <c r="AU74" s="225">
        <v>1147.8892822265625</v>
      </c>
      <c r="AV74" s="225">
        <v>1157.5577392578125</v>
      </c>
      <c r="AW74" s="225">
        <v>1180.0179443359375</v>
      </c>
      <c r="AX74" s="225">
        <v>1174.1890869140625</v>
      </c>
      <c r="AY74" s="225">
        <v>1113.5772705078125</v>
      </c>
      <c r="AZ74" s="225">
        <v>1112.8212890625</v>
      </c>
      <c r="BA74" s="225">
        <v>1143.996826171875</v>
      </c>
      <c r="BB74" s="225">
        <v>1152.959228515625</v>
      </c>
      <c r="BC74" s="225">
        <v>1172.5845947265625</v>
      </c>
      <c r="BD74" s="225">
        <v>1167.97802734375</v>
      </c>
      <c r="BE74" s="225">
        <v>1109.5538330078125</v>
      </c>
      <c r="BF74" s="225">
        <v>1113.2608642578125</v>
      </c>
      <c r="BG74" s="225">
        <v>1143.394775390625</v>
      </c>
      <c r="BH74" s="225">
        <v>1154.6761474609375</v>
      </c>
      <c r="BI74" s="225">
        <v>1196.4134521484375</v>
      </c>
      <c r="BJ74" s="225">
        <v>1169.0836181640625</v>
      </c>
      <c r="BK74" s="225">
        <v>1109.599853515625</v>
      </c>
      <c r="BL74" s="225">
        <v>1196.025146484375</v>
      </c>
      <c r="BM74" s="225">
        <v>955.284912109375</v>
      </c>
      <c r="BN74" s="225">
        <v>1346.093017578125</v>
      </c>
      <c r="BO74" s="225">
        <v>892.46630859375</v>
      </c>
      <c r="BP74" s="225">
        <v>1141.6409912109375</v>
      </c>
      <c r="BQ74" s="225">
        <v>1253.631591796875</v>
      </c>
      <c r="BR74" s="225">
        <v>1207.451416015625</v>
      </c>
      <c r="BS74" s="225">
        <v>847.54376220703125</v>
      </c>
      <c r="BT74" s="225">
        <v>1043.16650390625</v>
      </c>
      <c r="BU74" s="225">
        <v>908.939697265625</v>
      </c>
      <c r="BV74" s="225">
        <v>1206.411865234375</v>
      </c>
      <c r="BW74" s="225">
        <v>999.624755859375</v>
      </c>
      <c r="BX74" s="225">
        <v>1192.964599609375</v>
      </c>
      <c r="BY74" s="225">
        <v>953.0078125</v>
      </c>
      <c r="BZ74" s="225">
        <v>1348.9957275390625</v>
      </c>
      <c r="CA74" s="225">
        <v>883.82269287109375</v>
      </c>
      <c r="CB74" s="225">
        <v>1142.714111328125</v>
      </c>
      <c r="CC74" s="225">
        <v>1256.4046630859375</v>
      </c>
      <c r="CD74" s="225">
        <v>1206.9666748046875</v>
      </c>
      <c r="CE74" s="225">
        <v>845.6669921875</v>
      </c>
      <c r="CF74" s="225">
        <v>1043.3570556640625</v>
      </c>
      <c r="CG74" s="225">
        <v>875.70257568359375</v>
      </c>
      <c r="CH74" s="225">
        <v>1208.0357666015625</v>
      </c>
      <c r="CI74" s="225">
        <v>1000.034912109375</v>
      </c>
      <c r="CJ74" s="225">
        <v>1191.183837890625</v>
      </c>
      <c r="CK74" s="225">
        <v>949.75341796875</v>
      </c>
      <c r="CL74" s="225">
        <v>1358.725341796875</v>
      </c>
      <c r="CM74" s="225">
        <v>870.75848388671875</v>
      </c>
      <c r="CN74" s="225">
        <v>1144.502685546875</v>
      </c>
      <c r="CO74" s="225">
        <v>1241.187744140625</v>
      </c>
      <c r="CP74" s="225">
        <v>1210.8121337890625</v>
      </c>
      <c r="CQ74" s="225">
        <v>842.58978271484375</v>
      </c>
      <c r="CR74" s="225">
        <v>1043.7332763671875</v>
      </c>
      <c r="CS74" s="225">
        <v>917.0391845703125</v>
      </c>
      <c r="CT74" s="225">
        <v>1208.7508544921875</v>
      </c>
      <c r="CU74" s="225">
        <v>996.62738037109375</v>
      </c>
      <c r="CV74" s="225">
        <v>1190.7213134765625</v>
      </c>
      <c r="CW74" s="225">
        <v>949.9371337890625</v>
      </c>
      <c r="CX74" s="225">
        <v>1357.3480224609375</v>
      </c>
      <c r="CY74" s="225">
        <v>871.8486328125</v>
      </c>
      <c r="CZ74" s="225">
        <v>1148.1737060546875</v>
      </c>
      <c r="DA74" s="225">
        <v>1250.96875</v>
      </c>
      <c r="DB74" s="225">
        <v>1195.724365234375</v>
      </c>
      <c r="DC74" s="225">
        <v>839.77099609375</v>
      </c>
      <c r="DD74" s="225">
        <v>1041.72314453125</v>
      </c>
      <c r="DE74" s="225">
        <v>909.61322021484375</v>
      </c>
      <c r="DF74" s="225">
        <v>1205.93359375</v>
      </c>
      <c r="DG74" s="225">
        <v>995.65582275390625</v>
      </c>
      <c r="DH74" s="225">
        <v>1190.1429443359375</v>
      </c>
      <c r="DI74" s="225">
        <v>949.63201904296875</v>
      </c>
      <c r="DJ74" s="225">
        <v>1364.944091796875</v>
      </c>
      <c r="DK74" s="225">
        <v>858.66204833984375</v>
      </c>
      <c r="DL74" s="225">
        <v>1147.46044921875</v>
      </c>
      <c r="DM74" s="225">
        <v>1248.4783935546875</v>
      </c>
      <c r="DN74" s="225">
        <v>1208.541748046875</v>
      </c>
      <c r="DO74" s="225">
        <v>838.520751953125</v>
      </c>
      <c r="DP74" s="225">
        <v>1042.7237548828125</v>
      </c>
      <c r="DQ74" s="225">
        <v>895.91644287109375</v>
      </c>
      <c r="DR74" s="225">
        <v>1203.195068359375</v>
      </c>
      <c r="DS74" s="225">
        <v>993.33721923828125</v>
      </c>
      <c r="DT74" s="225">
        <v>1187.703125</v>
      </c>
      <c r="DU74" s="225">
        <v>948.461669921875</v>
      </c>
      <c r="DV74" s="225">
        <v>1362.1107177734375</v>
      </c>
      <c r="DW74" s="225">
        <v>858.14501953125</v>
      </c>
      <c r="DX74" s="225">
        <v>1147.268798828125</v>
      </c>
      <c r="DY74" s="225">
        <v>1246.0145263671875</v>
      </c>
      <c r="DZ74" s="225">
        <v>1203.4752197265625</v>
      </c>
      <c r="EA74" s="225">
        <v>837.6126708984375</v>
      </c>
      <c r="EB74" s="225">
        <v>1041.467041015625</v>
      </c>
      <c r="EC74" s="225">
        <v>932.138671875</v>
      </c>
      <c r="ED74" s="225">
        <v>1201.857666015625</v>
      </c>
      <c r="EE74" s="225">
        <v>994.48980712890625</v>
      </c>
      <c r="EF74" s="225">
        <v>1186.725341796875</v>
      </c>
      <c r="EG74" s="225">
        <v>945.86273193359375</v>
      </c>
      <c r="EH74" s="225">
        <v>1364.7430419921875</v>
      </c>
      <c r="EI74" s="225">
        <v>857.4891357421875</v>
      </c>
      <c r="EJ74" s="225">
        <v>1147.00537109375</v>
      </c>
      <c r="EK74" s="225">
        <v>1236.3607177734375</v>
      </c>
      <c r="EL74" s="225">
        <v>1193.9073486328125</v>
      </c>
      <c r="EM74" s="225">
        <v>835.88134765625</v>
      </c>
      <c r="EN74" s="225">
        <v>1042.413330078125</v>
      </c>
      <c r="EO74" s="225">
        <v>906.3226318359375</v>
      </c>
      <c r="EP74" s="225">
        <v>1202.14892578125</v>
      </c>
      <c r="EQ74" s="225">
        <v>994.52813720703125</v>
      </c>
      <c r="ER74" s="225">
        <v>1186.7919921875</v>
      </c>
      <c r="ES74" s="225">
        <v>949.10137939453125</v>
      </c>
      <c r="ET74" s="225">
        <v>1367.744873046875</v>
      </c>
      <c r="EU74" s="225">
        <v>855.28619384765625</v>
      </c>
      <c r="EV74" s="225">
        <v>1148.1326904296875</v>
      </c>
      <c r="EW74" s="225">
        <v>1218.5740966796875</v>
      </c>
      <c r="EX74" s="225">
        <v>1197.6947021484375</v>
      </c>
      <c r="EY74" s="225">
        <v>834.0732421875</v>
      </c>
      <c r="EZ74" s="225">
        <v>1040.9627685546875</v>
      </c>
      <c r="FA74" s="225">
        <v>916.79608154296875</v>
      </c>
      <c r="FB74" s="225">
        <v>1201.607177734375</v>
      </c>
      <c r="FC74" s="225">
        <v>993.951416015625</v>
      </c>
      <c r="FD74" s="225">
        <v>1184.5374755859375</v>
      </c>
      <c r="FE74" s="225">
        <v>946.13006591796875</v>
      </c>
      <c r="FF74" s="225">
        <v>1370.1563720703125</v>
      </c>
      <c r="FG74" s="225">
        <v>850.45880126953125</v>
      </c>
      <c r="FH74" s="225">
        <v>1149.765625</v>
      </c>
      <c r="FI74" s="225">
        <v>1219.2445068359375</v>
      </c>
      <c r="FJ74" s="225">
        <v>1196.6817626953125</v>
      </c>
      <c r="FK74" s="225">
        <v>832.53564453125</v>
      </c>
      <c r="FL74" s="225">
        <v>1041.3033447265625</v>
      </c>
      <c r="FM74" s="225">
        <v>927.2982177734375</v>
      </c>
      <c r="FN74" s="225">
        <v>1198.400634765625</v>
      </c>
      <c r="FO74" s="225">
        <v>993.88677978515625</v>
      </c>
      <c r="FP74" s="225">
        <v>1181.8253173828125</v>
      </c>
      <c r="FQ74" s="225">
        <v>943.773681640625</v>
      </c>
      <c r="FR74" s="225">
        <v>1373.5570068359375</v>
      </c>
      <c r="FS74" s="225">
        <v>851.7923583984375</v>
      </c>
      <c r="FT74" s="225">
        <v>1152.1806640625</v>
      </c>
      <c r="FU74" s="225">
        <v>1203.57958984375</v>
      </c>
      <c r="FV74" s="225">
        <v>1179.3126220703125</v>
      </c>
      <c r="FW74" s="225">
        <v>829.2867431640625</v>
      </c>
      <c r="FX74" s="225">
        <v>1041.59423828125</v>
      </c>
      <c r="FY74" s="225">
        <v>942.9425048828125</v>
      </c>
      <c r="FZ74" s="225">
        <v>1200.809326171875</v>
      </c>
      <c r="GA74" s="225">
        <v>994.76214599609375</v>
      </c>
      <c r="GB74" s="225">
        <v>1149.80078125</v>
      </c>
      <c r="GC74" s="225">
        <v>1148.9141845703125</v>
      </c>
      <c r="GD74" s="225">
        <v>1139.2930908203125</v>
      </c>
      <c r="GE74" s="225">
        <v>1139.7235107421875</v>
      </c>
      <c r="GF74" s="225">
        <v>1141.21826171875</v>
      </c>
      <c r="GG74" s="225">
        <v>1136.73291015625</v>
      </c>
      <c r="GH74" s="225">
        <v>1135.7012939453125</v>
      </c>
      <c r="GI74" s="225">
        <v>1135.771728515625</v>
      </c>
      <c r="GJ74" s="225">
        <v>1128.4984130859375</v>
      </c>
      <c r="GK74" s="225">
        <v>1125.468505859375</v>
      </c>
      <c r="GL74" s="225">
        <v>1188.530029296875</v>
      </c>
      <c r="GM74" s="225">
        <v>948.27398681640625</v>
      </c>
      <c r="GN74" s="225">
        <v>1363.4691162109375</v>
      </c>
      <c r="GO74" s="225">
        <v>861.00665283203125</v>
      </c>
      <c r="GP74" s="225">
        <v>1148.4971923828125</v>
      </c>
      <c r="GQ74" s="225">
        <v>1227.7864990234375</v>
      </c>
      <c r="GR74" s="225">
        <v>1196.081787109375</v>
      </c>
      <c r="GS74" s="225">
        <v>836.72784423828125</v>
      </c>
      <c r="GT74" s="225">
        <v>1041.963623046875</v>
      </c>
      <c r="GU74" s="225">
        <v>921.3477783203125</v>
      </c>
      <c r="GV74" s="225">
        <v>1202.219482421875</v>
      </c>
      <c r="GW74" s="225">
        <v>995.0638427734375</v>
      </c>
      <c r="GX74" s="225">
        <v>1135.631103515625</v>
      </c>
      <c r="GY74" s="225">
        <v>1135.631103515625</v>
      </c>
    </row>
    <row r="75" spans="1:207" x14ac:dyDescent="0.25">
      <c r="A75" s="226">
        <v>44927</v>
      </c>
      <c r="B75" s="225">
        <v>1</v>
      </c>
      <c r="C75" s="225">
        <v>2023</v>
      </c>
      <c r="D75" s="225">
        <v>1193.06005859375</v>
      </c>
      <c r="E75" s="225">
        <v>1214.894287109375</v>
      </c>
      <c r="F75" s="225">
        <v>1243.4178466796875</v>
      </c>
      <c r="G75" s="225">
        <v>1265.4390869140625</v>
      </c>
      <c r="H75" s="225">
        <v>1249.48583984375</v>
      </c>
      <c r="I75" s="225">
        <v>1163.614990234375</v>
      </c>
      <c r="J75" s="225">
        <v>1195.5123291015625</v>
      </c>
      <c r="K75" s="225">
        <v>1220.935791015625</v>
      </c>
      <c r="L75" s="225">
        <v>1241.671875</v>
      </c>
      <c r="M75" s="225">
        <v>1255.862060546875</v>
      </c>
      <c r="N75" s="225">
        <v>1247.755126953125</v>
      </c>
      <c r="O75" s="225">
        <v>1172.4825439453125</v>
      </c>
      <c r="P75" s="225">
        <v>1183.6051025390625</v>
      </c>
      <c r="Q75" s="225">
        <v>1208.0284423828125</v>
      </c>
      <c r="R75" s="225">
        <v>1237.95947265625</v>
      </c>
      <c r="S75" s="225">
        <v>1264.848388671875</v>
      </c>
      <c r="T75" s="225">
        <v>1246.4940185546875</v>
      </c>
      <c r="U75" s="225">
        <v>1172.422607421875</v>
      </c>
      <c r="V75" s="225">
        <v>1182.200439453125</v>
      </c>
      <c r="W75" s="225">
        <v>1218.379150390625</v>
      </c>
      <c r="X75" s="225">
        <v>1237.1724853515625</v>
      </c>
      <c r="Y75" s="225">
        <v>1253.3505859375</v>
      </c>
      <c r="Z75" s="225">
        <v>1250.7911376953125</v>
      </c>
      <c r="AA75" s="225">
        <v>1174.9078369140625</v>
      </c>
      <c r="AB75" s="225">
        <v>1187.99658203125</v>
      </c>
      <c r="AC75" s="225">
        <v>1217.9212646484375</v>
      </c>
      <c r="AD75" s="225">
        <v>1234.45654296875</v>
      </c>
      <c r="AE75" s="225">
        <v>1258.2664794921875</v>
      </c>
      <c r="AF75" s="225">
        <v>1241.1156005859375</v>
      </c>
      <c r="AG75" s="225">
        <v>1178.2667236328125</v>
      </c>
      <c r="AH75" s="225">
        <v>1182.056884765625</v>
      </c>
      <c r="AI75" s="225">
        <v>1215.94921875</v>
      </c>
      <c r="AJ75" s="225">
        <v>1233.9163818359375</v>
      </c>
      <c r="AK75" s="225">
        <v>1255.03173828125</v>
      </c>
      <c r="AL75" s="225">
        <v>1249.2275390625</v>
      </c>
      <c r="AM75" s="225">
        <v>1173.8092041015625</v>
      </c>
      <c r="AN75" s="225">
        <v>1185.9561767578125</v>
      </c>
      <c r="AO75" s="225">
        <v>1213.81103515625</v>
      </c>
      <c r="AP75" s="225">
        <v>1231.2108154296875</v>
      </c>
      <c r="AQ75" s="225">
        <v>1256.02392578125</v>
      </c>
      <c r="AR75" s="225">
        <v>1244.1123046875</v>
      </c>
      <c r="AS75" s="225">
        <v>1173.6141357421875</v>
      </c>
      <c r="AT75" s="225">
        <v>1185.0399169921875</v>
      </c>
      <c r="AU75" s="225">
        <v>1217.132568359375</v>
      </c>
      <c r="AV75" s="225">
        <v>1229.208251953125</v>
      </c>
      <c r="AW75" s="225">
        <v>1245.1099853515625</v>
      </c>
      <c r="AX75" s="225">
        <v>1249.4140625</v>
      </c>
      <c r="AY75" s="225">
        <v>1179.879638671875</v>
      </c>
      <c r="AZ75" s="225">
        <v>1178.546630859375</v>
      </c>
      <c r="BA75" s="225">
        <v>1212.5562744140625</v>
      </c>
      <c r="BB75" s="225">
        <v>1224.707763671875</v>
      </c>
      <c r="BC75" s="225">
        <v>1236.916015625</v>
      </c>
      <c r="BD75" s="225">
        <v>1243.244873046875</v>
      </c>
      <c r="BE75" s="225">
        <v>1176.4708251953125</v>
      </c>
      <c r="BF75" s="225">
        <v>1179.0167236328125</v>
      </c>
      <c r="BG75" s="225">
        <v>1212.18701171875</v>
      </c>
      <c r="BH75" s="225">
        <v>1224.833740234375</v>
      </c>
      <c r="BI75" s="225">
        <v>1260.9765625</v>
      </c>
      <c r="BJ75" s="225">
        <v>1243.5350341796875</v>
      </c>
      <c r="BK75" s="225">
        <v>1177.4466552734375</v>
      </c>
      <c r="BL75" s="225">
        <v>1278.74560546875</v>
      </c>
      <c r="BM75" s="225">
        <v>1023.9724731445313</v>
      </c>
      <c r="BN75" s="225">
        <v>1380.4659423828125</v>
      </c>
      <c r="BO75" s="225">
        <v>959.41705322265625</v>
      </c>
      <c r="BP75" s="225">
        <v>1205.98095703125</v>
      </c>
      <c r="BQ75" s="225">
        <v>1312.706787109375</v>
      </c>
      <c r="BR75" s="225">
        <v>1276.7547607421875</v>
      </c>
      <c r="BS75" s="225">
        <v>915.1943359375</v>
      </c>
      <c r="BT75" s="225">
        <v>1130.923828125</v>
      </c>
      <c r="BU75" s="225">
        <v>916.724609375</v>
      </c>
      <c r="BV75" s="225">
        <v>1284.758544921875</v>
      </c>
      <c r="BW75" s="225">
        <v>1067.8477783203125</v>
      </c>
      <c r="BX75" s="225">
        <v>1275.2655029296875</v>
      </c>
      <c r="BY75" s="225">
        <v>1022.015380859375</v>
      </c>
      <c r="BZ75" s="225">
        <v>1383.30419921875</v>
      </c>
      <c r="CA75" s="225">
        <v>952.5404052734375</v>
      </c>
      <c r="CB75" s="225">
        <v>1206.4630126953125</v>
      </c>
      <c r="CC75" s="225">
        <v>1315.64013671875</v>
      </c>
      <c r="CD75" s="225">
        <v>1276.51708984375</v>
      </c>
      <c r="CE75" s="225">
        <v>913.54473876953125</v>
      </c>
      <c r="CF75" s="225">
        <v>1133.745849609375</v>
      </c>
      <c r="CG75" s="225">
        <v>884.02752685546875</v>
      </c>
      <c r="CH75" s="225">
        <v>1287.6405029296875</v>
      </c>
      <c r="CI75" s="225">
        <v>1068.134033203125</v>
      </c>
      <c r="CJ75" s="225">
        <v>1273.1177978515625</v>
      </c>
      <c r="CK75" s="225">
        <v>1018.3194580078125</v>
      </c>
      <c r="CL75" s="225">
        <v>1391.8052978515625</v>
      </c>
      <c r="CM75" s="225">
        <v>940.06903076171875</v>
      </c>
      <c r="CN75" s="225">
        <v>1207.875732421875</v>
      </c>
      <c r="CO75" s="225">
        <v>1301.0047607421875</v>
      </c>
      <c r="CP75" s="225">
        <v>1280.7423095703125</v>
      </c>
      <c r="CQ75" s="225">
        <v>910.0057373046875</v>
      </c>
      <c r="CR75" s="225">
        <v>1134.3505859375</v>
      </c>
      <c r="CS75" s="225">
        <v>925.671875</v>
      </c>
      <c r="CT75" s="225">
        <v>1287.5977783203125</v>
      </c>
      <c r="CU75" s="225">
        <v>1064.2781982421875</v>
      </c>
      <c r="CV75" s="225">
        <v>1272.013916015625</v>
      </c>
      <c r="CW75" s="225">
        <v>1019.0752563476563</v>
      </c>
      <c r="CX75" s="225">
        <v>1391.28564453125</v>
      </c>
      <c r="CY75" s="225">
        <v>941.6124267578125</v>
      </c>
      <c r="CZ75" s="225">
        <v>1210.9840087890625</v>
      </c>
      <c r="DA75" s="225">
        <v>1310.4049072265625</v>
      </c>
      <c r="DB75" s="225">
        <v>1265.955810546875</v>
      </c>
      <c r="DC75" s="225">
        <v>906.9681396484375</v>
      </c>
      <c r="DD75" s="225">
        <v>1132.43017578125</v>
      </c>
      <c r="DE75" s="225">
        <v>918.1546630859375</v>
      </c>
      <c r="DF75" s="225">
        <v>1281.935546875</v>
      </c>
      <c r="DG75" s="225">
        <v>1063.541748046875</v>
      </c>
      <c r="DH75" s="225">
        <v>1271.4061279296875</v>
      </c>
      <c r="DI75" s="225">
        <v>1018.132568359375</v>
      </c>
      <c r="DJ75" s="225">
        <v>1398.320556640625</v>
      </c>
      <c r="DK75" s="225">
        <v>928.46417236328125</v>
      </c>
      <c r="DL75" s="225">
        <v>1210.0888671875</v>
      </c>
      <c r="DM75" s="225">
        <v>1308.343994140625</v>
      </c>
      <c r="DN75" s="225">
        <v>1279.0982666015625</v>
      </c>
      <c r="DO75" s="225">
        <v>905.133056640625</v>
      </c>
      <c r="DP75" s="225">
        <v>1134.2330322265625</v>
      </c>
      <c r="DQ75" s="225">
        <v>904.77459716796875</v>
      </c>
      <c r="DR75" s="225">
        <v>1278.2259521484375</v>
      </c>
      <c r="DS75" s="225">
        <v>1060.977783203125</v>
      </c>
      <c r="DT75" s="225">
        <v>1268.2623291015625</v>
      </c>
      <c r="DU75" s="225">
        <v>1017.2257080078125</v>
      </c>
      <c r="DV75" s="225">
        <v>1395.514892578125</v>
      </c>
      <c r="DW75" s="225">
        <v>928.1640625</v>
      </c>
      <c r="DX75" s="225">
        <v>1209.8551025390625</v>
      </c>
      <c r="DY75" s="225">
        <v>1305.7816162109375</v>
      </c>
      <c r="DZ75" s="225">
        <v>1274.354736328125</v>
      </c>
      <c r="EA75" s="225">
        <v>904.64727783203125</v>
      </c>
      <c r="EB75" s="225">
        <v>1132.3504638671875</v>
      </c>
      <c r="EC75" s="225">
        <v>940.67218017578125</v>
      </c>
      <c r="ED75" s="225">
        <v>1277.5853271484375</v>
      </c>
      <c r="EE75" s="225">
        <v>1062.141845703125</v>
      </c>
      <c r="EF75" s="225">
        <v>1266.93505859375</v>
      </c>
      <c r="EG75" s="225">
        <v>1014.949951171875</v>
      </c>
      <c r="EH75" s="225">
        <v>1397.4866943359375</v>
      </c>
      <c r="EI75" s="225">
        <v>927.5023193359375</v>
      </c>
      <c r="EJ75" s="225">
        <v>1209.630126953125</v>
      </c>
      <c r="EK75" s="225">
        <v>1296.5921630859375</v>
      </c>
      <c r="EL75" s="225">
        <v>1264.7283935546875</v>
      </c>
      <c r="EM75" s="225">
        <v>902.98333740234375</v>
      </c>
      <c r="EN75" s="225">
        <v>1135.1065673828125</v>
      </c>
      <c r="EO75" s="225">
        <v>915.363037109375</v>
      </c>
      <c r="EP75" s="225">
        <v>1277.2437744140625</v>
      </c>
      <c r="EQ75" s="225">
        <v>1062.3841552734375</v>
      </c>
      <c r="ER75" s="225">
        <v>1266.70166015625</v>
      </c>
      <c r="ES75" s="225">
        <v>1017.773681640625</v>
      </c>
      <c r="ET75" s="225">
        <v>1400.4423828125</v>
      </c>
      <c r="EU75" s="225">
        <v>924.90069580078125</v>
      </c>
      <c r="EV75" s="225">
        <v>1210.5440673828125</v>
      </c>
      <c r="EW75" s="225">
        <v>1279.352783203125</v>
      </c>
      <c r="EX75" s="225">
        <v>1268.8853759765625</v>
      </c>
      <c r="EY75" s="225">
        <v>900.56097412109375</v>
      </c>
      <c r="EZ75" s="225">
        <v>1133.566650390625</v>
      </c>
      <c r="FA75" s="225">
        <v>925.27203369140625</v>
      </c>
      <c r="FB75" s="225">
        <v>1275.9351806640625</v>
      </c>
      <c r="FC75" s="225">
        <v>1061.8330078125</v>
      </c>
      <c r="FD75" s="225">
        <v>1263.994384765625</v>
      </c>
      <c r="FE75" s="225">
        <v>1015.2611083984375</v>
      </c>
      <c r="FF75" s="225">
        <v>1403.015380859375</v>
      </c>
      <c r="FG75" s="225">
        <v>919.81549072265625</v>
      </c>
      <c r="FH75" s="225">
        <v>1211.6053466796875</v>
      </c>
      <c r="FI75" s="225">
        <v>1280.2432861328125</v>
      </c>
      <c r="FJ75" s="225">
        <v>1267.863037109375</v>
      </c>
      <c r="FK75" s="225">
        <v>898.95745849609375</v>
      </c>
      <c r="FL75" s="225">
        <v>1135.1507568359375</v>
      </c>
      <c r="FM75" s="225">
        <v>936.31805419921875</v>
      </c>
      <c r="FN75" s="225">
        <v>1271.728271484375</v>
      </c>
      <c r="FO75" s="225">
        <v>1061.73876953125</v>
      </c>
      <c r="FP75" s="225">
        <v>1260.5416259765625</v>
      </c>
      <c r="FQ75" s="225">
        <v>1013.100830078125</v>
      </c>
      <c r="FR75" s="225">
        <v>1404.8267822265625</v>
      </c>
      <c r="FS75" s="225">
        <v>921.237548828125</v>
      </c>
      <c r="FT75" s="225">
        <v>1213.5615234375</v>
      </c>
      <c r="FU75" s="225">
        <v>1264.9683837890625</v>
      </c>
      <c r="FV75" s="225">
        <v>1250.1356201171875</v>
      </c>
      <c r="FW75" s="225">
        <v>896.119873046875</v>
      </c>
      <c r="FX75" s="225">
        <v>1137.12744140625</v>
      </c>
      <c r="FY75" s="225">
        <v>950.9996337890625</v>
      </c>
      <c r="FZ75" s="225">
        <v>1272.9002685546875</v>
      </c>
      <c r="GA75" s="225">
        <v>1062.8314208984375</v>
      </c>
      <c r="GB75" s="225">
        <v>1220.8359375</v>
      </c>
      <c r="GC75" s="225">
        <v>1219.4287109375</v>
      </c>
      <c r="GD75" s="225">
        <v>1208.9346923828125</v>
      </c>
      <c r="GE75" s="225">
        <v>1208.9666748046875</v>
      </c>
      <c r="GF75" s="225">
        <v>1210.2525634765625</v>
      </c>
      <c r="GG75" s="225">
        <v>1204.959228515625</v>
      </c>
      <c r="GH75" s="225">
        <v>1204.0537109375</v>
      </c>
      <c r="GI75" s="225">
        <v>1203.5628662109375</v>
      </c>
      <c r="GJ75" s="225">
        <v>1195.90771484375</v>
      </c>
      <c r="GK75" s="225">
        <v>1192.678466796875</v>
      </c>
      <c r="GL75" s="225">
        <v>1269.265625</v>
      </c>
      <c r="GM75" s="225">
        <v>1017.21826171875</v>
      </c>
      <c r="GN75" s="225">
        <v>1396.455078125</v>
      </c>
      <c r="GO75" s="225">
        <v>930.43450927734375</v>
      </c>
      <c r="GP75" s="225">
        <v>1210.8243408203125</v>
      </c>
      <c r="GQ75" s="225">
        <v>1288.2725830078125</v>
      </c>
      <c r="GR75" s="225">
        <v>1266.7689208984375</v>
      </c>
      <c r="GS75" s="225">
        <v>903.68359375</v>
      </c>
      <c r="GT75" s="225">
        <v>1134.55859375</v>
      </c>
      <c r="GU75" s="225">
        <v>929.92169189453125</v>
      </c>
      <c r="GV75" s="225">
        <v>1276.84130859375</v>
      </c>
      <c r="GW75" s="225">
        <v>1062.9520263671875</v>
      </c>
      <c r="GX75" s="225">
        <v>1204.081298828125</v>
      </c>
      <c r="GY75" s="225">
        <v>1204.0811767578125</v>
      </c>
    </row>
    <row r="76" spans="1:207" x14ac:dyDescent="0.25">
      <c r="A76" s="226">
        <v>44958</v>
      </c>
      <c r="B76" s="225">
        <v>2</v>
      </c>
      <c r="C76" s="225">
        <v>2023</v>
      </c>
      <c r="D76" s="225">
        <v>1281.3975830078125</v>
      </c>
      <c r="E76" s="225">
        <v>1297.4017333984375</v>
      </c>
      <c r="F76" s="225">
        <v>1341.4422607421875</v>
      </c>
      <c r="G76" s="225">
        <v>1367.0948486328125</v>
      </c>
      <c r="H76" s="225">
        <v>1340.5137939453125</v>
      </c>
      <c r="I76" s="225">
        <v>1234.440673828125</v>
      </c>
      <c r="J76" s="225">
        <v>1283.216064453125</v>
      </c>
      <c r="K76" s="225">
        <v>1301.6231689453125</v>
      </c>
      <c r="L76" s="225">
        <v>1336.8541259765625</v>
      </c>
      <c r="M76" s="225">
        <v>1355.9481201171875</v>
      </c>
      <c r="N76" s="225">
        <v>1335.73291015625</v>
      </c>
      <c r="O76" s="225">
        <v>1241.9190673828125</v>
      </c>
      <c r="P76" s="225">
        <v>1267.5433349609375</v>
      </c>
      <c r="Q76" s="225">
        <v>1286.732666015625</v>
      </c>
      <c r="R76" s="225">
        <v>1331.1973876953125</v>
      </c>
      <c r="S76" s="225">
        <v>1364.8372802734375</v>
      </c>
      <c r="T76" s="225">
        <v>1333.998046875</v>
      </c>
      <c r="U76" s="225">
        <v>1241.8359375</v>
      </c>
      <c r="V76" s="225">
        <v>1264.593994140625</v>
      </c>
      <c r="W76" s="225">
        <v>1296.3504638671875</v>
      </c>
      <c r="X76" s="225">
        <v>1329.2073974609375</v>
      </c>
      <c r="Y76" s="225">
        <v>1351.3843994140625</v>
      </c>
      <c r="Z76" s="225">
        <v>1336.603515625</v>
      </c>
      <c r="AA76" s="225">
        <v>1243.0950927734375</v>
      </c>
      <c r="AB76" s="225">
        <v>1272.1640625</v>
      </c>
      <c r="AC76" s="225">
        <v>1295.2001953125</v>
      </c>
      <c r="AD76" s="225">
        <v>1324.6365966796875</v>
      </c>
      <c r="AE76" s="225">
        <v>1357.55126953125</v>
      </c>
      <c r="AF76" s="225">
        <v>1325.7552490234375</v>
      </c>
      <c r="AG76" s="225">
        <v>1247.6715087890625</v>
      </c>
      <c r="AH76" s="225">
        <v>1264.2957763671875</v>
      </c>
      <c r="AI76" s="225">
        <v>1293.072509765625</v>
      </c>
      <c r="AJ76" s="225">
        <v>1321.9541015625</v>
      </c>
      <c r="AK76" s="225">
        <v>1351.87646484375</v>
      </c>
      <c r="AL76" s="225">
        <v>1332.75830078125</v>
      </c>
      <c r="AM76" s="225">
        <v>1242.707275390625</v>
      </c>
      <c r="AN76" s="225">
        <v>1266.3135986328125</v>
      </c>
      <c r="AO76" s="225">
        <v>1290.075927734375</v>
      </c>
      <c r="AP76" s="225">
        <v>1317.2750244140625</v>
      </c>
      <c r="AQ76" s="225">
        <v>1352.5953369140625</v>
      </c>
      <c r="AR76" s="225">
        <v>1325.803955078125</v>
      </c>
      <c r="AS76" s="225">
        <v>1241.597900390625</v>
      </c>
      <c r="AT76" s="225">
        <v>1264.2301025390625</v>
      </c>
      <c r="AU76" s="225">
        <v>1292.4368896484375</v>
      </c>
      <c r="AV76" s="225">
        <v>1312.7701416015625</v>
      </c>
      <c r="AW76" s="225">
        <v>1339.457275390625</v>
      </c>
      <c r="AX76" s="225">
        <v>1331.8045654296875</v>
      </c>
      <c r="AY76" s="225">
        <v>1246.6011962890625</v>
      </c>
      <c r="AZ76" s="225">
        <v>1256.765380859375</v>
      </c>
      <c r="BA76" s="225">
        <v>1286.2587890625</v>
      </c>
      <c r="BB76" s="225">
        <v>1307.0225830078125</v>
      </c>
      <c r="BC76" s="225">
        <v>1331.4871826171875</v>
      </c>
      <c r="BD76" s="225">
        <v>1323.9869384765625</v>
      </c>
      <c r="BE76" s="225">
        <v>1242.345458984375</v>
      </c>
      <c r="BF76" s="225">
        <v>1253.975830078125</v>
      </c>
      <c r="BG76" s="225">
        <v>1284.3681640625</v>
      </c>
      <c r="BH76" s="225">
        <v>1305.28173828125</v>
      </c>
      <c r="BI76" s="225">
        <v>1354.4637451171875</v>
      </c>
      <c r="BJ76" s="225">
        <v>1320.4873046875</v>
      </c>
      <c r="BK76" s="225">
        <v>1242.1986083984375</v>
      </c>
      <c r="BL76" s="225">
        <v>1405.1729736328125</v>
      </c>
      <c r="BM76" s="225">
        <v>1078.0703125</v>
      </c>
      <c r="BN76" s="225">
        <v>1432.9150390625</v>
      </c>
      <c r="BO76" s="225">
        <v>1004.3154907226563</v>
      </c>
      <c r="BP76" s="225">
        <v>1271.5836181640625</v>
      </c>
      <c r="BQ76" s="225">
        <v>1381.292236328125</v>
      </c>
      <c r="BR76" s="225">
        <v>1343.1441650390625</v>
      </c>
      <c r="BS76" s="225">
        <v>986.271728515625</v>
      </c>
      <c r="BT76" s="225">
        <v>1207.1387939453125</v>
      </c>
      <c r="BU76" s="225">
        <v>950.80517578125</v>
      </c>
      <c r="BV76" s="225">
        <v>1383.6080322265625</v>
      </c>
      <c r="BW76" s="225">
        <v>1135.9859619140625</v>
      </c>
      <c r="BX76" s="225">
        <v>1401.2030029296875</v>
      </c>
      <c r="BY76" s="225">
        <v>1076.099853515625</v>
      </c>
      <c r="BZ76" s="225">
        <v>1435.730224609375</v>
      </c>
      <c r="CA76" s="225">
        <v>997.24774169921875</v>
      </c>
      <c r="CB76" s="225">
        <v>1269.9490966796875</v>
      </c>
      <c r="CC76" s="225">
        <v>1385.03515625</v>
      </c>
      <c r="CD76" s="225">
        <v>1341.2059326171875</v>
      </c>
      <c r="CE76" s="225">
        <v>983.6943359375</v>
      </c>
      <c r="CF76" s="225">
        <v>1207.525634765625</v>
      </c>
      <c r="CG76" s="225">
        <v>915.83978271484375</v>
      </c>
      <c r="CH76" s="225">
        <v>1386.9522705078125</v>
      </c>
      <c r="CI76" s="225">
        <v>1136.3072509765625</v>
      </c>
      <c r="CJ76" s="225">
        <v>1398.8162841796875</v>
      </c>
      <c r="CK76" s="225">
        <v>1071.4229736328125</v>
      </c>
      <c r="CL76" s="225">
        <v>1444.9228515625</v>
      </c>
      <c r="CM76" s="225">
        <v>984.6051025390625</v>
      </c>
      <c r="CN76" s="225">
        <v>1271.0313720703125</v>
      </c>
      <c r="CO76" s="225">
        <v>1369.9986572265625</v>
      </c>
      <c r="CP76" s="225">
        <v>1346.1378173828125</v>
      </c>
      <c r="CQ76" s="225">
        <v>980.49822998046875</v>
      </c>
      <c r="CR76" s="225">
        <v>1207.479248046875</v>
      </c>
      <c r="CS76" s="225">
        <v>957.734375</v>
      </c>
      <c r="CT76" s="225">
        <v>1386.6754150390625</v>
      </c>
      <c r="CU76" s="225">
        <v>1132.751220703125</v>
      </c>
      <c r="CV76" s="225">
        <v>1396.9892578125</v>
      </c>
      <c r="CW76" s="225">
        <v>1072.8106689453125</v>
      </c>
      <c r="CX76" s="225">
        <v>1443.672119140625</v>
      </c>
      <c r="CY76" s="225">
        <v>986.232177734375</v>
      </c>
      <c r="CZ76" s="225">
        <v>1273.795166015625</v>
      </c>
      <c r="DA76" s="225">
        <v>1379.7266845703125</v>
      </c>
      <c r="DB76" s="225">
        <v>1328.2386474609375</v>
      </c>
      <c r="DC76" s="225">
        <v>976.8096923828125</v>
      </c>
      <c r="DD76" s="225">
        <v>1202.84033203125</v>
      </c>
      <c r="DE76" s="225">
        <v>949.84564208984375</v>
      </c>
      <c r="DF76" s="225">
        <v>1379.982177734375</v>
      </c>
      <c r="DG76" s="225">
        <v>1131.92822265625</v>
      </c>
      <c r="DH76" s="225">
        <v>1396.195068359375</v>
      </c>
      <c r="DI76" s="225">
        <v>1071.118896484375</v>
      </c>
      <c r="DJ76" s="225">
        <v>1450.2576904296875</v>
      </c>
      <c r="DK76" s="225">
        <v>973.50384521484375</v>
      </c>
      <c r="DL76" s="225">
        <v>1271.9254150390625</v>
      </c>
      <c r="DM76" s="225">
        <v>1378.107666015625</v>
      </c>
      <c r="DN76" s="225">
        <v>1342.8416748046875</v>
      </c>
      <c r="DO76" s="225">
        <v>976.2265625</v>
      </c>
      <c r="DP76" s="225">
        <v>1205.3974609375</v>
      </c>
      <c r="DQ76" s="225">
        <v>933.1031494140625</v>
      </c>
      <c r="DR76" s="225">
        <v>1374.67822265625</v>
      </c>
      <c r="DS76" s="225">
        <v>1129.4442138671875</v>
      </c>
      <c r="DT76" s="225">
        <v>1392.062255859375</v>
      </c>
      <c r="DU76" s="225">
        <v>1070.125</v>
      </c>
      <c r="DV76" s="225">
        <v>1448.52392578125</v>
      </c>
      <c r="DW76" s="225">
        <v>972.78594970703125</v>
      </c>
      <c r="DX76" s="225">
        <v>1270.5211181640625</v>
      </c>
      <c r="DY76" s="225">
        <v>1375.3291015625</v>
      </c>
      <c r="DZ76" s="225">
        <v>1336.49853515625</v>
      </c>
      <c r="EA76" s="225">
        <v>974.68878173828125</v>
      </c>
      <c r="EB76" s="225">
        <v>1201.8612060546875</v>
      </c>
      <c r="EC76" s="225">
        <v>972.56781005859375</v>
      </c>
      <c r="ED76" s="225">
        <v>1373.5045166015625</v>
      </c>
      <c r="EE76" s="225">
        <v>1130.9163818359375</v>
      </c>
      <c r="EF76" s="225">
        <v>1390.4339599609375</v>
      </c>
      <c r="EG76" s="225">
        <v>1067.585205078125</v>
      </c>
      <c r="EH76" s="225">
        <v>1451.64453125</v>
      </c>
      <c r="EI76" s="225">
        <v>972.15191650390625</v>
      </c>
      <c r="EJ76" s="225">
        <v>1271.0726318359375</v>
      </c>
      <c r="EK76" s="225">
        <v>1365.8017578125</v>
      </c>
      <c r="EL76" s="225">
        <v>1326.2576904296875</v>
      </c>
      <c r="EM76" s="225">
        <v>972.067626953125</v>
      </c>
      <c r="EN76" s="225">
        <v>1204.0111083984375</v>
      </c>
      <c r="EO76" s="225">
        <v>943.53656005859375</v>
      </c>
      <c r="EP76" s="225">
        <v>1373.6275634765625</v>
      </c>
      <c r="EQ76" s="225">
        <v>1131.047607421875</v>
      </c>
      <c r="ER76" s="225">
        <v>1389.989990234375</v>
      </c>
      <c r="ES76" s="225">
        <v>1070.8240966796875</v>
      </c>
      <c r="ET76" s="225">
        <v>1454.550537109375</v>
      </c>
      <c r="EU76" s="225">
        <v>969.45147705078125</v>
      </c>
      <c r="EV76" s="225">
        <v>1270.9718017578125</v>
      </c>
      <c r="EW76" s="225">
        <v>1347.8319091796875</v>
      </c>
      <c r="EX76" s="225">
        <v>1330.201171875</v>
      </c>
      <c r="EY76" s="225">
        <v>970.4376220703125</v>
      </c>
      <c r="EZ76" s="225">
        <v>1200.8255615234375</v>
      </c>
      <c r="FA76" s="225">
        <v>956.78997802734375</v>
      </c>
      <c r="FB76" s="225">
        <v>1372.09228515625</v>
      </c>
      <c r="FC76" s="225">
        <v>1130.62744140625</v>
      </c>
      <c r="FD76" s="225">
        <v>1386.8935546875</v>
      </c>
      <c r="FE76" s="225">
        <v>1067.8843994140625</v>
      </c>
      <c r="FF76" s="225">
        <v>1457.2572021484375</v>
      </c>
      <c r="FG76" s="225">
        <v>964.30291748046875</v>
      </c>
      <c r="FH76" s="225">
        <v>1272.0118408203125</v>
      </c>
      <c r="FI76" s="225">
        <v>1349.015869140625</v>
      </c>
      <c r="FJ76" s="225">
        <v>1328.7623291015625</v>
      </c>
      <c r="FK76" s="225">
        <v>969.011474609375</v>
      </c>
      <c r="FL76" s="225">
        <v>1201.751220703125</v>
      </c>
      <c r="FM76" s="225">
        <v>968.029541015625</v>
      </c>
      <c r="FN76" s="225">
        <v>1366.1932373046875</v>
      </c>
      <c r="FO76" s="225">
        <v>1131.3116455078125</v>
      </c>
      <c r="FP76" s="225">
        <v>1383.29736328125</v>
      </c>
      <c r="FQ76" s="225">
        <v>1065.6514892578125</v>
      </c>
      <c r="FR76" s="225">
        <v>1461.3480224609375</v>
      </c>
      <c r="FS76" s="225">
        <v>964.9136962890625</v>
      </c>
      <c r="FT76" s="225">
        <v>1273.9859619140625</v>
      </c>
      <c r="FU76" s="225">
        <v>1332.994873046875</v>
      </c>
      <c r="FV76" s="225">
        <v>1309.6043701171875</v>
      </c>
      <c r="FW76" s="225">
        <v>964.4366455078125</v>
      </c>
      <c r="FX76" s="225">
        <v>1202.796630859375</v>
      </c>
      <c r="FY76" s="225">
        <v>985.36895751953125</v>
      </c>
      <c r="FZ76" s="225">
        <v>1368.6337890625</v>
      </c>
      <c r="GA76" s="225">
        <v>1132.7569580078125</v>
      </c>
      <c r="GB76" s="225">
        <v>1310.5526123046875</v>
      </c>
      <c r="GC76" s="225">
        <v>1306.60498046875</v>
      </c>
      <c r="GD76" s="225">
        <v>1293.40283203125</v>
      </c>
      <c r="GE76" s="225">
        <v>1291.470947265625</v>
      </c>
      <c r="GF76" s="225">
        <v>1292.6568603515625</v>
      </c>
      <c r="GG76" s="225">
        <v>1285.6793212890625</v>
      </c>
      <c r="GH76" s="225">
        <v>1283.2962646484375</v>
      </c>
      <c r="GI76" s="225">
        <v>1281.4638671875</v>
      </c>
      <c r="GJ76" s="225">
        <v>1272.2259521484375</v>
      </c>
      <c r="GK76" s="225">
        <v>1266.45849609375</v>
      </c>
      <c r="GL76" s="225">
        <v>1393.569580078125</v>
      </c>
      <c r="GM76" s="225">
        <v>1070.2818603515625</v>
      </c>
      <c r="GN76" s="225">
        <v>1450.217529296875</v>
      </c>
      <c r="GO76" s="225">
        <v>974.90423583984375</v>
      </c>
      <c r="GP76" s="225">
        <v>1272.133544921875</v>
      </c>
      <c r="GQ76" s="225">
        <v>1357.0921630859375</v>
      </c>
      <c r="GR76" s="225">
        <v>1328.6080322265625</v>
      </c>
      <c r="GS76" s="225">
        <v>973.50970458984375</v>
      </c>
      <c r="GT76" s="225">
        <v>1203.444091796875</v>
      </c>
      <c r="GU76" s="225">
        <v>961.676025390625</v>
      </c>
      <c r="GV76" s="225">
        <v>1373.16357421875</v>
      </c>
      <c r="GW76" s="225">
        <v>1131.9576416015625</v>
      </c>
      <c r="GX76" s="225">
        <v>1283.92041015625</v>
      </c>
      <c r="GY76" s="225">
        <v>1283.9202880859375</v>
      </c>
    </row>
    <row r="77" spans="1:207" x14ac:dyDescent="0.25">
      <c r="A77" s="226">
        <v>44986</v>
      </c>
      <c r="B77" s="225">
        <v>3</v>
      </c>
      <c r="C77" s="225">
        <v>2023</v>
      </c>
      <c r="D77" s="225">
        <v>1388.2364501953125</v>
      </c>
      <c r="E77" s="225">
        <v>1403.9052734375</v>
      </c>
      <c r="F77" s="225">
        <v>1439.7607421875</v>
      </c>
      <c r="G77" s="225">
        <v>1452.91064453125</v>
      </c>
      <c r="H77" s="225">
        <v>1448.375244140625</v>
      </c>
      <c r="I77" s="225">
        <v>1319.865478515625</v>
      </c>
      <c r="J77" s="225">
        <v>1388.4775390625</v>
      </c>
      <c r="K77" s="225">
        <v>1406.54345703125</v>
      </c>
      <c r="L77" s="225">
        <v>1433.5216064453125</v>
      </c>
      <c r="M77" s="225">
        <v>1441.7205810546875</v>
      </c>
      <c r="N77" s="225">
        <v>1443.5916748046875</v>
      </c>
      <c r="O77" s="225">
        <v>1329.1123046875</v>
      </c>
      <c r="P77" s="225">
        <v>1372.1859130859375</v>
      </c>
      <c r="Q77" s="225">
        <v>1389.5496826171875</v>
      </c>
      <c r="R77" s="225">
        <v>1427.1014404296875</v>
      </c>
      <c r="S77" s="225">
        <v>1449.15771484375</v>
      </c>
      <c r="T77" s="225">
        <v>1440.6619873046875</v>
      </c>
      <c r="U77" s="225">
        <v>1327.0001220703125</v>
      </c>
      <c r="V77" s="225">
        <v>1366.603515625</v>
      </c>
      <c r="W77" s="225">
        <v>1399.079345703125</v>
      </c>
      <c r="X77" s="225">
        <v>1425.2403564453125</v>
      </c>
      <c r="Y77" s="225">
        <v>1436.328857421875</v>
      </c>
      <c r="Z77" s="225">
        <v>1441.103271484375</v>
      </c>
      <c r="AA77" s="225">
        <v>1328.20703125</v>
      </c>
      <c r="AB77" s="225">
        <v>1374.0860595703125</v>
      </c>
      <c r="AC77" s="225">
        <v>1396.4915771484375</v>
      </c>
      <c r="AD77" s="225">
        <v>1421.3436279296875</v>
      </c>
      <c r="AE77" s="225">
        <v>1441.7032470703125</v>
      </c>
      <c r="AF77" s="225">
        <v>1431.5435791015625</v>
      </c>
      <c r="AG77" s="225">
        <v>1332.7982177734375</v>
      </c>
      <c r="AH77" s="225">
        <v>1369.2108154296875</v>
      </c>
      <c r="AI77" s="225">
        <v>1394.4136962890625</v>
      </c>
      <c r="AJ77" s="225">
        <v>1418.327392578125</v>
      </c>
      <c r="AK77" s="225">
        <v>1435.276123046875</v>
      </c>
      <c r="AL77" s="225">
        <v>1435.8292236328125</v>
      </c>
      <c r="AM77" s="225">
        <v>1328.7373046875</v>
      </c>
      <c r="AN77" s="225">
        <v>1366.2315673828125</v>
      </c>
      <c r="AO77" s="225">
        <v>1390.760009765625</v>
      </c>
      <c r="AP77" s="225">
        <v>1413.047607421875</v>
      </c>
      <c r="AQ77" s="225">
        <v>1434.9891357421875</v>
      </c>
      <c r="AR77" s="225">
        <v>1427.81298828125</v>
      </c>
      <c r="AS77" s="225">
        <v>1326.6444091796875</v>
      </c>
      <c r="AT77" s="225">
        <v>1363.84912109375</v>
      </c>
      <c r="AU77" s="225">
        <v>1391.6019287109375</v>
      </c>
      <c r="AV77" s="225">
        <v>1407.9892578125</v>
      </c>
      <c r="AW77" s="225">
        <v>1422.28759765625</v>
      </c>
      <c r="AX77" s="225">
        <v>1434.1072998046875</v>
      </c>
      <c r="AY77" s="225">
        <v>1332.853759765625</v>
      </c>
      <c r="AZ77" s="225">
        <v>1355.9832763671875</v>
      </c>
      <c r="BA77" s="225">
        <v>1385.229248046875</v>
      </c>
      <c r="BB77" s="225">
        <v>1399.406982421875</v>
      </c>
      <c r="BC77" s="225">
        <v>1414.67919921875</v>
      </c>
      <c r="BD77" s="225">
        <v>1425.341064453125</v>
      </c>
      <c r="BE77" s="225">
        <v>1327.2490234375</v>
      </c>
      <c r="BF77" s="225">
        <v>1348.5980224609375</v>
      </c>
      <c r="BG77" s="225">
        <v>1378.58837890625</v>
      </c>
      <c r="BH77" s="225">
        <v>1395.676513671875</v>
      </c>
      <c r="BI77" s="225">
        <v>1435.377685546875</v>
      </c>
      <c r="BJ77" s="225">
        <v>1418.4893798828125</v>
      </c>
      <c r="BK77" s="225">
        <v>1324.280029296875</v>
      </c>
      <c r="BL77" s="225">
        <v>1530.2012939453125</v>
      </c>
      <c r="BM77" s="225">
        <v>1167.6932373046875</v>
      </c>
      <c r="BN77" s="225">
        <v>1554.143798828125</v>
      </c>
      <c r="BO77" s="225">
        <v>1067.5386962890625</v>
      </c>
      <c r="BP77" s="225">
        <v>1345.8988037109375</v>
      </c>
      <c r="BQ77" s="225">
        <v>1460.011474609375</v>
      </c>
      <c r="BR77" s="225">
        <v>1413.4615478515625</v>
      </c>
      <c r="BS77" s="225">
        <v>1005.7328491210938</v>
      </c>
      <c r="BT77" s="225">
        <v>1263.7989501953125</v>
      </c>
      <c r="BU77" s="225">
        <v>1227.388427734375</v>
      </c>
      <c r="BV77" s="225">
        <v>1493.5733642578125</v>
      </c>
      <c r="BW77" s="225">
        <v>1206.7784423828125</v>
      </c>
      <c r="BX77" s="225">
        <v>1527.906005859375</v>
      </c>
      <c r="BY77" s="225">
        <v>1165.64794921875</v>
      </c>
      <c r="BZ77" s="225">
        <v>1559.739013671875</v>
      </c>
      <c r="CA77" s="225">
        <v>1060.8336181640625</v>
      </c>
      <c r="CB77" s="225">
        <v>1344.164794921875</v>
      </c>
      <c r="CC77" s="225">
        <v>1464.3922119140625</v>
      </c>
      <c r="CD77" s="225">
        <v>1411.265380859375</v>
      </c>
      <c r="CE77" s="225">
        <v>1003.3291625976563</v>
      </c>
      <c r="CF77" s="225">
        <v>1262.5889892578125</v>
      </c>
      <c r="CG77" s="225">
        <v>1186.8792724609375</v>
      </c>
      <c r="CH77" s="225">
        <v>1497.4029541015625</v>
      </c>
      <c r="CI77" s="225">
        <v>1206.9871826171875</v>
      </c>
      <c r="CJ77" s="225">
        <v>1526.7723388671875</v>
      </c>
      <c r="CK77" s="225">
        <v>1160.523193359375</v>
      </c>
      <c r="CL77" s="225">
        <v>1574.1602783203125</v>
      </c>
      <c r="CM77" s="225">
        <v>1048.2166748046875</v>
      </c>
      <c r="CN77" s="225">
        <v>1345.208984375</v>
      </c>
      <c r="CO77" s="225">
        <v>1448.1295166015625</v>
      </c>
      <c r="CP77" s="225">
        <v>1416.3353271484375</v>
      </c>
      <c r="CQ77" s="225">
        <v>999.80169677734375</v>
      </c>
      <c r="CR77" s="225">
        <v>1262.5592041015625</v>
      </c>
      <c r="CS77" s="225">
        <v>1224.9735107421875</v>
      </c>
      <c r="CT77" s="225">
        <v>1497.9171142578125</v>
      </c>
      <c r="CU77" s="225">
        <v>1204.02880859375</v>
      </c>
      <c r="CV77" s="225">
        <v>1525.55615234375</v>
      </c>
      <c r="CW77" s="225">
        <v>1161.45263671875</v>
      </c>
      <c r="CX77" s="225">
        <v>1574.3421630859375</v>
      </c>
      <c r="CY77" s="225">
        <v>1049.6024169921875</v>
      </c>
      <c r="CZ77" s="225">
        <v>1347.661865234375</v>
      </c>
      <c r="DA77" s="225">
        <v>1458.687255859375</v>
      </c>
      <c r="DB77" s="225">
        <v>1398.01904296875</v>
      </c>
      <c r="DC77" s="225">
        <v>995.85491943359375</v>
      </c>
      <c r="DD77" s="225">
        <v>1257.9739990234375</v>
      </c>
      <c r="DE77" s="225">
        <v>1217.5831298828125</v>
      </c>
      <c r="DF77" s="225">
        <v>1489.8912353515625</v>
      </c>
      <c r="DG77" s="225">
        <v>1202.8885498046875</v>
      </c>
      <c r="DH77" s="225">
        <v>1526.077880859375</v>
      </c>
      <c r="DI77" s="225">
        <v>1159.69140625</v>
      </c>
      <c r="DJ77" s="225">
        <v>1583.989990234375</v>
      </c>
      <c r="DK77" s="225">
        <v>1037.7623291015625</v>
      </c>
      <c r="DL77" s="225">
        <v>1346.0517578125</v>
      </c>
      <c r="DM77" s="225">
        <v>1457.239013671875</v>
      </c>
      <c r="DN77" s="225">
        <v>1412.9691162109375</v>
      </c>
      <c r="DO77" s="225">
        <v>995.08135986328125</v>
      </c>
      <c r="DP77" s="225">
        <v>1259.67529296875</v>
      </c>
      <c r="DQ77" s="225">
        <v>1202.765380859375</v>
      </c>
      <c r="DR77" s="225">
        <v>1484.0384521484375</v>
      </c>
      <c r="DS77" s="225">
        <v>1200.921142578125</v>
      </c>
      <c r="DT77" s="225">
        <v>1521.7183837890625</v>
      </c>
      <c r="DU77" s="225">
        <v>1159.0462646484375</v>
      </c>
      <c r="DV77" s="225">
        <v>1581.4832763671875</v>
      </c>
      <c r="DW77" s="225">
        <v>1036.3448486328125</v>
      </c>
      <c r="DX77" s="225">
        <v>1343.9049072265625</v>
      </c>
      <c r="DY77" s="225">
        <v>1454.282958984375</v>
      </c>
      <c r="DZ77" s="225">
        <v>1406.37548828125</v>
      </c>
      <c r="EA77" s="225">
        <v>993.50518798828125</v>
      </c>
      <c r="EB77" s="225">
        <v>1256.665771484375</v>
      </c>
      <c r="EC77" s="225">
        <v>1241.20947265625</v>
      </c>
      <c r="ED77" s="225">
        <v>1481.816650390625</v>
      </c>
      <c r="EE77" s="225">
        <v>1202.25341796875</v>
      </c>
      <c r="EF77" s="225">
        <v>1520.060791015625</v>
      </c>
      <c r="EG77" s="225">
        <v>1156.4024658203125</v>
      </c>
      <c r="EH77" s="225">
        <v>1586.3505859375</v>
      </c>
      <c r="EI77" s="225">
        <v>1035.490234375</v>
      </c>
      <c r="EJ77" s="225">
        <v>1344.711669921875</v>
      </c>
      <c r="EK77" s="225">
        <v>1443.9910888671875</v>
      </c>
      <c r="EL77" s="225">
        <v>1396.1256103515625</v>
      </c>
      <c r="EM77" s="225">
        <v>990.75665283203125</v>
      </c>
      <c r="EN77" s="225">
        <v>1258.42431640625</v>
      </c>
      <c r="EO77" s="225">
        <v>1214.1837158203125</v>
      </c>
      <c r="EP77" s="225">
        <v>1481.5740966796875</v>
      </c>
      <c r="EQ77" s="225">
        <v>1202.104736328125</v>
      </c>
      <c r="ER77" s="225">
        <v>1520.488037109375</v>
      </c>
      <c r="ES77" s="225">
        <v>1159.4107666015625</v>
      </c>
      <c r="ET77" s="225">
        <v>1591.6265869140625</v>
      </c>
      <c r="EU77" s="225">
        <v>1032.5042724609375</v>
      </c>
      <c r="EV77" s="225">
        <v>1344.408203125</v>
      </c>
      <c r="EW77" s="225">
        <v>1424.79931640625</v>
      </c>
      <c r="EX77" s="225">
        <v>1400.0660400390625</v>
      </c>
      <c r="EY77" s="225">
        <v>988.85247802734375</v>
      </c>
      <c r="EZ77" s="225">
        <v>1254.938720703125</v>
      </c>
      <c r="FA77" s="225">
        <v>1225.00244140625</v>
      </c>
      <c r="FB77" s="225">
        <v>1479.98828125</v>
      </c>
      <c r="FC77" s="225">
        <v>1201.7928466796875</v>
      </c>
      <c r="FD77" s="225">
        <v>1517.7236328125</v>
      </c>
      <c r="FE77" s="225">
        <v>1156.2530517578125</v>
      </c>
      <c r="FF77" s="225">
        <v>1595.9560546875</v>
      </c>
      <c r="FG77" s="225">
        <v>1027.152587890625</v>
      </c>
      <c r="FH77" s="225">
        <v>1345.4339599609375</v>
      </c>
      <c r="FI77" s="225">
        <v>1426.1549072265625</v>
      </c>
      <c r="FJ77" s="225">
        <v>1398.68212890625</v>
      </c>
      <c r="FK77" s="225">
        <v>987.2554931640625</v>
      </c>
      <c r="FL77" s="225">
        <v>1254.906005859375</v>
      </c>
      <c r="FM77" s="225">
        <v>1234.059326171875</v>
      </c>
      <c r="FN77" s="225">
        <v>1473.312744140625</v>
      </c>
      <c r="FO77" s="225">
        <v>1202.760986328125</v>
      </c>
      <c r="FP77" s="225">
        <v>1513.8433837890625</v>
      </c>
      <c r="FQ77" s="225">
        <v>1154.0682373046875</v>
      </c>
      <c r="FR77" s="225">
        <v>1602.08154296875</v>
      </c>
      <c r="FS77" s="225">
        <v>1026.41943359375</v>
      </c>
      <c r="FT77" s="225">
        <v>1347.2335205078125</v>
      </c>
      <c r="FU77" s="225">
        <v>1408.895263671875</v>
      </c>
      <c r="FV77" s="225">
        <v>1379.308349609375</v>
      </c>
      <c r="FW77" s="225">
        <v>982.33367919921875</v>
      </c>
      <c r="FX77" s="225">
        <v>1254.7227783203125</v>
      </c>
      <c r="FY77" s="225">
        <v>1251.1531982421875</v>
      </c>
      <c r="FZ77" s="225">
        <v>1473.847412109375</v>
      </c>
      <c r="GA77" s="225">
        <v>1203.9237060546875</v>
      </c>
      <c r="GB77" s="225">
        <v>1412.2672119140625</v>
      </c>
      <c r="GC77" s="225">
        <v>1407.9520263671875</v>
      </c>
      <c r="GD77" s="225">
        <v>1394.265869140625</v>
      </c>
      <c r="GE77" s="225">
        <v>1391.447021484375</v>
      </c>
      <c r="GF77" s="225">
        <v>1392.8057861328125</v>
      </c>
      <c r="GG77" s="225">
        <v>1386.6380615234375</v>
      </c>
      <c r="GH77" s="225">
        <v>1381.71533203125</v>
      </c>
      <c r="GI77" s="225">
        <v>1379.522216796875</v>
      </c>
      <c r="GJ77" s="225">
        <v>1369.91064453125</v>
      </c>
      <c r="GK77" s="225">
        <v>1359.7445068359375</v>
      </c>
      <c r="GL77" s="225">
        <v>1522.628662109375</v>
      </c>
      <c r="GM77" s="225">
        <v>1159.0430908203125</v>
      </c>
      <c r="GN77" s="225">
        <v>1583.9715576171875</v>
      </c>
      <c r="GO77" s="225">
        <v>1037.931396484375</v>
      </c>
      <c r="GP77" s="225">
        <v>1345.722900390625</v>
      </c>
      <c r="GQ77" s="225">
        <v>1434.657958984375</v>
      </c>
      <c r="GR77" s="225">
        <v>1398.509521484375</v>
      </c>
      <c r="GS77" s="225">
        <v>992.193603515625</v>
      </c>
      <c r="GT77" s="225">
        <v>1257.342041015625</v>
      </c>
      <c r="GU77" s="225">
        <v>1229.599853515625</v>
      </c>
      <c r="GV77" s="225">
        <v>1480.95068359375</v>
      </c>
      <c r="GW77" s="225">
        <v>1203.144775390625</v>
      </c>
      <c r="GX77" s="225">
        <v>1382.3251953125</v>
      </c>
      <c r="GY77" s="225">
        <v>1382.3250732421875</v>
      </c>
    </row>
    <row r="78" spans="1:207" x14ac:dyDescent="0.25">
      <c r="A78" s="226">
        <v>45017</v>
      </c>
      <c r="B78" s="225">
        <v>4</v>
      </c>
      <c r="C78" s="225">
        <v>2023</v>
      </c>
      <c r="D78" s="225">
        <v>1514.181396484375</v>
      </c>
      <c r="E78" s="225">
        <v>1529.90234375</v>
      </c>
      <c r="F78" s="225">
        <v>1553.3275146484375</v>
      </c>
      <c r="G78" s="225">
        <v>1577.68994140625</v>
      </c>
      <c r="H78" s="225">
        <v>1556.5750732421875</v>
      </c>
      <c r="I78" s="225">
        <v>1430.342041015625</v>
      </c>
      <c r="J78" s="225">
        <v>1513.720703125</v>
      </c>
      <c r="K78" s="225">
        <v>1530.323974609375</v>
      </c>
      <c r="L78" s="225">
        <v>1545.7457275390625</v>
      </c>
      <c r="M78" s="225">
        <v>1564.3564453125</v>
      </c>
      <c r="N78" s="225">
        <v>1550.3572998046875</v>
      </c>
      <c r="O78" s="225">
        <v>1439.9066162109375</v>
      </c>
      <c r="P78" s="225">
        <v>1494.0648193359375</v>
      </c>
      <c r="Q78" s="225">
        <v>1509.46826171875</v>
      </c>
      <c r="R78" s="225">
        <v>1537.472412109375</v>
      </c>
      <c r="S78" s="225">
        <v>1569.8658447265625</v>
      </c>
      <c r="T78" s="225">
        <v>1545.781982421875</v>
      </c>
      <c r="U78" s="225">
        <v>1437.3857421875</v>
      </c>
      <c r="V78" s="225">
        <v>1485.610595703125</v>
      </c>
      <c r="W78" s="225">
        <v>1520.4029541015625</v>
      </c>
      <c r="X78" s="225">
        <v>1534.319091796875</v>
      </c>
      <c r="Y78" s="225">
        <v>1557.3250732421875</v>
      </c>
      <c r="Z78" s="225">
        <v>1545.3966064453125</v>
      </c>
      <c r="AA78" s="225">
        <v>1436.847900390625</v>
      </c>
      <c r="AB78" s="225">
        <v>1495.797607421875</v>
      </c>
      <c r="AC78" s="225">
        <v>1515.4034423828125</v>
      </c>
      <c r="AD78" s="225">
        <v>1528.5782470703125</v>
      </c>
      <c r="AE78" s="225">
        <v>1559.99609375</v>
      </c>
      <c r="AF78" s="225">
        <v>1534.9605712890625</v>
      </c>
      <c r="AG78" s="225">
        <v>1441.06494140625</v>
      </c>
      <c r="AH78" s="225">
        <v>1489.1092529296875</v>
      </c>
      <c r="AI78" s="225">
        <v>1513.639892578125</v>
      </c>
      <c r="AJ78" s="225">
        <v>1526.0733642578125</v>
      </c>
      <c r="AK78" s="225">
        <v>1555.4942626953125</v>
      </c>
      <c r="AL78" s="225">
        <v>1538.6500244140625</v>
      </c>
      <c r="AM78" s="225">
        <v>1436.7213134765625</v>
      </c>
      <c r="AN78" s="225">
        <v>1484.7498779296875</v>
      </c>
      <c r="AO78" s="225">
        <v>1507.862548828125</v>
      </c>
      <c r="AP78" s="225">
        <v>1519.9185791015625</v>
      </c>
      <c r="AQ78" s="225">
        <v>1550.974365234375</v>
      </c>
      <c r="AR78" s="225">
        <v>1529.141845703125</v>
      </c>
      <c r="AS78" s="225">
        <v>1433.740234375</v>
      </c>
      <c r="AT78" s="225">
        <v>1481.2918701171875</v>
      </c>
      <c r="AU78" s="225">
        <v>1509.3765869140625</v>
      </c>
      <c r="AV78" s="225">
        <v>1513.6861572265625</v>
      </c>
      <c r="AW78" s="225">
        <v>1537.5023193359375</v>
      </c>
      <c r="AX78" s="225">
        <v>1536.159423828125</v>
      </c>
      <c r="AY78" s="225">
        <v>1438.313720703125</v>
      </c>
      <c r="AZ78" s="225">
        <v>1470.903564453125</v>
      </c>
      <c r="BA78" s="225">
        <v>1500.553955078125</v>
      </c>
      <c r="BB78" s="225">
        <v>1503.599853515625</v>
      </c>
      <c r="BC78" s="225">
        <v>1528.1376953125</v>
      </c>
      <c r="BD78" s="225">
        <v>1525.9295654296875</v>
      </c>
      <c r="BE78" s="225">
        <v>1431.7398681640625</v>
      </c>
      <c r="BF78" s="225">
        <v>1461.2684326171875</v>
      </c>
      <c r="BG78" s="225">
        <v>1492.3782958984375</v>
      </c>
      <c r="BH78" s="225">
        <v>1498.91015625</v>
      </c>
      <c r="BI78" s="225">
        <v>1554.5595703125</v>
      </c>
      <c r="BJ78" s="225">
        <v>1515.69287109375</v>
      </c>
      <c r="BK78" s="225">
        <v>1428.0208740234375</v>
      </c>
      <c r="BL78" s="225">
        <v>1680.866455078125</v>
      </c>
      <c r="BM78" s="225">
        <v>1213.7515869140625</v>
      </c>
      <c r="BN78" s="225">
        <v>1716.1219482421875</v>
      </c>
      <c r="BO78" s="225">
        <v>1123.9942626953125</v>
      </c>
      <c r="BP78" s="225">
        <v>1461.2203369140625</v>
      </c>
      <c r="BQ78" s="225">
        <v>1555.94384765625</v>
      </c>
      <c r="BR78" s="225">
        <v>1500.5096435546875</v>
      </c>
      <c r="BS78" s="225">
        <v>1068.3387451171875</v>
      </c>
      <c r="BT78" s="225">
        <v>1355.273193359375</v>
      </c>
      <c r="BU78" s="225">
        <v>1287.1094970703125</v>
      </c>
      <c r="BV78" s="225">
        <v>1648.18017578125</v>
      </c>
      <c r="BW78" s="225">
        <v>1284.5928955078125</v>
      </c>
      <c r="BX78" s="225">
        <v>1679.03515625</v>
      </c>
      <c r="BY78" s="225">
        <v>1210.7008056640625</v>
      </c>
      <c r="BZ78" s="225">
        <v>1722.699951171875</v>
      </c>
      <c r="CA78" s="225">
        <v>1116.109130859375</v>
      </c>
      <c r="CB78" s="225">
        <v>1459.4493408203125</v>
      </c>
      <c r="CC78" s="225">
        <v>1560.12451171875</v>
      </c>
      <c r="CD78" s="225">
        <v>1498.5123291015625</v>
      </c>
      <c r="CE78" s="225">
        <v>1065.6522216796875</v>
      </c>
      <c r="CF78" s="225">
        <v>1354.7371826171875</v>
      </c>
      <c r="CG78" s="225">
        <v>1242.2647705078125</v>
      </c>
      <c r="CH78" s="225">
        <v>1650.9228515625</v>
      </c>
      <c r="CI78" s="225">
        <v>1284.7469482421875</v>
      </c>
      <c r="CJ78" s="225">
        <v>1678.394287109375</v>
      </c>
      <c r="CK78" s="225">
        <v>1204.5201416015625</v>
      </c>
      <c r="CL78" s="225">
        <v>1741.1400146484375</v>
      </c>
      <c r="CM78" s="225">
        <v>1105.126220703125</v>
      </c>
      <c r="CN78" s="225">
        <v>1460.791259765625</v>
      </c>
      <c r="CO78" s="225">
        <v>1543.22705078125</v>
      </c>
      <c r="CP78" s="225">
        <v>1503.7869873046875</v>
      </c>
      <c r="CQ78" s="225">
        <v>1062.2384033203125</v>
      </c>
      <c r="CR78" s="225">
        <v>1355.5025634765625</v>
      </c>
      <c r="CS78" s="225">
        <v>1286.4312744140625</v>
      </c>
      <c r="CT78" s="225">
        <v>1649.822021484375</v>
      </c>
      <c r="CU78" s="225">
        <v>1282.3575439453125</v>
      </c>
      <c r="CV78" s="225">
        <v>1678.1131591796875</v>
      </c>
      <c r="CW78" s="225">
        <v>1205.5718994140625</v>
      </c>
      <c r="CX78" s="225">
        <v>1739.6243896484375</v>
      </c>
      <c r="CY78" s="225">
        <v>1106.706787109375</v>
      </c>
      <c r="CZ78" s="225">
        <v>1463.8466796875</v>
      </c>
      <c r="DA78" s="225">
        <v>1554.0914306640625</v>
      </c>
      <c r="DB78" s="225">
        <v>1486.977294921875</v>
      </c>
      <c r="DC78" s="225">
        <v>1058.1181640625</v>
      </c>
      <c r="DD78" s="225">
        <v>1353.234130859375</v>
      </c>
      <c r="DE78" s="225">
        <v>1277.9302978515625</v>
      </c>
      <c r="DF78" s="225">
        <v>1638.3616943359375</v>
      </c>
      <c r="DG78" s="225">
        <v>1281.908447265625</v>
      </c>
      <c r="DH78" s="225">
        <v>1679.760986328125</v>
      </c>
      <c r="DI78" s="225">
        <v>1203.893310546875</v>
      </c>
      <c r="DJ78" s="225">
        <v>1751.099609375</v>
      </c>
      <c r="DK78" s="225">
        <v>1093.9981689453125</v>
      </c>
      <c r="DL78" s="225">
        <v>1461.978515625</v>
      </c>
      <c r="DM78" s="225">
        <v>1552.66650390625</v>
      </c>
      <c r="DN78" s="225">
        <v>1501.017822265625</v>
      </c>
      <c r="DO78" s="225">
        <v>1057.312744140625</v>
      </c>
      <c r="DP78" s="225">
        <v>1354.9068603515625</v>
      </c>
      <c r="DQ78" s="225">
        <v>1260.6722412109375</v>
      </c>
      <c r="DR78" s="225">
        <v>1631.15478515625</v>
      </c>
      <c r="DS78" s="225">
        <v>1279.7728271484375</v>
      </c>
      <c r="DT78" s="225">
        <v>1675.4112548828125</v>
      </c>
      <c r="DU78" s="225">
        <v>1202.68310546875</v>
      </c>
      <c r="DV78" s="225">
        <v>1749.016357421875</v>
      </c>
      <c r="DW78" s="225">
        <v>1093.5242919921875</v>
      </c>
      <c r="DX78" s="225">
        <v>1459.8427734375</v>
      </c>
      <c r="DY78" s="225">
        <v>1549.193603515625</v>
      </c>
      <c r="DZ78" s="225">
        <v>1495.5301513671875</v>
      </c>
      <c r="EA78" s="225">
        <v>1055.6964111328125</v>
      </c>
      <c r="EB78" s="225">
        <v>1352.66357421875</v>
      </c>
      <c r="EC78" s="225">
        <v>1304.9447021484375</v>
      </c>
      <c r="ED78" s="225">
        <v>1627.067138671875</v>
      </c>
      <c r="EE78" s="225">
        <v>1281.6220703125</v>
      </c>
      <c r="EF78" s="225">
        <v>1673.77734375</v>
      </c>
      <c r="EG78" s="225">
        <v>1199.069580078125</v>
      </c>
      <c r="EH78" s="225">
        <v>1756.2723388671875</v>
      </c>
      <c r="EI78" s="225">
        <v>1092.5045166015625</v>
      </c>
      <c r="EJ78" s="225">
        <v>1460.7584228515625</v>
      </c>
      <c r="EK78" s="225">
        <v>1538.87060546875</v>
      </c>
      <c r="EL78" s="225">
        <v>1486.1739501953125</v>
      </c>
      <c r="EM78" s="225">
        <v>1052.572021484375</v>
      </c>
      <c r="EN78" s="225">
        <v>1353.2813720703125</v>
      </c>
      <c r="EO78" s="225">
        <v>1274.814208984375</v>
      </c>
      <c r="EP78" s="225">
        <v>1625.4552001953125</v>
      </c>
      <c r="EQ78" s="225">
        <v>1281.36572265625</v>
      </c>
      <c r="ER78" s="225">
        <v>1675.3419189453125</v>
      </c>
      <c r="ES78" s="225">
        <v>1203.3291015625</v>
      </c>
      <c r="ET78" s="225">
        <v>1762.1744384765625</v>
      </c>
      <c r="EU78" s="225">
        <v>1091.4788818359375</v>
      </c>
      <c r="EV78" s="225">
        <v>1460.40771484375</v>
      </c>
      <c r="EW78" s="225">
        <v>1518.7059326171875</v>
      </c>
      <c r="EX78" s="225">
        <v>1490.4305419921875</v>
      </c>
      <c r="EY78" s="225">
        <v>1050.390869140625</v>
      </c>
      <c r="EZ78" s="225">
        <v>1351.630615234375</v>
      </c>
      <c r="FA78" s="225">
        <v>1286.796875</v>
      </c>
      <c r="FB78" s="225">
        <v>1623.0347900390625</v>
      </c>
      <c r="FC78" s="225">
        <v>1281.857177734375</v>
      </c>
      <c r="FD78" s="225">
        <v>1672.909423828125</v>
      </c>
      <c r="FE78" s="225">
        <v>1199.3804931640625</v>
      </c>
      <c r="FF78" s="225">
        <v>1767.1759033203125</v>
      </c>
      <c r="FG78" s="225">
        <v>1086.3623046875</v>
      </c>
      <c r="FH78" s="225">
        <v>1461.998291015625</v>
      </c>
      <c r="FI78" s="225">
        <v>1520.421630859375</v>
      </c>
      <c r="FJ78" s="225">
        <v>1489.3382568359375</v>
      </c>
      <c r="FK78" s="225">
        <v>1048.7921142578125</v>
      </c>
      <c r="FL78" s="225">
        <v>1351.6375732421875</v>
      </c>
      <c r="FM78" s="225">
        <v>1298.740478515625</v>
      </c>
      <c r="FN78" s="225">
        <v>1615.7147216796875</v>
      </c>
      <c r="FO78" s="225">
        <v>1283.3712158203125</v>
      </c>
      <c r="FP78" s="225">
        <v>1668.2310791015625</v>
      </c>
      <c r="FQ78" s="225">
        <v>1196.020263671875</v>
      </c>
      <c r="FR78" s="225">
        <v>1777.656005859375</v>
      </c>
      <c r="FS78" s="225">
        <v>1088.884033203125</v>
      </c>
      <c r="FT78" s="225">
        <v>1464.348388671875</v>
      </c>
      <c r="FU78" s="225">
        <v>1502.2510986328125</v>
      </c>
      <c r="FV78" s="225">
        <v>1471.0526123046875</v>
      </c>
      <c r="FW78" s="225">
        <v>1044.00244140625</v>
      </c>
      <c r="FX78" s="225">
        <v>1350.7884521484375</v>
      </c>
      <c r="FY78" s="225">
        <v>1316.155517578125</v>
      </c>
      <c r="FZ78" s="225">
        <v>1611.8214111328125</v>
      </c>
      <c r="GA78" s="225">
        <v>1284.98486328125</v>
      </c>
      <c r="GB78" s="225">
        <v>1534.2374267578125</v>
      </c>
      <c r="GC78" s="225">
        <v>1528.46875</v>
      </c>
      <c r="GD78" s="225">
        <v>1512.18310546875</v>
      </c>
      <c r="GE78" s="225">
        <v>1508.687744140625</v>
      </c>
      <c r="GF78" s="225">
        <v>1510.265869140625</v>
      </c>
      <c r="GG78" s="225">
        <v>1503.490478515625</v>
      </c>
      <c r="GH78" s="225">
        <v>1496.9329833984375</v>
      </c>
      <c r="GI78" s="225">
        <v>1494.76708984375</v>
      </c>
      <c r="GJ78" s="225">
        <v>1483.23974609375</v>
      </c>
      <c r="GK78" s="225">
        <v>1471.171142578125</v>
      </c>
      <c r="GL78" s="225">
        <v>1675.88916015625</v>
      </c>
      <c r="GM78" s="225">
        <v>1202.639892578125</v>
      </c>
      <c r="GN78" s="225">
        <v>1752.8990478515625</v>
      </c>
      <c r="GO78" s="225">
        <v>1096.3079833984375</v>
      </c>
      <c r="GP78" s="225">
        <v>1462.023681640625</v>
      </c>
      <c r="GQ78" s="225">
        <v>1529.1082763671875</v>
      </c>
      <c r="GR78" s="225">
        <v>1488.31494140625</v>
      </c>
      <c r="GS78" s="225">
        <v>1054.155517578125</v>
      </c>
      <c r="GT78" s="225">
        <v>1352.6739501953125</v>
      </c>
      <c r="GU78" s="225">
        <v>1292.05419921875</v>
      </c>
      <c r="GV78" s="225">
        <v>1624.9967041015625</v>
      </c>
      <c r="GW78" s="225">
        <v>1282.852294921875</v>
      </c>
      <c r="GX78" s="225">
        <v>1498.019775390625</v>
      </c>
      <c r="GY78" s="225">
        <v>1498.0196533203125</v>
      </c>
    </row>
    <row r="79" spans="1:207" x14ac:dyDescent="0.25">
      <c r="A79" s="226">
        <v>45047</v>
      </c>
      <c r="B79" s="225">
        <v>5</v>
      </c>
      <c r="C79" s="225">
        <v>2023</v>
      </c>
      <c r="D79" s="225">
        <v>1626.7872314453125</v>
      </c>
      <c r="E79" s="225">
        <v>1640.584716796875</v>
      </c>
      <c r="F79" s="225">
        <v>1676.5833740234375</v>
      </c>
      <c r="G79" s="225">
        <v>1690.00439453125</v>
      </c>
      <c r="H79" s="225">
        <v>1670.4227294921875</v>
      </c>
      <c r="I79" s="225">
        <v>1533.73486328125</v>
      </c>
      <c r="J79" s="225">
        <v>1626.66796875</v>
      </c>
      <c r="K79" s="225">
        <v>1643.029296875</v>
      </c>
      <c r="L79" s="225">
        <v>1668.0679931640625</v>
      </c>
      <c r="M79" s="225">
        <v>1676.60302734375</v>
      </c>
      <c r="N79" s="225">
        <v>1665.9053955078125</v>
      </c>
      <c r="O79" s="225">
        <v>1543.8616943359375</v>
      </c>
      <c r="P79" s="225">
        <v>1607.6973876953125</v>
      </c>
      <c r="Q79" s="225">
        <v>1623.05029296875</v>
      </c>
      <c r="R79" s="225">
        <v>1659.5347900390625</v>
      </c>
      <c r="S79" s="225">
        <v>1681.5665283203125</v>
      </c>
      <c r="T79" s="225">
        <v>1660.78857421875</v>
      </c>
      <c r="U79" s="225">
        <v>1541.5711669921875</v>
      </c>
      <c r="V79" s="225">
        <v>1599.8812255859375</v>
      </c>
      <c r="W79" s="225">
        <v>1635.1214599609375</v>
      </c>
      <c r="X79" s="225">
        <v>1655.6943359375</v>
      </c>
      <c r="Y79" s="225">
        <v>1671.6397705078125</v>
      </c>
      <c r="Z79" s="225">
        <v>1660.8525390625</v>
      </c>
      <c r="AA79" s="225">
        <v>1540.8348388671875</v>
      </c>
      <c r="AB79" s="225">
        <v>1610.7738037109375</v>
      </c>
      <c r="AC79" s="225">
        <v>1631.91455078125</v>
      </c>
      <c r="AD79" s="225">
        <v>1649.264404296875</v>
      </c>
      <c r="AE79" s="225">
        <v>1671.115478515625</v>
      </c>
      <c r="AF79" s="225">
        <v>1649.6251220703125</v>
      </c>
      <c r="AG79" s="225">
        <v>1546.3726806640625</v>
      </c>
      <c r="AH79" s="225">
        <v>1603.3466796875</v>
      </c>
      <c r="AI79" s="225">
        <v>1629.8466796875</v>
      </c>
      <c r="AJ79" s="225">
        <v>1647.4105224609375</v>
      </c>
      <c r="AK79" s="225">
        <v>1669.1373291015625</v>
      </c>
      <c r="AL79" s="225">
        <v>1654.4066162109375</v>
      </c>
      <c r="AM79" s="225">
        <v>1543.295654296875</v>
      </c>
      <c r="AN79" s="225">
        <v>1601.133544921875</v>
      </c>
      <c r="AO79" s="225">
        <v>1625.0308837890625</v>
      </c>
      <c r="AP79" s="225">
        <v>1640.934326171875</v>
      </c>
      <c r="AQ79" s="225">
        <v>1664.175048828125</v>
      </c>
      <c r="AR79" s="225">
        <v>1642.802490234375</v>
      </c>
      <c r="AS79" s="225">
        <v>1538.35791015625</v>
      </c>
      <c r="AT79" s="225">
        <v>1598.4197998046875</v>
      </c>
      <c r="AU79" s="225">
        <v>1627.422119140625</v>
      </c>
      <c r="AV79" s="225">
        <v>1634.09375</v>
      </c>
      <c r="AW79" s="225">
        <v>1651.56982421875</v>
      </c>
      <c r="AX79" s="225">
        <v>1650.1097412109375</v>
      </c>
      <c r="AY79" s="225">
        <v>1544.6368408203125</v>
      </c>
      <c r="AZ79" s="225">
        <v>1587.736083984375</v>
      </c>
      <c r="BA79" s="225">
        <v>1620.927734375</v>
      </c>
      <c r="BB79" s="225">
        <v>1623.481201171875</v>
      </c>
      <c r="BC79" s="225">
        <v>1641.8427734375</v>
      </c>
      <c r="BD79" s="225">
        <v>1640.953857421875</v>
      </c>
      <c r="BE79" s="225">
        <v>1537.283935546875</v>
      </c>
      <c r="BF79" s="225">
        <v>1580.885498046875</v>
      </c>
      <c r="BG79" s="225">
        <v>1613.5465087890625</v>
      </c>
      <c r="BH79" s="225">
        <v>1618.425048828125</v>
      </c>
      <c r="BI79" s="225">
        <v>1669.2529296875</v>
      </c>
      <c r="BJ79" s="225">
        <v>1629.4505615234375</v>
      </c>
      <c r="BK79" s="225">
        <v>1535.351318359375</v>
      </c>
      <c r="BL79" s="225">
        <v>1783.4385986328125</v>
      </c>
      <c r="BM79" s="225">
        <v>1317.7724609375</v>
      </c>
      <c r="BN79" s="225">
        <v>1846.54443359375</v>
      </c>
      <c r="BO79" s="225">
        <v>1256.5196533203125</v>
      </c>
      <c r="BP79" s="225">
        <v>1590.1402587890625</v>
      </c>
      <c r="BQ79" s="225">
        <v>1702.8831787109375</v>
      </c>
      <c r="BR79" s="225">
        <v>1612.581298828125</v>
      </c>
      <c r="BS79" s="225">
        <v>1139.9957275390625</v>
      </c>
      <c r="BT79" s="225">
        <v>1458.4677734375</v>
      </c>
      <c r="BU79" s="225">
        <v>1347.3797607421875</v>
      </c>
      <c r="BV79" s="225">
        <v>1798.8939208984375</v>
      </c>
      <c r="BW79" s="225">
        <v>1377.9796142578125</v>
      </c>
      <c r="BX79" s="225">
        <v>1780.871826171875</v>
      </c>
      <c r="BY79" s="225">
        <v>1313.3668212890625</v>
      </c>
      <c r="BZ79" s="225">
        <v>1852.6585693359375</v>
      </c>
      <c r="CA79" s="225">
        <v>1247.7734375</v>
      </c>
      <c r="CB79" s="225">
        <v>1588.235107421875</v>
      </c>
      <c r="CC79" s="225">
        <v>1706.1883544921875</v>
      </c>
      <c r="CD79" s="225">
        <v>1612.598876953125</v>
      </c>
      <c r="CE79" s="225">
        <v>1137.1988525390625</v>
      </c>
      <c r="CF79" s="225">
        <v>1462.52978515625</v>
      </c>
      <c r="CG79" s="225">
        <v>1302.609130859375</v>
      </c>
      <c r="CH79" s="225">
        <v>1801.14453125</v>
      </c>
      <c r="CI79" s="225">
        <v>1378.024169921875</v>
      </c>
      <c r="CJ79" s="225">
        <v>1779.47119140625</v>
      </c>
      <c r="CK79" s="225">
        <v>1306.973388671875</v>
      </c>
      <c r="CL79" s="225">
        <v>1872.9542236328125</v>
      </c>
      <c r="CM79" s="225">
        <v>1236.140869140625</v>
      </c>
      <c r="CN79" s="225">
        <v>1589.29541015625</v>
      </c>
      <c r="CO79" s="225">
        <v>1684.9886474609375</v>
      </c>
      <c r="CP79" s="225">
        <v>1617.7298583984375</v>
      </c>
      <c r="CQ79" s="225">
        <v>1133.439208984375</v>
      </c>
      <c r="CR79" s="225">
        <v>1463.9466552734375</v>
      </c>
      <c r="CS79" s="225">
        <v>1350.3941650390625</v>
      </c>
      <c r="CT79" s="225">
        <v>1801.186279296875</v>
      </c>
      <c r="CU79" s="225">
        <v>1374.3983154296875</v>
      </c>
      <c r="CV79" s="225">
        <v>1777.880859375</v>
      </c>
      <c r="CW79" s="225">
        <v>1307.1468505859375</v>
      </c>
      <c r="CX79" s="225">
        <v>1871.1739501953125</v>
      </c>
      <c r="CY79" s="225">
        <v>1237.989990234375</v>
      </c>
      <c r="CZ79" s="225">
        <v>1591.745849609375</v>
      </c>
      <c r="DA79" s="225">
        <v>1698.5921630859375</v>
      </c>
      <c r="DB79" s="225">
        <v>1602.872802734375</v>
      </c>
      <c r="DC79" s="225">
        <v>1129.0533447265625</v>
      </c>
      <c r="DD79" s="225">
        <v>1463.03369140625</v>
      </c>
      <c r="DE79" s="225">
        <v>1341.5059814453125</v>
      </c>
      <c r="DF79" s="225">
        <v>1790.07421875</v>
      </c>
      <c r="DG79" s="225">
        <v>1372.9857177734375</v>
      </c>
      <c r="DH79" s="225">
        <v>1778.448974609375</v>
      </c>
      <c r="DI79" s="225">
        <v>1306.6165771484375</v>
      </c>
      <c r="DJ79" s="225">
        <v>1883.949951171875</v>
      </c>
      <c r="DK79" s="225">
        <v>1224.958251953125</v>
      </c>
      <c r="DL79" s="225">
        <v>1590.0732421875</v>
      </c>
      <c r="DM79" s="225">
        <v>1694.8060302734375</v>
      </c>
      <c r="DN79" s="225">
        <v>1618.4808349609375</v>
      </c>
      <c r="DO79" s="225">
        <v>1128.3919677734375</v>
      </c>
      <c r="DP79" s="225">
        <v>1464.4281005859375</v>
      </c>
      <c r="DQ79" s="225">
        <v>1324.415283203125</v>
      </c>
      <c r="DR79" s="225">
        <v>1784.4500732421875</v>
      </c>
      <c r="DS79" s="225">
        <v>1370.759033203125</v>
      </c>
      <c r="DT79" s="225">
        <v>1773.716552734375</v>
      </c>
      <c r="DU79" s="225">
        <v>1304.9920654296875</v>
      </c>
      <c r="DV79" s="225">
        <v>1881.5201416015625</v>
      </c>
      <c r="DW79" s="225">
        <v>1222.9327392578125</v>
      </c>
      <c r="DX79" s="225">
        <v>1587.8973388671875</v>
      </c>
      <c r="DY79" s="225">
        <v>1691.398681640625</v>
      </c>
      <c r="DZ79" s="225">
        <v>1613.8048095703125</v>
      </c>
      <c r="EA79" s="225">
        <v>1126.650634765625</v>
      </c>
      <c r="EB79" s="225">
        <v>1463.9901123046875</v>
      </c>
      <c r="EC79" s="225">
        <v>1369.66845703125</v>
      </c>
      <c r="ED79" s="225">
        <v>1779.6824951171875</v>
      </c>
      <c r="EE79" s="225">
        <v>1372.285400390625</v>
      </c>
      <c r="EF79" s="225">
        <v>1771.8343505859375</v>
      </c>
      <c r="EG79" s="225">
        <v>1300.4793701171875</v>
      </c>
      <c r="EH79" s="225">
        <v>1889.1944580078125</v>
      </c>
      <c r="EI79" s="225">
        <v>1221.0811767578125</v>
      </c>
      <c r="EJ79" s="225">
        <v>1588.856689453125</v>
      </c>
      <c r="EK79" s="225">
        <v>1678.1612548828125</v>
      </c>
      <c r="EL79" s="225">
        <v>1604.509033203125</v>
      </c>
      <c r="EM79" s="225">
        <v>1123.5694580078125</v>
      </c>
      <c r="EN79" s="225">
        <v>1466.4493408203125</v>
      </c>
      <c r="EO79" s="225">
        <v>1338.617919921875</v>
      </c>
      <c r="EP79" s="225">
        <v>1777.1158447265625</v>
      </c>
      <c r="EQ79" s="225">
        <v>1372.1474609375</v>
      </c>
      <c r="ER79" s="225">
        <v>1772.09228515625</v>
      </c>
      <c r="ES79" s="225">
        <v>1305.801025390625</v>
      </c>
      <c r="ET79" s="225">
        <v>1896.2056884765625</v>
      </c>
      <c r="EU79" s="225">
        <v>1220.3690185546875</v>
      </c>
      <c r="EV79" s="225">
        <v>1588.3720703125</v>
      </c>
      <c r="EW79" s="225">
        <v>1653.6900634765625</v>
      </c>
      <c r="EX79" s="225">
        <v>1609.7110595703125</v>
      </c>
      <c r="EY79" s="225">
        <v>1121.6156005859375</v>
      </c>
      <c r="EZ79" s="225">
        <v>1465.788330078125</v>
      </c>
      <c r="FA79" s="225">
        <v>1350.763427734375</v>
      </c>
      <c r="FB79" s="225">
        <v>1774.9647216796875</v>
      </c>
      <c r="FC79" s="225">
        <v>1371.802734375</v>
      </c>
      <c r="FD79" s="225">
        <v>1769.0694580078125</v>
      </c>
      <c r="FE79" s="225">
        <v>1300.8095703125</v>
      </c>
      <c r="FF79" s="225">
        <v>1901.770751953125</v>
      </c>
      <c r="FG79" s="225">
        <v>1213.708740234375</v>
      </c>
      <c r="FH79" s="225">
        <v>1589.8414306640625</v>
      </c>
      <c r="FI79" s="225">
        <v>1654.5208740234375</v>
      </c>
      <c r="FJ79" s="225">
        <v>1610.158447265625</v>
      </c>
      <c r="FK79" s="225">
        <v>1120.0252685546875</v>
      </c>
      <c r="FL79" s="225">
        <v>1467.8126220703125</v>
      </c>
      <c r="FM79" s="225">
        <v>1363.2362060546875</v>
      </c>
      <c r="FN79" s="225">
        <v>1769.214111328125</v>
      </c>
      <c r="FO79" s="225">
        <v>1373.291015625</v>
      </c>
      <c r="FP79" s="225">
        <v>1764.57958984375</v>
      </c>
      <c r="FQ79" s="225">
        <v>1296.228515625</v>
      </c>
      <c r="FR79" s="225">
        <v>1913.0150146484375</v>
      </c>
      <c r="FS79" s="225">
        <v>1214.8809814453125</v>
      </c>
      <c r="FT79" s="225">
        <v>1591.834228515625</v>
      </c>
      <c r="FU79" s="225">
        <v>1632.9473876953125</v>
      </c>
      <c r="FV79" s="225">
        <v>1590.9757080078125</v>
      </c>
      <c r="FW79" s="225">
        <v>1114.6392822265625</v>
      </c>
      <c r="FX79" s="225">
        <v>1470.415283203125</v>
      </c>
      <c r="FY79" s="225">
        <v>1381.582275390625</v>
      </c>
      <c r="FZ79" s="225">
        <v>1762.6820068359375</v>
      </c>
      <c r="GA79" s="225">
        <v>1374.79638671875</v>
      </c>
      <c r="GB79" s="225">
        <v>1647.771240234375</v>
      </c>
      <c r="GC79" s="225">
        <v>1642.5205078125</v>
      </c>
      <c r="GD79" s="225">
        <v>1626.5244140625</v>
      </c>
      <c r="GE79" s="225">
        <v>1623.3857421875</v>
      </c>
      <c r="GF79" s="225">
        <v>1625.7998046875</v>
      </c>
      <c r="GG79" s="225">
        <v>1618.6368408203125</v>
      </c>
      <c r="GH79" s="225">
        <v>1612.846435546875</v>
      </c>
      <c r="GI79" s="225">
        <v>1611.3934326171875</v>
      </c>
      <c r="GJ79" s="225">
        <v>1600.5616455078125</v>
      </c>
      <c r="GK79" s="225">
        <v>1589.9052734375</v>
      </c>
      <c r="GL79" s="225">
        <v>1774.6746826171875</v>
      </c>
      <c r="GM79" s="225">
        <v>1304.505615234375</v>
      </c>
      <c r="GN79" s="225">
        <v>1885.9169921875</v>
      </c>
      <c r="GO79" s="225">
        <v>1225.348388671875</v>
      </c>
      <c r="GP79" s="225">
        <v>1589.9765625</v>
      </c>
      <c r="GQ79" s="225">
        <v>1666.3961181640625</v>
      </c>
      <c r="GR79" s="225">
        <v>1606.4923095703125</v>
      </c>
      <c r="GS79" s="225">
        <v>1125.23974609375</v>
      </c>
      <c r="GT79" s="225">
        <v>1466.078857421875</v>
      </c>
      <c r="GU79" s="225">
        <v>1356.22265625</v>
      </c>
      <c r="GV79" s="225">
        <v>1776.9044189453125</v>
      </c>
      <c r="GW79" s="225">
        <v>1373.55419921875</v>
      </c>
      <c r="GX79" s="225">
        <v>1614.155029296875</v>
      </c>
      <c r="GY79" s="225">
        <v>1614.1549072265625</v>
      </c>
    </row>
    <row r="80" spans="1:207" x14ac:dyDescent="0.25">
      <c r="A80" s="226">
        <v>45078</v>
      </c>
      <c r="B80" s="225">
        <v>6</v>
      </c>
      <c r="C80" s="225">
        <v>2023</v>
      </c>
      <c r="D80" s="225">
        <v>1710.6842041015625</v>
      </c>
      <c r="E80" s="225">
        <v>1729.5537109375</v>
      </c>
      <c r="F80" s="225">
        <v>1784.127197265625</v>
      </c>
      <c r="G80" s="225">
        <v>1800.945068359375</v>
      </c>
      <c r="H80" s="225">
        <v>1753.3248291015625</v>
      </c>
      <c r="I80" s="225">
        <v>1638.5478515625</v>
      </c>
      <c r="J80" s="225">
        <v>1710.593994140625</v>
      </c>
      <c r="K80" s="225">
        <v>1735.0035400390625</v>
      </c>
      <c r="L80" s="225">
        <v>1776.3612060546875</v>
      </c>
      <c r="M80" s="225">
        <v>1787.35107421875</v>
      </c>
      <c r="N80" s="225">
        <v>1750.8492431640625</v>
      </c>
      <c r="O80" s="225">
        <v>1648.582275390625</v>
      </c>
      <c r="P80" s="225">
        <v>1694.279541015625</v>
      </c>
      <c r="Q80" s="225">
        <v>1715.086669921875</v>
      </c>
      <c r="R80" s="225">
        <v>1768.6473388671875</v>
      </c>
      <c r="S80" s="225">
        <v>1792.3594970703125</v>
      </c>
      <c r="T80" s="225">
        <v>1746.0684814453125</v>
      </c>
      <c r="U80" s="225">
        <v>1646.803955078125</v>
      </c>
      <c r="V80" s="225">
        <v>1687.9031982421875</v>
      </c>
      <c r="W80" s="225">
        <v>1728.7041015625</v>
      </c>
      <c r="X80" s="225">
        <v>1765.5084228515625</v>
      </c>
      <c r="Y80" s="225">
        <v>1783.354248046875</v>
      </c>
      <c r="Z80" s="225">
        <v>1748.5206298828125</v>
      </c>
      <c r="AA80" s="225">
        <v>1646.436279296875</v>
      </c>
      <c r="AB80" s="225">
        <v>1699.5361328125</v>
      </c>
      <c r="AC80" s="225">
        <v>1727.4229736328125</v>
      </c>
      <c r="AD80" s="225">
        <v>1759.158935546875</v>
      </c>
      <c r="AE80" s="225">
        <v>1782.279541015625</v>
      </c>
      <c r="AF80" s="225">
        <v>1737.339599609375</v>
      </c>
      <c r="AG80" s="225">
        <v>1651.5811767578125</v>
      </c>
      <c r="AH80" s="225">
        <v>1692.7996826171875</v>
      </c>
      <c r="AI80" s="225">
        <v>1725.2022705078125</v>
      </c>
      <c r="AJ80" s="225">
        <v>1758.5697021484375</v>
      </c>
      <c r="AK80" s="225">
        <v>1778.4061279296875</v>
      </c>
      <c r="AL80" s="225">
        <v>1743.8990478515625</v>
      </c>
      <c r="AM80" s="225">
        <v>1648.4154052734375</v>
      </c>
      <c r="AN80" s="225">
        <v>1692.4466552734375</v>
      </c>
      <c r="AO80" s="225">
        <v>1721.461669921875</v>
      </c>
      <c r="AP80" s="225">
        <v>1753.379638671875</v>
      </c>
      <c r="AQ80" s="225">
        <v>1776.2569580078125</v>
      </c>
      <c r="AR80" s="225">
        <v>1733.069091796875</v>
      </c>
      <c r="AS80" s="225">
        <v>1643.0247802734375</v>
      </c>
      <c r="AT80" s="225">
        <v>1691.8189697265625</v>
      </c>
      <c r="AU80" s="225">
        <v>1724.64306640625</v>
      </c>
      <c r="AV80" s="225">
        <v>1746.473876953125</v>
      </c>
      <c r="AW80" s="225">
        <v>1762.365234375</v>
      </c>
      <c r="AX80" s="225">
        <v>1740.1583251953125</v>
      </c>
      <c r="AY80" s="225">
        <v>1650.9346923828125</v>
      </c>
      <c r="AZ80" s="225">
        <v>1682.322265625</v>
      </c>
      <c r="BA80" s="225">
        <v>1719.8736572265625</v>
      </c>
      <c r="BB80" s="225">
        <v>1736.755126953125</v>
      </c>
      <c r="BC80" s="225">
        <v>1755.078857421875</v>
      </c>
      <c r="BD80" s="225">
        <v>1733.3775634765625</v>
      </c>
      <c r="BE80" s="225">
        <v>1643.4815673828125</v>
      </c>
      <c r="BF80" s="225">
        <v>1678.8131103515625</v>
      </c>
      <c r="BG80" s="225">
        <v>1714.14404296875</v>
      </c>
      <c r="BH80" s="225">
        <v>1731.8729248046875</v>
      </c>
      <c r="BI80" s="225">
        <v>1774.972900390625</v>
      </c>
      <c r="BJ80" s="225">
        <v>1721.691650390625</v>
      </c>
      <c r="BK80" s="225">
        <v>1643.9769287109375</v>
      </c>
      <c r="BL80" s="225">
        <v>1864.142333984375</v>
      </c>
      <c r="BM80" s="225">
        <v>1377.6781005859375</v>
      </c>
      <c r="BN80" s="225">
        <v>1927.7691650390625</v>
      </c>
      <c r="BO80" s="225">
        <v>1378.229248046875</v>
      </c>
      <c r="BP80" s="225">
        <v>1714.965087890625</v>
      </c>
      <c r="BQ80" s="225">
        <v>1851.3436279296875</v>
      </c>
      <c r="BR80" s="225">
        <v>1714.394287109375</v>
      </c>
      <c r="BS80" s="225">
        <v>1255.9439697265625</v>
      </c>
      <c r="BT80" s="225">
        <v>1553.6324462890625</v>
      </c>
      <c r="BU80" s="225">
        <v>1439.1422119140625</v>
      </c>
      <c r="BV80" s="225">
        <v>1902.7628173828125</v>
      </c>
      <c r="BW80" s="225">
        <v>1469.92529296875</v>
      </c>
      <c r="BX80" s="225">
        <v>1859.4669189453125</v>
      </c>
      <c r="BY80" s="225">
        <v>1372.98486328125</v>
      </c>
      <c r="BZ80" s="225">
        <v>1934.8128662109375</v>
      </c>
      <c r="CA80" s="225">
        <v>1364.1273193359375</v>
      </c>
      <c r="CB80" s="225">
        <v>1713.0728759765625</v>
      </c>
      <c r="CC80" s="225">
        <v>1854.532470703125</v>
      </c>
      <c r="CD80" s="225">
        <v>1715.4014892578125</v>
      </c>
      <c r="CE80" s="225">
        <v>1253.1043701171875</v>
      </c>
      <c r="CF80" s="225">
        <v>1557.41796875</v>
      </c>
      <c r="CG80" s="225">
        <v>1392.8001708984375</v>
      </c>
      <c r="CH80" s="225">
        <v>1904.5386962890625</v>
      </c>
      <c r="CI80" s="225">
        <v>1469.811279296875</v>
      </c>
      <c r="CJ80" s="225">
        <v>1856.4185791015625</v>
      </c>
      <c r="CK80" s="225">
        <v>1365.7366943359375</v>
      </c>
      <c r="CL80" s="225">
        <v>1954.5736083984375</v>
      </c>
      <c r="CM80" s="225">
        <v>1342.7554931640625</v>
      </c>
      <c r="CN80" s="225">
        <v>1714.728271484375</v>
      </c>
      <c r="CO80" s="225">
        <v>1831.4058837890625</v>
      </c>
      <c r="CP80" s="225">
        <v>1720.736572265625</v>
      </c>
      <c r="CQ80" s="225">
        <v>1250.426025390625</v>
      </c>
      <c r="CR80" s="225">
        <v>1559.083984375</v>
      </c>
      <c r="CS80" s="225">
        <v>1441.9910888671875</v>
      </c>
      <c r="CT80" s="225">
        <v>1906.2459716796875</v>
      </c>
      <c r="CU80" s="225">
        <v>1464.9765625</v>
      </c>
      <c r="CV80" s="225">
        <v>1854.03955078125</v>
      </c>
      <c r="CW80" s="225">
        <v>1365.9976806640625</v>
      </c>
      <c r="CX80" s="225">
        <v>1952.80615234375</v>
      </c>
      <c r="CY80" s="225">
        <v>1343.716064453125</v>
      </c>
      <c r="CZ80" s="225">
        <v>1718.40185546875</v>
      </c>
      <c r="DA80" s="225">
        <v>1846.29248046875</v>
      </c>
      <c r="DB80" s="225">
        <v>1705.7874755859375</v>
      </c>
      <c r="DC80" s="225">
        <v>1245.119384765625</v>
      </c>
      <c r="DD80" s="225">
        <v>1558.7872314453125</v>
      </c>
      <c r="DE80" s="225">
        <v>1431.9508056640625</v>
      </c>
      <c r="DF80" s="225">
        <v>1898.9652099609375</v>
      </c>
      <c r="DG80" s="225">
        <v>1462.8533935546875</v>
      </c>
      <c r="DH80" s="225">
        <v>1853.1312255859375</v>
      </c>
      <c r="DI80" s="225">
        <v>1365.1326904296875</v>
      </c>
      <c r="DJ80" s="225">
        <v>1965.9075927734375</v>
      </c>
      <c r="DK80" s="225">
        <v>1321.8387451171875</v>
      </c>
      <c r="DL80" s="225">
        <v>1716.437255859375</v>
      </c>
      <c r="DM80" s="225">
        <v>1841.2518310546875</v>
      </c>
      <c r="DN80" s="225">
        <v>1722.8702392578125</v>
      </c>
      <c r="DO80" s="225">
        <v>1246.1865234375</v>
      </c>
      <c r="DP80" s="225">
        <v>1559.6390380859375</v>
      </c>
      <c r="DQ80" s="225">
        <v>1413.922607421875</v>
      </c>
      <c r="DR80" s="225">
        <v>1895.827880859375</v>
      </c>
      <c r="DS80" s="225">
        <v>1460.1048583984375</v>
      </c>
      <c r="DT80" s="225">
        <v>1848.29541015625</v>
      </c>
      <c r="DU80" s="225">
        <v>1363.3546142578125</v>
      </c>
      <c r="DV80" s="225">
        <v>1963.4910888671875</v>
      </c>
      <c r="DW80" s="225">
        <v>1320.9569091796875</v>
      </c>
      <c r="DX80" s="225">
        <v>1713.8726806640625</v>
      </c>
      <c r="DY80" s="225">
        <v>1837.7220458984375</v>
      </c>
      <c r="DZ80" s="225">
        <v>1718.301513671875</v>
      </c>
      <c r="EA80" s="225">
        <v>1243.6318359375</v>
      </c>
      <c r="EB80" s="225">
        <v>1559.9857177734375</v>
      </c>
      <c r="EC80" s="225">
        <v>1460.0294189453125</v>
      </c>
      <c r="ED80" s="225">
        <v>1891.693359375</v>
      </c>
      <c r="EE80" s="225">
        <v>1461.7884521484375</v>
      </c>
      <c r="EF80" s="225">
        <v>1846.195068359375</v>
      </c>
      <c r="EG80" s="225">
        <v>1358.330078125</v>
      </c>
      <c r="EH80" s="225">
        <v>1971.1024169921875</v>
      </c>
      <c r="EI80" s="225">
        <v>1319.3231201171875</v>
      </c>
      <c r="EJ80" s="225">
        <v>1714.9322509765625</v>
      </c>
      <c r="EK80" s="225">
        <v>1822.8487548828125</v>
      </c>
      <c r="EL80" s="225">
        <v>1708.2396240234375</v>
      </c>
      <c r="EM80" s="225">
        <v>1238.9842529296875</v>
      </c>
      <c r="EN80" s="225">
        <v>1562.0137939453125</v>
      </c>
      <c r="EO80" s="225">
        <v>1426.239990234375</v>
      </c>
      <c r="EP80" s="225">
        <v>1889.650390625</v>
      </c>
      <c r="EQ80" s="225">
        <v>1461.4246826171875</v>
      </c>
      <c r="ER80" s="225">
        <v>1845.3167724609375</v>
      </c>
      <c r="ES80" s="225">
        <v>1364.1375732421875</v>
      </c>
      <c r="ET80" s="225">
        <v>1977.49951171875</v>
      </c>
      <c r="EU80" s="225">
        <v>1315.815185546875</v>
      </c>
      <c r="EV80" s="225">
        <v>1714.7037353515625</v>
      </c>
      <c r="EW80" s="225">
        <v>1795.5135498046875</v>
      </c>
      <c r="EX80" s="225">
        <v>1714.1566162109375</v>
      </c>
      <c r="EY80" s="225">
        <v>1237.504150390625</v>
      </c>
      <c r="EZ80" s="225">
        <v>1561.7330322265625</v>
      </c>
      <c r="FA80" s="225">
        <v>1439.198486328125</v>
      </c>
      <c r="FB80" s="225">
        <v>1888.5994873046875</v>
      </c>
      <c r="FC80" s="225">
        <v>1461.0008544921875</v>
      </c>
      <c r="FD80" s="225">
        <v>1841.34912109375</v>
      </c>
      <c r="FE80" s="225">
        <v>1358.8109130859375</v>
      </c>
      <c r="FF80" s="225">
        <v>1983.8570556640625</v>
      </c>
      <c r="FG80" s="225">
        <v>1307.6414794921875</v>
      </c>
      <c r="FH80" s="225">
        <v>1717.2889404296875</v>
      </c>
      <c r="FI80" s="225">
        <v>1795.96875</v>
      </c>
      <c r="FJ80" s="225">
        <v>1715.0653076171875</v>
      </c>
      <c r="FK80" s="225">
        <v>1236.8165283203125</v>
      </c>
      <c r="FL80" s="225">
        <v>1563.4725341796875</v>
      </c>
      <c r="FM80" s="225">
        <v>1452.369873046875</v>
      </c>
      <c r="FN80" s="225">
        <v>1885.009033203125</v>
      </c>
      <c r="FO80" s="225">
        <v>1462.4481201171875</v>
      </c>
      <c r="FP80" s="225">
        <v>1836.3460693359375</v>
      </c>
      <c r="FQ80" s="225">
        <v>1353.81982421875</v>
      </c>
      <c r="FR80" s="225">
        <v>1993.75048828125</v>
      </c>
      <c r="FS80" s="225">
        <v>1310.221435546875</v>
      </c>
      <c r="FT80" s="225">
        <v>1720.316162109375</v>
      </c>
      <c r="FU80" s="225">
        <v>1772.3328857421875</v>
      </c>
      <c r="FV80" s="225">
        <v>1694.2235107421875</v>
      </c>
      <c r="FW80" s="225">
        <v>1230.0908203125</v>
      </c>
      <c r="FX80" s="225">
        <v>1565.6976318359375</v>
      </c>
      <c r="FY80" s="225">
        <v>1471.758544921875</v>
      </c>
      <c r="FZ80" s="225">
        <v>1878.8143310546875</v>
      </c>
      <c r="GA80" s="225">
        <v>1463.8768310546875</v>
      </c>
      <c r="GB80" s="225">
        <v>1741.4808349609375</v>
      </c>
      <c r="GC80" s="225">
        <v>1736.250244140625</v>
      </c>
      <c r="GD80" s="225">
        <v>1720.1407470703125</v>
      </c>
      <c r="GE80" s="225">
        <v>1717.5909423828125</v>
      </c>
      <c r="GF80" s="225">
        <v>1720.4222412109375</v>
      </c>
      <c r="GG80" s="225">
        <v>1713.567626953125</v>
      </c>
      <c r="GH80" s="225">
        <v>1708.939208984375</v>
      </c>
      <c r="GI80" s="225">
        <v>1708.1546630859375</v>
      </c>
      <c r="GJ80" s="225">
        <v>1698.486328125</v>
      </c>
      <c r="GK80" s="225">
        <v>1689.8564453125</v>
      </c>
      <c r="GL80" s="225">
        <v>1849.7945556640625</v>
      </c>
      <c r="GM80" s="225">
        <v>1362.9189453125</v>
      </c>
      <c r="GN80" s="225">
        <v>1967.52783203125</v>
      </c>
      <c r="GO80" s="225">
        <v>1325.6136474609375</v>
      </c>
      <c r="GP80" s="225">
        <v>1716.8304443359375</v>
      </c>
      <c r="GQ80" s="225">
        <v>1809.7476806640625</v>
      </c>
      <c r="GR80" s="225">
        <v>1710.2816162109375</v>
      </c>
      <c r="GS80" s="225">
        <v>1241.529541015625</v>
      </c>
      <c r="GT80" s="225">
        <v>1561.5770263671875</v>
      </c>
      <c r="GU80" s="225">
        <v>1445.830322265625</v>
      </c>
      <c r="GV80" s="225">
        <v>1889.4757080078125</v>
      </c>
      <c r="GW80" s="225">
        <v>1463.170654296875</v>
      </c>
      <c r="GX80" s="225">
        <v>1710.43115234375</v>
      </c>
      <c r="GY80" s="225">
        <v>1710.4310302734375</v>
      </c>
    </row>
    <row r="81" spans="1:207" x14ac:dyDescent="0.25">
      <c r="A81" s="226">
        <v>45108</v>
      </c>
      <c r="B81" s="225">
        <v>7</v>
      </c>
      <c r="C81" s="225">
        <v>2023</v>
      </c>
      <c r="D81" s="225">
        <v>1812.0128173828125</v>
      </c>
      <c r="E81" s="225">
        <v>1836.1278076171875</v>
      </c>
      <c r="F81" s="225">
        <v>1888.0404052734375</v>
      </c>
      <c r="G81" s="225">
        <v>1910.4315185546875</v>
      </c>
      <c r="H81" s="225">
        <v>1860.784423828125</v>
      </c>
      <c r="I81" s="225">
        <v>1762.5025634765625</v>
      </c>
      <c r="J81" s="225">
        <v>1814.4033203125</v>
      </c>
      <c r="K81" s="225">
        <v>1842.3145751953125</v>
      </c>
      <c r="L81" s="225">
        <v>1880.7919921875</v>
      </c>
      <c r="M81" s="225">
        <v>1897.8526611328125</v>
      </c>
      <c r="N81" s="225">
        <v>1859.3111572265625</v>
      </c>
      <c r="O81" s="225">
        <v>1772.802490234375</v>
      </c>
      <c r="P81" s="225">
        <v>1796.16845703125</v>
      </c>
      <c r="Q81" s="225">
        <v>1822.232177734375</v>
      </c>
      <c r="R81" s="225">
        <v>1875.1019287109375</v>
      </c>
      <c r="S81" s="225">
        <v>1903.1502685546875</v>
      </c>
      <c r="T81" s="225">
        <v>1855.6805419921875</v>
      </c>
      <c r="U81" s="225">
        <v>1772.611572265625</v>
      </c>
      <c r="V81" s="225">
        <v>1790.5113525390625</v>
      </c>
      <c r="W81" s="225">
        <v>1838.1719970703125</v>
      </c>
      <c r="X81" s="225">
        <v>1873.0594482421875</v>
      </c>
      <c r="Y81" s="225">
        <v>1896.146728515625</v>
      </c>
      <c r="Z81" s="225">
        <v>1859.032470703125</v>
      </c>
      <c r="AA81" s="225">
        <v>1774.0767822265625</v>
      </c>
      <c r="AB81" s="225">
        <v>1803.302490234375</v>
      </c>
      <c r="AC81" s="225">
        <v>1838.2039794921875</v>
      </c>
      <c r="AD81" s="225">
        <v>1868.38232421875</v>
      </c>
      <c r="AE81" s="225">
        <v>1894.8995361328125</v>
      </c>
      <c r="AF81" s="225">
        <v>1847.2493896484375</v>
      </c>
      <c r="AG81" s="225">
        <v>1780.7415771484375</v>
      </c>
      <c r="AH81" s="225">
        <v>1795.912841796875</v>
      </c>
      <c r="AI81" s="225">
        <v>1835.476318359375</v>
      </c>
      <c r="AJ81" s="225">
        <v>1867.78955078125</v>
      </c>
      <c r="AK81" s="225">
        <v>1889.82861328125</v>
      </c>
      <c r="AL81" s="225">
        <v>1855.6307373046875</v>
      </c>
      <c r="AM81" s="225">
        <v>1777.127685546875</v>
      </c>
      <c r="AN81" s="225">
        <v>1796.0228271484375</v>
      </c>
      <c r="AO81" s="225">
        <v>1832.4237060546875</v>
      </c>
      <c r="AP81" s="225">
        <v>1862.7647705078125</v>
      </c>
      <c r="AQ81" s="225">
        <v>1890.4886474609375</v>
      </c>
      <c r="AR81" s="225">
        <v>1844.7921142578125</v>
      </c>
      <c r="AS81" s="225">
        <v>1771.26708984375</v>
      </c>
      <c r="AT81" s="225">
        <v>1795.921142578125</v>
      </c>
      <c r="AU81" s="225">
        <v>1836.0291748046875</v>
      </c>
      <c r="AV81" s="225">
        <v>1856.7662353515625</v>
      </c>
      <c r="AW81" s="225">
        <v>1875.5245361328125</v>
      </c>
      <c r="AX81" s="225">
        <v>1852.5616455078125</v>
      </c>
      <c r="AY81" s="225">
        <v>1781.6728515625</v>
      </c>
      <c r="AZ81" s="225">
        <v>1788.0865478515625</v>
      </c>
      <c r="BA81" s="225">
        <v>1833.394287109375</v>
      </c>
      <c r="BB81" s="225">
        <v>1846.5634765625</v>
      </c>
      <c r="BC81" s="225">
        <v>1868.9442138671875</v>
      </c>
      <c r="BD81" s="225">
        <v>1848.00048828125</v>
      </c>
      <c r="BE81" s="225">
        <v>1773.929443359375</v>
      </c>
      <c r="BF81" s="225">
        <v>1785.4326171875</v>
      </c>
      <c r="BG81" s="225">
        <v>1829.2227783203125</v>
      </c>
      <c r="BH81" s="225">
        <v>1842.693603515625</v>
      </c>
      <c r="BI81" s="225">
        <v>1887.320556640625</v>
      </c>
      <c r="BJ81" s="225">
        <v>1835.067626953125</v>
      </c>
      <c r="BK81" s="225">
        <v>1775.585205078125</v>
      </c>
      <c r="BL81" s="225">
        <v>1968.7645263671875</v>
      </c>
      <c r="BM81" s="225">
        <v>1502.9111328125</v>
      </c>
      <c r="BN81" s="225">
        <v>1990.4114990234375</v>
      </c>
      <c r="BO81" s="225">
        <v>1437.822265625</v>
      </c>
      <c r="BP81" s="225">
        <v>1823.177734375</v>
      </c>
      <c r="BQ81" s="225">
        <v>2022.298828125</v>
      </c>
      <c r="BR81" s="225">
        <v>1809.856689453125</v>
      </c>
      <c r="BS81" s="225">
        <v>1405.048583984375</v>
      </c>
      <c r="BT81" s="225">
        <v>1720.316650390625</v>
      </c>
      <c r="BU81" s="225">
        <v>1533.091796875</v>
      </c>
      <c r="BV81" s="225">
        <v>2044.620361328125</v>
      </c>
      <c r="BW81" s="225">
        <v>1561.6397705078125</v>
      </c>
      <c r="BX81" s="225">
        <v>1964.56689453125</v>
      </c>
      <c r="BY81" s="225">
        <v>1496.7261962890625</v>
      </c>
      <c r="BZ81" s="225">
        <v>1997.8934326171875</v>
      </c>
      <c r="CA81" s="225">
        <v>1422.076171875</v>
      </c>
      <c r="CB81" s="225">
        <v>1819.6287841796875</v>
      </c>
      <c r="CC81" s="225">
        <v>2026.099365234375</v>
      </c>
      <c r="CD81" s="225">
        <v>1812.2978515625</v>
      </c>
      <c r="CE81" s="225">
        <v>1402.5430908203125</v>
      </c>
      <c r="CF81" s="225">
        <v>1727.4501953125</v>
      </c>
      <c r="CG81" s="225">
        <v>1478.837158203125</v>
      </c>
      <c r="CH81" s="225">
        <v>2045.64013671875</v>
      </c>
      <c r="CI81" s="225">
        <v>1562.0908203125</v>
      </c>
      <c r="CJ81" s="225">
        <v>1961.9188232421875</v>
      </c>
      <c r="CK81" s="225">
        <v>1489.2642822265625</v>
      </c>
      <c r="CL81" s="225">
        <v>2016.2877197265625</v>
      </c>
      <c r="CM81" s="225">
        <v>1397.568359375</v>
      </c>
      <c r="CN81" s="225">
        <v>1821.173095703125</v>
      </c>
      <c r="CO81" s="225">
        <v>1998.3658447265625</v>
      </c>
      <c r="CP81" s="225">
        <v>1816.9583740234375</v>
      </c>
      <c r="CQ81" s="225">
        <v>1400.7374267578125</v>
      </c>
      <c r="CR81" s="225">
        <v>1729.61669921875</v>
      </c>
      <c r="CS81" s="225">
        <v>1535.32080078125</v>
      </c>
      <c r="CT81" s="225">
        <v>2047.6546630859375</v>
      </c>
      <c r="CU81" s="225">
        <v>1556.8773193359375</v>
      </c>
      <c r="CV81" s="225">
        <v>1960.0120849609375</v>
      </c>
      <c r="CW81" s="225">
        <v>1489.161376953125</v>
      </c>
      <c r="CX81" s="225">
        <v>2014.7913818359375</v>
      </c>
      <c r="CY81" s="225">
        <v>1399.7904052734375</v>
      </c>
      <c r="CZ81" s="225">
        <v>1825.2158203125</v>
      </c>
      <c r="DA81" s="225">
        <v>2016.021728515625</v>
      </c>
      <c r="DB81" s="225">
        <v>1799.0821533203125</v>
      </c>
      <c r="DC81" s="225">
        <v>1395.36279296875</v>
      </c>
      <c r="DD81" s="225">
        <v>1730.177734375</v>
      </c>
      <c r="DE81" s="225">
        <v>1523.669677734375</v>
      </c>
      <c r="DF81" s="225">
        <v>2039.689697265625</v>
      </c>
      <c r="DG81" s="225">
        <v>1556.0260009765625</v>
      </c>
      <c r="DH81" s="225">
        <v>1959.0478515625</v>
      </c>
      <c r="DI81" s="225">
        <v>1489.51904296875</v>
      </c>
      <c r="DJ81" s="225">
        <v>2026.4136962890625</v>
      </c>
      <c r="DK81" s="225">
        <v>1374.7076416015625</v>
      </c>
      <c r="DL81" s="225">
        <v>1821.6146240234375</v>
      </c>
      <c r="DM81" s="225">
        <v>2010.212158203125</v>
      </c>
      <c r="DN81" s="225">
        <v>1818.0914306640625</v>
      </c>
      <c r="DO81" s="225">
        <v>1397.287841796875</v>
      </c>
      <c r="DP81" s="225">
        <v>1732.2178955078125</v>
      </c>
      <c r="DQ81" s="225">
        <v>1502.751708984375</v>
      </c>
      <c r="DR81" s="225">
        <v>2037.5447998046875</v>
      </c>
      <c r="DS81" s="225">
        <v>1551.6861572265625</v>
      </c>
      <c r="DT81" s="225">
        <v>1954.736083984375</v>
      </c>
      <c r="DU81" s="225">
        <v>1487.8656005859375</v>
      </c>
      <c r="DV81" s="225">
        <v>2025.2618408203125</v>
      </c>
      <c r="DW81" s="225">
        <v>1373.949462890625</v>
      </c>
      <c r="DX81" s="225">
        <v>1820.273681640625</v>
      </c>
      <c r="DY81" s="225">
        <v>2006.1915283203125</v>
      </c>
      <c r="DZ81" s="225">
        <v>1813.3558349609375</v>
      </c>
      <c r="EA81" s="225">
        <v>1394.6143798828125</v>
      </c>
      <c r="EB81" s="225">
        <v>1731.8223876953125</v>
      </c>
      <c r="EC81" s="225">
        <v>1555.9444580078125</v>
      </c>
      <c r="ED81" s="225">
        <v>2032.4530029296875</v>
      </c>
      <c r="EE81" s="225">
        <v>1554.7474365234375</v>
      </c>
      <c r="EF81" s="225">
        <v>1952.92529296875</v>
      </c>
      <c r="EG81" s="225">
        <v>1482.7550048828125</v>
      </c>
      <c r="EH81" s="225">
        <v>2033.2303466796875</v>
      </c>
      <c r="EI81" s="225">
        <v>1372.73828125</v>
      </c>
      <c r="EJ81" s="225">
        <v>1821.7890625</v>
      </c>
      <c r="EK81" s="225">
        <v>1988.1802978515625</v>
      </c>
      <c r="EL81" s="225">
        <v>1800.73095703125</v>
      </c>
      <c r="EM81" s="225">
        <v>1389.499755859375</v>
      </c>
      <c r="EN81" s="225">
        <v>1735.4451904296875</v>
      </c>
      <c r="EO81" s="225">
        <v>1516.0921630859375</v>
      </c>
      <c r="EP81" s="225">
        <v>2029.233154296875</v>
      </c>
      <c r="EQ81" s="225">
        <v>1554.49755859375</v>
      </c>
      <c r="ER81" s="225">
        <v>1952.2071533203125</v>
      </c>
      <c r="ES81" s="225">
        <v>1488.7496337890625</v>
      </c>
      <c r="ET81" s="225">
        <v>2038.920166015625</v>
      </c>
      <c r="EU81" s="225">
        <v>1368.45458984375</v>
      </c>
      <c r="EV81" s="225">
        <v>1820.434814453125</v>
      </c>
      <c r="EW81" s="225">
        <v>1955.51708984375</v>
      </c>
      <c r="EX81" s="225">
        <v>1807.8531494140625</v>
      </c>
      <c r="EY81" s="225">
        <v>1388.3477783203125</v>
      </c>
      <c r="EZ81" s="225">
        <v>1735.7684326171875</v>
      </c>
      <c r="FA81" s="225">
        <v>1531.5975341796875</v>
      </c>
      <c r="FB81" s="225">
        <v>2028.21484375</v>
      </c>
      <c r="FC81" s="225">
        <v>1554.937255859375</v>
      </c>
      <c r="FD81" s="225">
        <v>1948.5576171875</v>
      </c>
      <c r="FE81" s="225">
        <v>1483.2886962890625</v>
      </c>
      <c r="FF81" s="225">
        <v>2045.5147705078125</v>
      </c>
      <c r="FG81" s="225">
        <v>1359.2821044921875</v>
      </c>
      <c r="FH81" s="225">
        <v>1823.7100830078125</v>
      </c>
      <c r="FI81" s="225">
        <v>1955.9232177734375</v>
      </c>
      <c r="FJ81" s="225">
        <v>1809.847412109375</v>
      </c>
      <c r="FK81" s="225">
        <v>1388.3248291015625</v>
      </c>
      <c r="FL81" s="225">
        <v>1739.0576171875</v>
      </c>
      <c r="FM81" s="225">
        <v>1545.9591064453125</v>
      </c>
      <c r="FN81" s="225">
        <v>2025.828369140625</v>
      </c>
      <c r="FO81" s="225">
        <v>1556.399169921875</v>
      </c>
      <c r="FP81" s="225">
        <v>1944.3526611328125</v>
      </c>
      <c r="FQ81" s="225">
        <v>1476.87548828125</v>
      </c>
      <c r="FR81" s="225">
        <v>2055.564208984375</v>
      </c>
      <c r="FS81" s="225">
        <v>1362.08154296875</v>
      </c>
      <c r="FT81" s="225">
        <v>1827.498779296875</v>
      </c>
      <c r="FU81" s="225">
        <v>1927.76025390625</v>
      </c>
      <c r="FV81" s="225">
        <v>1784.9697265625</v>
      </c>
      <c r="FW81" s="225">
        <v>1381.598876953125</v>
      </c>
      <c r="FX81" s="225">
        <v>1743.02392578125</v>
      </c>
      <c r="FY81" s="225">
        <v>1569.7802734375</v>
      </c>
      <c r="FZ81" s="225">
        <v>2015.1307373046875</v>
      </c>
      <c r="GA81" s="225">
        <v>1558.9130859375</v>
      </c>
      <c r="GB81" s="225">
        <v>1847.1087646484375</v>
      </c>
      <c r="GC81" s="225">
        <v>1843.11474609375</v>
      </c>
      <c r="GD81" s="225">
        <v>1826.4188232421875</v>
      </c>
      <c r="GE81" s="225">
        <v>1825.371826171875</v>
      </c>
      <c r="GF81" s="225">
        <v>1828.9647216796875</v>
      </c>
      <c r="GG81" s="225">
        <v>1822.0888671875</v>
      </c>
      <c r="GH81" s="225">
        <v>1817.946533203125</v>
      </c>
      <c r="GI81" s="225">
        <v>1817.5421142578125</v>
      </c>
      <c r="GJ81" s="225">
        <v>1809.33984375</v>
      </c>
      <c r="GK81" s="225">
        <v>1801.357421875</v>
      </c>
      <c r="GL81" s="225">
        <v>1956.1124267578125</v>
      </c>
      <c r="GM81" s="225">
        <v>1486.9388427734375</v>
      </c>
      <c r="GN81" s="225">
        <v>2029.3465576171875</v>
      </c>
      <c r="GO81" s="225">
        <v>1379.236083984375</v>
      </c>
      <c r="GP81" s="225">
        <v>1823.4310302734375</v>
      </c>
      <c r="GQ81" s="225">
        <v>1972.5054931640625</v>
      </c>
      <c r="GR81" s="225">
        <v>1803.96875</v>
      </c>
      <c r="GS81" s="225">
        <v>1392.2933349609375</v>
      </c>
      <c r="GT81" s="225">
        <v>1735.211181640625</v>
      </c>
      <c r="GU81" s="225">
        <v>1539.3426513671875</v>
      </c>
      <c r="GV81" s="225">
        <v>2029.0816650390625</v>
      </c>
      <c r="GW81" s="225">
        <v>1556.6068115234375</v>
      </c>
      <c r="GX81" s="225">
        <v>1819.479248046875</v>
      </c>
      <c r="GY81" s="225">
        <v>1819.4791259765625</v>
      </c>
    </row>
    <row r="82" spans="1:207" x14ac:dyDescent="0.25">
      <c r="A82" s="226">
        <v>45139</v>
      </c>
      <c r="B82" s="225">
        <v>8</v>
      </c>
      <c r="C82" s="225">
        <v>2023</v>
      </c>
      <c r="D82" s="225">
        <v>2040.619384765625</v>
      </c>
      <c r="E82" s="225">
        <v>2067.25439453125</v>
      </c>
      <c r="F82" s="225">
        <v>2158.85595703125</v>
      </c>
      <c r="G82" s="225">
        <v>2189.59619140625</v>
      </c>
      <c r="H82" s="225">
        <v>2098.44580078125</v>
      </c>
      <c r="I82" s="225">
        <v>1973.939208984375</v>
      </c>
      <c r="J82" s="225">
        <v>2042.0400390625</v>
      </c>
      <c r="K82" s="225">
        <v>2073.4677734375</v>
      </c>
      <c r="L82" s="225">
        <v>2144.96435546875</v>
      </c>
      <c r="M82" s="225">
        <v>2170.73046875</v>
      </c>
      <c r="N82" s="225">
        <v>2093.47705078125</v>
      </c>
      <c r="O82" s="225">
        <v>1983.67822265625</v>
      </c>
      <c r="P82" s="225">
        <v>2018.9088134765625</v>
      </c>
      <c r="Q82" s="225">
        <v>2045.4765625</v>
      </c>
      <c r="R82" s="225">
        <v>2134.93701171875</v>
      </c>
      <c r="S82" s="225">
        <v>2170.8349609375</v>
      </c>
      <c r="T82" s="225">
        <v>2088.328857421875</v>
      </c>
      <c r="U82" s="225">
        <v>1986.3184814453125</v>
      </c>
      <c r="V82" s="225">
        <v>2009.261474609375</v>
      </c>
      <c r="W82" s="225">
        <v>2063.2001953125</v>
      </c>
      <c r="X82" s="225">
        <v>2131.2109375</v>
      </c>
      <c r="Y82" s="225">
        <v>2165.3017578125</v>
      </c>
      <c r="Z82" s="225">
        <v>2090.390869140625</v>
      </c>
      <c r="AA82" s="225">
        <v>1988.8966064453125</v>
      </c>
      <c r="AB82" s="225">
        <v>2027.70654296875</v>
      </c>
      <c r="AC82" s="225">
        <v>2063.007080078125</v>
      </c>
      <c r="AD82" s="225">
        <v>2122.9404296875</v>
      </c>
      <c r="AE82" s="225">
        <v>2158.576904296875</v>
      </c>
      <c r="AF82" s="225">
        <v>2076.6220703125</v>
      </c>
      <c r="AG82" s="225">
        <v>1996.91943359375</v>
      </c>
      <c r="AH82" s="225">
        <v>2016.7850341796875</v>
      </c>
      <c r="AI82" s="225">
        <v>2060.0693359375</v>
      </c>
      <c r="AJ82" s="225">
        <v>2119.361083984375</v>
      </c>
      <c r="AK82" s="225">
        <v>2154.014892578125</v>
      </c>
      <c r="AL82" s="225">
        <v>2084.391845703125</v>
      </c>
      <c r="AM82" s="225">
        <v>1995.3485107421875</v>
      </c>
      <c r="AN82" s="225">
        <v>2015.3948974609375</v>
      </c>
      <c r="AO82" s="225">
        <v>2055.186767578125</v>
      </c>
      <c r="AP82" s="225">
        <v>2111.827880859375</v>
      </c>
      <c r="AQ82" s="225">
        <v>2151.185791015625</v>
      </c>
      <c r="AR82" s="225">
        <v>2070.25537109375</v>
      </c>
      <c r="AS82" s="225">
        <v>1983.452880859375</v>
      </c>
      <c r="AT82" s="225">
        <v>2017.3414306640625</v>
      </c>
      <c r="AU82" s="225">
        <v>2057.8798828125</v>
      </c>
      <c r="AV82" s="225">
        <v>2100.75537109375</v>
      </c>
      <c r="AW82" s="225">
        <v>2130.193359375</v>
      </c>
      <c r="AX82" s="225">
        <v>2079.50244140625</v>
      </c>
      <c r="AY82" s="225">
        <v>1999.0179443359375</v>
      </c>
      <c r="AZ82" s="225">
        <v>2009.0054931640625</v>
      </c>
      <c r="BA82" s="225">
        <v>2052.4423828125</v>
      </c>
      <c r="BB82" s="225">
        <v>2087.6279296875</v>
      </c>
      <c r="BC82" s="225">
        <v>2117.823974609375</v>
      </c>
      <c r="BD82" s="225">
        <v>2074.027587890625</v>
      </c>
      <c r="BE82" s="225">
        <v>1988.482666015625</v>
      </c>
      <c r="BF82" s="225">
        <v>2003.982177734375</v>
      </c>
      <c r="BG82" s="225">
        <v>2046.4056396484375</v>
      </c>
      <c r="BH82" s="225">
        <v>2079.513916015625</v>
      </c>
      <c r="BI82" s="225">
        <v>2138.629150390625</v>
      </c>
      <c r="BJ82" s="225">
        <v>2053.354248046875</v>
      </c>
      <c r="BK82" s="225">
        <v>1992.3021240234375</v>
      </c>
      <c r="BL82" s="225">
        <v>2287.184814453125</v>
      </c>
      <c r="BM82" s="225">
        <v>1638.014892578125</v>
      </c>
      <c r="BN82" s="225">
        <v>2180.451904296875</v>
      </c>
      <c r="BO82" s="225">
        <v>1558.3583984375</v>
      </c>
      <c r="BP82" s="225">
        <v>2086.70068359375</v>
      </c>
      <c r="BQ82" s="225">
        <v>2332.1396484375</v>
      </c>
      <c r="BR82" s="225">
        <v>2002.958984375</v>
      </c>
      <c r="BS82" s="225">
        <v>1470.6192626953125</v>
      </c>
      <c r="BT82" s="225">
        <v>1920.091796875</v>
      </c>
      <c r="BU82" s="225">
        <v>1669.939208984375</v>
      </c>
      <c r="BV82" s="225">
        <v>2305.84228515625</v>
      </c>
      <c r="BW82" s="225">
        <v>1712.521484375</v>
      </c>
      <c r="BX82" s="225">
        <v>2279.3720703125</v>
      </c>
      <c r="BY82" s="225">
        <v>1627.9786376953125</v>
      </c>
      <c r="BZ82" s="225">
        <v>2186.611328125</v>
      </c>
      <c r="CA82" s="225">
        <v>1539.94482421875</v>
      </c>
      <c r="CB82" s="225">
        <v>2078.1552734375</v>
      </c>
      <c r="CC82" s="225">
        <v>2331.452392578125</v>
      </c>
      <c r="CD82" s="225">
        <v>2006.519775390625</v>
      </c>
      <c r="CE82" s="225">
        <v>1466.343994140625</v>
      </c>
      <c r="CF82" s="225">
        <v>1928.518798828125</v>
      </c>
      <c r="CG82" s="225">
        <v>1606.2501220703125</v>
      </c>
      <c r="CH82" s="225">
        <v>2308.71728515625</v>
      </c>
      <c r="CI82" s="225">
        <v>1712.284423828125</v>
      </c>
      <c r="CJ82" s="225">
        <v>2274.016845703125</v>
      </c>
      <c r="CK82" s="225">
        <v>1618.1474609375</v>
      </c>
      <c r="CL82" s="225">
        <v>2203.908447265625</v>
      </c>
      <c r="CM82" s="225">
        <v>1520.0135498046875</v>
      </c>
      <c r="CN82" s="225">
        <v>2079.07666015625</v>
      </c>
      <c r="CO82" s="225">
        <v>2301.211669921875</v>
      </c>
      <c r="CP82" s="225">
        <v>2011.3140869140625</v>
      </c>
      <c r="CQ82" s="225">
        <v>1463.9483642578125</v>
      </c>
      <c r="CR82" s="225">
        <v>1930.46435546875</v>
      </c>
      <c r="CS82" s="225">
        <v>1672.00341796875</v>
      </c>
      <c r="CT82" s="225">
        <v>2310.4912109375</v>
      </c>
      <c r="CU82" s="225">
        <v>1703.7535400390625</v>
      </c>
      <c r="CV82" s="225">
        <v>2269.44970703125</v>
      </c>
      <c r="CW82" s="225">
        <v>1614.9654541015625</v>
      </c>
      <c r="CX82" s="225">
        <v>2202.8916015625</v>
      </c>
      <c r="CY82" s="225">
        <v>1522.27587890625</v>
      </c>
      <c r="CZ82" s="225">
        <v>2082.984130859375</v>
      </c>
      <c r="DA82" s="225">
        <v>2319.669677734375</v>
      </c>
      <c r="DB82" s="225">
        <v>1989.1903076171875</v>
      </c>
      <c r="DC82" s="225">
        <v>1458.13134765625</v>
      </c>
      <c r="DD82" s="225">
        <v>1931.8861083984375</v>
      </c>
      <c r="DE82" s="225">
        <v>1659.317626953125</v>
      </c>
      <c r="DF82" s="225">
        <v>2297.74365234375</v>
      </c>
      <c r="DG82" s="225">
        <v>1702.1510009765625</v>
      </c>
      <c r="DH82" s="225">
        <v>2266.974365234375</v>
      </c>
      <c r="DI82" s="225">
        <v>1617.6968994140625</v>
      </c>
      <c r="DJ82" s="225">
        <v>2214.325927734375</v>
      </c>
      <c r="DK82" s="225">
        <v>1496.7850341796875</v>
      </c>
      <c r="DL82" s="225">
        <v>2076.716064453125</v>
      </c>
      <c r="DM82" s="225">
        <v>2311.51513671875</v>
      </c>
      <c r="DN82" s="225">
        <v>2012.0006103515625</v>
      </c>
      <c r="DO82" s="225">
        <v>1459.4766845703125</v>
      </c>
      <c r="DP82" s="225">
        <v>1931.5113525390625</v>
      </c>
      <c r="DQ82" s="225">
        <v>1635.1683349609375</v>
      </c>
      <c r="DR82" s="225">
        <v>2292.7998046875</v>
      </c>
      <c r="DS82" s="225">
        <v>1696.4794921875</v>
      </c>
      <c r="DT82" s="225">
        <v>2260.16650390625</v>
      </c>
      <c r="DU82" s="225">
        <v>1615.5555419921875</v>
      </c>
      <c r="DV82" s="225">
        <v>2213.094482421875</v>
      </c>
      <c r="DW82" s="225">
        <v>1496.8701171875</v>
      </c>
      <c r="DX82" s="225">
        <v>2074.217529296875</v>
      </c>
      <c r="DY82" s="225">
        <v>2306.82958984375</v>
      </c>
      <c r="DZ82" s="225">
        <v>2006.181640625</v>
      </c>
      <c r="EA82" s="225">
        <v>1457.1597900390625</v>
      </c>
      <c r="EB82" s="225">
        <v>1934.65087890625</v>
      </c>
      <c r="EC82" s="225">
        <v>1697.56396484375</v>
      </c>
      <c r="ED82" s="225">
        <v>2286.8671875</v>
      </c>
      <c r="EE82" s="225">
        <v>1699.4359130859375</v>
      </c>
      <c r="EF82" s="225">
        <v>2257.130859375</v>
      </c>
      <c r="EG82" s="225">
        <v>1607.4195556640625</v>
      </c>
      <c r="EH82" s="225">
        <v>2220.1728515625</v>
      </c>
      <c r="EI82" s="225">
        <v>1494.60546875</v>
      </c>
      <c r="EJ82" s="225">
        <v>2077.34423828125</v>
      </c>
      <c r="EK82" s="225">
        <v>2288.945556640625</v>
      </c>
      <c r="EL82" s="225">
        <v>1990.220458984375</v>
      </c>
      <c r="EM82" s="225">
        <v>1451.90625</v>
      </c>
      <c r="EN82" s="225">
        <v>1938.8294677734375</v>
      </c>
      <c r="EO82" s="225">
        <v>1651.215087890625</v>
      </c>
      <c r="EP82" s="225">
        <v>2282.99755859375</v>
      </c>
      <c r="EQ82" s="225">
        <v>1699.3458251953125</v>
      </c>
      <c r="ER82" s="225">
        <v>2254.717529296875</v>
      </c>
      <c r="ES82" s="225">
        <v>1616.0787353515625</v>
      </c>
      <c r="ET82" s="225">
        <v>2226.34130859375</v>
      </c>
      <c r="EU82" s="225">
        <v>1495.24609375</v>
      </c>
      <c r="EV82" s="225">
        <v>2073.868896484375</v>
      </c>
      <c r="EW82" s="225">
        <v>2254.76708984375</v>
      </c>
      <c r="EX82" s="225">
        <v>1998.769775390625</v>
      </c>
      <c r="EY82" s="225">
        <v>1450.318115234375</v>
      </c>
      <c r="EZ82" s="225">
        <v>1939.579833984375</v>
      </c>
      <c r="FA82" s="225">
        <v>1670.2275390625</v>
      </c>
      <c r="FB82" s="225">
        <v>2280.814697265625</v>
      </c>
      <c r="FC82" s="225">
        <v>1699.530029296875</v>
      </c>
      <c r="FD82" s="225">
        <v>2248.943115234375</v>
      </c>
      <c r="FE82" s="225">
        <v>1607.341796875</v>
      </c>
      <c r="FF82" s="225">
        <v>2233.396240234375</v>
      </c>
      <c r="FG82" s="225">
        <v>1486.1046142578125</v>
      </c>
      <c r="FH82" s="225">
        <v>2079.50390625</v>
      </c>
      <c r="FI82" s="225">
        <v>2254.79443359375</v>
      </c>
      <c r="FJ82" s="225">
        <v>2001.4581298828125</v>
      </c>
      <c r="FK82" s="225">
        <v>1450.2491455078125</v>
      </c>
      <c r="FL82" s="225">
        <v>1943.2225341796875</v>
      </c>
      <c r="FM82" s="225">
        <v>1684.800048828125</v>
      </c>
      <c r="FN82" s="225">
        <v>2275.425537109375</v>
      </c>
      <c r="FO82" s="225">
        <v>1700.295654296875</v>
      </c>
      <c r="FP82" s="225">
        <v>2242.31298828125</v>
      </c>
      <c r="FQ82" s="225">
        <v>1597.4774169921875</v>
      </c>
      <c r="FR82" s="225">
        <v>2241.538818359375</v>
      </c>
      <c r="FS82" s="225">
        <v>1494.7847900390625</v>
      </c>
      <c r="FT82" s="225">
        <v>2084.60888671875</v>
      </c>
      <c r="FU82" s="225">
        <v>2225.478759765625</v>
      </c>
      <c r="FV82" s="225">
        <v>1970.8572998046875</v>
      </c>
      <c r="FW82" s="225">
        <v>1444.3349609375</v>
      </c>
      <c r="FX82" s="225">
        <v>1949.360595703125</v>
      </c>
      <c r="FY82" s="225">
        <v>1715.3839111328125</v>
      </c>
      <c r="FZ82" s="225">
        <v>2265.259033203125</v>
      </c>
      <c r="GA82" s="225">
        <v>1702.8006591796875</v>
      </c>
      <c r="GB82" s="225">
        <v>2090.565673828125</v>
      </c>
      <c r="GC82" s="225">
        <v>2081.69970703125</v>
      </c>
      <c r="GD82" s="225">
        <v>2057.970703125</v>
      </c>
      <c r="GE82" s="225">
        <v>2053.982666015625</v>
      </c>
      <c r="GF82" s="225">
        <v>2058.117431640625</v>
      </c>
      <c r="GG82" s="225">
        <v>2048.693115234375</v>
      </c>
      <c r="GH82" s="225">
        <v>2041.9805908203125</v>
      </c>
      <c r="GI82" s="225">
        <v>2041.242919921875</v>
      </c>
      <c r="GJ82" s="225">
        <v>2030.6610107421875</v>
      </c>
      <c r="GK82" s="225">
        <v>2020.312255859375</v>
      </c>
      <c r="GL82" s="225">
        <v>2262.9287109375</v>
      </c>
      <c r="GM82" s="225">
        <v>1613.263916015625</v>
      </c>
      <c r="GN82" s="225">
        <v>2216.9619140625</v>
      </c>
      <c r="GO82" s="225">
        <v>1504.2818603515625</v>
      </c>
      <c r="GP82" s="225">
        <v>2079.751953125</v>
      </c>
      <c r="GQ82" s="225">
        <v>2272.835205078125</v>
      </c>
      <c r="GR82" s="225">
        <v>1994.56298828125</v>
      </c>
      <c r="GS82" s="225">
        <v>1454.97607421875</v>
      </c>
      <c r="GT82" s="225">
        <v>1938.477294921875</v>
      </c>
      <c r="GU82" s="225">
        <v>1678.25537109375</v>
      </c>
      <c r="GV82" s="225">
        <v>2282.7724609375</v>
      </c>
      <c r="GW82" s="225">
        <v>1701.83740234375</v>
      </c>
      <c r="GX82" s="225">
        <v>2045.8084716796875</v>
      </c>
      <c r="GY82" s="225">
        <v>2045.808349609375</v>
      </c>
    </row>
    <row r="83" spans="1:207" x14ac:dyDescent="0.25">
      <c r="A83" s="226">
        <v>45170</v>
      </c>
      <c r="B83" s="225">
        <v>9</v>
      </c>
      <c r="C83" s="225">
        <v>2023</v>
      </c>
      <c r="D83" s="225">
        <v>2296.865966796875</v>
      </c>
      <c r="E83" s="225">
        <v>2348.003173828125</v>
      </c>
      <c r="F83" s="225">
        <v>2448.560302734375</v>
      </c>
      <c r="G83" s="225">
        <v>2480.46484375</v>
      </c>
      <c r="H83" s="225">
        <v>2397.500732421875</v>
      </c>
      <c r="I83" s="225">
        <v>2265.63623046875</v>
      </c>
      <c r="J83" s="225">
        <v>2300.021484375</v>
      </c>
      <c r="K83" s="225">
        <v>2350.802978515625</v>
      </c>
      <c r="L83" s="225">
        <v>2431.339111328125</v>
      </c>
      <c r="M83" s="225">
        <v>2455.697021484375</v>
      </c>
      <c r="N83" s="225">
        <v>2387.72412109375</v>
      </c>
      <c r="O83" s="225">
        <v>2270.584228515625</v>
      </c>
      <c r="P83" s="225">
        <v>2268.891357421875</v>
      </c>
      <c r="Q83" s="225">
        <v>2315.94970703125</v>
      </c>
      <c r="R83" s="225">
        <v>2417.68017578125</v>
      </c>
      <c r="S83" s="225">
        <v>2453.679931640625</v>
      </c>
      <c r="T83" s="225">
        <v>2376.724609375</v>
      </c>
      <c r="U83" s="225">
        <v>2273.731201171875</v>
      </c>
      <c r="V83" s="225">
        <v>2258.041259765625</v>
      </c>
      <c r="W83" s="225">
        <v>2336.81298828125</v>
      </c>
      <c r="X83" s="225">
        <v>2411.5791015625</v>
      </c>
      <c r="Y83" s="225">
        <v>2445.23388671875</v>
      </c>
      <c r="Z83" s="225">
        <v>2377.08544921875</v>
      </c>
      <c r="AA83" s="225">
        <v>2270.098388671875</v>
      </c>
      <c r="AB83" s="225">
        <v>2279.0703125</v>
      </c>
      <c r="AC83" s="225">
        <v>2332.1728515625</v>
      </c>
      <c r="AD83" s="225">
        <v>2401.304931640625</v>
      </c>
      <c r="AE83" s="225">
        <v>2437.86669921875</v>
      </c>
      <c r="AF83" s="225">
        <v>2362.249267578125</v>
      </c>
      <c r="AG83" s="225">
        <v>2279.73974609375</v>
      </c>
      <c r="AH83" s="225">
        <v>2265.6376953125</v>
      </c>
      <c r="AI83" s="225">
        <v>2329.87841796875</v>
      </c>
      <c r="AJ83" s="225">
        <v>2396.133056640625</v>
      </c>
      <c r="AK83" s="225">
        <v>2431.842529296875</v>
      </c>
      <c r="AL83" s="225">
        <v>2369.181396484375</v>
      </c>
      <c r="AM83" s="225">
        <v>2281.258056640625</v>
      </c>
      <c r="AN83" s="225">
        <v>2262.906982421875</v>
      </c>
      <c r="AO83" s="225">
        <v>2321.177978515625</v>
      </c>
      <c r="AP83" s="225">
        <v>2386.6611328125</v>
      </c>
      <c r="AQ83" s="225">
        <v>2424.98291015625</v>
      </c>
      <c r="AR83" s="225">
        <v>2347.49072265625</v>
      </c>
      <c r="AS83" s="225">
        <v>2263.36474609375</v>
      </c>
      <c r="AT83" s="225">
        <v>2262.100830078125</v>
      </c>
      <c r="AU83" s="225">
        <v>2325.81884765625</v>
      </c>
      <c r="AV83" s="225">
        <v>2371.466064453125</v>
      </c>
      <c r="AW83" s="225">
        <v>2399.030029296875</v>
      </c>
      <c r="AX83" s="225">
        <v>2356.14501953125</v>
      </c>
      <c r="AY83" s="225">
        <v>2273.4765625</v>
      </c>
      <c r="AZ83" s="225">
        <v>2250.9091796875</v>
      </c>
      <c r="BA83" s="225">
        <v>2315.075439453125</v>
      </c>
      <c r="BB83" s="225">
        <v>2355.6064453125</v>
      </c>
      <c r="BC83" s="225">
        <v>2382.961181640625</v>
      </c>
      <c r="BD83" s="225">
        <v>2348.55712890625</v>
      </c>
      <c r="BE83" s="225">
        <v>2261.125244140625</v>
      </c>
      <c r="BF83" s="225">
        <v>2244.452880859375</v>
      </c>
      <c r="BG83" s="225">
        <v>2308.858642578125</v>
      </c>
      <c r="BH83" s="225">
        <v>2347.084228515625</v>
      </c>
      <c r="BI83" s="225">
        <v>2409.52099609375</v>
      </c>
      <c r="BJ83" s="225">
        <v>2320.81640625</v>
      </c>
      <c r="BK83" s="225">
        <v>2264.6904296875</v>
      </c>
      <c r="BL83" s="225">
        <v>2618.736328125</v>
      </c>
      <c r="BM83" s="225">
        <v>1827.93115234375</v>
      </c>
      <c r="BN83" s="225">
        <v>2509.747802734375</v>
      </c>
      <c r="BO83" s="225">
        <v>1697.35546875</v>
      </c>
      <c r="BP83" s="225">
        <v>2355.2333984375</v>
      </c>
      <c r="BQ83" s="225">
        <v>2561.60400390625</v>
      </c>
      <c r="BR83" s="225">
        <v>2227.732177734375</v>
      </c>
      <c r="BS83" s="225">
        <v>1612.1710205078125</v>
      </c>
      <c r="BT83" s="225">
        <v>2209.9501953125</v>
      </c>
      <c r="BU83" s="225">
        <v>1811.10400390625</v>
      </c>
      <c r="BV83" s="225">
        <v>2603.651611328125</v>
      </c>
      <c r="BW83" s="225">
        <v>1911.055419921875</v>
      </c>
      <c r="BX83" s="225">
        <v>2608.94140625</v>
      </c>
      <c r="BY83" s="225">
        <v>1816.652587890625</v>
      </c>
      <c r="BZ83" s="225">
        <v>2519.31591796875</v>
      </c>
      <c r="CA83" s="225">
        <v>1678.53173828125</v>
      </c>
      <c r="CB83" s="225">
        <v>2345.11865234375</v>
      </c>
      <c r="CC83" s="225">
        <v>2565.139404296875</v>
      </c>
      <c r="CD83" s="225">
        <v>2230.483642578125</v>
      </c>
      <c r="CE83" s="225">
        <v>1608.265625</v>
      </c>
      <c r="CF83" s="225">
        <v>2219.602294921875</v>
      </c>
      <c r="CG83" s="225">
        <v>1732.21923828125</v>
      </c>
      <c r="CH83" s="225">
        <v>2606.314453125</v>
      </c>
      <c r="CI83" s="225">
        <v>1911.7999267578125</v>
      </c>
      <c r="CJ83" s="225">
        <v>2601.87939453125</v>
      </c>
      <c r="CK83" s="225">
        <v>1806.5115966796875</v>
      </c>
      <c r="CL83" s="225">
        <v>2544.314453125</v>
      </c>
      <c r="CM83" s="225">
        <v>1652.1097412109375</v>
      </c>
      <c r="CN83" s="225">
        <v>2345.340576171875</v>
      </c>
      <c r="CO83" s="225">
        <v>2526.88671875</v>
      </c>
      <c r="CP83" s="225">
        <v>2236.007568359375</v>
      </c>
      <c r="CQ83" s="225">
        <v>1605.1102294921875</v>
      </c>
      <c r="CR83" s="225">
        <v>2222.986328125</v>
      </c>
      <c r="CS83" s="225">
        <v>1816.6754150390625</v>
      </c>
      <c r="CT83" s="225">
        <v>2607.84521484375</v>
      </c>
      <c r="CU83" s="225">
        <v>1902.246337890625</v>
      </c>
      <c r="CV83" s="225">
        <v>2597.684814453125</v>
      </c>
      <c r="CW83" s="225">
        <v>1800.8189697265625</v>
      </c>
      <c r="CX83" s="225">
        <v>2540.293701171875</v>
      </c>
      <c r="CY83" s="225">
        <v>1655.1744384765625</v>
      </c>
      <c r="CZ83" s="225">
        <v>2348.597412109375</v>
      </c>
      <c r="DA83" s="225">
        <v>2551.5185546875</v>
      </c>
      <c r="DB83" s="225">
        <v>2207.135009765625</v>
      </c>
      <c r="DC83" s="225">
        <v>1598.087646484375</v>
      </c>
      <c r="DD83" s="225">
        <v>2224.88134765625</v>
      </c>
      <c r="DE83" s="225">
        <v>1800.88818359375</v>
      </c>
      <c r="DF83" s="225">
        <v>2597.505615234375</v>
      </c>
      <c r="DG83" s="225">
        <v>1900.4090576171875</v>
      </c>
      <c r="DH83" s="225">
        <v>2593.61767578125</v>
      </c>
      <c r="DI83" s="225">
        <v>1804.966064453125</v>
      </c>
      <c r="DJ83" s="225">
        <v>2555.23486328125</v>
      </c>
      <c r="DK83" s="225">
        <v>1624.5404052734375</v>
      </c>
      <c r="DL83" s="225">
        <v>2341.328369140625</v>
      </c>
      <c r="DM83" s="225">
        <v>2540.798828125</v>
      </c>
      <c r="DN83" s="225">
        <v>2234.8310546875</v>
      </c>
      <c r="DO83" s="225">
        <v>1599.963134765625</v>
      </c>
      <c r="DP83" s="225">
        <v>2224.290771484375</v>
      </c>
      <c r="DQ83" s="225">
        <v>1769.6226806640625</v>
      </c>
      <c r="DR83" s="225">
        <v>2593.53857421875</v>
      </c>
      <c r="DS83" s="225">
        <v>1892.989990234375</v>
      </c>
      <c r="DT83" s="225">
        <v>2586.893798828125</v>
      </c>
      <c r="DU83" s="225">
        <v>1802.9130859375</v>
      </c>
      <c r="DV83" s="225">
        <v>2554.295654296875</v>
      </c>
      <c r="DW83" s="225">
        <v>1625.6611328125</v>
      </c>
      <c r="DX83" s="225">
        <v>2339.02587890625</v>
      </c>
      <c r="DY83" s="225">
        <v>2536.379150390625</v>
      </c>
      <c r="DZ83" s="225">
        <v>2225.697998046875</v>
      </c>
      <c r="EA83" s="225">
        <v>1596.8060302734375</v>
      </c>
      <c r="EB83" s="225">
        <v>2229.250732421875</v>
      </c>
      <c r="EC83" s="225">
        <v>1849.3997802734375</v>
      </c>
      <c r="ED83" s="225">
        <v>2589.092529296875</v>
      </c>
      <c r="EE83" s="225">
        <v>1897.978271484375</v>
      </c>
      <c r="EF83" s="225">
        <v>2583.447265625</v>
      </c>
      <c r="EG83" s="225">
        <v>1793.4962158203125</v>
      </c>
      <c r="EH83" s="225">
        <v>2565.90673828125</v>
      </c>
      <c r="EI83" s="225">
        <v>1624.458251953125</v>
      </c>
      <c r="EJ83" s="225">
        <v>2342.08984375</v>
      </c>
      <c r="EK83" s="225">
        <v>2510.843505859375</v>
      </c>
      <c r="EL83" s="225">
        <v>2205.914306640625</v>
      </c>
      <c r="EM83" s="225">
        <v>1590.6981201171875</v>
      </c>
      <c r="EN83" s="225">
        <v>2232.515625</v>
      </c>
      <c r="EO83" s="225">
        <v>1790.435302734375</v>
      </c>
      <c r="EP83" s="225">
        <v>2586.007568359375</v>
      </c>
      <c r="EQ83" s="225">
        <v>1897.7930908203125</v>
      </c>
      <c r="ER83" s="225">
        <v>2579.84130859375</v>
      </c>
      <c r="ES83" s="225">
        <v>1802.8388671875</v>
      </c>
      <c r="ET83" s="225">
        <v>2572.526611328125</v>
      </c>
      <c r="EU83" s="225">
        <v>1621.4534912109375</v>
      </c>
      <c r="EV83" s="225">
        <v>2338.2421875</v>
      </c>
      <c r="EW83" s="225">
        <v>2466.2001953125</v>
      </c>
      <c r="EX83" s="225">
        <v>2214.85693359375</v>
      </c>
      <c r="EY83" s="225">
        <v>1589.1146240234375</v>
      </c>
      <c r="EZ83" s="225">
        <v>2234.096923828125</v>
      </c>
      <c r="FA83" s="225">
        <v>1815.574462890625</v>
      </c>
      <c r="FB83" s="225">
        <v>2584.1962890625</v>
      </c>
      <c r="FC83" s="225">
        <v>1897.9447021484375</v>
      </c>
      <c r="FD83" s="225">
        <v>2571.64599609375</v>
      </c>
      <c r="FE83" s="225">
        <v>1792.4608154296875</v>
      </c>
      <c r="FF83" s="225">
        <v>2580.127685546875</v>
      </c>
      <c r="FG83" s="225">
        <v>1611.4818115234375</v>
      </c>
      <c r="FH83" s="225">
        <v>2342.092529296875</v>
      </c>
      <c r="FI83" s="225">
        <v>2465.13330078125</v>
      </c>
      <c r="FJ83" s="225">
        <v>2216.86767578125</v>
      </c>
      <c r="FK83" s="225">
        <v>1588.8218994140625</v>
      </c>
      <c r="FL83" s="225">
        <v>2238.301025390625</v>
      </c>
      <c r="FM83" s="225">
        <v>1834.255859375</v>
      </c>
      <c r="FN83" s="225">
        <v>2579.783447265625</v>
      </c>
      <c r="FO83" s="225">
        <v>1900.464111328125</v>
      </c>
      <c r="FP83" s="225">
        <v>2563.0048828125</v>
      </c>
      <c r="FQ83" s="225">
        <v>1781.83740234375</v>
      </c>
      <c r="FR83" s="225">
        <v>2596.696533203125</v>
      </c>
      <c r="FS83" s="225">
        <v>1619.4976806640625</v>
      </c>
      <c r="FT83" s="225">
        <v>2346.33984375</v>
      </c>
      <c r="FU83" s="225">
        <v>2427.36376953125</v>
      </c>
      <c r="FV83" s="225">
        <v>2180.025390625</v>
      </c>
      <c r="FW83" s="225">
        <v>1580.3638916015625</v>
      </c>
      <c r="FX83" s="225">
        <v>2245.091796875</v>
      </c>
      <c r="FY83" s="225">
        <v>1873.5693359375</v>
      </c>
      <c r="FZ83" s="225">
        <v>2572.238525390625</v>
      </c>
      <c r="GA83" s="225">
        <v>1904.827392578125</v>
      </c>
      <c r="GB83" s="225">
        <v>2368.51611328125</v>
      </c>
      <c r="GC83" s="225">
        <v>2356.653076171875</v>
      </c>
      <c r="GD83" s="225">
        <v>2325.491455078125</v>
      </c>
      <c r="GE83" s="225">
        <v>2320.4208984375</v>
      </c>
      <c r="GF83" s="225">
        <v>2323.36474609375</v>
      </c>
      <c r="GG83" s="225">
        <v>2312.867431640625</v>
      </c>
      <c r="GH83" s="225">
        <v>2302.6826171875</v>
      </c>
      <c r="GI83" s="225">
        <v>2299.781494140625</v>
      </c>
      <c r="GJ83" s="225">
        <v>2284.765869140625</v>
      </c>
      <c r="GK83" s="225">
        <v>2271.701416015625</v>
      </c>
      <c r="GL83" s="225">
        <v>2589.225830078125</v>
      </c>
      <c r="GM83" s="225">
        <v>1799.7969970703125</v>
      </c>
      <c r="GN83" s="225">
        <v>2560.36279296875</v>
      </c>
      <c r="GO83" s="225">
        <v>1633.2890625</v>
      </c>
      <c r="GP83" s="225">
        <v>2343.7333984375</v>
      </c>
      <c r="GQ83" s="225">
        <v>2489.507568359375</v>
      </c>
      <c r="GR83" s="225">
        <v>2211.271240234375</v>
      </c>
      <c r="GS83" s="225">
        <v>1594.194580078125</v>
      </c>
      <c r="GT83" s="225">
        <v>2232.479248046875</v>
      </c>
      <c r="GU83" s="225">
        <v>1825.32958984375</v>
      </c>
      <c r="GV83" s="225">
        <v>2585.80419921875</v>
      </c>
      <c r="GW83" s="225">
        <v>1901.234375</v>
      </c>
      <c r="GX83" s="225">
        <v>2307.207275390625</v>
      </c>
      <c r="GY83" s="225">
        <v>2307.20703125</v>
      </c>
    </row>
    <row r="84" spans="1:207" x14ac:dyDescent="0.25">
      <c r="A84" s="226">
        <v>45200</v>
      </c>
      <c r="B84" s="225">
        <v>10</v>
      </c>
      <c r="C84" s="225">
        <v>2023</v>
      </c>
      <c r="D84" s="225">
        <v>2499.48681640625</v>
      </c>
      <c r="E84" s="225">
        <v>2542.0224609375</v>
      </c>
      <c r="F84" s="225">
        <v>2634.854248046875</v>
      </c>
      <c r="G84" s="225">
        <v>2658.013671875</v>
      </c>
      <c r="H84" s="225">
        <v>2577.38818359375</v>
      </c>
      <c r="I84" s="225">
        <v>2449.1865234375</v>
      </c>
      <c r="J84" s="225">
        <v>2503.3818359375</v>
      </c>
      <c r="K84" s="225">
        <v>2544.441162109375</v>
      </c>
      <c r="L84" s="225">
        <v>2616.796630859375</v>
      </c>
      <c r="M84" s="225">
        <v>2633.941650390625</v>
      </c>
      <c r="N84" s="225">
        <v>2564.979248046875</v>
      </c>
      <c r="O84" s="225">
        <v>2456.45751953125</v>
      </c>
      <c r="P84" s="225">
        <v>2467.7314453125</v>
      </c>
      <c r="Q84" s="225">
        <v>2508.666259765625</v>
      </c>
      <c r="R84" s="225">
        <v>2602.2041015625</v>
      </c>
      <c r="S84" s="225">
        <v>2633.051025390625</v>
      </c>
      <c r="T84" s="225">
        <v>2552.342041015625</v>
      </c>
      <c r="U84" s="225">
        <v>2459.50439453125</v>
      </c>
      <c r="V84" s="225">
        <v>2456.146728515625</v>
      </c>
      <c r="W84" s="225">
        <v>2532.979248046875</v>
      </c>
      <c r="X84" s="225">
        <v>2593.79345703125</v>
      </c>
      <c r="Y84" s="225">
        <v>2625.39306640625</v>
      </c>
      <c r="Z84" s="225">
        <v>2550.037841796875</v>
      </c>
      <c r="AA84" s="225">
        <v>2455.1328125</v>
      </c>
      <c r="AB84" s="225">
        <v>2478.60693359375</v>
      </c>
      <c r="AC84" s="225">
        <v>2525.425048828125</v>
      </c>
      <c r="AD84" s="225">
        <v>2582.773681640625</v>
      </c>
      <c r="AE84" s="225">
        <v>2618.323974609375</v>
      </c>
      <c r="AF84" s="225">
        <v>2535.5537109375</v>
      </c>
      <c r="AG84" s="225">
        <v>2463.52734375</v>
      </c>
      <c r="AH84" s="225">
        <v>2462.888916015625</v>
      </c>
      <c r="AI84" s="225">
        <v>2523.51611328125</v>
      </c>
      <c r="AJ84" s="225">
        <v>2578.586181640625</v>
      </c>
      <c r="AK84" s="225">
        <v>2613.310791015625</v>
      </c>
      <c r="AL84" s="225">
        <v>2541.71875</v>
      </c>
      <c r="AM84" s="225">
        <v>2466.27783203125</v>
      </c>
      <c r="AN84" s="225">
        <v>2457.21923828125</v>
      </c>
      <c r="AO84" s="225">
        <v>2512.876708984375</v>
      </c>
      <c r="AP84" s="225">
        <v>2570.349365234375</v>
      </c>
      <c r="AQ84" s="225">
        <v>2605.384033203125</v>
      </c>
      <c r="AR84" s="225">
        <v>2519.681884765625</v>
      </c>
      <c r="AS84" s="225">
        <v>2448.893798828125</v>
      </c>
      <c r="AT84" s="225">
        <v>2454.87744140625</v>
      </c>
      <c r="AU84" s="225">
        <v>2522.023193359375</v>
      </c>
      <c r="AV84" s="225">
        <v>2553.5751953125</v>
      </c>
      <c r="AW84" s="225">
        <v>2580.82861328125</v>
      </c>
      <c r="AX84" s="225">
        <v>2529.158203125</v>
      </c>
      <c r="AY84" s="225">
        <v>2457.14404296875</v>
      </c>
      <c r="AZ84" s="225">
        <v>2442.626708984375</v>
      </c>
      <c r="BA84" s="225">
        <v>2508.87109375</v>
      </c>
      <c r="BB84" s="225">
        <v>2538.3583984375</v>
      </c>
      <c r="BC84" s="225">
        <v>2563.70849609375</v>
      </c>
      <c r="BD84" s="225">
        <v>2521.795166015625</v>
      </c>
      <c r="BE84" s="225">
        <v>2445.669677734375</v>
      </c>
      <c r="BF84" s="225">
        <v>2435.7333984375</v>
      </c>
      <c r="BG84" s="225">
        <v>2504.3408203125</v>
      </c>
      <c r="BH84" s="225">
        <v>2531.86083984375</v>
      </c>
      <c r="BI84" s="225">
        <v>2600.917724609375</v>
      </c>
      <c r="BJ84" s="225">
        <v>2490.82373046875</v>
      </c>
      <c r="BK84" s="225">
        <v>2449.8505859375</v>
      </c>
      <c r="BL84" s="225">
        <v>2809.198486328125</v>
      </c>
      <c r="BM84" s="225">
        <v>2004.6748046875</v>
      </c>
      <c r="BN84" s="225">
        <v>2780.62109375</v>
      </c>
      <c r="BO84" s="225">
        <v>1820.021484375</v>
      </c>
      <c r="BP84" s="225">
        <v>2601.718994140625</v>
      </c>
      <c r="BQ84" s="225">
        <v>2685.283203125</v>
      </c>
      <c r="BR84" s="225">
        <v>2383.5341796875</v>
      </c>
      <c r="BS84" s="225">
        <v>1813.0478515625</v>
      </c>
      <c r="BT84" s="225">
        <v>2421.105224609375</v>
      </c>
      <c r="BU84" s="225">
        <v>1928.38427734375</v>
      </c>
      <c r="BV84" s="225">
        <v>2834.950439453125</v>
      </c>
      <c r="BW84" s="225">
        <v>2060.919189453125</v>
      </c>
      <c r="BX84" s="225">
        <v>2801.9248046875</v>
      </c>
      <c r="BY84" s="225">
        <v>1993.5421142578125</v>
      </c>
      <c r="BZ84" s="225">
        <v>2792.01904296875</v>
      </c>
      <c r="CA84" s="225">
        <v>1799.9456787109375</v>
      </c>
      <c r="CB84" s="225">
        <v>2591.449951171875</v>
      </c>
      <c r="CC84" s="225">
        <v>2692.229248046875</v>
      </c>
      <c r="CD84" s="225">
        <v>2389.085693359375</v>
      </c>
      <c r="CE84" s="225">
        <v>1808.362548828125</v>
      </c>
      <c r="CF84" s="225">
        <v>2430.486083984375</v>
      </c>
      <c r="CG84" s="225">
        <v>1840.36962890625</v>
      </c>
      <c r="CH84" s="225">
        <v>2837.228759765625</v>
      </c>
      <c r="CI84" s="225">
        <v>2060.646484375</v>
      </c>
      <c r="CJ84" s="225">
        <v>2796.914794921875</v>
      </c>
      <c r="CK84" s="225">
        <v>1983.0206298828125</v>
      </c>
      <c r="CL84" s="225">
        <v>2821.11572265625</v>
      </c>
      <c r="CM84" s="225">
        <v>1776.672607421875</v>
      </c>
      <c r="CN84" s="225">
        <v>2593.1513671875</v>
      </c>
      <c r="CO84" s="225">
        <v>2652.912109375</v>
      </c>
      <c r="CP84" s="225">
        <v>2394.151611328125</v>
      </c>
      <c r="CQ84" s="225">
        <v>1806.1937255859375</v>
      </c>
      <c r="CR84" s="225">
        <v>2431.2724609375</v>
      </c>
      <c r="CS84" s="225">
        <v>1934.6446533203125</v>
      </c>
      <c r="CT84" s="225">
        <v>2838.224609375</v>
      </c>
      <c r="CU84" s="225">
        <v>2050.189697265625</v>
      </c>
      <c r="CV84" s="225">
        <v>2793.369384765625</v>
      </c>
      <c r="CW84" s="225">
        <v>1978.712646484375</v>
      </c>
      <c r="CX84" s="225">
        <v>2819.228515625</v>
      </c>
      <c r="CY84" s="225">
        <v>1780.083984375</v>
      </c>
      <c r="CZ84" s="225">
        <v>2598.968994140625</v>
      </c>
      <c r="DA84" s="225">
        <v>2678.47509765625</v>
      </c>
      <c r="DB84" s="225">
        <v>2361.015869140625</v>
      </c>
      <c r="DC84" s="225">
        <v>1798.6181640625</v>
      </c>
      <c r="DD84" s="225">
        <v>2430.238525390625</v>
      </c>
      <c r="DE84" s="225">
        <v>1916.72021484375</v>
      </c>
      <c r="DF84" s="225">
        <v>2826.326171875</v>
      </c>
      <c r="DG84" s="225">
        <v>2046.1492919921875</v>
      </c>
      <c r="DH84" s="225">
        <v>2790.68701171875</v>
      </c>
      <c r="DI84" s="225">
        <v>1982.1092529296875</v>
      </c>
      <c r="DJ84" s="225">
        <v>2837.782470703125</v>
      </c>
      <c r="DK84" s="225">
        <v>1750.175537109375</v>
      </c>
      <c r="DL84" s="225">
        <v>2590.624755859375</v>
      </c>
      <c r="DM84" s="225">
        <v>2670.494384765625</v>
      </c>
      <c r="DN84" s="225">
        <v>2395.185302734375</v>
      </c>
      <c r="DO84" s="225">
        <v>1801.7080078125</v>
      </c>
      <c r="DP84" s="225">
        <v>2430.276123046875</v>
      </c>
      <c r="DQ84" s="225">
        <v>1883.072509765625</v>
      </c>
      <c r="DR84" s="225">
        <v>2821.729248046875</v>
      </c>
      <c r="DS84" s="225">
        <v>2040.3282470703125</v>
      </c>
      <c r="DT84" s="225">
        <v>2784.3876953125</v>
      </c>
      <c r="DU84" s="225">
        <v>1979.3837890625</v>
      </c>
      <c r="DV84" s="225">
        <v>2835.44287109375</v>
      </c>
      <c r="DW84" s="225">
        <v>1751.5029296875</v>
      </c>
      <c r="DX84" s="225">
        <v>2587.868408203125</v>
      </c>
      <c r="DY84" s="225">
        <v>2665.4296875</v>
      </c>
      <c r="DZ84" s="225">
        <v>2384.79296875</v>
      </c>
      <c r="EA84" s="225">
        <v>1798.0013427734375</v>
      </c>
      <c r="EB84" s="225">
        <v>2432.303466796875</v>
      </c>
      <c r="EC84" s="225">
        <v>1971.2218017578125</v>
      </c>
      <c r="ED84" s="225">
        <v>2816.410888671875</v>
      </c>
      <c r="EE84" s="225">
        <v>2042.9755859375</v>
      </c>
      <c r="EF84" s="225">
        <v>2781.480712890625</v>
      </c>
      <c r="EG84" s="225">
        <v>1969.7900390625</v>
      </c>
      <c r="EH84" s="225">
        <v>2847.519287109375</v>
      </c>
      <c r="EI84" s="225">
        <v>1749.8963623046875</v>
      </c>
      <c r="EJ84" s="225">
        <v>2591.90966796875</v>
      </c>
      <c r="EK84" s="225">
        <v>2639.380859375</v>
      </c>
      <c r="EL84" s="225">
        <v>2361.18359375</v>
      </c>
      <c r="EM84" s="225">
        <v>1790.6820068359375</v>
      </c>
      <c r="EN84" s="225">
        <v>2438.755126953125</v>
      </c>
      <c r="EO84" s="225">
        <v>1907.775146484375</v>
      </c>
      <c r="EP84" s="225">
        <v>2812.685546875</v>
      </c>
      <c r="EQ84" s="225">
        <v>2042.415283203125</v>
      </c>
      <c r="ER84" s="225">
        <v>2779.0771484375</v>
      </c>
      <c r="ES84" s="225">
        <v>1979.9991455078125</v>
      </c>
      <c r="ET84" s="225">
        <v>2856.992431640625</v>
      </c>
      <c r="EU84" s="225">
        <v>1749.7569580078125</v>
      </c>
      <c r="EV84" s="225">
        <v>2587.183349609375</v>
      </c>
      <c r="EW84" s="225">
        <v>2593.8671875</v>
      </c>
      <c r="EX84" s="225">
        <v>2372.42529296875</v>
      </c>
      <c r="EY84" s="225">
        <v>1789.447021484375</v>
      </c>
      <c r="EZ84" s="225">
        <v>2437.5830078125</v>
      </c>
      <c r="FA84" s="225">
        <v>1933.0714111328125</v>
      </c>
      <c r="FB84" s="225">
        <v>2810.423828125</v>
      </c>
      <c r="FC84" s="225">
        <v>2041.3502197265625</v>
      </c>
      <c r="FD84" s="225">
        <v>2772.6416015625</v>
      </c>
      <c r="FE84" s="225">
        <v>1969.42626953125</v>
      </c>
      <c r="FF84" s="225">
        <v>2867.188720703125</v>
      </c>
      <c r="FG84" s="225">
        <v>1740.0048828125</v>
      </c>
      <c r="FH84" s="225">
        <v>2593.57861328125</v>
      </c>
      <c r="FI84" s="225">
        <v>2594.18603515625</v>
      </c>
      <c r="FJ84" s="225">
        <v>2377.44091796875</v>
      </c>
      <c r="FK84" s="225">
        <v>1789.8343505859375</v>
      </c>
      <c r="FL84" s="225">
        <v>2442.062255859375</v>
      </c>
      <c r="FM84" s="225">
        <v>1955.9501953125</v>
      </c>
      <c r="FN84" s="225">
        <v>2805.672607421875</v>
      </c>
      <c r="FO84" s="225">
        <v>2042.0364990234375</v>
      </c>
      <c r="FP84" s="225">
        <v>2765.9384765625</v>
      </c>
      <c r="FQ84" s="225">
        <v>1958.698974609375</v>
      </c>
      <c r="FR84" s="225">
        <v>2882.45166015625</v>
      </c>
      <c r="FS84" s="225">
        <v>1750.67529296875</v>
      </c>
      <c r="FT84" s="225">
        <v>2600.296142578125</v>
      </c>
      <c r="FU84" s="225">
        <v>2554.62255859375</v>
      </c>
      <c r="FV84" s="225">
        <v>2332.80322265625</v>
      </c>
      <c r="FW84" s="225">
        <v>1780.9390869140625</v>
      </c>
      <c r="FX84" s="225">
        <v>2450.383544921875</v>
      </c>
      <c r="FY84" s="225">
        <v>1995.4964599609375</v>
      </c>
      <c r="FZ84" s="225">
        <v>2797.451904296875</v>
      </c>
      <c r="GA84" s="225">
        <v>2043.8592529296875</v>
      </c>
      <c r="GB84" s="225">
        <v>2560.16943359375</v>
      </c>
      <c r="GC84" s="225">
        <v>2549.04638671875</v>
      </c>
      <c r="GD84" s="225">
        <v>2516.780029296875</v>
      </c>
      <c r="GE84" s="225">
        <v>2512.54296875</v>
      </c>
      <c r="GF84" s="225">
        <v>2515.618896484375</v>
      </c>
      <c r="GG84" s="225">
        <v>2504.7021484375</v>
      </c>
      <c r="GH84" s="225">
        <v>2492.8154296875</v>
      </c>
      <c r="GI84" s="225">
        <v>2491.140625</v>
      </c>
      <c r="GJ84" s="225">
        <v>2475.4560546875</v>
      </c>
      <c r="GK84" s="225">
        <v>2462.64013671875</v>
      </c>
      <c r="GL84" s="225">
        <v>2786.502685546875</v>
      </c>
      <c r="GM84" s="225">
        <v>1976.709716796875</v>
      </c>
      <c r="GN84" s="225">
        <v>2841.728759765625</v>
      </c>
      <c r="GO84" s="225">
        <v>1760.10791015625</v>
      </c>
      <c r="GP84" s="225">
        <v>2594.289794921875</v>
      </c>
      <c r="GQ84" s="225">
        <v>2617.41064453125</v>
      </c>
      <c r="GR84" s="225">
        <v>2368.091796875</v>
      </c>
      <c r="GS84" s="225">
        <v>1794.9285888671875</v>
      </c>
      <c r="GT84" s="225">
        <v>2438.093994140625</v>
      </c>
      <c r="GU84" s="225">
        <v>1944.332763671875</v>
      </c>
      <c r="GV84" s="225">
        <v>2812.814697265625</v>
      </c>
      <c r="GW84" s="225">
        <v>2045.036376953125</v>
      </c>
      <c r="GX84" s="225">
        <v>2498.52587890625</v>
      </c>
      <c r="GY84" s="225">
        <v>2498.525634765625</v>
      </c>
    </row>
    <row r="85" spans="1:207" x14ac:dyDescent="0.25">
      <c r="A85" s="226">
        <v>45231</v>
      </c>
      <c r="B85" s="225">
        <v>11</v>
      </c>
      <c r="C85" s="225">
        <v>2023</v>
      </c>
      <c r="D85" s="225">
        <v>2835.9482421875</v>
      </c>
      <c r="E85" s="225">
        <v>2881.57568359375</v>
      </c>
      <c r="F85" s="225">
        <v>2951.332275390625</v>
      </c>
      <c r="G85" s="225">
        <v>3005.998779296875</v>
      </c>
      <c r="H85" s="225">
        <v>2915.051513671875</v>
      </c>
      <c r="I85" s="225">
        <v>2745.737548828125</v>
      </c>
      <c r="J85" s="225">
        <v>2841.6171875</v>
      </c>
      <c r="K85" s="225">
        <v>2881.9248046875</v>
      </c>
      <c r="L85" s="225">
        <v>2928.28369140625</v>
      </c>
      <c r="M85" s="225">
        <v>2975.384521484375</v>
      </c>
      <c r="N85" s="225">
        <v>2900.02490234375</v>
      </c>
      <c r="O85" s="225">
        <v>2749.685791015625</v>
      </c>
      <c r="P85" s="225">
        <v>2793.24658203125</v>
      </c>
      <c r="Q85" s="225">
        <v>2836.819091796875</v>
      </c>
      <c r="R85" s="225">
        <v>2910.00244140625</v>
      </c>
      <c r="S85" s="225">
        <v>2968.24560546875</v>
      </c>
      <c r="T85" s="225">
        <v>2881.66259765625</v>
      </c>
      <c r="U85" s="225">
        <v>2755.253662109375</v>
      </c>
      <c r="V85" s="225">
        <v>2777.102294921875</v>
      </c>
      <c r="W85" s="225">
        <v>2864.20361328125</v>
      </c>
      <c r="X85" s="225">
        <v>2900.144287109375</v>
      </c>
      <c r="Y85" s="225">
        <v>2961.919677734375</v>
      </c>
      <c r="Z85" s="225">
        <v>2878.23828125</v>
      </c>
      <c r="AA85" s="225">
        <v>2749.720947265625</v>
      </c>
      <c r="AB85" s="225">
        <v>2806.866455078125</v>
      </c>
      <c r="AC85" s="225">
        <v>2854.531005859375</v>
      </c>
      <c r="AD85" s="225">
        <v>2886.893310546875</v>
      </c>
      <c r="AE85" s="225">
        <v>2948.50146484375</v>
      </c>
      <c r="AF85" s="225">
        <v>2863.71337890625</v>
      </c>
      <c r="AG85" s="225">
        <v>2762.111328125</v>
      </c>
      <c r="AH85" s="225">
        <v>2784.576416015625</v>
      </c>
      <c r="AI85" s="225">
        <v>2851.861083984375</v>
      </c>
      <c r="AJ85" s="225">
        <v>2880.882080078125</v>
      </c>
      <c r="AK85" s="225">
        <v>2948.237060546875</v>
      </c>
      <c r="AL85" s="225">
        <v>2867.831298828125</v>
      </c>
      <c r="AM85" s="225">
        <v>2764.957275390625</v>
      </c>
      <c r="AN85" s="225">
        <v>2776.49609375</v>
      </c>
      <c r="AO85" s="225">
        <v>2837.631103515625</v>
      </c>
      <c r="AP85" s="225">
        <v>2871.6875</v>
      </c>
      <c r="AQ85" s="225">
        <v>2934.120849609375</v>
      </c>
      <c r="AR85" s="225">
        <v>2836.81494140625</v>
      </c>
      <c r="AS85" s="225">
        <v>2741.3818359375</v>
      </c>
      <c r="AT85" s="225">
        <v>2773.86279296875</v>
      </c>
      <c r="AU85" s="225">
        <v>2846.65625</v>
      </c>
      <c r="AV85" s="225">
        <v>2848.66552734375</v>
      </c>
      <c r="AW85" s="225">
        <v>2903.487060546875</v>
      </c>
      <c r="AX85" s="225">
        <v>2844.39208984375</v>
      </c>
      <c r="AY85" s="225">
        <v>2750.532470703125</v>
      </c>
      <c r="AZ85" s="225">
        <v>2759.727783203125</v>
      </c>
      <c r="BA85" s="225">
        <v>2828.583251953125</v>
      </c>
      <c r="BB85" s="225">
        <v>2831.060791015625</v>
      </c>
      <c r="BC85" s="225">
        <v>2877.946044921875</v>
      </c>
      <c r="BD85" s="225">
        <v>2837.51220703125</v>
      </c>
      <c r="BE85" s="225">
        <v>2735.839599609375</v>
      </c>
      <c r="BF85" s="225">
        <v>2745.937744140625</v>
      </c>
      <c r="BG85" s="225">
        <v>2822.350830078125</v>
      </c>
      <c r="BH85" s="225">
        <v>2822.6865234375</v>
      </c>
      <c r="BI85" s="225">
        <v>2920.735595703125</v>
      </c>
      <c r="BJ85" s="225">
        <v>2795.728759765625</v>
      </c>
      <c r="BK85" s="225">
        <v>2741.161376953125</v>
      </c>
      <c r="BL85" s="225">
        <v>3234.248779296875</v>
      </c>
      <c r="BM85" s="225">
        <v>2240.7880859375</v>
      </c>
      <c r="BN85" s="225">
        <v>3069.576904296875</v>
      </c>
      <c r="BO85" s="225">
        <v>1952.8646240234375</v>
      </c>
      <c r="BP85" s="225">
        <v>2928.14697265625</v>
      </c>
      <c r="BQ85" s="225">
        <v>3109.621337890625</v>
      </c>
      <c r="BR85" s="225">
        <v>2631.18701171875</v>
      </c>
      <c r="BS85" s="225">
        <v>2088.0546875</v>
      </c>
      <c r="BT85" s="225">
        <v>2732.950439453125</v>
      </c>
      <c r="BU85" s="225">
        <v>2086.894287109375</v>
      </c>
      <c r="BV85" s="225">
        <v>3167.135009765625</v>
      </c>
      <c r="BW85" s="225">
        <v>2299.16650390625</v>
      </c>
      <c r="BX85" s="225">
        <v>3228.921142578125</v>
      </c>
      <c r="BY85" s="225">
        <v>2227.575927734375</v>
      </c>
      <c r="BZ85" s="225">
        <v>3079.93408203125</v>
      </c>
      <c r="CA85" s="225">
        <v>1934.55078125</v>
      </c>
      <c r="CB85" s="225">
        <v>2915.894287109375</v>
      </c>
      <c r="CC85" s="225">
        <v>3110.558837890625</v>
      </c>
      <c r="CD85" s="225">
        <v>2638.917236328125</v>
      </c>
      <c r="CE85" s="225">
        <v>2081.4267578125</v>
      </c>
      <c r="CF85" s="225">
        <v>2745.646484375</v>
      </c>
      <c r="CG85" s="225">
        <v>1988.4700927734375</v>
      </c>
      <c r="CH85" s="225">
        <v>3167.949951171875</v>
      </c>
      <c r="CI85" s="225">
        <v>2299.205810546875</v>
      </c>
      <c r="CJ85" s="225">
        <v>3226.226806640625</v>
      </c>
      <c r="CK85" s="225">
        <v>2216.5859375</v>
      </c>
      <c r="CL85" s="225">
        <v>3108.1962890625</v>
      </c>
      <c r="CM85" s="225">
        <v>1906.211181640625</v>
      </c>
      <c r="CN85" s="225">
        <v>2917.302978515625</v>
      </c>
      <c r="CO85" s="225">
        <v>3072.5068359375</v>
      </c>
      <c r="CP85" s="225">
        <v>2643.581787109375</v>
      </c>
      <c r="CQ85" s="225">
        <v>2079.640380859375</v>
      </c>
      <c r="CR85" s="225">
        <v>2747.311279296875</v>
      </c>
      <c r="CS85" s="225">
        <v>2108.66552734375</v>
      </c>
      <c r="CT85" s="225">
        <v>3170.689697265625</v>
      </c>
      <c r="CU85" s="225">
        <v>2286.683349609375</v>
      </c>
      <c r="CV85" s="225">
        <v>3224.5556640625</v>
      </c>
      <c r="CW85" s="225">
        <v>2211.703369140625</v>
      </c>
      <c r="CX85" s="225">
        <v>3108.90771484375</v>
      </c>
      <c r="CY85" s="225">
        <v>1912.8619384765625</v>
      </c>
      <c r="CZ85" s="225">
        <v>2922.62353515625</v>
      </c>
      <c r="DA85" s="225">
        <v>3097.42236328125</v>
      </c>
      <c r="DB85" s="225">
        <v>2605.402587890625</v>
      </c>
      <c r="DC85" s="225">
        <v>2070.5927734375</v>
      </c>
      <c r="DD85" s="225">
        <v>2749.73046875</v>
      </c>
      <c r="DE85" s="225">
        <v>2087.314208984375</v>
      </c>
      <c r="DF85" s="225">
        <v>3162.990234375</v>
      </c>
      <c r="DG85" s="225">
        <v>2282.320556640625</v>
      </c>
      <c r="DH85" s="225">
        <v>3224.410400390625</v>
      </c>
      <c r="DI85" s="225">
        <v>2216.484619140625</v>
      </c>
      <c r="DJ85" s="225">
        <v>3128.221923828125</v>
      </c>
      <c r="DK85" s="225">
        <v>1878.11328125</v>
      </c>
      <c r="DL85" s="225">
        <v>2912.58349609375</v>
      </c>
      <c r="DM85" s="225">
        <v>3084.010009765625</v>
      </c>
      <c r="DN85" s="225">
        <v>2645.5478515625</v>
      </c>
      <c r="DO85" s="225">
        <v>2075.3623046875</v>
      </c>
      <c r="DP85" s="225">
        <v>2750.209228515625</v>
      </c>
      <c r="DQ85" s="225">
        <v>2050.311767578125</v>
      </c>
      <c r="DR85" s="225">
        <v>3160.576171875</v>
      </c>
      <c r="DS85" s="225">
        <v>2274.901611328125</v>
      </c>
      <c r="DT85" s="225">
        <v>3217.06591796875</v>
      </c>
      <c r="DU85" s="225">
        <v>2212.228271484375</v>
      </c>
      <c r="DV85" s="225">
        <v>3124.5341796875</v>
      </c>
      <c r="DW85" s="225">
        <v>1878.8438720703125</v>
      </c>
      <c r="DX85" s="225">
        <v>2911.44091796875</v>
      </c>
      <c r="DY85" s="225">
        <v>3079.350341796875</v>
      </c>
      <c r="DZ85" s="225">
        <v>2633.56982421875</v>
      </c>
      <c r="EA85" s="225">
        <v>2070.449951171875</v>
      </c>
      <c r="EB85" s="225">
        <v>2752.85302734375</v>
      </c>
      <c r="EC85" s="225">
        <v>2152.8779296875</v>
      </c>
      <c r="ED85" s="225">
        <v>3154.573486328125</v>
      </c>
      <c r="EE85" s="225">
        <v>2278.353271484375</v>
      </c>
      <c r="EF85" s="225">
        <v>3214.37158203125</v>
      </c>
      <c r="EG85" s="225">
        <v>2200.675537109375</v>
      </c>
      <c r="EH85" s="225">
        <v>3134.55859375</v>
      </c>
      <c r="EI85" s="225">
        <v>1877.649658203125</v>
      </c>
      <c r="EJ85" s="225">
        <v>2916.7138671875</v>
      </c>
      <c r="EK85" s="225">
        <v>3054.750732421875</v>
      </c>
      <c r="EL85" s="225">
        <v>2605.905029296875</v>
      </c>
      <c r="EM85" s="225">
        <v>2061.303955078125</v>
      </c>
      <c r="EN85" s="225">
        <v>2759.461669921875</v>
      </c>
      <c r="EO85" s="225">
        <v>2077.08642578125</v>
      </c>
      <c r="EP85" s="225">
        <v>3151.397705078125</v>
      </c>
      <c r="EQ85" s="225">
        <v>2277.8486328125</v>
      </c>
      <c r="ER85" s="225">
        <v>3214.99560546875</v>
      </c>
      <c r="ES85" s="225">
        <v>2213.71337890625</v>
      </c>
      <c r="ET85" s="225">
        <v>3145.859619140625</v>
      </c>
      <c r="EU85" s="225">
        <v>1874.2620849609375</v>
      </c>
      <c r="EV85" s="225">
        <v>2909.418212890625</v>
      </c>
      <c r="EW85" s="225">
        <v>3010.49951171875</v>
      </c>
      <c r="EX85" s="225">
        <v>2619.123779296875</v>
      </c>
      <c r="EY85" s="225">
        <v>2060.738037109375</v>
      </c>
      <c r="EZ85" s="225">
        <v>2760.8359375</v>
      </c>
      <c r="FA85" s="225">
        <v>2107.2705078125</v>
      </c>
      <c r="FB85" s="225">
        <v>3150.284912109375</v>
      </c>
      <c r="FC85" s="225">
        <v>2276.581787109375</v>
      </c>
      <c r="FD85" s="225">
        <v>3209.72509765625</v>
      </c>
      <c r="FE85" s="225">
        <v>2201.03515625</v>
      </c>
      <c r="FF85" s="225">
        <v>3157.0263671875</v>
      </c>
      <c r="FG85" s="225">
        <v>1861.36279296875</v>
      </c>
      <c r="FH85" s="225">
        <v>2917.11767578125</v>
      </c>
      <c r="FI85" s="225">
        <v>3008.930908203125</v>
      </c>
      <c r="FJ85" s="225">
        <v>2626.447509765625</v>
      </c>
      <c r="FK85" s="225">
        <v>2061.69580078125</v>
      </c>
      <c r="FL85" s="225">
        <v>2766.496337890625</v>
      </c>
      <c r="FM85" s="225">
        <v>2133.201904296875</v>
      </c>
      <c r="FN85" s="225">
        <v>3147.6123046875</v>
      </c>
      <c r="FO85" s="225">
        <v>2277.02685546875</v>
      </c>
      <c r="FP85" s="225">
        <v>3203.45703125</v>
      </c>
      <c r="FQ85" s="225">
        <v>2188.22021484375</v>
      </c>
      <c r="FR85" s="225">
        <v>3167.698486328125</v>
      </c>
      <c r="FS85" s="225">
        <v>1869.990966796875</v>
      </c>
      <c r="FT85" s="225">
        <v>2924.575927734375</v>
      </c>
      <c r="FU85" s="225">
        <v>2971.732421875</v>
      </c>
      <c r="FV85" s="225">
        <v>2574.132080078125</v>
      </c>
      <c r="FW85" s="225">
        <v>2050.813720703125</v>
      </c>
      <c r="FX85" s="225">
        <v>2775.682861328125</v>
      </c>
      <c r="FY85" s="225">
        <v>2184.227294921875</v>
      </c>
      <c r="FZ85" s="225">
        <v>3141.02001953125</v>
      </c>
      <c r="GA85" s="225">
        <v>2279.42236328125</v>
      </c>
      <c r="GB85" s="225">
        <v>2894.575439453125</v>
      </c>
      <c r="GC85" s="225">
        <v>2881.164306640625</v>
      </c>
      <c r="GD85" s="225">
        <v>2840.70849609375</v>
      </c>
      <c r="GE85" s="225">
        <v>2835.7919921875</v>
      </c>
      <c r="GF85" s="225">
        <v>2841.26806640625</v>
      </c>
      <c r="GG85" s="225">
        <v>2826.632568359375</v>
      </c>
      <c r="GH85" s="225">
        <v>2811.048583984375</v>
      </c>
      <c r="GI85" s="225">
        <v>2809.198974609375</v>
      </c>
      <c r="GJ85" s="225">
        <v>2790.5498046875</v>
      </c>
      <c r="GK85" s="225">
        <v>2772.6669921875</v>
      </c>
      <c r="GL85" s="225">
        <v>3219.04052734375</v>
      </c>
      <c r="GM85" s="225">
        <v>2209.215087890625</v>
      </c>
      <c r="GN85" s="225">
        <v>3129.958251953125</v>
      </c>
      <c r="GO85" s="225">
        <v>1886.1953125</v>
      </c>
      <c r="GP85" s="225">
        <v>2918.08154296875</v>
      </c>
      <c r="GQ85" s="225">
        <v>3033.823974609375</v>
      </c>
      <c r="GR85" s="225">
        <v>2614.42041015625</v>
      </c>
      <c r="GS85" s="225">
        <v>2066.88037109375</v>
      </c>
      <c r="GT85" s="225">
        <v>2759.46923828125</v>
      </c>
      <c r="GU85" s="225">
        <v>2120.3916015625</v>
      </c>
      <c r="GV85" s="225">
        <v>3152.260009765625</v>
      </c>
      <c r="GW85" s="225">
        <v>2280.7529296875</v>
      </c>
      <c r="GX85" s="225">
        <v>2818.407470703125</v>
      </c>
      <c r="GY85" s="225">
        <v>2818.4072265625</v>
      </c>
    </row>
    <row r="86" spans="1:207" x14ac:dyDescent="0.25">
      <c r="A86" s="226">
        <v>45261</v>
      </c>
      <c r="B86" s="225">
        <v>12</v>
      </c>
      <c r="C86" s="225">
        <v>2023</v>
      </c>
      <c r="D86" s="225">
        <v>3562.527587890625</v>
      </c>
      <c r="E86" s="225">
        <v>3618.37255859375</v>
      </c>
      <c r="F86" s="225">
        <v>3709.139892578125</v>
      </c>
      <c r="G86" s="225">
        <v>3864.22265625</v>
      </c>
      <c r="H86" s="225">
        <v>3669.388916015625</v>
      </c>
      <c r="I86" s="225">
        <v>3405.794189453125</v>
      </c>
      <c r="J86" s="225">
        <v>3570.41943359375</v>
      </c>
      <c r="K86" s="225">
        <v>3625.2451171875</v>
      </c>
      <c r="L86" s="225">
        <v>3675.394287109375</v>
      </c>
      <c r="M86" s="225">
        <v>3815.6025390625</v>
      </c>
      <c r="N86" s="225">
        <v>3646.30029296875</v>
      </c>
      <c r="O86" s="225">
        <v>3399.177001953125</v>
      </c>
      <c r="P86" s="225">
        <v>3494.85791015625</v>
      </c>
      <c r="Q86" s="225">
        <v>3557.498779296875</v>
      </c>
      <c r="R86" s="225">
        <v>3649.531005859375</v>
      </c>
      <c r="S86" s="225">
        <v>3826.1494140625</v>
      </c>
      <c r="T86" s="225">
        <v>3626.41748046875</v>
      </c>
      <c r="U86" s="225">
        <v>3416.104248046875</v>
      </c>
      <c r="V86" s="225">
        <v>3481.2451171875</v>
      </c>
      <c r="W86" s="225">
        <v>3589.409423828125</v>
      </c>
      <c r="X86" s="225">
        <v>3644.857421875</v>
      </c>
      <c r="Y86" s="225">
        <v>3797.52001953125</v>
      </c>
      <c r="Z86" s="225">
        <v>3631.01123046875</v>
      </c>
      <c r="AA86" s="225">
        <v>3418.0791015625</v>
      </c>
      <c r="AB86" s="225">
        <v>3518.21435546875</v>
      </c>
      <c r="AC86" s="225">
        <v>3584.95458984375</v>
      </c>
      <c r="AD86" s="225">
        <v>3625.9619140625</v>
      </c>
      <c r="AE86" s="225">
        <v>3800.11767578125</v>
      </c>
      <c r="AF86" s="225">
        <v>3607.56005859375</v>
      </c>
      <c r="AG86" s="225">
        <v>3442.73486328125</v>
      </c>
      <c r="AH86" s="225">
        <v>3479.490966796875</v>
      </c>
      <c r="AI86" s="225">
        <v>3580.480224609375</v>
      </c>
      <c r="AJ86" s="225">
        <v>3607.959716796875</v>
      </c>
      <c r="AK86" s="225">
        <v>3773.923828125</v>
      </c>
      <c r="AL86" s="225">
        <v>3620.330078125</v>
      </c>
      <c r="AM86" s="225">
        <v>3439.396728515625</v>
      </c>
      <c r="AN86" s="225">
        <v>3479.070556640625</v>
      </c>
      <c r="AO86" s="225">
        <v>3564.319580078125</v>
      </c>
      <c r="AP86" s="225">
        <v>3596.739013671875</v>
      </c>
      <c r="AQ86" s="225">
        <v>3779.580322265625</v>
      </c>
      <c r="AR86" s="225">
        <v>3579.843017578125</v>
      </c>
      <c r="AS86" s="225">
        <v>3400.52392578125</v>
      </c>
      <c r="AT86" s="225">
        <v>3473.64697265625</v>
      </c>
      <c r="AU86" s="225">
        <v>3571.97314453125</v>
      </c>
      <c r="AV86" s="225">
        <v>3563.020751953125</v>
      </c>
      <c r="AW86" s="225">
        <v>3717.49462890625</v>
      </c>
      <c r="AX86" s="225">
        <v>3588.14453125</v>
      </c>
      <c r="AY86" s="225">
        <v>3423.270751953125</v>
      </c>
      <c r="AZ86" s="225">
        <v>3452.0849609375</v>
      </c>
      <c r="BA86" s="225">
        <v>3543.218994140625</v>
      </c>
      <c r="BB86" s="225">
        <v>3545.8896484375</v>
      </c>
      <c r="BC86" s="225">
        <v>3683.00341796875</v>
      </c>
      <c r="BD86" s="225">
        <v>3579.4658203125</v>
      </c>
      <c r="BE86" s="225">
        <v>3398.685791015625</v>
      </c>
      <c r="BF86" s="225">
        <v>3434.727294921875</v>
      </c>
      <c r="BG86" s="225">
        <v>3538.7548828125</v>
      </c>
      <c r="BH86" s="225">
        <v>3529.44189453125</v>
      </c>
      <c r="BI86" s="225">
        <v>3747.65478515625</v>
      </c>
      <c r="BJ86" s="225">
        <v>3527.546142578125</v>
      </c>
      <c r="BK86" s="225">
        <v>3405.205810546875</v>
      </c>
      <c r="BL86" s="225">
        <v>4198.89404296875</v>
      </c>
      <c r="BM86" s="225">
        <v>2691.58984375</v>
      </c>
      <c r="BN86" s="225">
        <v>3590.337890625</v>
      </c>
      <c r="BO86" s="225">
        <v>2226.51025390625</v>
      </c>
      <c r="BP86" s="225">
        <v>3822.506591796875</v>
      </c>
      <c r="BQ86" s="225">
        <v>4135.578125</v>
      </c>
      <c r="BR86" s="225">
        <v>3489.947509765625</v>
      </c>
      <c r="BS86" s="225">
        <v>2421.77392578125</v>
      </c>
      <c r="BT86" s="225">
        <v>3286.012451171875</v>
      </c>
      <c r="BU86" s="225">
        <v>2222.87451171875</v>
      </c>
      <c r="BV86" s="225">
        <v>3851.322509765625</v>
      </c>
      <c r="BW86" s="225">
        <v>3066.94384765625</v>
      </c>
      <c r="BX86" s="225">
        <v>4189.74951171875</v>
      </c>
      <c r="BY86" s="225">
        <v>2676.285888671875</v>
      </c>
      <c r="BZ86" s="225">
        <v>3600.04833984375</v>
      </c>
      <c r="CA86" s="225">
        <v>2199.58544921875</v>
      </c>
      <c r="CB86" s="225">
        <v>3806.335693359375</v>
      </c>
      <c r="CC86" s="225">
        <v>4144.21337890625</v>
      </c>
      <c r="CD86" s="225">
        <v>3491.4306640625</v>
      </c>
      <c r="CE86" s="225">
        <v>2410.28662109375</v>
      </c>
      <c r="CF86" s="225">
        <v>3302.845947265625</v>
      </c>
      <c r="CG86" s="225">
        <v>2111.37353515625</v>
      </c>
      <c r="CH86" s="225">
        <v>3852.158935546875</v>
      </c>
      <c r="CI86" s="225">
        <v>3061.303955078125</v>
      </c>
      <c r="CJ86" s="225">
        <v>4184.99853515625</v>
      </c>
      <c r="CK86" s="225">
        <v>2662.80615234375</v>
      </c>
      <c r="CL86" s="225">
        <v>3636.13916015625</v>
      </c>
      <c r="CM86" s="225">
        <v>2167.28515625</v>
      </c>
      <c r="CN86" s="225">
        <v>3807.971923828125</v>
      </c>
      <c r="CO86" s="225">
        <v>4084.445068359375</v>
      </c>
      <c r="CP86" s="225">
        <v>3500.209228515625</v>
      </c>
      <c r="CQ86" s="225">
        <v>2406.25244140625</v>
      </c>
      <c r="CR86" s="225">
        <v>3301.8251953125</v>
      </c>
      <c r="CS86" s="225">
        <v>2245.082275390625</v>
      </c>
      <c r="CT86" s="225">
        <v>3855.431396484375</v>
      </c>
      <c r="CU86" s="225">
        <v>3038.825439453125</v>
      </c>
      <c r="CV86" s="225">
        <v>4182.59814453125</v>
      </c>
      <c r="CW86" s="225">
        <v>2658.964111328125</v>
      </c>
      <c r="CX86" s="225">
        <v>3635.142822265625</v>
      </c>
      <c r="CY86" s="225">
        <v>2174.550048828125</v>
      </c>
      <c r="CZ86" s="225">
        <v>3817.56982421875</v>
      </c>
      <c r="DA86" s="225">
        <v>4124.9384765625</v>
      </c>
      <c r="DB86" s="225">
        <v>3436.942626953125</v>
      </c>
      <c r="DC86" s="225">
        <v>2394.52392578125</v>
      </c>
      <c r="DD86" s="225">
        <v>3302.81640625</v>
      </c>
      <c r="DE86" s="225">
        <v>2221.053955078125</v>
      </c>
      <c r="DF86" s="225">
        <v>3848.066162109375</v>
      </c>
      <c r="DG86" s="225">
        <v>3025.77978515625</v>
      </c>
      <c r="DH86" s="225">
        <v>4182.42919921875</v>
      </c>
      <c r="DI86" s="225">
        <v>2663.564208984375</v>
      </c>
      <c r="DJ86" s="225">
        <v>3656.778076171875</v>
      </c>
      <c r="DK86" s="225">
        <v>2135.990234375</v>
      </c>
      <c r="DL86" s="225">
        <v>3805.09619140625</v>
      </c>
      <c r="DM86" s="225">
        <v>4105.845703125</v>
      </c>
      <c r="DN86" s="225">
        <v>3493.803466796875</v>
      </c>
      <c r="DO86" s="225">
        <v>2398.588623046875</v>
      </c>
      <c r="DP86" s="225">
        <v>3301.331787109375</v>
      </c>
      <c r="DQ86" s="225">
        <v>2180.46240234375</v>
      </c>
      <c r="DR86" s="225">
        <v>3841.744384765625</v>
      </c>
      <c r="DS86" s="225">
        <v>3020.412841796875</v>
      </c>
      <c r="DT86" s="225">
        <v>4171.22802734375</v>
      </c>
      <c r="DU86" s="225">
        <v>2658.179443359375</v>
      </c>
      <c r="DV86" s="225">
        <v>3654.97802734375</v>
      </c>
      <c r="DW86" s="225">
        <v>2134.94140625</v>
      </c>
      <c r="DX86" s="225">
        <v>3800.80615234375</v>
      </c>
      <c r="DY86" s="225">
        <v>4098.64453125</v>
      </c>
      <c r="DZ86" s="225">
        <v>3470.29296875</v>
      </c>
      <c r="EA86" s="225">
        <v>2393.10888671875</v>
      </c>
      <c r="EB86" s="225">
        <v>3305.600830078125</v>
      </c>
      <c r="EC86" s="225">
        <v>2294.3525390625</v>
      </c>
      <c r="ED86" s="225">
        <v>3833.0244140625</v>
      </c>
      <c r="EE86" s="225">
        <v>3017.8994140625</v>
      </c>
      <c r="EF86" s="225">
        <v>4167.0751953125</v>
      </c>
      <c r="EG86" s="225">
        <v>2644.928955078125</v>
      </c>
      <c r="EH86" s="225">
        <v>3669.5234375</v>
      </c>
      <c r="EI86" s="225">
        <v>2133.16357421875</v>
      </c>
      <c r="EJ86" s="225">
        <v>3803.9140625</v>
      </c>
      <c r="EK86" s="225">
        <v>4057.123046875</v>
      </c>
      <c r="EL86" s="225">
        <v>3431.85791015625</v>
      </c>
      <c r="EM86" s="225">
        <v>2382.084716796875</v>
      </c>
      <c r="EN86" s="225">
        <v>3317.473876953125</v>
      </c>
      <c r="EO86" s="225">
        <v>2209.57177734375</v>
      </c>
      <c r="EP86" s="225">
        <v>3832.150146484375</v>
      </c>
      <c r="EQ86" s="225">
        <v>3016.0302734375</v>
      </c>
      <c r="ER86" s="225">
        <v>4168.341796875</v>
      </c>
      <c r="ES86" s="225">
        <v>2660.330810546875</v>
      </c>
      <c r="ET86" s="225">
        <v>3684.397216796875</v>
      </c>
      <c r="EU86" s="225">
        <v>2132.179443359375</v>
      </c>
      <c r="EV86" s="225">
        <v>3801.849365234375</v>
      </c>
      <c r="EW86" s="225">
        <v>3984.157470703125</v>
      </c>
      <c r="EX86" s="225">
        <v>3446.600830078125</v>
      </c>
      <c r="EY86" s="225">
        <v>2380.40185546875</v>
      </c>
      <c r="EZ86" s="225">
        <v>3316.96044921875</v>
      </c>
      <c r="FA86" s="225">
        <v>2242.68310546875</v>
      </c>
      <c r="FB86" s="225">
        <v>3831.26708984375</v>
      </c>
      <c r="FC86" s="225">
        <v>3012.016357421875</v>
      </c>
      <c r="FD86" s="225">
        <v>4160.33935546875</v>
      </c>
      <c r="FE86" s="225">
        <v>2646.766845703125</v>
      </c>
      <c r="FF86" s="225">
        <v>3697.275634765625</v>
      </c>
      <c r="FG86" s="225">
        <v>2117.487060546875</v>
      </c>
      <c r="FH86" s="225">
        <v>3810.633544921875</v>
      </c>
      <c r="FI86" s="225">
        <v>3982.321044921875</v>
      </c>
      <c r="FJ86" s="225">
        <v>3452.542236328125</v>
      </c>
      <c r="FK86" s="225">
        <v>2380.702392578125</v>
      </c>
      <c r="FL86" s="225">
        <v>3324.6689453125</v>
      </c>
      <c r="FM86" s="225">
        <v>2270.859375</v>
      </c>
      <c r="FN86" s="225">
        <v>3824.340087890625</v>
      </c>
      <c r="FO86" s="225">
        <v>3009.708740234375</v>
      </c>
      <c r="FP86" s="225">
        <v>4150.080078125</v>
      </c>
      <c r="FQ86" s="225">
        <v>2631.21728515625</v>
      </c>
      <c r="FR86" s="225">
        <v>3716.972900390625</v>
      </c>
      <c r="FS86" s="225">
        <v>2126.67822265625</v>
      </c>
      <c r="FT86" s="225">
        <v>3820.216552734375</v>
      </c>
      <c r="FU86" s="225">
        <v>3921.06787109375</v>
      </c>
      <c r="FV86" s="225">
        <v>3380.14501953125</v>
      </c>
      <c r="FW86" s="225">
        <v>2368.49072265625</v>
      </c>
      <c r="FX86" s="225">
        <v>3340.142822265625</v>
      </c>
      <c r="FY86" s="225">
        <v>2328.4443359375</v>
      </c>
      <c r="FZ86" s="225">
        <v>3824.44970703125</v>
      </c>
      <c r="GA86" s="225">
        <v>3006.298095703125</v>
      </c>
      <c r="GB86" s="225">
        <v>3647.4814453125</v>
      </c>
      <c r="GC86" s="225">
        <v>3626.338623046875</v>
      </c>
      <c r="GD86" s="225">
        <v>3566.7275390625</v>
      </c>
      <c r="GE86" s="225">
        <v>3561.400146484375</v>
      </c>
      <c r="GF86" s="225">
        <v>3570.343994140625</v>
      </c>
      <c r="GG86" s="225">
        <v>3543.517578125</v>
      </c>
      <c r="GH86" s="225">
        <v>3528.144287109375</v>
      </c>
      <c r="GI86" s="225">
        <v>3522.833984375</v>
      </c>
      <c r="GJ86" s="225">
        <v>3493.599853515625</v>
      </c>
      <c r="GK86" s="225">
        <v>3470.551025390625</v>
      </c>
      <c r="GL86" s="225">
        <v>4174.39599609375</v>
      </c>
      <c r="GM86" s="225">
        <v>2655.292724609375</v>
      </c>
      <c r="GN86" s="225">
        <v>3663.97119140625</v>
      </c>
      <c r="GO86" s="225">
        <v>2145.02734375</v>
      </c>
      <c r="GP86" s="225">
        <v>3810.833984375</v>
      </c>
      <c r="GQ86" s="225">
        <v>4022.214111328125</v>
      </c>
      <c r="GR86" s="225">
        <v>3443.976318359375</v>
      </c>
      <c r="GS86" s="225">
        <v>2389.15771484375</v>
      </c>
      <c r="GT86" s="225">
        <v>3316.890625</v>
      </c>
      <c r="GU86" s="225">
        <v>2257.606201171875</v>
      </c>
      <c r="GV86" s="225">
        <v>3833.622314453125</v>
      </c>
      <c r="GW86" s="225">
        <v>3019.92529296875</v>
      </c>
      <c r="GX86" s="225">
        <v>3535.780029296875</v>
      </c>
      <c r="GY86" s="225">
        <v>3535.77978515625</v>
      </c>
    </row>
    <row r="87" spans="1:207" x14ac:dyDescent="0.25">
      <c r="A87" s="226">
        <v>45292</v>
      </c>
      <c r="B87" s="225">
        <v>1</v>
      </c>
      <c r="C87" s="225">
        <v>2024</v>
      </c>
      <c r="D87" s="225">
        <v>4246.06787109375</v>
      </c>
      <c r="E87" s="225">
        <v>4374.1552734375</v>
      </c>
      <c r="F87" s="225">
        <v>4508.1123046875</v>
      </c>
      <c r="G87" s="225">
        <v>4607.7666015625</v>
      </c>
      <c r="H87" s="225">
        <v>4464.65087890625</v>
      </c>
      <c r="I87" s="225">
        <v>4242.26513671875</v>
      </c>
      <c r="J87" s="225">
        <v>4262.56640625</v>
      </c>
      <c r="K87" s="225">
        <v>4378.43701171875</v>
      </c>
      <c r="L87" s="225">
        <v>4471.47998046875</v>
      </c>
      <c r="M87" s="225">
        <v>4553.58447265625</v>
      </c>
      <c r="N87" s="225">
        <v>4427.75537109375</v>
      </c>
      <c r="O87" s="225">
        <v>4203.56298828125</v>
      </c>
      <c r="P87" s="225">
        <v>4161.564453125</v>
      </c>
      <c r="Q87" s="225">
        <v>4304.38330078125</v>
      </c>
      <c r="R87" s="225">
        <v>4445.7470703125</v>
      </c>
      <c r="S87" s="225">
        <v>4580.251953125</v>
      </c>
      <c r="T87" s="225">
        <v>4417.951171875</v>
      </c>
      <c r="U87" s="225">
        <v>4240.595703125</v>
      </c>
      <c r="V87" s="225">
        <v>4163.3125</v>
      </c>
      <c r="W87" s="225">
        <v>4341.93798828125</v>
      </c>
      <c r="X87" s="225">
        <v>4447.38232421875</v>
      </c>
      <c r="Y87" s="225">
        <v>4535.34912109375</v>
      </c>
      <c r="Z87" s="225">
        <v>4434.68896484375</v>
      </c>
      <c r="AA87" s="225">
        <v>4262.40087890625</v>
      </c>
      <c r="AB87" s="225">
        <v>4201.55224609375</v>
      </c>
      <c r="AC87" s="225">
        <v>4337.81201171875</v>
      </c>
      <c r="AD87" s="225">
        <v>4420.23779296875</v>
      </c>
      <c r="AE87" s="225">
        <v>4556.787109375</v>
      </c>
      <c r="AF87" s="225">
        <v>4403.8603515625</v>
      </c>
      <c r="AG87" s="225">
        <v>4291.17041015625</v>
      </c>
      <c r="AH87" s="225">
        <v>4148.13623046875</v>
      </c>
      <c r="AI87" s="225">
        <v>4333.3955078125</v>
      </c>
      <c r="AJ87" s="225">
        <v>4392.66796875</v>
      </c>
      <c r="AK87" s="225">
        <v>4507.23876953125</v>
      </c>
      <c r="AL87" s="225">
        <v>4427.08544921875</v>
      </c>
      <c r="AM87" s="225">
        <v>4271.9482421875</v>
      </c>
      <c r="AN87" s="225">
        <v>4164.771484375</v>
      </c>
      <c r="AO87" s="225">
        <v>4317.38525390625</v>
      </c>
      <c r="AP87" s="225">
        <v>4382.78955078125</v>
      </c>
      <c r="AQ87" s="225">
        <v>4539.8388671875</v>
      </c>
      <c r="AR87" s="225">
        <v>4405.294921875</v>
      </c>
      <c r="AS87" s="225">
        <v>4224.103515625</v>
      </c>
      <c r="AT87" s="225">
        <v>4151.93701171875</v>
      </c>
      <c r="AU87" s="225">
        <v>4330.58154296875</v>
      </c>
      <c r="AV87" s="225">
        <v>4345.48046875</v>
      </c>
      <c r="AW87" s="225">
        <v>4453.216796875</v>
      </c>
      <c r="AX87" s="225">
        <v>4413.67431640625</v>
      </c>
      <c r="AY87" s="225">
        <v>4257.77001953125</v>
      </c>
      <c r="AZ87" s="225">
        <v>4129.07177734375</v>
      </c>
      <c r="BA87" s="225">
        <v>4292.5048828125</v>
      </c>
      <c r="BB87" s="225">
        <v>4343.60107421875</v>
      </c>
      <c r="BC87" s="225">
        <v>4418.546875</v>
      </c>
      <c r="BD87" s="225">
        <v>4403.3251953125</v>
      </c>
      <c r="BE87" s="225">
        <v>4223.92431640625</v>
      </c>
      <c r="BF87" s="225">
        <v>4118.326171875</v>
      </c>
      <c r="BG87" s="225">
        <v>4303.3349609375</v>
      </c>
      <c r="BH87" s="225">
        <v>4318.92578125</v>
      </c>
      <c r="BI87" s="225">
        <v>4490.9384765625</v>
      </c>
      <c r="BJ87" s="225">
        <v>4365.00439453125</v>
      </c>
      <c r="BK87" s="225">
        <v>4228.48779296875</v>
      </c>
      <c r="BL87" s="225">
        <v>5051.76220703125</v>
      </c>
      <c r="BM87" s="225">
        <v>3256.549560546875</v>
      </c>
      <c r="BN87" s="225">
        <v>4024.544189453125</v>
      </c>
      <c r="BO87" s="225">
        <v>2572.96484375</v>
      </c>
      <c r="BP87" s="225">
        <v>4680.47607421875</v>
      </c>
      <c r="BQ87" s="225">
        <v>4980.0546875</v>
      </c>
      <c r="BR87" s="225">
        <v>4418.45263671875</v>
      </c>
      <c r="BS87" s="225">
        <v>3036.2177734375</v>
      </c>
      <c r="BT87" s="225">
        <v>4065.99853515625</v>
      </c>
      <c r="BU87" s="225">
        <v>2245.851318359375</v>
      </c>
      <c r="BV87" s="225">
        <v>4606.78173828125</v>
      </c>
      <c r="BW87" s="225">
        <v>4429.63916015625</v>
      </c>
      <c r="BX87" s="225">
        <v>5043.80712890625</v>
      </c>
      <c r="BY87" s="225">
        <v>3235.192626953125</v>
      </c>
      <c r="BZ87" s="225">
        <v>4038.430419921875</v>
      </c>
      <c r="CA87" s="225">
        <v>2543.951171875</v>
      </c>
      <c r="CB87" s="225">
        <v>4667.7333984375</v>
      </c>
      <c r="CC87" s="225">
        <v>4987.17822265625</v>
      </c>
      <c r="CD87" s="225">
        <v>4427.5</v>
      </c>
      <c r="CE87" s="225">
        <v>3020.171875</v>
      </c>
      <c r="CF87" s="225">
        <v>4088.00048828125</v>
      </c>
      <c r="CG87" s="225">
        <v>2132.916015625</v>
      </c>
      <c r="CH87" s="225">
        <v>4607.873046875</v>
      </c>
      <c r="CI87" s="225">
        <v>4429.337890625</v>
      </c>
      <c r="CJ87" s="225">
        <v>5038.2275390625</v>
      </c>
      <c r="CK87" s="225">
        <v>3222.177734375</v>
      </c>
      <c r="CL87" s="225">
        <v>4076.8193359375</v>
      </c>
      <c r="CM87" s="225">
        <v>2486.34326171875</v>
      </c>
      <c r="CN87" s="225">
        <v>4668.0458984375</v>
      </c>
      <c r="CO87" s="225">
        <v>4914.86181640625</v>
      </c>
      <c r="CP87" s="225">
        <v>4434.7490234375</v>
      </c>
      <c r="CQ87" s="225">
        <v>3013.67236328125</v>
      </c>
      <c r="CR87" s="225">
        <v>4089.49560546875</v>
      </c>
      <c r="CS87" s="225">
        <v>2264.927978515625</v>
      </c>
      <c r="CT87" s="225">
        <v>4610.697265625</v>
      </c>
      <c r="CU87" s="225">
        <v>4390.970703125</v>
      </c>
      <c r="CV87" s="225">
        <v>5035.91552734375</v>
      </c>
      <c r="CW87" s="225">
        <v>3217.587158203125</v>
      </c>
      <c r="CX87" s="225">
        <v>4079.0068359375</v>
      </c>
      <c r="CY87" s="225">
        <v>2496.279296875</v>
      </c>
      <c r="CZ87" s="225">
        <v>4671.22412109375</v>
      </c>
      <c r="DA87" s="225">
        <v>4962.36279296875</v>
      </c>
      <c r="DB87" s="225">
        <v>4358.80029296875</v>
      </c>
      <c r="DC87" s="225">
        <v>2998.423828125</v>
      </c>
      <c r="DD87" s="225">
        <v>4094.186767578125</v>
      </c>
      <c r="DE87" s="225">
        <v>2240.591552734375</v>
      </c>
      <c r="DF87" s="225">
        <v>4598.06396484375</v>
      </c>
      <c r="DG87" s="225">
        <v>4378.9697265625</v>
      </c>
      <c r="DH87" s="225">
        <v>5033.111328125</v>
      </c>
      <c r="DI87" s="225">
        <v>3227.6455078125</v>
      </c>
      <c r="DJ87" s="225">
        <v>4103.3193359375</v>
      </c>
      <c r="DK87" s="225">
        <v>2444.414794921875</v>
      </c>
      <c r="DL87" s="225">
        <v>4660.0166015625</v>
      </c>
      <c r="DM87" s="225">
        <v>4940.59033203125</v>
      </c>
      <c r="DN87" s="225">
        <v>4422.86376953125</v>
      </c>
      <c r="DO87" s="225">
        <v>3002.1357421875</v>
      </c>
      <c r="DP87" s="225">
        <v>4097.193359375</v>
      </c>
      <c r="DQ87" s="225">
        <v>2199.234130859375</v>
      </c>
      <c r="DR87" s="225">
        <v>4589.35791015625</v>
      </c>
      <c r="DS87" s="225">
        <v>4357.7470703125</v>
      </c>
      <c r="DT87" s="225">
        <v>5027.6806640625</v>
      </c>
      <c r="DU87" s="225">
        <v>3221.374755859375</v>
      </c>
      <c r="DV87" s="225">
        <v>4098.1513671875</v>
      </c>
      <c r="DW87" s="225">
        <v>2441.090576171875</v>
      </c>
      <c r="DX87" s="225">
        <v>4662.60009765625</v>
      </c>
      <c r="DY87" s="225">
        <v>4932.27685546875</v>
      </c>
      <c r="DZ87" s="225">
        <v>4398.48193359375</v>
      </c>
      <c r="EA87" s="225">
        <v>2994.421875</v>
      </c>
      <c r="EB87" s="225">
        <v>4097.046875</v>
      </c>
      <c r="EC87" s="225">
        <v>2313.265869140625</v>
      </c>
      <c r="ED87" s="225">
        <v>4577.94287109375</v>
      </c>
      <c r="EE87" s="225">
        <v>4363.3466796875</v>
      </c>
      <c r="EF87" s="225">
        <v>5024.8720703125</v>
      </c>
      <c r="EG87" s="225">
        <v>3207.38720703125</v>
      </c>
      <c r="EH87" s="225">
        <v>4111.56201171875</v>
      </c>
      <c r="EI87" s="225">
        <v>2442.0693359375</v>
      </c>
      <c r="EJ87" s="225">
        <v>4668.14306640625</v>
      </c>
      <c r="EK87" s="225">
        <v>4883.8271484375</v>
      </c>
      <c r="EL87" s="225">
        <v>4344.62646484375</v>
      </c>
      <c r="EM87" s="225">
        <v>2979.9560546875</v>
      </c>
      <c r="EN87" s="225">
        <v>4110.54296875</v>
      </c>
      <c r="EO87" s="225">
        <v>2227.435546875</v>
      </c>
      <c r="EP87" s="225">
        <v>4575.541015625</v>
      </c>
      <c r="EQ87" s="225">
        <v>4362.8623046875</v>
      </c>
      <c r="ER87" s="225">
        <v>5022.72607421875</v>
      </c>
      <c r="ES87" s="225">
        <v>3225.106689453125</v>
      </c>
      <c r="ET87" s="225">
        <v>4127.294921875</v>
      </c>
      <c r="EU87" s="225">
        <v>2426.2578125</v>
      </c>
      <c r="EV87" s="225">
        <v>4658.36083984375</v>
      </c>
      <c r="EW87" s="225">
        <v>4799.1943359375</v>
      </c>
      <c r="EX87" s="225">
        <v>4364.232421875</v>
      </c>
      <c r="EY87" s="225">
        <v>2976.700927734375</v>
      </c>
      <c r="EZ87" s="225">
        <v>4112.48193359375</v>
      </c>
      <c r="FA87" s="225">
        <v>2261.069580078125</v>
      </c>
      <c r="FB87" s="225">
        <v>4573.71337890625</v>
      </c>
      <c r="FC87" s="225">
        <v>4357.4912109375</v>
      </c>
      <c r="FD87" s="225">
        <v>5015.72802734375</v>
      </c>
      <c r="FE87" s="225">
        <v>3210.265380859375</v>
      </c>
      <c r="FF87" s="225">
        <v>4139.60693359375</v>
      </c>
      <c r="FG87" s="225">
        <v>2406.474365234375</v>
      </c>
      <c r="FH87" s="225">
        <v>4663.107421875</v>
      </c>
      <c r="FI87" s="225">
        <v>4796.9033203125</v>
      </c>
      <c r="FJ87" s="225">
        <v>4368.23876953125</v>
      </c>
      <c r="FK87" s="225">
        <v>2975.19970703125</v>
      </c>
      <c r="FL87" s="225">
        <v>4122.2099609375</v>
      </c>
      <c r="FM87" s="225">
        <v>2289.058349609375</v>
      </c>
      <c r="FN87" s="225">
        <v>4564.6064453125</v>
      </c>
      <c r="FO87" s="225">
        <v>4349.080078125</v>
      </c>
      <c r="FP87" s="225">
        <v>5007.8349609375</v>
      </c>
      <c r="FQ87" s="225">
        <v>3188.91064453125</v>
      </c>
      <c r="FR87" s="225">
        <v>4156.71435546875</v>
      </c>
      <c r="FS87" s="225">
        <v>2402.507080078125</v>
      </c>
      <c r="FT87" s="225">
        <v>4668.83837890625</v>
      </c>
      <c r="FU87" s="225">
        <v>4725.28125</v>
      </c>
      <c r="FV87" s="225">
        <v>4275.970703125</v>
      </c>
      <c r="FW87" s="225">
        <v>2958.64990234375</v>
      </c>
      <c r="FX87" s="225">
        <v>4136.8076171875</v>
      </c>
      <c r="FY87" s="225">
        <v>2346.97705078125</v>
      </c>
      <c r="FZ87" s="225">
        <v>4559.01611328125</v>
      </c>
      <c r="GA87" s="225">
        <v>4350.78955078125</v>
      </c>
      <c r="GB87" s="225">
        <v>4392.4775390625</v>
      </c>
      <c r="GC87" s="225">
        <v>4369.22705078125</v>
      </c>
      <c r="GD87" s="225">
        <v>4297.5771484375</v>
      </c>
      <c r="GE87" s="225">
        <v>4298.83837890625</v>
      </c>
      <c r="GF87" s="225">
        <v>4306.4248046875</v>
      </c>
      <c r="GG87" s="225">
        <v>4272.654296875</v>
      </c>
      <c r="GH87" s="225">
        <v>4264.6279296875</v>
      </c>
      <c r="GI87" s="225">
        <v>4254.38330078125</v>
      </c>
      <c r="GJ87" s="225">
        <v>4218.06591796875</v>
      </c>
      <c r="GK87" s="225">
        <v>4197.8408203125</v>
      </c>
      <c r="GL87" s="225">
        <v>5029.12646484375</v>
      </c>
      <c r="GM87" s="225">
        <v>3216.773681640625</v>
      </c>
      <c r="GN87" s="225">
        <v>4105.55810546875</v>
      </c>
      <c r="GO87" s="225">
        <v>2448.94091796875</v>
      </c>
      <c r="GP87" s="225">
        <v>4666.02197265625</v>
      </c>
      <c r="GQ87" s="225">
        <v>4843.4033203125</v>
      </c>
      <c r="GR87" s="225">
        <v>4360.703125</v>
      </c>
      <c r="GS87" s="225">
        <v>2988.992919921875</v>
      </c>
      <c r="GT87" s="225">
        <v>4110.21484375</v>
      </c>
      <c r="GU87" s="225">
        <v>2276.41796875</v>
      </c>
      <c r="GV87" s="225">
        <v>4576.79833984375</v>
      </c>
      <c r="GW87" s="225">
        <v>4366.74462890625</v>
      </c>
      <c r="GX87" s="225">
        <v>4268.1279296875</v>
      </c>
      <c r="GY87" s="225">
        <v>4268.12744140625</v>
      </c>
    </row>
    <row r="88" spans="1:207" x14ac:dyDescent="0.25">
      <c r="A88" s="226">
        <v>45323</v>
      </c>
      <c r="B88" s="225">
        <v>2</v>
      </c>
      <c r="C88" s="225">
        <v>2024</v>
      </c>
      <c r="D88" s="225">
        <v>4861.70947265625</v>
      </c>
      <c r="E88" s="225">
        <v>4884.658203125</v>
      </c>
      <c r="F88" s="225">
        <v>5015.29443359375</v>
      </c>
      <c r="G88" s="225">
        <v>5092.98974609375</v>
      </c>
      <c r="H88" s="225">
        <v>5057.4619140625</v>
      </c>
      <c r="I88" s="225">
        <v>4725.79638671875</v>
      </c>
      <c r="J88" s="225">
        <v>4877.03662109375</v>
      </c>
      <c r="K88" s="225">
        <v>4889.93798828125</v>
      </c>
      <c r="L88" s="225">
        <v>4987.76806640625</v>
      </c>
      <c r="M88" s="225">
        <v>5041.634765625</v>
      </c>
      <c r="N88" s="225">
        <v>5015.46484375</v>
      </c>
      <c r="O88" s="225">
        <v>4678.51220703125</v>
      </c>
      <c r="P88" s="225">
        <v>4771.40087890625</v>
      </c>
      <c r="Q88" s="225">
        <v>4815.63623046875</v>
      </c>
      <c r="R88" s="225">
        <v>4971.2607421875</v>
      </c>
      <c r="S88" s="225">
        <v>5080.16845703125</v>
      </c>
      <c r="T88" s="225">
        <v>5014.70361328125</v>
      </c>
      <c r="U88" s="225">
        <v>4719.10986328125</v>
      </c>
      <c r="V88" s="225">
        <v>4790.77734375</v>
      </c>
      <c r="W88" s="225">
        <v>4852.07470703125</v>
      </c>
      <c r="X88" s="225">
        <v>4982.09765625</v>
      </c>
      <c r="Y88" s="225">
        <v>5028.25244140625</v>
      </c>
      <c r="Z88" s="225">
        <v>5037.4794921875</v>
      </c>
      <c r="AA88" s="225">
        <v>4750.1552734375</v>
      </c>
      <c r="AB88" s="225">
        <v>4815.1171875</v>
      </c>
      <c r="AC88" s="225">
        <v>4854.537109375</v>
      </c>
      <c r="AD88" s="225">
        <v>4950.06689453125</v>
      </c>
      <c r="AE88" s="225">
        <v>5059.72705078125</v>
      </c>
      <c r="AF88" s="225">
        <v>4996.8154296875</v>
      </c>
      <c r="AG88" s="225">
        <v>4783.9169921875</v>
      </c>
      <c r="AH88" s="225">
        <v>4758.6826171875</v>
      </c>
      <c r="AI88" s="225">
        <v>4845.8095703125</v>
      </c>
      <c r="AJ88" s="225">
        <v>4922.0146484375</v>
      </c>
      <c r="AK88" s="225">
        <v>5003.68115234375</v>
      </c>
      <c r="AL88" s="225">
        <v>5026.16845703125</v>
      </c>
      <c r="AM88" s="225">
        <v>4756.080078125</v>
      </c>
      <c r="AN88" s="225">
        <v>4796.56201171875</v>
      </c>
      <c r="AO88" s="225">
        <v>4832.396484375</v>
      </c>
      <c r="AP88" s="225">
        <v>4910.04248046875</v>
      </c>
      <c r="AQ88" s="225">
        <v>5050</v>
      </c>
      <c r="AR88" s="225">
        <v>5009.421875</v>
      </c>
      <c r="AS88" s="225">
        <v>4710.4248046875</v>
      </c>
      <c r="AT88" s="225">
        <v>4774.17529296875</v>
      </c>
      <c r="AU88" s="225">
        <v>4844.72021484375</v>
      </c>
      <c r="AV88" s="225">
        <v>4887.29443359375</v>
      </c>
      <c r="AW88" s="225">
        <v>4958.37548828125</v>
      </c>
      <c r="AX88" s="225">
        <v>5019.8662109375</v>
      </c>
      <c r="AY88" s="225">
        <v>4748.40625</v>
      </c>
      <c r="AZ88" s="225">
        <v>4740.87060546875</v>
      </c>
      <c r="BA88" s="225">
        <v>4805.7744140625</v>
      </c>
      <c r="BB88" s="225">
        <v>4898.5576171875</v>
      </c>
      <c r="BC88" s="225">
        <v>4925.14697265625</v>
      </c>
      <c r="BD88" s="225">
        <v>5005.98974609375</v>
      </c>
      <c r="BE88" s="225">
        <v>4712.23779296875</v>
      </c>
      <c r="BF88" s="225">
        <v>4728.64013671875</v>
      </c>
      <c r="BG88" s="225">
        <v>4816.2958984375</v>
      </c>
      <c r="BH88" s="225">
        <v>4866.24560546875</v>
      </c>
      <c r="BI88" s="225">
        <v>4996.90576171875</v>
      </c>
      <c r="BJ88" s="225">
        <v>4973.310546875</v>
      </c>
      <c r="BK88" s="225">
        <v>4717.431640625</v>
      </c>
      <c r="BL88" s="225">
        <v>5612.90185546875</v>
      </c>
      <c r="BM88" s="225">
        <v>3819.42626953125</v>
      </c>
      <c r="BN88" s="225">
        <v>4329.4052734375</v>
      </c>
      <c r="BO88" s="225">
        <v>3085.595703125</v>
      </c>
      <c r="BP88" s="225">
        <v>5157.40380859375</v>
      </c>
      <c r="BQ88" s="225">
        <v>5637.80078125</v>
      </c>
      <c r="BR88" s="225">
        <v>5286.20751953125</v>
      </c>
      <c r="BS88" s="225">
        <v>3767.78271484375</v>
      </c>
      <c r="BT88" s="225">
        <v>4420.06884765625</v>
      </c>
      <c r="BU88" s="225">
        <v>2490.2734375</v>
      </c>
      <c r="BV88" s="225">
        <v>5133.41943359375</v>
      </c>
      <c r="BW88" s="225">
        <v>5174.58642578125</v>
      </c>
      <c r="BX88" s="225">
        <v>5615.14453125</v>
      </c>
      <c r="BY88" s="225">
        <v>3798.9375</v>
      </c>
      <c r="BZ88" s="225">
        <v>4340.7080078125</v>
      </c>
      <c r="CA88" s="225">
        <v>3054.83984375</v>
      </c>
      <c r="CB88" s="225">
        <v>5148.189453125</v>
      </c>
      <c r="CC88" s="225">
        <v>5644.08837890625</v>
      </c>
      <c r="CD88" s="225">
        <v>5289.2177734375</v>
      </c>
      <c r="CE88" s="225">
        <v>3750.53076171875</v>
      </c>
      <c r="CF88" s="225">
        <v>4442.4521484375</v>
      </c>
      <c r="CG88" s="225">
        <v>2345.691162109375</v>
      </c>
      <c r="CH88" s="225">
        <v>5138.55419921875</v>
      </c>
      <c r="CI88" s="225">
        <v>5174.45654296875</v>
      </c>
      <c r="CJ88" s="225">
        <v>5618.3544921875</v>
      </c>
      <c r="CK88" s="225">
        <v>3782.93408203125</v>
      </c>
      <c r="CL88" s="225">
        <v>4376.19921875</v>
      </c>
      <c r="CM88" s="225">
        <v>2993.8447265625</v>
      </c>
      <c r="CN88" s="225">
        <v>5147.9697265625</v>
      </c>
      <c r="CO88" s="225">
        <v>5573.24365234375</v>
      </c>
      <c r="CP88" s="225">
        <v>5297.310546875</v>
      </c>
      <c r="CQ88" s="225">
        <v>3748.739501953125</v>
      </c>
      <c r="CR88" s="225">
        <v>4441.396484375</v>
      </c>
      <c r="CS88" s="225">
        <v>2518.388671875</v>
      </c>
      <c r="CT88" s="225">
        <v>5141.6669921875</v>
      </c>
      <c r="CU88" s="225">
        <v>5126.3974609375</v>
      </c>
      <c r="CV88" s="225">
        <v>5620.84912109375</v>
      </c>
      <c r="CW88" s="225">
        <v>3787.835205078125</v>
      </c>
      <c r="CX88" s="225">
        <v>4380.669921875</v>
      </c>
      <c r="CY88" s="225">
        <v>3004.056396484375</v>
      </c>
      <c r="CZ88" s="225">
        <v>5149.7939453125</v>
      </c>
      <c r="DA88" s="225">
        <v>5620.4990234375</v>
      </c>
      <c r="DB88" s="225">
        <v>5267.77001953125</v>
      </c>
      <c r="DC88" s="225">
        <v>3732.74169921875</v>
      </c>
      <c r="DD88" s="225">
        <v>4445.5302734375</v>
      </c>
      <c r="DE88" s="225">
        <v>2489.025634765625</v>
      </c>
      <c r="DF88" s="225">
        <v>5117.09619140625</v>
      </c>
      <c r="DG88" s="225">
        <v>5117.5087890625</v>
      </c>
      <c r="DH88" s="225">
        <v>5625.12841796875</v>
      </c>
      <c r="DI88" s="225">
        <v>3793.44921875</v>
      </c>
      <c r="DJ88" s="225">
        <v>4400.9619140625</v>
      </c>
      <c r="DK88" s="225">
        <v>2935.577880859375</v>
      </c>
      <c r="DL88" s="225">
        <v>5140.5029296875</v>
      </c>
      <c r="DM88" s="225">
        <v>5598.34130859375</v>
      </c>
      <c r="DN88" s="225">
        <v>5293.62841796875</v>
      </c>
      <c r="DO88" s="225">
        <v>3742.816650390625</v>
      </c>
      <c r="DP88" s="225">
        <v>4448.64111328125</v>
      </c>
      <c r="DQ88" s="225">
        <v>2418.4619140625</v>
      </c>
      <c r="DR88" s="225">
        <v>5103.93017578125</v>
      </c>
      <c r="DS88" s="225">
        <v>5092.43603515625</v>
      </c>
      <c r="DT88" s="225">
        <v>5619.33642578125</v>
      </c>
      <c r="DU88" s="225">
        <v>3788.841064453125</v>
      </c>
      <c r="DV88" s="225">
        <v>4397.73193359375</v>
      </c>
      <c r="DW88" s="225">
        <v>2932.30859375</v>
      </c>
      <c r="DX88" s="225">
        <v>5146.7783203125</v>
      </c>
      <c r="DY88" s="225">
        <v>5588.9189453125</v>
      </c>
      <c r="DZ88" s="225">
        <v>5287.70556640625</v>
      </c>
      <c r="EA88" s="225">
        <v>3731.9189453125</v>
      </c>
      <c r="EB88" s="225">
        <v>4445.9326171875</v>
      </c>
      <c r="EC88" s="225">
        <v>2583.2490234375</v>
      </c>
      <c r="ED88" s="225">
        <v>5089.9130859375</v>
      </c>
      <c r="EE88" s="225">
        <v>5092.77685546875</v>
      </c>
      <c r="EF88" s="225">
        <v>5617.833984375</v>
      </c>
      <c r="EG88" s="225">
        <v>3779.805908203125</v>
      </c>
      <c r="EH88" s="225">
        <v>4410.41796875</v>
      </c>
      <c r="EI88" s="225">
        <v>2926.6572265625</v>
      </c>
      <c r="EJ88" s="225">
        <v>5150.57958984375</v>
      </c>
      <c r="EK88" s="225">
        <v>5543.07421875</v>
      </c>
      <c r="EL88" s="225">
        <v>5266.06201171875</v>
      </c>
      <c r="EM88" s="225">
        <v>3714.058837890625</v>
      </c>
      <c r="EN88" s="225">
        <v>4462.98095703125</v>
      </c>
      <c r="EO88" s="225">
        <v>2458.39404296875</v>
      </c>
      <c r="EP88" s="225">
        <v>5084.5498046875</v>
      </c>
      <c r="EQ88" s="225">
        <v>5097.47509765625</v>
      </c>
      <c r="ER88" s="225">
        <v>5622.3564453125</v>
      </c>
      <c r="ES88" s="225">
        <v>3794.287109375</v>
      </c>
      <c r="ET88" s="225">
        <v>4427.228515625</v>
      </c>
      <c r="EU88" s="225">
        <v>2914.35205078125</v>
      </c>
      <c r="EV88" s="225">
        <v>5142.2802734375</v>
      </c>
      <c r="EW88" s="225">
        <v>5460.40576171875</v>
      </c>
      <c r="EX88" s="225">
        <v>5277.40625</v>
      </c>
      <c r="EY88" s="225">
        <v>3714.677490234375</v>
      </c>
      <c r="EZ88" s="225">
        <v>4463.34033203125</v>
      </c>
      <c r="FA88" s="225">
        <v>2521.886474609375</v>
      </c>
      <c r="FB88" s="225">
        <v>5080.8271484375</v>
      </c>
      <c r="FC88" s="225">
        <v>5086.875</v>
      </c>
      <c r="FD88" s="225">
        <v>5619.875</v>
      </c>
      <c r="FE88" s="225">
        <v>3784.986083984375</v>
      </c>
      <c r="FF88" s="225">
        <v>4438.4814453125</v>
      </c>
      <c r="FG88" s="225">
        <v>2884.002197265625</v>
      </c>
      <c r="FH88" s="225">
        <v>5145.89013671875</v>
      </c>
      <c r="FI88" s="225">
        <v>5459.12548828125</v>
      </c>
      <c r="FJ88" s="225">
        <v>5276.7294921875</v>
      </c>
      <c r="FK88" s="225">
        <v>3715.848876953125</v>
      </c>
      <c r="FL88" s="225">
        <v>4473.16455078125</v>
      </c>
      <c r="FM88" s="225">
        <v>2556.923828125</v>
      </c>
      <c r="FN88" s="225">
        <v>5066.6044921875</v>
      </c>
      <c r="FO88" s="225">
        <v>5064.74853515625</v>
      </c>
      <c r="FP88" s="225">
        <v>5616.00439453125</v>
      </c>
      <c r="FQ88" s="225">
        <v>3763.00927734375</v>
      </c>
      <c r="FR88" s="225">
        <v>4455.95849609375</v>
      </c>
      <c r="FS88" s="225">
        <v>2891.780029296875</v>
      </c>
      <c r="FT88" s="225">
        <v>5150.1884765625</v>
      </c>
      <c r="FU88" s="225">
        <v>5388.46044921875</v>
      </c>
      <c r="FV88" s="225">
        <v>5237.62646484375</v>
      </c>
      <c r="FW88" s="225">
        <v>3695.571533203125</v>
      </c>
      <c r="FX88" s="225">
        <v>4488.76416015625</v>
      </c>
      <c r="FY88" s="225">
        <v>2646.92529296875</v>
      </c>
      <c r="FZ88" s="225">
        <v>5046.96533203125</v>
      </c>
      <c r="GA88" s="225">
        <v>5063.43896484375</v>
      </c>
      <c r="GB88" s="225">
        <v>4935.41455078125</v>
      </c>
      <c r="GC88" s="225">
        <v>4916.62109375</v>
      </c>
      <c r="GD88" s="225">
        <v>4851.65673828125</v>
      </c>
      <c r="GE88" s="225">
        <v>4862.4130859375</v>
      </c>
      <c r="GF88" s="225">
        <v>4865.86865234375</v>
      </c>
      <c r="GG88" s="225">
        <v>4829.482421875</v>
      </c>
      <c r="GH88" s="225">
        <v>4834.10498046875</v>
      </c>
      <c r="GI88" s="225">
        <v>4822.55029296875</v>
      </c>
      <c r="GJ88" s="225">
        <v>4781.95458984375</v>
      </c>
      <c r="GK88" s="225">
        <v>4767.9052734375</v>
      </c>
      <c r="GL88" s="225">
        <v>5618.82470703125</v>
      </c>
      <c r="GM88" s="225">
        <v>3786.04833984375</v>
      </c>
      <c r="GN88" s="225">
        <v>4405.48583984375</v>
      </c>
      <c r="GO88" s="225">
        <v>2941.7119140625</v>
      </c>
      <c r="GP88" s="225">
        <v>5147.69970703125</v>
      </c>
      <c r="GQ88" s="225">
        <v>5503.7265625</v>
      </c>
      <c r="GR88" s="225">
        <v>5271.205078125</v>
      </c>
      <c r="GS88" s="225">
        <v>3725.56298828125</v>
      </c>
      <c r="GT88" s="225">
        <v>4461.833984375</v>
      </c>
      <c r="GU88" s="225">
        <v>2538.459228515625</v>
      </c>
      <c r="GV88" s="225">
        <v>5083.53857421875</v>
      </c>
      <c r="GW88" s="225">
        <v>5093.95556640625</v>
      </c>
      <c r="GX88" s="225">
        <v>4830.1689453125</v>
      </c>
      <c r="GY88" s="225">
        <v>4830.16845703125</v>
      </c>
    </row>
    <row r="89" spans="1:207" x14ac:dyDescent="0.25">
      <c r="A89" s="226">
        <v>45352</v>
      </c>
      <c r="B89" s="225">
        <v>3</v>
      </c>
      <c r="C89" s="225">
        <v>2024</v>
      </c>
      <c r="D89" s="225">
        <v>5424.7265625</v>
      </c>
      <c r="E89" s="225">
        <v>5419.986328125</v>
      </c>
      <c r="F89" s="225">
        <v>5436.42431640625</v>
      </c>
      <c r="G89" s="225">
        <v>5596.50732421875</v>
      </c>
      <c r="H89" s="225">
        <v>5526.20703125</v>
      </c>
      <c r="I89" s="225">
        <v>5206.93212890625</v>
      </c>
      <c r="J89" s="225">
        <v>5436.4619140625</v>
      </c>
      <c r="K89" s="225">
        <v>5435.34375</v>
      </c>
      <c r="L89" s="225">
        <v>5411.8095703125</v>
      </c>
      <c r="M89" s="225">
        <v>5546.609375</v>
      </c>
      <c r="N89" s="225">
        <v>5486.10302734375</v>
      </c>
      <c r="O89" s="225">
        <v>5172.47509765625</v>
      </c>
      <c r="P89" s="225">
        <v>5335.451171875</v>
      </c>
      <c r="Q89" s="225">
        <v>5359.60498046875</v>
      </c>
      <c r="R89" s="225">
        <v>5398.79296875</v>
      </c>
      <c r="S89" s="225">
        <v>5647.28662109375</v>
      </c>
      <c r="T89" s="225">
        <v>5487.009765625</v>
      </c>
      <c r="U89" s="225">
        <v>5204.40087890625</v>
      </c>
      <c r="V89" s="225">
        <v>5342.58203125</v>
      </c>
      <c r="W89" s="225">
        <v>5395.35595703125</v>
      </c>
      <c r="X89" s="225">
        <v>5421.6640625</v>
      </c>
      <c r="Y89" s="225">
        <v>5541.419921875</v>
      </c>
      <c r="Z89" s="225">
        <v>5509.96728515625</v>
      </c>
      <c r="AA89" s="225">
        <v>5238.7978515625</v>
      </c>
      <c r="AB89" s="225">
        <v>5366.46240234375</v>
      </c>
      <c r="AC89" s="225">
        <v>5404.888671875</v>
      </c>
      <c r="AD89" s="225">
        <v>5397.92236328125</v>
      </c>
      <c r="AE89" s="225">
        <v>5638.36328125</v>
      </c>
      <c r="AF89" s="225">
        <v>5472.39404296875</v>
      </c>
      <c r="AG89" s="225">
        <v>5279.59423828125</v>
      </c>
      <c r="AH89" s="225">
        <v>5325.92236328125</v>
      </c>
      <c r="AI89" s="225">
        <v>5392.65283203125</v>
      </c>
      <c r="AJ89" s="225">
        <v>5365.73828125</v>
      </c>
      <c r="AK89" s="225">
        <v>5528.875</v>
      </c>
      <c r="AL89" s="225">
        <v>5498.30322265625</v>
      </c>
      <c r="AM89" s="225">
        <v>5240.65576171875</v>
      </c>
      <c r="AN89" s="225">
        <v>5350.65625</v>
      </c>
      <c r="AO89" s="225">
        <v>5387.77978515625</v>
      </c>
      <c r="AP89" s="225">
        <v>5349.89794921875</v>
      </c>
      <c r="AQ89" s="225">
        <v>5631.30908203125</v>
      </c>
      <c r="AR89" s="225">
        <v>5476.5517578125</v>
      </c>
      <c r="AS89" s="225">
        <v>5200.357421875</v>
      </c>
      <c r="AT89" s="225">
        <v>5328.060546875</v>
      </c>
      <c r="AU89" s="225">
        <v>5387.73046875</v>
      </c>
      <c r="AV89" s="225">
        <v>5334.19580078125</v>
      </c>
      <c r="AW89" s="225">
        <v>5510.6474609375</v>
      </c>
      <c r="AX89" s="225">
        <v>5484.61474609375</v>
      </c>
      <c r="AY89" s="225">
        <v>5248.17626953125</v>
      </c>
      <c r="AZ89" s="225">
        <v>5293.4599609375</v>
      </c>
      <c r="BA89" s="225">
        <v>5356.48681640625</v>
      </c>
      <c r="BB89" s="225">
        <v>5333.87060546875</v>
      </c>
      <c r="BC89" s="225">
        <v>5491.56689453125</v>
      </c>
      <c r="BD89" s="225">
        <v>5467.2451171875</v>
      </c>
      <c r="BE89" s="225">
        <v>5202.390625</v>
      </c>
      <c r="BF89" s="225">
        <v>5260.40087890625</v>
      </c>
      <c r="BG89" s="225">
        <v>5351.2666015625</v>
      </c>
      <c r="BH89" s="225">
        <v>5292.8779296875</v>
      </c>
      <c r="BI89" s="225">
        <v>5574.67333984375</v>
      </c>
      <c r="BJ89" s="225">
        <v>5431.4443359375</v>
      </c>
      <c r="BK89" s="225">
        <v>5193.37255859375</v>
      </c>
      <c r="BL89" s="225">
        <v>6168.296875</v>
      </c>
      <c r="BM89" s="225">
        <v>4283.26806640625</v>
      </c>
      <c r="BN89" s="225">
        <v>4747.88427734375</v>
      </c>
      <c r="BO89" s="225">
        <v>3473.3134765625</v>
      </c>
      <c r="BP89" s="225">
        <v>5408.08203125</v>
      </c>
      <c r="BQ89" s="225">
        <v>6308.53515625</v>
      </c>
      <c r="BR89" s="225">
        <v>6027.6220703125</v>
      </c>
      <c r="BS89" s="225">
        <v>4352.92578125</v>
      </c>
      <c r="BT89" s="225">
        <v>4787.0888671875</v>
      </c>
      <c r="BU89" s="225">
        <v>3798.382080078125</v>
      </c>
      <c r="BV89" s="225">
        <v>5557.77734375</v>
      </c>
      <c r="BW89" s="225">
        <v>5662.19482421875</v>
      </c>
      <c r="BX89" s="225">
        <v>6180.37109375</v>
      </c>
      <c r="BY89" s="225">
        <v>4263.69140625</v>
      </c>
      <c r="BZ89" s="225">
        <v>4773.4228515625</v>
      </c>
      <c r="CA89" s="225">
        <v>3435.446533203125</v>
      </c>
      <c r="CB89" s="225">
        <v>5403.958984375</v>
      </c>
      <c r="CC89" s="225">
        <v>6323.703125</v>
      </c>
      <c r="CD89" s="225">
        <v>5995.96533203125</v>
      </c>
      <c r="CE89" s="225">
        <v>4335.953125</v>
      </c>
      <c r="CF89" s="225">
        <v>4813.08056640625</v>
      </c>
      <c r="CG89" s="225">
        <v>3572.263671875</v>
      </c>
      <c r="CH89" s="225">
        <v>5562.515625</v>
      </c>
      <c r="CI89" s="225">
        <v>5658.4033203125</v>
      </c>
      <c r="CJ89" s="225">
        <v>6191.95556640625</v>
      </c>
      <c r="CK89" s="225">
        <v>4252.4931640625</v>
      </c>
      <c r="CL89" s="225">
        <v>4827.42919921875</v>
      </c>
      <c r="CM89" s="225">
        <v>3376.416015625</v>
      </c>
      <c r="CN89" s="225">
        <v>5403.77392578125</v>
      </c>
      <c r="CO89" s="225">
        <v>6248.73779296875</v>
      </c>
      <c r="CP89" s="225">
        <v>6019.47509765625</v>
      </c>
      <c r="CQ89" s="225">
        <v>4339.58837890625</v>
      </c>
      <c r="CR89" s="225">
        <v>4812.56103515625</v>
      </c>
      <c r="CS89" s="225">
        <v>3799.74951171875</v>
      </c>
      <c r="CT89" s="225">
        <v>5563.41796875</v>
      </c>
      <c r="CU89" s="225">
        <v>5612.48388671875</v>
      </c>
      <c r="CV89" s="225">
        <v>6200.5849609375</v>
      </c>
      <c r="CW89" s="225">
        <v>4252.876953125</v>
      </c>
      <c r="CX89" s="225">
        <v>4839.12255859375</v>
      </c>
      <c r="CY89" s="225">
        <v>3384.618896484375</v>
      </c>
      <c r="CZ89" s="225">
        <v>5406.30615234375</v>
      </c>
      <c r="DA89" s="225">
        <v>6299.6455078125</v>
      </c>
      <c r="DB89" s="225">
        <v>5942.6650390625</v>
      </c>
      <c r="DC89" s="225">
        <v>4322.3525390625</v>
      </c>
      <c r="DD89" s="225">
        <v>4822.240234375</v>
      </c>
      <c r="DE89" s="225">
        <v>3757.722412109375</v>
      </c>
      <c r="DF89" s="225">
        <v>5536.6669921875</v>
      </c>
      <c r="DG89" s="225">
        <v>5604.94287109375</v>
      </c>
      <c r="DH89" s="225">
        <v>6210.98779296875</v>
      </c>
      <c r="DI89" s="225">
        <v>4261.470703125</v>
      </c>
      <c r="DJ89" s="225">
        <v>4868.49365234375</v>
      </c>
      <c r="DK89" s="225">
        <v>3322.970703125</v>
      </c>
      <c r="DL89" s="225">
        <v>5401.0009765625</v>
      </c>
      <c r="DM89" s="225">
        <v>6283.16455078125</v>
      </c>
      <c r="DN89" s="225">
        <v>5995.84375</v>
      </c>
      <c r="DO89" s="225">
        <v>4340.6298828125</v>
      </c>
      <c r="DP89" s="225">
        <v>4827.6171875</v>
      </c>
      <c r="DQ89" s="225">
        <v>3675.62890625</v>
      </c>
      <c r="DR89" s="225">
        <v>5524.29248046875</v>
      </c>
      <c r="DS89" s="225">
        <v>5583.64599609375</v>
      </c>
      <c r="DT89" s="225">
        <v>6207.22998046875</v>
      </c>
      <c r="DU89" s="225">
        <v>4255.001953125</v>
      </c>
      <c r="DV89" s="225">
        <v>4868.05517578125</v>
      </c>
      <c r="DW89" s="225">
        <v>3316.761962890625</v>
      </c>
      <c r="DX89" s="225">
        <v>5405.36083984375</v>
      </c>
      <c r="DY89" s="225">
        <v>6269.9990234375</v>
      </c>
      <c r="DZ89" s="225">
        <v>5962.19873046875</v>
      </c>
      <c r="EA89" s="225">
        <v>4324.1904296875</v>
      </c>
      <c r="EB89" s="225">
        <v>4822.54248046875</v>
      </c>
      <c r="EC89" s="225">
        <v>3894.31494140625</v>
      </c>
      <c r="ED89" s="225">
        <v>5511.51513671875</v>
      </c>
      <c r="EE89" s="225">
        <v>5579.8291015625</v>
      </c>
      <c r="EF89" s="225">
        <v>6207.841796875</v>
      </c>
      <c r="EG89" s="225">
        <v>4244.12158203125</v>
      </c>
      <c r="EH89" s="225">
        <v>4890.88916015625</v>
      </c>
      <c r="EI89" s="225">
        <v>3311.3740234375</v>
      </c>
      <c r="EJ89" s="225">
        <v>5404.98095703125</v>
      </c>
      <c r="EK89" s="225">
        <v>6222.18798828125</v>
      </c>
      <c r="EL89" s="225">
        <v>5941.01416015625</v>
      </c>
      <c r="EM89" s="225">
        <v>4301.439453125</v>
      </c>
      <c r="EN89" s="225">
        <v>4839.7607421875</v>
      </c>
      <c r="EO89" s="225">
        <v>3737.875732421875</v>
      </c>
      <c r="EP89" s="225">
        <v>5504.68994140625</v>
      </c>
      <c r="EQ89" s="225">
        <v>5584.22607421875</v>
      </c>
      <c r="ER89" s="225">
        <v>6218.83251953125</v>
      </c>
      <c r="ES89" s="225">
        <v>4260.5009765625</v>
      </c>
      <c r="ET89" s="225">
        <v>4916.14404296875</v>
      </c>
      <c r="EU89" s="225">
        <v>3302.375732421875</v>
      </c>
      <c r="EV89" s="225">
        <v>5403.96826171875</v>
      </c>
      <c r="EW89" s="225">
        <v>6131.9619140625</v>
      </c>
      <c r="EX89" s="225">
        <v>5947.91064453125</v>
      </c>
      <c r="EY89" s="225">
        <v>4306.8349609375</v>
      </c>
      <c r="EZ89" s="225">
        <v>4843.97412109375</v>
      </c>
      <c r="FA89" s="225">
        <v>3801.473876953125</v>
      </c>
      <c r="FB89" s="225">
        <v>5500.43408203125</v>
      </c>
      <c r="FC89" s="225">
        <v>5575.92626953125</v>
      </c>
      <c r="FD89" s="225">
        <v>6221.37451171875</v>
      </c>
      <c r="FE89" s="225">
        <v>4248.5869140625</v>
      </c>
      <c r="FF89" s="225">
        <v>4939.06982421875</v>
      </c>
      <c r="FG89" s="225">
        <v>3274.735595703125</v>
      </c>
      <c r="FH89" s="225">
        <v>5402.97314453125</v>
      </c>
      <c r="FI89" s="225">
        <v>6135.328125</v>
      </c>
      <c r="FJ89" s="225">
        <v>5945.57958984375</v>
      </c>
      <c r="FK89" s="225">
        <v>4310.03662109375</v>
      </c>
      <c r="FL89" s="225">
        <v>4854.94775390625</v>
      </c>
      <c r="FM89" s="225">
        <v>3850.36328125</v>
      </c>
      <c r="FN89" s="225">
        <v>5487.6025390625</v>
      </c>
      <c r="FO89" s="225">
        <v>5550.9658203125</v>
      </c>
      <c r="FP89" s="225">
        <v>6222.61865234375</v>
      </c>
      <c r="FQ89" s="225">
        <v>4228.44677734375</v>
      </c>
      <c r="FR89" s="225">
        <v>4964.8037109375</v>
      </c>
      <c r="FS89" s="225">
        <v>3278.4697265625</v>
      </c>
      <c r="FT89" s="225">
        <v>5404.58935546875</v>
      </c>
      <c r="FU89" s="225">
        <v>6056.03515625</v>
      </c>
      <c r="FV89" s="225">
        <v>5890.81640625</v>
      </c>
      <c r="FW89" s="225">
        <v>4281.68115234375</v>
      </c>
      <c r="FX89" s="225">
        <v>4869.75</v>
      </c>
      <c r="FY89" s="225">
        <v>3955.73095703125</v>
      </c>
      <c r="FZ89" s="225">
        <v>5459.869140625</v>
      </c>
      <c r="GA89" s="225">
        <v>5545.810546875</v>
      </c>
      <c r="GB89" s="225">
        <v>5449.220703125</v>
      </c>
      <c r="GC89" s="225">
        <v>5436.10205078125</v>
      </c>
      <c r="GD89" s="225">
        <v>5381.5732421875</v>
      </c>
      <c r="GE89" s="225">
        <v>5388.8544921875</v>
      </c>
      <c r="GF89" s="225">
        <v>5401.80517578125</v>
      </c>
      <c r="GG89" s="225">
        <v>5366.80224609375</v>
      </c>
      <c r="GH89" s="225">
        <v>5371.30419921875</v>
      </c>
      <c r="GI89" s="225">
        <v>5358.755859375</v>
      </c>
      <c r="GJ89" s="225">
        <v>5321.49267578125</v>
      </c>
      <c r="GK89" s="225">
        <v>5290.23828125</v>
      </c>
      <c r="GL89" s="225">
        <v>6204.271484375</v>
      </c>
      <c r="GM89" s="225">
        <v>4251.64111328125</v>
      </c>
      <c r="GN89" s="225">
        <v>4880.16015625</v>
      </c>
      <c r="GO89" s="225">
        <v>3327.66259765625</v>
      </c>
      <c r="GP89" s="225">
        <v>5404.3193359375</v>
      </c>
      <c r="GQ89" s="225">
        <v>6178.84375</v>
      </c>
      <c r="GR89" s="225">
        <v>5949.1611328125</v>
      </c>
      <c r="GS89" s="225">
        <v>4315.9404296875</v>
      </c>
      <c r="GT89" s="225">
        <v>4839.697265625</v>
      </c>
      <c r="GU89" s="225">
        <v>3827.0712890625</v>
      </c>
      <c r="GV89" s="225">
        <v>5502.548828125</v>
      </c>
      <c r="GW89" s="225">
        <v>5580.20556640625</v>
      </c>
      <c r="GX89" s="225">
        <v>5360.8857421875</v>
      </c>
      <c r="GY89" s="225">
        <v>5360.88525390625</v>
      </c>
    </row>
    <row r="90" spans="1:207" x14ac:dyDescent="0.25">
      <c r="A90" s="226">
        <v>45383</v>
      </c>
      <c r="B90" s="225">
        <v>4</v>
      </c>
      <c r="C90" s="225">
        <v>2024</v>
      </c>
      <c r="D90" s="225">
        <v>5911.30712890625</v>
      </c>
      <c r="E90" s="225">
        <v>5880.064453125</v>
      </c>
      <c r="F90" s="225">
        <v>5930.92822265625</v>
      </c>
      <c r="G90" s="225">
        <v>5942.53466796875</v>
      </c>
      <c r="H90" s="225">
        <v>5960.25341796875</v>
      </c>
      <c r="I90" s="225">
        <v>5678.03076171875</v>
      </c>
      <c r="J90" s="225">
        <v>5906.96826171875</v>
      </c>
      <c r="K90" s="225">
        <v>5909.748046875</v>
      </c>
      <c r="L90" s="225">
        <v>5908.56005859375</v>
      </c>
      <c r="M90" s="225">
        <v>5895.298828125</v>
      </c>
      <c r="N90" s="225">
        <v>5929.77392578125</v>
      </c>
      <c r="O90" s="225">
        <v>5629.9736328125</v>
      </c>
      <c r="P90" s="225">
        <v>5835.58154296875</v>
      </c>
      <c r="Q90" s="225">
        <v>5840.208984375</v>
      </c>
      <c r="R90" s="225">
        <v>5896.51220703125</v>
      </c>
      <c r="S90" s="225">
        <v>5993.49853515625</v>
      </c>
      <c r="T90" s="225">
        <v>5927.248046875</v>
      </c>
      <c r="U90" s="225">
        <v>5664.76318359375</v>
      </c>
      <c r="V90" s="225">
        <v>5808.70654296875</v>
      </c>
      <c r="W90" s="225">
        <v>5861.22021484375</v>
      </c>
      <c r="X90" s="225">
        <v>5920.82958984375</v>
      </c>
      <c r="Y90" s="225">
        <v>5892.9052734375</v>
      </c>
      <c r="Z90" s="225">
        <v>5958.88916015625</v>
      </c>
      <c r="AA90" s="225">
        <v>5698.58642578125</v>
      </c>
      <c r="AB90" s="225">
        <v>5855.0224609375</v>
      </c>
      <c r="AC90" s="225">
        <v>5886.83203125</v>
      </c>
      <c r="AD90" s="225">
        <v>5893.05908203125</v>
      </c>
      <c r="AE90" s="225">
        <v>5984.14453125</v>
      </c>
      <c r="AF90" s="225">
        <v>5915.19140625</v>
      </c>
      <c r="AG90" s="225">
        <v>5731.9560546875</v>
      </c>
      <c r="AH90" s="225">
        <v>5811.26806640625</v>
      </c>
      <c r="AI90" s="225">
        <v>5871.482421875</v>
      </c>
      <c r="AJ90" s="225">
        <v>5862.69384765625</v>
      </c>
      <c r="AK90" s="225">
        <v>5881.94287109375</v>
      </c>
      <c r="AL90" s="225">
        <v>5946.45068359375</v>
      </c>
      <c r="AM90" s="225">
        <v>5686.11376953125</v>
      </c>
      <c r="AN90" s="225">
        <v>5824.07177734375</v>
      </c>
      <c r="AO90" s="225">
        <v>5874.814453125</v>
      </c>
      <c r="AP90" s="225">
        <v>5845.21337890625</v>
      </c>
      <c r="AQ90" s="225">
        <v>5984.65087890625</v>
      </c>
      <c r="AR90" s="225">
        <v>5917.287109375</v>
      </c>
      <c r="AS90" s="225">
        <v>5650.05615234375</v>
      </c>
      <c r="AT90" s="225">
        <v>5814.81103515625</v>
      </c>
      <c r="AU90" s="225">
        <v>5861.0166015625</v>
      </c>
      <c r="AV90" s="225">
        <v>5830.49169921875</v>
      </c>
      <c r="AW90" s="225">
        <v>5866.02001953125</v>
      </c>
      <c r="AX90" s="225">
        <v>5923.03759765625</v>
      </c>
      <c r="AY90" s="225">
        <v>5694.685546875</v>
      </c>
      <c r="AZ90" s="225">
        <v>5780.89404296875</v>
      </c>
      <c r="BA90" s="225">
        <v>5839.5771484375</v>
      </c>
      <c r="BB90" s="225">
        <v>5830.65185546875</v>
      </c>
      <c r="BC90" s="225">
        <v>5849.4453125</v>
      </c>
      <c r="BD90" s="225">
        <v>5915.06884765625</v>
      </c>
      <c r="BE90" s="225">
        <v>5656.515625</v>
      </c>
      <c r="BF90" s="225">
        <v>5744.515625</v>
      </c>
      <c r="BG90" s="225">
        <v>5827.25732421875</v>
      </c>
      <c r="BH90" s="225">
        <v>5785.99755859375</v>
      </c>
      <c r="BI90" s="225">
        <v>5919.798828125</v>
      </c>
      <c r="BJ90" s="225">
        <v>5873.92822265625</v>
      </c>
      <c r="BK90" s="225">
        <v>5658.8662109375</v>
      </c>
      <c r="BL90" s="225">
        <v>6544.98095703125</v>
      </c>
      <c r="BM90" s="225">
        <v>4519.4599609375</v>
      </c>
      <c r="BN90" s="225">
        <v>5198.25244140625</v>
      </c>
      <c r="BO90" s="225">
        <v>4595.79296875</v>
      </c>
      <c r="BP90" s="225">
        <v>5751.14990234375</v>
      </c>
      <c r="BQ90" s="225">
        <v>6870.99755859375</v>
      </c>
      <c r="BR90" s="225">
        <v>6385.7607421875</v>
      </c>
      <c r="BS90" s="225">
        <v>4979.58203125</v>
      </c>
      <c r="BT90" s="225">
        <v>5147.11767578125</v>
      </c>
      <c r="BU90" s="225">
        <v>4118.56640625</v>
      </c>
      <c r="BV90" s="225">
        <v>5947.59619140625</v>
      </c>
      <c r="BW90" s="225">
        <v>5984.27783203125</v>
      </c>
      <c r="BX90" s="225">
        <v>6558.72998046875</v>
      </c>
      <c r="BY90" s="225">
        <v>4499.08056640625</v>
      </c>
      <c r="BZ90" s="225">
        <v>5226.17333984375</v>
      </c>
      <c r="CA90" s="225">
        <v>4570.6240234375</v>
      </c>
      <c r="CB90" s="225">
        <v>5749.9140625</v>
      </c>
      <c r="CC90" s="225">
        <v>6892.6474609375</v>
      </c>
      <c r="CD90" s="225">
        <v>6370.21435546875</v>
      </c>
      <c r="CE90" s="225">
        <v>4954.80859375</v>
      </c>
      <c r="CF90" s="225">
        <v>5169.86767578125</v>
      </c>
      <c r="CG90" s="225">
        <v>3883.448486328125</v>
      </c>
      <c r="CH90" s="225">
        <v>5952.98828125</v>
      </c>
      <c r="CI90" s="225">
        <v>5978.7255859375</v>
      </c>
      <c r="CJ90" s="225">
        <v>6570.25341796875</v>
      </c>
      <c r="CK90" s="225">
        <v>4486.83056640625</v>
      </c>
      <c r="CL90" s="225">
        <v>5289.90234375</v>
      </c>
      <c r="CM90" s="225">
        <v>4543.525390625</v>
      </c>
      <c r="CN90" s="225">
        <v>5750.427734375</v>
      </c>
      <c r="CO90" s="225">
        <v>6816.349609375</v>
      </c>
      <c r="CP90" s="225">
        <v>6389.19287109375</v>
      </c>
      <c r="CQ90" s="225">
        <v>4956.56982421875</v>
      </c>
      <c r="CR90" s="225">
        <v>5168.671875</v>
      </c>
      <c r="CS90" s="225">
        <v>4121.7890625</v>
      </c>
      <c r="CT90" s="225">
        <v>5957.78564453125</v>
      </c>
      <c r="CU90" s="225">
        <v>5930.6806640625</v>
      </c>
      <c r="CV90" s="225">
        <v>6575.74658203125</v>
      </c>
      <c r="CW90" s="225">
        <v>4486.20361328125</v>
      </c>
      <c r="CX90" s="225">
        <v>5299.09326171875</v>
      </c>
      <c r="CY90" s="225">
        <v>4549.181640625</v>
      </c>
      <c r="CZ90" s="225">
        <v>5754.89501953125</v>
      </c>
      <c r="DA90" s="225">
        <v>6869.87353515625</v>
      </c>
      <c r="DB90" s="225">
        <v>6304.95947265625</v>
      </c>
      <c r="DC90" s="225">
        <v>4935.18212890625</v>
      </c>
      <c r="DD90" s="225">
        <v>5168.267578125</v>
      </c>
      <c r="DE90" s="225">
        <v>4078.958251953125</v>
      </c>
      <c r="DF90" s="225">
        <v>5936.337890625</v>
      </c>
      <c r="DG90" s="225">
        <v>5928.53125</v>
      </c>
      <c r="DH90" s="225">
        <v>6587.599609375</v>
      </c>
      <c r="DI90" s="225">
        <v>4495.2490234375</v>
      </c>
      <c r="DJ90" s="225">
        <v>5335.77197265625</v>
      </c>
      <c r="DK90" s="225">
        <v>4491.18017578125</v>
      </c>
      <c r="DL90" s="225">
        <v>5749.23681640625</v>
      </c>
      <c r="DM90" s="225">
        <v>6855.27685546875</v>
      </c>
      <c r="DN90" s="225">
        <v>6379.3916015625</v>
      </c>
      <c r="DO90" s="225">
        <v>4954.44677734375</v>
      </c>
      <c r="DP90" s="225">
        <v>5174.544921875</v>
      </c>
      <c r="DQ90" s="225">
        <v>3986.245849609375</v>
      </c>
      <c r="DR90" s="225">
        <v>5926.7451171875</v>
      </c>
      <c r="DS90" s="225">
        <v>5906.53857421875</v>
      </c>
      <c r="DT90" s="225">
        <v>6582.88916015625</v>
      </c>
      <c r="DU90" s="225">
        <v>4490.25</v>
      </c>
      <c r="DV90" s="225">
        <v>5331.79443359375</v>
      </c>
      <c r="DW90" s="225">
        <v>4499.09375</v>
      </c>
      <c r="DX90" s="225">
        <v>5759.2001953125</v>
      </c>
      <c r="DY90" s="225">
        <v>6840.76806640625</v>
      </c>
      <c r="DZ90" s="225">
        <v>6341.15576171875</v>
      </c>
      <c r="EA90" s="225">
        <v>4936.38134765625</v>
      </c>
      <c r="EB90" s="225">
        <v>5167.169921875</v>
      </c>
      <c r="EC90" s="225">
        <v>4221.9931640625</v>
      </c>
      <c r="ED90" s="225">
        <v>5914.5322265625</v>
      </c>
      <c r="EE90" s="225">
        <v>5899.4921875</v>
      </c>
      <c r="EF90" s="225">
        <v>6582.37548828125</v>
      </c>
      <c r="EG90" s="225">
        <v>4479.8115234375</v>
      </c>
      <c r="EH90" s="225">
        <v>5357.00439453125</v>
      </c>
      <c r="EI90" s="225">
        <v>4491.27783203125</v>
      </c>
      <c r="EJ90" s="225">
        <v>5757.087890625</v>
      </c>
      <c r="EK90" s="225">
        <v>6791.41455078125</v>
      </c>
      <c r="EL90" s="225">
        <v>6303.7822265625</v>
      </c>
      <c r="EM90" s="225">
        <v>4910.01806640625</v>
      </c>
      <c r="EN90" s="225">
        <v>5186.75</v>
      </c>
      <c r="EO90" s="225">
        <v>4054.070556640625</v>
      </c>
      <c r="EP90" s="225">
        <v>5909.0068359375</v>
      </c>
      <c r="EQ90" s="225">
        <v>5906.92138671875</v>
      </c>
      <c r="ER90" s="225">
        <v>6591.64013671875</v>
      </c>
      <c r="ES90" s="225">
        <v>4495.03369140625</v>
      </c>
      <c r="ET90" s="225">
        <v>5384.51806640625</v>
      </c>
      <c r="EU90" s="225">
        <v>4498.1845703125</v>
      </c>
      <c r="EV90" s="225">
        <v>5757.4814453125</v>
      </c>
      <c r="EW90" s="225">
        <v>6697.625</v>
      </c>
      <c r="EX90" s="225">
        <v>6316.62109375</v>
      </c>
      <c r="EY90" s="225">
        <v>4915.16015625</v>
      </c>
      <c r="EZ90" s="225">
        <v>5183.82470703125</v>
      </c>
      <c r="FA90" s="225">
        <v>4128.056640625</v>
      </c>
      <c r="FB90" s="225">
        <v>5906.43798828125</v>
      </c>
      <c r="FC90" s="225">
        <v>5899.1845703125</v>
      </c>
      <c r="FD90" s="225">
        <v>6594.23095703125</v>
      </c>
      <c r="FE90" s="225">
        <v>4482.5390625</v>
      </c>
      <c r="FF90" s="225">
        <v>5407.85888671875</v>
      </c>
      <c r="FG90" s="225">
        <v>4477.52880859375</v>
      </c>
      <c r="FH90" s="225">
        <v>5757.57568359375</v>
      </c>
      <c r="FI90" s="225">
        <v>6702.89794921875</v>
      </c>
      <c r="FJ90" s="225">
        <v>6321.0498046875</v>
      </c>
      <c r="FK90" s="225">
        <v>4918.443359375</v>
      </c>
      <c r="FL90" s="225">
        <v>5194.53564453125</v>
      </c>
      <c r="FM90" s="225">
        <v>4179.50537109375</v>
      </c>
      <c r="FN90" s="225">
        <v>5895.306640625</v>
      </c>
      <c r="FO90" s="225">
        <v>5867.7041015625</v>
      </c>
      <c r="FP90" s="225">
        <v>6592.62841796875</v>
      </c>
      <c r="FQ90" s="225">
        <v>4462.23046875</v>
      </c>
      <c r="FR90" s="225">
        <v>5438.45703125</v>
      </c>
      <c r="FS90" s="225">
        <v>4515.11376953125</v>
      </c>
      <c r="FT90" s="225">
        <v>5760.52978515625</v>
      </c>
      <c r="FU90" s="225">
        <v>6619.50830078125</v>
      </c>
      <c r="FV90" s="225">
        <v>6240.19287109375</v>
      </c>
      <c r="FW90" s="225">
        <v>4887.29150390625</v>
      </c>
      <c r="FX90" s="225">
        <v>5210.69873046875</v>
      </c>
      <c r="FY90" s="225">
        <v>4294.02734375</v>
      </c>
      <c r="FZ90" s="225">
        <v>5870.80859375</v>
      </c>
      <c r="GA90" s="225">
        <v>5861.3125</v>
      </c>
      <c r="GB90" s="225">
        <v>5905.39111328125</v>
      </c>
      <c r="GC90" s="225">
        <v>5897.01708984375</v>
      </c>
      <c r="GD90" s="225">
        <v>5857.6923828125</v>
      </c>
      <c r="GE90" s="225">
        <v>5848.8359375</v>
      </c>
      <c r="GF90" s="225">
        <v>5877.060546875</v>
      </c>
      <c r="GG90" s="225">
        <v>5841.1943359375</v>
      </c>
      <c r="GH90" s="225">
        <v>5842.9208984375</v>
      </c>
      <c r="GI90" s="225">
        <v>5831.888671875</v>
      </c>
      <c r="GJ90" s="225">
        <v>5801.72802734375</v>
      </c>
      <c r="GK90" s="225">
        <v>5767.84912109375</v>
      </c>
      <c r="GL90" s="225">
        <v>6579.1962890625</v>
      </c>
      <c r="GM90" s="225">
        <v>4486.1044921875</v>
      </c>
      <c r="GN90" s="225">
        <v>5345.134765625</v>
      </c>
      <c r="GO90" s="225">
        <v>4514.40087890625</v>
      </c>
      <c r="GP90" s="225">
        <v>5756.66748046875</v>
      </c>
      <c r="GQ90" s="225">
        <v>6746.08544921875</v>
      </c>
      <c r="GR90" s="225">
        <v>6315.59619140625</v>
      </c>
      <c r="GS90" s="225">
        <v>4927.501953125</v>
      </c>
      <c r="GT90" s="225">
        <v>5184.9140625</v>
      </c>
      <c r="GU90" s="225">
        <v>4153.2138671875</v>
      </c>
      <c r="GV90" s="225">
        <v>5906.9765625</v>
      </c>
      <c r="GW90" s="225">
        <v>5899.837890625</v>
      </c>
      <c r="GX90" s="225">
        <v>5833.39990234375</v>
      </c>
      <c r="GY90" s="225">
        <v>5833.3994140625</v>
      </c>
    </row>
    <row r="91" spans="1:207" x14ac:dyDescent="0.25">
      <c r="A91" s="226">
        <v>45413</v>
      </c>
      <c r="B91" s="225">
        <v>5</v>
      </c>
      <c r="C91" s="225">
        <v>2024</v>
      </c>
      <c r="D91" s="225">
        <v>6181.29931640625</v>
      </c>
      <c r="E91" s="225">
        <v>6132.00537109375</v>
      </c>
      <c r="F91" s="225">
        <v>6183.63232421875</v>
      </c>
      <c r="G91" s="225">
        <v>6162.02685546875</v>
      </c>
      <c r="H91" s="225">
        <v>6208.45947265625</v>
      </c>
      <c r="I91" s="225">
        <v>5927.02783203125</v>
      </c>
      <c r="J91" s="225">
        <v>6177.1181640625</v>
      </c>
      <c r="K91" s="225">
        <v>6151.79638671875</v>
      </c>
      <c r="L91" s="225">
        <v>6161.52587890625</v>
      </c>
      <c r="M91" s="225">
        <v>6114.9228515625</v>
      </c>
      <c r="N91" s="225">
        <v>6174.51318359375</v>
      </c>
      <c r="O91" s="225">
        <v>5884.22216796875</v>
      </c>
      <c r="P91" s="225">
        <v>6095.47802734375</v>
      </c>
      <c r="Q91" s="225">
        <v>6082.3818359375</v>
      </c>
      <c r="R91" s="225">
        <v>6148.28271484375</v>
      </c>
      <c r="S91" s="225">
        <v>6222.92041015625</v>
      </c>
      <c r="T91" s="225">
        <v>6178.7724609375</v>
      </c>
      <c r="U91" s="225">
        <v>5918.19921875</v>
      </c>
      <c r="V91" s="225">
        <v>6074.19140625</v>
      </c>
      <c r="W91" s="225">
        <v>6103.5771484375</v>
      </c>
      <c r="X91" s="225">
        <v>6173.75146484375</v>
      </c>
      <c r="Y91" s="225">
        <v>6112.23193359375</v>
      </c>
      <c r="Z91" s="225">
        <v>6212.1025390625</v>
      </c>
      <c r="AA91" s="225">
        <v>5950.4990234375</v>
      </c>
      <c r="AB91" s="225">
        <v>6115.4482421875</v>
      </c>
      <c r="AC91" s="225">
        <v>6121.98388671875</v>
      </c>
      <c r="AD91" s="225">
        <v>6141.091796875</v>
      </c>
      <c r="AE91" s="225">
        <v>6215.72802734375</v>
      </c>
      <c r="AF91" s="225">
        <v>6165.73779296875</v>
      </c>
      <c r="AG91" s="225">
        <v>5984.97509765625</v>
      </c>
      <c r="AH91" s="225">
        <v>6073.849609375</v>
      </c>
      <c r="AI91" s="225">
        <v>6107.0048828125</v>
      </c>
      <c r="AJ91" s="225">
        <v>6107.89306640625</v>
      </c>
      <c r="AK91" s="225">
        <v>6103.40771484375</v>
      </c>
      <c r="AL91" s="225">
        <v>6197.4853515625</v>
      </c>
      <c r="AM91" s="225">
        <v>5942.59619140625</v>
      </c>
      <c r="AN91" s="225">
        <v>6077.9423828125</v>
      </c>
      <c r="AO91" s="225">
        <v>6106.4208984375</v>
      </c>
      <c r="AP91" s="225">
        <v>6084.42529296875</v>
      </c>
      <c r="AQ91" s="225">
        <v>6214.24853515625</v>
      </c>
      <c r="AR91" s="225">
        <v>6176.2802734375</v>
      </c>
      <c r="AS91" s="225">
        <v>5909.76904296875</v>
      </c>
      <c r="AT91" s="225">
        <v>6059.630859375</v>
      </c>
      <c r="AU91" s="225">
        <v>6096.072265625</v>
      </c>
      <c r="AV91" s="225">
        <v>6073.88330078125</v>
      </c>
      <c r="AW91" s="225">
        <v>6092.2744140625</v>
      </c>
      <c r="AX91" s="225">
        <v>6184.10986328125</v>
      </c>
      <c r="AY91" s="225">
        <v>5954.14990234375</v>
      </c>
      <c r="AZ91" s="225">
        <v>6026.1015625</v>
      </c>
      <c r="BA91" s="225">
        <v>6069.75732421875</v>
      </c>
      <c r="BB91" s="225">
        <v>6073.8212890625</v>
      </c>
      <c r="BC91" s="225">
        <v>6080.7900390625</v>
      </c>
      <c r="BD91" s="225">
        <v>6167.62548828125</v>
      </c>
      <c r="BE91" s="225">
        <v>5914.9833984375</v>
      </c>
      <c r="BF91" s="225">
        <v>5979.9013671875</v>
      </c>
      <c r="BG91" s="225">
        <v>6052.810546875</v>
      </c>
      <c r="BH91" s="225">
        <v>6022.482421875</v>
      </c>
      <c r="BI91" s="225">
        <v>6144.4990234375</v>
      </c>
      <c r="BJ91" s="225">
        <v>6138.06591796875</v>
      </c>
      <c r="BK91" s="225">
        <v>5915.68603515625</v>
      </c>
      <c r="BL91" s="225">
        <v>6845.3876953125</v>
      </c>
      <c r="BM91" s="225">
        <v>4809.794921875</v>
      </c>
      <c r="BN91" s="225">
        <v>5393.25439453125</v>
      </c>
      <c r="BO91" s="225">
        <v>4719.51904296875</v>
      </c>
      <c r="BP91" s="225">
        <v>5939.59716796875</v>
      </c>
      <c r="BQ91" s="225">
        <v>6930.193359375</v>
      </c>
      <c r="BR91" s="225">
        <v>6670.2939453125</v>
      </c>
      <c r="BS91" s="225">
        <v>5381.8037109375</v>
      </c>
      <c r="BT91" s="225">
        <v>5360.08349609375</v>
      </c>
      <c r="BU91" s="225">
        <v>4425.42529296875</v>
      </c>
      <c r="BV91" s="225">
        <v>6266.07470703125</v>
      </c>
      <c r="BW91" s="225">
        <v>6230.53759765625</v>
      </c>
      <c r="BX91" s="225">
        <v>6864.86083984375</v>
      </c>
      <c r="BY91" s="225">
        <v>4792.3173828125</v>
      </c>
      <c r="BZ91" s="225">
        <v>5425.140625</v>
      </c>
      <c r="CA91" s="225">
        <v>4690.25830078125</v>
      </c>
      <c r="CB91" s="225">
        <v>5938.2314453125</v>
      </c>
      <c r="CC91" s="225">
        <v>6950.69482421875</v>
      </c>
      <c r="CD91" s="225">
        <v>6645.87841796875</v>
      </c>
      <c r="CE91" s="225">
        <v>5356.10595703125</v>
      </c>
      <c r="CF91" s="225">
        <v>5394.5849609375</v>
      </c>
      <c r="CG91" s="225">
        <v>4178.0947265625</v>
      </c>
      <c r="CH91" s="225">
        <v>6273.1875</v>
      </c>
      <c r="CI91" s="225">
        <v>6225.49267578125</v>
      </c>
      <c r="CJ91" s="225">
        <v>6880.74267578125</v>
      </c>
      <c r="CK91" s="225">
        <v>4780.45654296875</v>
      </c>
      <c r="CL91" s="225">
        <v>5486.2578125</v>
      </c>
      <c r="CM91" s="225">
        <v>4658.43115234375</v>
      </c>
      <c r="CN91" s="225">
        <v>5937.99951171875</v>
      </c>
      <c r="CO91" s="225">
        <v>6867.0009765625</v>
      </c>
      <c r="CP91" s="225">
        <v>6667.3857421875</v>
      </c>
      <c r="CQ91" s="225">
        <v>5359.66064453125</v>
      </c>
      <c r="CR91" s="225">
        <v>5394.18359375</v>
      </c>
      <c r="CS91" s="225">
        <v>4450.07177734375</v>
      </c>
      <c r="CT91" s="225">
        <v>6279.69287109375</v>
      </c>
      <c r="CU91" s="225">
        <v>6181.89306640625</v>
      </c>
      <c r="CV91" s="225">
        <v>6886.93505859375</v>
      </c>
      <c r="CW91" s="225">
        <v>4786.05908203125</v>
      </c>
      <c r="CX91" s="225">
        <v>5500.7919921875</v>
      </c>
      <c r="CY91" s="225">
        <v>4665.56298828125</v>
      </c>
      <c r="CZ91" s="225">
        <v>5941.38623046875</v>
      </c>
      <c r="DA91" s="225">
        <v>6924.55810546875</v>
      </c>
      <c r="DB91" s="225">
        <v>6576.1083984375</v>
      </c>
      <c r="DC91" s="225">
        <v>5338.8544921875</v>
      </c>
      <c r="DD91" s="225">
        <v>5396.1005859375</v>
      </c>
      <c r="DE91" s="225">
        <v>4405.17626953125</v>
      </c>
      <c r="DF91" s="225">
        <v>6260.59375</v>
      </c>
      <c r="DG91" s="225">
        <v>6182.0625</v>
      </c>
      <c r="DH91" s="225">
        <v>6902.8271484375</v>
      </c>
      <c r="DI91" s="225">
        <v>4791.54833984375</v>
      </c>
      <c r="DJ91" s="225">
        <v>5538.5908203125</v>
      </c>
      <c r="DK91" s="225">
        <v>4607.248046875</v>
      </c>
      <c r="DL91" s="225">
        <v>5936.5927734375</v>
      </c>
      <c r="DM91" s="225">
        <v>6906.59521484375</v>
      </c>
      <c r="DN91" s="225">
        <v>6643.13623046875</v>
      </c>
      <c r="DO91" s="225">
        <v>5358.42919921875</v>
      </c>
      <c r="DP91" s="225">
        <v>5400.4248046875</v>
      </c>
      <c r="DQ91" s="225">
        <v>4296.01123046875</v>
      </c>
      <c r="DR91" s="225">
        <v>6254.96923828125</v>
      </c>
      <c r="DS91" s="225">
        <v>6161.94970703125</v>
      </c>
      <c r="DT91" s="225">
        <v>6898.67138671875</v>
      </c>
      <c r="DU91" s="225">
        <v>4786.73583984375</v>
      </c>
      <c r="DV91" s="225">
        <v>5532.8271484375</v>
      </c>
      <c r="DW91" s="225">
        <v>4612.69873046875</v>
      </c>
      <c r="DX91" s="225">
        <v>5944.9384765625</v>
      </c>
      <c r="DY91" s="225">
        <v>6894.03271484375</v>
      </c>
      <c r="DZ91" s="225">
        <v>6602.42041015625</v>
      </c>
      <c r="EA91" s="225">
        <v>5342.29150390625</v>
      </c>
      <c r="EB91" s="225">
        <v>5399.068359375</v>
      </c>
      <c r="EC91" s="225">
        <v>4563.2880859375</v>
      </c>
      <c r="ED91" s="225">
        <v>6246.55908203125</v>
      </c>
      <c r="EE91" s="225">
        <v>6154.91845703125</v>
      </c>
      <c r="EF91" s="225">
        <v>6898.9619140625</v>
      </c>
      <c r="EG91" s="225">
        <v>4779.7392578125</v>
      </c>
      <c r="EH91" s="225">
        <v>5555.3681640625</v>
      </c>
      <c r="EI91" s="225">
        <v>4605.80029296875</v>
      </c>
      <c r="EJ91" s="225">
        <v>5942.0498046875</v>
      </c>
      <c r="EK91" s="225">
        <v>6838.19580078125</v>
      </c>
      <c r="EL91" s="225">
        <v>6564.64111328125</v>
      </c>
      <c r="EM91" s="225">
        <v>5316.1669921875</v>
      </c>
      <c r="EN91" s="225">
        <v>5423.95166015625</v>
      </c>
      <c r="EO91" s="225">
        <v>4372.06103515625</v>
      </c>
      <c r="EP91" s="225">
        <v>6240.44970703125</v>
      </c>
      <c r="EQ91" s="225">
        <v>6163.044921875</v>
      </c>
      <c r="ER91" s="225">
        <v>6910.93896484375</v>
      </c>
      <c r="ES91" s="225">
        <v>4792.59423828125</v>
      </c>
      <c r="ET91" s="225">
        <v>5583.20361328125</v>
      </c>
      <c r="EU91" s="225">
        <v>4611.37841796875</v>
      </c>
      <c r="EV91" s="225">
        <v>5943.86962890625</v>
      </c>
      <c r="EW91" s="225">
        <v>6738.16552734375</v>
      </c>
      <c r="EX91" s="225">
        <v>6573.87451171875</v>
      </c>
      <c r="EY91" s="225">
        <v>5321.236328125</v>
      </c>
      <c r="EZ91" s="225">
        <v>5422.732421875</v>
      </c>
      <c r="FA91" s="225">
        <v>4465.67041015625</v>
      </c>
      <c r="FB91" s="225">
        <v>6238.2568359375</v>
      </c>
      <c r="FC91" s="225">
        <v>6155.7685546875</v>
      </c>
      <c r="FD91" s="225">
        <v>6917.71630859375</v>
      </c>
      <c r="FE91" s="225">
        <v>4785.169921875</v>
      </c>
      <c r="FF91" s="225">
        <v>5609.35107421875</v>
      </c>
      <c r="FG91" s="225">
        <v>4589.93701171875</v>
      </c>
      <c r="FH91" s="225">
        <v>5941.67822265625</v>
      </c>
      <c r="FI91" s="225">
        <v>6740.55859375</v>
      </c>
      <c r="FJ91" s="225">
        <v>6569.28173828125</v>
      </c>
      <c r="FK91" s="225">
        <v>5326.69287109375</v>
      </c>
      <c r="FL91" s="225">
        <v>5438.75146484375</v>
      </c>
      <c r="FM91" s="225">
        <v>4520.88037109375</v>
      </c>
      <c r="FN91" s="225">
        <v>6230.4921875</v>
      </c>
      <c r="FO91" s="225">
        <v>6126.03125</v>
      </c>
      <c r="FP91" s="225">
        <v>6918.869140625</v>
      </c>
      <c r="FQ91" s="225">
        <v>4766.29248046875</v>
      </c>
      <c r="FR91" s="225">
        <v>5630.44091796875</v>
      </c>
      <c r="FS91" s="225">
        <v>4622.40087890625</v>
      </c>
      <c r="FT91" s="225">
        <v>5942.9375</v>
      </c>
      <c r="FU91" s="225">
        <v>6652.78271484375</v>
      </c>
      <c r="FV91" s="225">
        <v>6492.455078125</v>
      </c>
      <c r="FW91" s="225">
        <v>5300.140625</v>
      </c>
      <c r="FX91" s="225">
        <v>5465.384765625</v>
      </c>
      <c r="FY91" s="225">
        <v>4658.517578125</v>
      </c>
      <c r="FZ91" s="225">
        <v>6207.361328125</v>
      </c>
      <c r="GA91" s="225">
        <v>6120.732421875</v>
      </c>
      <c r="GB91" s="225">
        <v>6157.9482421875</v>
      </c>
      <c r="GC91" s="225">
        <v>6148.25439453125</v>
      </c>
      <c r="GD91" s="225">
        <v>6107.849609375</v>
      </c>
      <c r="GE91" s="225">
        <v>6101.0380859375</v>
      </c>
      <c r="GF91" s="225">
        <v>6124.59716796875</v>
      </c>
      <c r="GG91" s="225">
        <v>6090.13037109375</v>
      </c>
      <c r="GH91" s="225">
        <v>6088.15869140625</v>
      </c>
      <c r="GI91" s="225">
        <v>6074.6220703125</v>
      </c>
      <c r="GJ91" s="225">
        <v>6042.466796875</v>
      </c>
      <c r="GK91" s="225">
        <v>6003.31005859375</v>
      </c>
      <c r="GL91" s="225">
        <v>6894.2802734375</v>
      </c>
      <c r="GM91" s="225">
        <v>4784.6357421875</v>
      </c>
      <c r="GN91" s="225">
        <v>5543.513671875</v>
      </c>
      <c r="GO91" s="225">
        <v>4628.14794921875</v>
      </c>
      <c r="GP91" s="225">
        <v>5941.78564453125</v>
      </c>
      <c r="GQ91" s="225">
        <v>6789.81640625</v>
      </c>
      <c r="GR91" s="225">
        <v>6576.076171875</v>
      </c>
      <c r="GS91" s="225">
        <v>5333.76220703125</v>
      </c>
      <c r="GT91" s="225">
        <v>5422.64794921875</v>
      </c>
      <c r="GU91" s="225">
        <v>4489.974609375</v>
      </c>
      <c r="GV91" s="225">
        <v>6238.1474609375</v>
      </c>
      <c r="GW91" s="225">
        <v>6155.49365234375</v>
      </c>
      <c r="GX91" s="225">
        <v>6078.19384765625</v>
      </c>
      <c r="GY91" s="225">
        <v>6078.19287109375</v>
      </c>
    </row>
    <row r="92" spans="1:207" x14ac:dyDescent="0.25">
      <c r="A92" s="226">
        <v>45444</v>
      </c>
      <c r="B92" s="225">
        <v>6</v>
      </c>
      <c r="C92" s="225">
        <v>2024</v>
      </c>
      <c r="D92" s="225">
        <v>6417.11376953125</v>
      </c>
      <c r="E92" s="225">
        <v>6415.85107421875</v>
      </c>
      <c r="F92" s="225">
        <v>6465.9892578125</v>
      </c>
      <c r="G92" s="225">
        <v>6435.8759765625</v>
      </c>
      <c r="H92" s="225">
        <v>6518.54833984375</v>
      </c>
      <c r="I92" s="225">
        <v>6235.5078125</v>
      </c>
      <c r="J92" s="225">
        <v>6408.3798828125</v>
      </c>
      <c r="K92" s="225">
        <v>6439.896484375</v>
      </c>
      <c r="L92" s="225">
        <v>6451.2294921875</v>
      </c>
      <c r="M92" s="225">
        <v>6389.650390625</v>
      </c>
      <c r="N92" s="225">
        <v>6489.556640625</v>
      </c>
      <c r="O92" s="225">
        <v>6185.099609375</v>
      </c>
      <c r="P92" s="225">
        <v>6341.6484375</v>
      </c>
      <c r="Q92" s="225">
        <v>6375.60302734375</v>
      </c>
      <c r="R92" s="225">
        <v>6446.27490234375</v>
      </c>
      <c r="S92" s="225">
        <v>6492.4091796875</v>
      </c>
      <c r="T92" s="225">
        <v>6492.501953125</v>
      </c>
      <c r="U92" s="225">
        <v>6217.1484375</v>
      </c>
      <c r="V92" s="225">
        <v>6314.97412109375</v>
      </c>
      <c r="W92" s="225">
        <v>6388.890625</v>
      </c>
      <c r="X92" s="225">
        <v>6479.07666015625</v>
      </c>
      <c r="Y92" s="225">
        <v>6391.0078125</v>
      </c>
      <c r="Z92" s="225">
        <v>6533.14501953125</v>
      </c>
      <c r="AA92" s="225">
        <v>6248.5830078125</v>
      </c>
      <c r="AB92" s="225">
        <v>6365.7509765625</v>
      </c>
      <c r="AC92" s="225">
        <v>6414.884765625</v>
      </c>
      <c r="AD92" s="225">
        <v>6445.00244140625</v>
      </c>
      <c r="AE92" s="225">
        <v>6484.42138671875</v>
      </c>
      <c r="AF92" s="225">
        <v>6476.326171875</v>
      </c>
      <c r="AG92" s="225">
        <v>6285.26806640625</v>
      </c>
      <c r="AH92" s="225">
        <v>6324.7998046875</v>
      </c>
      <c r="AI92" s="225">
        <v>6399.3857421875</v>
      </c>
      <c r="AJ92" s="225">
        <v>6415.26904296875</v>
      </c>
      <c r="AK92" s="225">
        <v>6378.4501953125</v>
      </c>
      <c r="AL92" s="225">
        <v>6512.3486328125</v>
      </c>
      <c r="AM92" s="225">
        <v>6236.2529296875</v>
      </c>
      <c r="AN92" s="225">
        <v>6331.33056640625</v>
      </c>
      <c r="AO92" s="225">
        <v>6404.33154296875</v>
      </c>
      <c r="AP92" s="225">
        <v>6390.5732421875</v>
      </c>
      <c r="AQ92" s="225">
        <v>6487.75634765625</v>
      </c>
      <c r="AR92" s="225">
        <v>6481.27783203125</v>
      </c>
      <c r="AS92" s="225">
        <v>6208.99755859375</v>
      </c>
      <c r="AT92" s="225">
        <v>6320.79150390625</v>
      </c>
      <c r="AU92" s="225">
        <v>6384.93359375</v>
      </c>
      <c r="AV92" s="225">
        <v>6392.63037109375</v>
      </c>
      <c r="AW92" s="225">
        <v>6368.64453125</v>
      </c>
      <c r="AX92" s="225">
        <v>6488.73779296875</v>
      </c>
      <c r="AY92" s="225">
        <v>6253.8046875</v>
      </c>
      <c r="AZ92" s="225">
        <v>6291.3017578125</v>
      </c>
      <c r="BA92" s="225">
        <v>6366.93603515625</v>
      </c>
      <c r="BB92" s="225">
        <v>6395.83837890625</v>
      </c>
      <c r="BC92" s="225">
        <v>6370.3642578125</v>
      </c>
      <c r="BD92" s="225">
        <v>6476.599609375</v>
      </c>
      <c r="BE92" s="225">
        <v>6214.3701171875</v>
      </c>
      <c r="BF92" s="225">
        <v>6251.77783203125</v>
      </c>
      <c r="BG92" s="225">
        <v>6345.86865234375</v>
      </c>
      <c r="BH92" s="225">
        <v>6338.90576171875</v>
      </c>
      <c r="BI92" s="225">
        <v>6406.8310546875</v>
      </c>
      <c r="BJ92" s="225">
        <v>6442.3310546875</v>
      </c>
      <c r="BK92" s="225">
        <v>6217.33447265625</v>
      </c>
      <c r="BL92" s="225">
        <v>7060.39111328125</v>
      </c>
      <c r="BM92" s="225">
        <v>4906.40234375</v>
      </c>
      <c r="BN92" s="225">
        <v>5557.43798828125</v>
      </c>
      <c r="BO92" s="225">
        <v>5453.3125</v>
      </c>
      <c r="BP92" s="225">
        <v>6082.47021484375</v>
      </c>
      <c r="BQ92" s="225">
        <v>7259.94677734375</v>
      </c>
      <c r="BR92" s="225">
        <v>6917.43603515625</v>
      </c>
      <c r="BS92" s="225">
        <v>5668.02294921875</v>
      </c>
      <c r="BT92" s="225">
        <v>5650.50439453125</v>
      </c>
      <c r="BU92" s="225">
        <v>4687.623046875</v>
      </c>
      <c r="BV92" s="225">
        <v>6641.0576171875</v>
      </c>
      <c r="BW92" s="225">
        <v>6389.08203125</v>
      </c>
      <c r="BX92" s="225">
        <v>7078.8955078125</v>
      </c>
      <c r="BY92" s="225">
        <v>4889.79638671875</v>
      </c>
      <c r="BZ92" s="225">
        <v>5587.9892578125</v>
      </c>
      <c r="CA92" s="225">
        <v>5419.2119140625</v>
      </c>
      <c r="CB92" s="225">
        <v>6077.7041015625</v>
      </c>
      <c r="CC92" s="225">
        <v>7278.62939453125</v>
      </c>
      <c r="CD92" s="225">
        <v>6904.32666015625</v>
      </c>
      <c r="CE92" s="225">
        <v>5641.25390625</v>
      </c>
      <c r="CF92" s="225">
        <v>5689.18701171875</v>
      </c>
      <c r="CG92" s="225">
        <v>4428.2626953125</v>
      </c>
      <c r="CH92" s="225">
        <v>6647.75830078125</v>
      </c>
      <c r="CI92" s="225">
        <v>6383.6962890625</v>
      </c>
      <c r="CJ92" s="225">
        <v>7093.19873046875</v>
      </c>
      <c r="CK92" s="225">
        <v>4877.55419921875</v>
      </c>
      <c r="CL92" s="225">
        <v>5644.697265625</v>
      </c>
      <c r="CM92" s="225">
        <v>5351.60205078125</v>
      </c>
      <c r="CN92" s="225">
        <v>6076.3447265625</v>
      </c>
      <c r="CO92" s="225">
        <v>7193.69482421875</v>
      </c>
      <c r="CP92" s="225">
        <v>6921.13916015625</v>
      </c>
      <c r="CQ92" s="225">
        <v>5645.70849609375</v>
      </c>
      <c r="CR92" s="225">
        <v>5690.3779296875</v>
      </c>
      <c r="CS92" s="225">
        <v>4700.13916015625</v>
      </c>
      <c r="CT92" s="225">
        <v>6655.51806640625</v>
      </c>
      <c r="CU92" s="225">
        <v>6346.23828125</v>
      </c>
      <c r="CV92" s="225">
        <v>7100.44775390625</v>
      </c>
      <c r="CW92" s="225">
        <v>4885.4296875</v>
      </c>
      <c r="CX92" s="225">
        <v>5663.29296875</v>
      </c>
      <c r="CY92" s="225">
        <v>5364.91650390625</v>
      </c>
      <c r="CZ92" s="225">
        <v>6078.74658203125</v>
      </c>
      <c r="DA92" s="225">
        <v>7251.85791015625</v>
      </c>
      <c r="DB92" s="225">
        <v>6834.42041015625</v>
      </c>
      <c r="DC92" s="225">
        <v>5624.47314453125</v>
      </c>
      <c r="DD92" s="225">
        <v>5695.36669921875</v>
      </c>
      <c r="DE92" s="225">
        <v>4654.09716796875</v>
      </c>
      <c r="DF92" s="225">
        <v>6645.6083984375</v>
      </c>
      <c r="DG92" s="225">
        <v>6348.71728515625</v>
      </c>
      <c r="DH92" s="225">
        <v>7114.81640625</v>
      </c>
      <c r="DI92" s="225">
        <v>4889.5947265625</v>
      </c>
      <c r="DJ92" s="225">
        <v>5700.21484375</v>
      </c>
      <c r="DK92" s="225">
        <v>5278.44482421875</v>
      </c>
      <c r="DL92" s="225">
        <v>6072.61669921875</v>
      </c>
      <c r="DM92" s="225">
        <v>7230.720703125</v>
      </c>
      <c r="DN92" s="225">
        <v>6903.009765625</v>
      </c>
      <c r="DO92" s="225">
        <v>5644.57177734375</v>
      </c>
      <c r="DP92" s="225">
        <v>5704.95703125</v>
      </c>
      <c r="DQ92" s="225">
        <v>4545.7470703125</v>
      </c>
      <c r="DR92" s="225">
        <v>6644.96630859375</v>
      </c>
      <c r="DS92" s="225">
        <v>6329.19287109375</v>
      </c>
      <c r="DT92" s="225">
        <v>7111.4453125</v>
      </c>
      <c r="DU92" s="225">
        <v>4885.8134765625</v>
      </c>
      <c r="DV92" s="225">
        <v>5692.3388671875</v>
      </c>
      <c r="DW92" s="225">
        <v>5279.36328125</v>
      </c>
      <c r="DX92" s="225">
        <v>6079.87548828125</v>
      </c>
      <c r="DY92" s="225">
        <v>7219.7197265625</v>
      </c>
      <c r="DZ92" s="225">
        <v>6865.94921875</v>
      </c>
      <c r="EA92" s="225">
        <v>5626.66162109375</v>
      </c>
      <c r="EB92" s="225">
        <v>5697.6015625</v>
      </c>
      <c r="EC92" s="225">
        <v>4815.001953125</v>
      </c>
      <c r="ED92" s="225">
        <v>6641.50830078125</v>
      </c>
      <c r="EE92" s="225">
        <v>6324.7353515625</v>
      </c>
      <c r="EF92" s="225">
        <v>7111.091796875</v>
      </c>
      <c r="EG92" s="225">
        <v>4880.74951171875</v>
      </c>
      <c r="EH92" s="225">
        <v>5710.6044921875</v>
      </c>
      <c r="EI92" s="225">
        <v>5272.06396484375</v>
      </c>
      <c r="EJ92" s="225">
        <v>6077.2373046875</v>
      </c>
      <c r="EK92" s="225">
        <v>7161.41845703125</v>
      </c>
      <c r="EL92" s="225">
        <v>6822.28369140625</v>
      </c>
      <c r="EM92" s="225">
        <v>5598.380859375</v>
      </c>
      <c r="EN92" s="225">
        <v>5723.7685546875</v>
      </c>
      <c r="EO92" s="225">
        <v>4620.6513671875</v>
      </c>
      <c r="EP92" s="225">
        <v>6637.40087890625</v>
      </c>
      <c r="EQ92" s="225">
        <v>6329.83154296875</v>
      </c>
      <c r="ER92" s="225">
        <v>7121.2001953125</v>
      </c>
      <c r="ES92" s="225">
        <v>4891.84033203125</v>
      </c>
      <c r="ET92" s="225">
        <v>5739.2802734375</v>
      </c>
      <c r="EU92" s="225">
        <v>5260.90576171875</v>
      </c>
      <c r="EV92" s="225">
        <v>6078.7646484375</v>
      </c>
      <c r="EW92" s="225">
        <v>7059.63330078125</v>
      </c>
      <c r="EX92" s="225">
        <v>6834.51025390625</v>
      </c>
      <c r="EY92" s="225">
        <v>5602.8857421875</v>
      </c>
      <c r="EZ92" s="225">
        <v>5724.75634765625</v>
      </c>
      <c r="FA92" s="225">
        <v>4713.2490234375</v>
      </c>
      <c r="FB92" s="225">
        <v>6636.5048828125</v>
      </c>
      <c r="FC92" s="225">
        <v>6328.58740234375</v>
      </c>
      <c r="FD92" s="225">
        <v>7124.28466796875</v>
      </c>
      <c r="FE92" s="225">
        <v>4886.05810546875</v>
      </c>
      <c r="FF92" s="225">
        <v>5765.1494140625</v>
      </c>
      <c r="FG92" s="225">
        <v>5224.626953125</v>
      </c>
      <c r="FH92" s="225">
        <v>6076.22119140625</v>
      </c>
      <c r="FI92" s="225">
        <v>7059.7080078125</v>
      </c>
      <c r="FJ92" s="225">
        <v>6832.84765625</v>
      </c>
      <c r="FK92" s="225">
        <v>5607.31494140625</v>
      </c>
      <c r="FL92" s="225">
        <v>5742.5947265625</v>
      </c>
      <c r="FM92" s="225">
        <v>4765.810546875</v>
      </c>
      <c r="FN92" s="225">
        <v>6633.45654296875</v>
      </c>
      <c r="FO92" s="225">
        <v>6300.5712890625</v>
      </c>
      <c r="FP92" s="225">
        <v>7121.71923828125</v>
      </c>
      <c r="FQ92" s="225">
        <v>4867.93115234375</v>
      </c>
      <c r="FR92" s="225">
        <v>5777.97900390625</v>
      </c>
      <c r="FS92" s="225">
        <v>5245.5283203125</v>
      </c>
      <c r="FT92" s="225">
        <v>6076.99169921875</v>
      </c>
      <c r="FU92" s="225">
        <v>6971.8564453125</v>
      </c>
      <c r="FV92" s="225">
        <v>6749.6650390625</v>
      </c>
      <c r="FW92" s="225">
        <v>5579.06201171875</v>
      </c>
      <c r="FX92" s="225">
        <v>5767.87890625</v>
      </c>
      <c r="FY92" s="225">
        <v>4907.58935546875</v>
      </c>
      <c r="FZ92" s="225">
        <v>6624.05078125</v>
      </c>
      <c r="GA92" s="225">
        <v>6294.7802734375</v>
      </c>
      <c r="GB92" s="225">
        <v>6428.39599609375</v>
      </c>
      <c r="GC92" s="225">
        <v>6419.59228515625</v>
      </c>
      <c r="GD92" s="225">
        <v>6384.49169921875</v>
      </c>
      <c r="GE92" s="225">
        <v>6374.04345703125</v>
      </c>
      <c r="GF92" s="225">
        <v>6402.43896484375</v>
      </c>
      <c r="GG92" s="225">
        <v>6368.0234375</v>
      </c>
      <c r="GH92" s="225">
        <v>6367.41357421875</v>
      </c>
      <c r="GI92" s="225">
        <v>6353.6123046875</v>
      </c>
      <c r="GJ92" s="225">
        <v>6325.81201171875</v>
      </c>
      <c r="GK92" s="225">
        <v>6286.037109375</v>
      </c>
      <c r="GL92" s="225">
        <v>7105.1708984375</v>
      </c>
      <c r="GM92" s="225">
        <v>4884.109375</v>
      </c>
      <c r="GN92" s="225">
        <v>5700.67431640625</v>
      </c>
      <c r="GO92" s="225">
        <v>5292.5947265625</v>
      </c>
      <c r="GP92" s="225">
        <v>6077.42138671875</v>
      </c>
      <c r="GQ92" s="225">
        <v>7112.271484375</v>
      </c>
      <c r="GR92" s="225">
        <v>6835.04736328125</v>
      </c>
      <c r="GS92" s="225">
        <v>5616.7685546875</v>
      </c>
      <c r="GT92" s="225">
        <v>5723.125</v>
      </c>
      <c r="GU92" s="225">
        <v>4738.78955078125</v>
      </c>
      <c r="GV92" s="225">
        <v>6636.521484375</v>
      </c>
      <c r="GW92" s="225">
        <v>6325.0615234375</v>
      </c>
      <c r="GX92" s="225">
        <v>6356.67138671875</v>
      </c>
      <c r="GY92" s="225">
        <v>6356.6708984375</v>
      </c>
    </row>
    <row r="93" spans="1:207" x14ac:dyDescent="0.25">
      <c r="A93" s="226">
        <v>45474</v>
      </c>
      <c r="B93" s="225">
        <v>7</v>
      </c>
      <c r="C93" s="225">
        <v>2024</v>
      </c>
      <c r="D93" s="225">
        <v>6661.53173828125</v>
      </c>
      <c r="E93" s="225">
        <v>6654.23486328125</v>
      </c>
      <c r="F93" s="225">
        <v>6675.2080078125</v>
      </c>
      <c r="G93" s="225">
        <v>6723.712890625</v>
      </c>
      <c r="H93" s="225">
        <v>6789.7939453125</v>
      </c>
      <c r="I93" s="225">
        <v>6502.68994140625</v>
      </c>
      <c r="J93" s="225">
        <v>6653.56005859375</v>
      </c>
      <c r="K93" s="225">
        <v>6682.099609375</v>
      </c>
      <c r="L93" s="225">
        <v>6665.6552734375</v>
      </c>
      <c r="M93" s="225">
        <v>6684.70703125</v>
      </c>
      <c r="N93" s="225">
        <v>6769.1376953125</v>
      </c>
      <c r="O93" s="225">
        <v>6448.423828125</v>
      </c>
      <c r="P93" s="225">
        <v>6586.68310546875</v>
      </c>
      <c r="Q93" s="225">
        <v>6618.53173828125</v>
      </c>
      <c r="R93" s="225">
        <v>6671.38134765625</v>
      </c>
      <c r="S93" s="225">
        <v>6785.4580078125</v>
      </c>
      <c r="T93" s="225">
        <v>6786.00244140625</v>
      </c>
      <c r="U93" s="225">
        <v>6479.62939453125</v>
      </c>
      <c r="V93" s="225">
        <v>6559.8525390625</v>
      </c>
      <c r="W93" s="225">
        <v>6634.27734375</v>
      </c>
      <c r="X93" s="225">
        <v>6705.71142578125</v>
      </c>
      <c r="Y93" s="225">
        <v>6696.52099609375</v>
      </c>
      <c r="Z93" s="225">
        <v>6829.37548828125</v>
      </c>
      <c r="AA93" s="225">
        <v>6508.53955078125</v>
      </c>
      <c r="AB93" s="225">
        <v>6617.12353515625</v>
      </c>
      <c r="AC93" s="225">
        <v>6667.56494140625</v>
      </c>
      <c r="AD93" s="225">
        <v>6677.53955078125</v>
      </c>
      <c r="AE93" s="225">
        <v>6781.189453125</v>
      </c>
      <c r="AF93" s="225">
        <v>6764.46142578125</v>
      </c>
      <c r="AG93" s="225">
        <v>6549.3115234375</v>
      </c>
      <c r="AH93" s="225">
        <v>6571.87841796875</v>
      </c>
      <c r="AI93" s="225">
        <v>6650.44873046875</v>
      </c>
      <c r="AJ93" s="225">
        <v>6652.4443359375</v>
      </c>
      <c r="AK93" s="225">
        <v>6679.22998046875</v>
      </c>
      <c r="AL93" s="225">
        <v>6809.3818359375</v>
      </c>
      <c r="AM93" s="225">
        <v>6504.00146484375</v>
      </c>
      <c r="AN93" s="225">
        <v>6579.22216796875</v>
      </c>
      <c r="AO93" s="225">
        <v>6659.17431640625</v>
      </c>
      <c r="AP93" s="225">
        <v>6630.72607421875</v>
      </c>
      <c r="AQ93" s="225">
        <v>6794.546875</v>
      </c>
      <c r="AR93" s="225">
        <v>6789.37255859375</v>
      </c>
      <c r="AS93" s="225">
        <v>6473.9189453125</v>
      </c>
      <c r="AT93" s="225">
        <v>6574.54443359375</v>
      </c>
      <c r="AU93" s="225">
        <v>6637.25048828125</v>
      </c>
      <c r="AV93" s="225">
        <v>6640.875</v>
      </c>
      <c r="AW93" s="225">
        <v>6683.265625</v>
      </c>
      <c r="AX93" s="225">
        <v>6807.42529296875</v>
      </c>
      <c r="AY93" s="225">
        <v>6520.67236328125</v>
      </c>
      <c r="AZ93" s="225">
        <v>6550.28173828125</v>
      </c>
      <c r="BA93" s="225">
        <v>6628.3408203125</v>
      </c>
      <c r="BB93" s="225">
        <v>6647.26806640625</v>
      </c>
      <c r="BC93" s="225">
        <v>6704.59912109375</v>
      </c>
      <c r="BD93" s="225">
        <v>6797.80322265625</v>
      </c>
      <c r="BE93" s="225">
        <v>6479.525390625</v>
      </c>
      <c r="BF93" s="225">
        <v>6513.28759765625</v>
      </c>
      <c r="BG93" s="225">
        <v>6609.19921875</v>
      </c>
      <c r="BH93" s="225">
        <v>6596.8125</v>
      </c>
      <c r="BI93" s="225">
        <v>6701.9521484375</v>
      </c>
      <c r="BJ93" s="225">
        <v>6768.7578125</v>
      </c>
      <c r="BK93" s="225">
        <v>6488.35693359375</v>
      </c>
      <c r="BL93" s="225">
        <v>7263.7763671875</v>
      </c>
      <c r="BM93" s="225">
        <v>5201.1396484375</v>
      </c>
      <c r="BN93" s="225">
        <v>5673.734375</v>
      </c>
      <c r="BO93" s="225">
        <v>5868.59423828125</v>
      </c>
      <c r="BP93" s="225">
        <v>6292.5859375</v>
      </c>
      <c r="BQ93" s="225">
        <v>7673.57666015625</v>
      </c>
      <c r="BR93" s="225">
        <v>7107.91845703125</v>
      </c>
      <c r="BS93" s="225">
        <v>5875.03662109375</v>
      </c>
      <c r="BT93" s="225">
        <v>5974.48046875</v>
      </c>
      <c r="BU93" s="225">
        <v>4894.30419921875</v>
      </c>
      <c r="BV93" s="225">
        <v>7058.18798828125</v>
      </c>
      <c r="BW93" s="225">
        <v>6616.1123046875</v>
      </c>
      <c r="BX93" s="225">
        <v>7287.9697265625</v>
      </c>
      <c r="BY93" s="225">
        <v>5186.4423828125</v>
      </c>
      <c r="BZ93" s="225">
        <v>5700.8759765625</v>
      </c>
      <c r="CA93" s="225">
        <v>5803.52294921875</v>
      </c>
      <c r="CB93" s="225">
        <v>6289.8896484375</v>
      </c>
      <c r="CC93" s="225">
        <v>7698.529296875</v>
      </c>
      <c r="CD93" s="225">
        <v>7097.322265625</v>
      </c>
      <c r="CE93" s="225">
        <v>5846.4228515625</v>
      </c>
      <c r="CF93" s="225">
        <v>6013.6298828125</v>
      </c>
      <c r="CG93" s="225">
        <v>4644.22900390625</v>
      </c>
      <c r="CH93" s="225">
        <v>7074.25</v>
      </c>
      <c r="CI93" s="225">
        <v>6610.7412109375</v>
      </c>
      <c r="CJ93" s="225">
        <v>7307.255859375</v>
      </c>
      <c r="CK93" s="225">
        <v>5174.455078125</v>
      </c>
      <c r="CL93" s="225">
        <v>5749.36767578125</v>
      </c>
      <c r="CM93" s="225">
        <v>5694.8642578125</v>
      </c>
      <c r="CN93" s="225">
        <v>6287.3125</v>
      </c>
      <c r="CO93" s="225">
        <v>7607.31298828125</v>
      </c>
      <c r="CP93" s="225">
        <v>7115.8798828125</v>
      </c>
      <c r="CQ93" s="225">
        <v>5848.68896484375</v>
      </c>
      <c r="CR93" s="225">
        <v>6017.31396484375</v>
      </c>
      <c r="CS93" s="225">
        <v>4889.68994140625</v>
      </c>
      <c r="CT93" s="225">
        <v>7088.67236328125</v>
      </c>
      <c r="CU93" s="225">
        <v>6567.85888671875</v>
      </c>
      <c r="CV93" s="225">
        <v>7319.38671875</v>
      </c>
      <c r="CW93" s="225">
        <v>5184.54931640625</v>
      </c>
      <c r="CX93" s="225">
        <v>5768.60693359375</v>
      </c>
      <c r="CY93" s="225">
        <v>5716.5322265625</v>
      </c>
      <c r="CZ93" s="225">
        <v>6286.74365234375</v>
      </c>
      <c r="DA93" s="225">
        <v>7669.1181640625</v>
      </c>
      <c r="DB93" s="225">
        <v>7021.5244140625</v>
      </c>
      <c r="DC93" s="225">
        <v>5829.15234375</v>
      </c>
      <c r="DD93" s="225">
        <v>6019.1083984375</v>
      </c>
      <c r="DE93" s="225">
        <v>4844.26611328125</v>
      </c>
      <c r="DF93" s="225">
        <v>7079.2841796875</v>
      </c>
      <c r="DG93" s="225">
        <v>6570.353515625</v>
      </c>
      <c r="DH93" s="225">
        <v>7337.03369140625</v>
      </c>
      <c r="DI93" s="225">
        <v>5186.646484375</v>
      </c>
      <c r="DJ93" s="225">
        <v>5800.197265625</v>
      </c>
      <c r="DK93" s="225">
        <v>5596.4775390625</v>
      </c>
      <c r="DL93" s="225">
        <v>6282.5771484375</v>
      </c>
      <c r="DM93" s="225">
        <v>7655.29296875</v>
      </c>
      <c r="DN93" s="225">
        <v>7097.3701171875</v>
      </c>
      <c r="DO93" s="225">
        <v>5843.98046875</v>
      </c>
      <c r="DP93" s="225">
        <v>6030.41845703125</v>
      </c>
      <c r="DQ93" s="225">
        <v>4740.58837890625</v>
      </c>
      <c r="DR93" s="225">
        <v>7074.55908203125</v>
      </c>
      <c r="DS93" s="225">
        <v>6548.25634765625</v>
      </c>
      <c r="DT93" s="225">
        <v>7336.365234375</v>
      </c>
      <c r="DU93" s="225">
        <v>5181.91455078125</v>
      </c>
      <c r="DV93" s="225">
        <v>5793.833984375</v>
      </c>
      <c r="DW93" s="225">
        <v>5591.08056640625</v>
      </c>
      <c r="DX93" s="225">
        <v>6292.0068359375</v>
      </c>
      <c r="DY93" s="225">
        <v>7640.0107421875</v>
      </c>
      <c r="DZ93" s="225">
        <v>7057.0859375</v>
      </c>
      <c r="EA93" s="225">
        <v>5828.951171875</v>
      </c>
      <c r="EB93" s="225">
        <v>6023.06591796875</v>
      </c>
      <c r="EC93" s="225">
        <v>4990.44091796875</v>
      </c>
      <c r="ED93" s="225">
        <v>7073.71923828125</v>
      </c>
      <c r="EE93" s="225">
        <v>6543.2548828125</v>
      </c>
      <c r="EF93" s="225">
        <v>7337.91552734375</v>
      </c>
      <c r="EG93" s="225">
        <v>5177.06103515625</v>
      </c>
      <c r="EH93" s="225">
        <v>5809.14599609375</v>
      </c>
      <c r="EI93" s="225">
        <v>5584.85693359375</v>
      </c>
      <c r="EJ93" s="225">
        <v>6288.494140625</v>
      </c>
      <c r="EK93" s="225">
        <v>7580.8251953125</v>
      </c>
      <c r="EL93" s="225">
        <v>7004.4052734375</v>
      </c>
      <c r="EM93" s="225">
        <v>5803.1806640625</v>
      </c>
      <c r="EN93" s="225">
        <v>6048.013671875</v>
      </c>
      <c r="EO93" s="225">
        <v>4802.1162109375</v>
      </c>
      <c r="EP93" s="225">
        <v>7074.53564453125</v>
      </c>
      <c r="EQ93" s="225">
        <v>6550.0048828125</v>
      </c>
      <c r="ER93" s="225">
        <v>7352.27587890625</v>
      </c>
      <c r="ES93" s="225">
        <v>5188.6318359375</v>
      </c>
      <c r="ET93" s="225">
        <v>5835.5029296875</v>
      </c>
      <c r="EU93" s="225">
        <v>5566.95361328125</v>
      </c>
      <c r="EV93" s="225">
        <v>6290.29052734375</v>
      </c>
      <c r="EW93" s="225">
        <v>7472.80126953125</v>
      </c>
      <c r="EX93" s="225">
        <v>7018.41064453125</v>
      </c>
      <c r="EY93" s="225">
        <v>5804.55859375</v>
      </c>
      <c r="EZ93" s="225">
        <v>6047.84814453125</v>
      </c>
      <c r="FA93" s="225">
        <v>4890.81689453125</v>
      </c>
      <c r="FB93" s="225">
        <v>7074.9677734375</v>
      </c>
      <c r="FC93" s="225">
        <v>6546.8076171875</v>
      </c>
      <c r="FD93" s="225">
        <v>7358.96923828125</v>
      </c>
      <c r="FE93" s="225">
        <v>5183.583984375</v>
      </c>
      <c r="FF93" s="225">
        <v>5859.66015625</v>
      </c>
      <c r="FG93" s="225">
        <v>5516.95947265625</v>
      </c>
      <c r="FH93" s="225">
        <v>6286.07177734375</v>
      </c>
      <c r="FI93" s="225">
        <v>7478.2529296875</v>
      </c>
      <c r="FJ93" s="225">
        <v>7012.63232421875</v>
      </c>
      <c r="FK93" s="225">
        <v>5807.05224609375</v>
      </c>
      <c r="FL93" s="225">
        <v>6066.53369140625</v>
      </c>
      <c r="FM93" s="225">
        <v>4937.59228515625</v>
      </c>
      <c r="FN93" s="225">
        <v>7063.88037109375</v>
      </c>
      <c r="FO93" s="225">
        <v>6516.1669921875</v>
      </c>
      <c r="FP93" s="225">
        <v>7360.474609375</v>
      </c>
      <c r="FQ93" s="225">
        <v>5166.78662109375</v>
      </c>
      <c r="FR93" s="225">
        <v>5868.0751953125</v>
      </c>
      <c r="FS93" s="225">
        <v>5531.59326171875</v>
      </c>
      <c r="FT93" s="225">
        <v>6284.50537109375</v>
      </c>
      <c r="FU93" s="225">
        <v>7381.7431640625</v>
      </c>
      <c r="FV93" s="225">
        <v>6917.38232421875</v>
      </c>
      <c r="FW93" s="225">
        <v>5784.94091796875</v>
      </c>
      <c r="FX93" s="225">
        <v>6092.19287109375</v>
      </c>
      <c r="FY93" s="225">
        <v>5073.7353515625</v>
      </c>
      <c r="FZ93" s="225">
        <v>7063.765625</v>
      </c>
      <c r="GA93" s="225">
        <v>6510.83056640625</v>
      </c>
      <c r="GB93" s="225">
        <v>6674.0869140625</v>
      </c>
      <c r="GC93" s="225">
        <v>6667.58544921875</v>
      </c>
      <c r="GD93" s="225">
        <v>6634.30078125</v>
      </c>
      <c r="GE93" s="225">
        <v>6626.2646484375</v>
      </c>
      <c r="GF93" s="225">
        <v>6657.99560546875</v>
      </c>
      <c r="GG93" s="225">
        <v>6622.205078125</v>
      </c>
      <c r="GH93" s="225">
        <v>6624.255859375</v>
      </c>
      <c r="GI93" s="225">
        <v>6613.1728515625</v>
      </c>
      <c r="GJ93" s="225">
        <v>6589.4892578125</v>
      </c>
      <c r="GK93" s="225">
        <v>6551.43310546875</v>
      </c>
      <c r="GL93" s="225">
        <v>7328.42626953125</v>
      </c>
      <c r="GM93" s="225">
        <v>5181.37646484375</v>
      </c>
      <c r="GN93" s="225">
        <v>5800.77099609375</v>
      </c>
      <c r="GO93" s="225">
        <v>5612.39599609375</v>
      </c>
      <c r="GP93" s="225">
        <v>6287.25634765625</v>
      </c>
      <c r="GQ93" s="225">
        <v>7528.37109375</v>
      </c>
      <c r="GR93" s="225">
        <v>7017.8017578125</v>
      </c>
      <c r="GS93" s="225">
        <v>5819.8955078125</v>
      </c>
      <c r="GT93" s="225">
        <v>6047.544921875</v>
      </c>
      <c r="GU93" s="225">
        <v>4917.89501953125</v>
      </c>
      <c r="GV93" s="225">
        <v>7070.68603515625</v>
      </c>
      <c r="GW93" s="225">
        <v>6544.05029296875</v>
      </c>
      <c r="GX93" s="225">
        <v>6613.89111328125</v>
      </c>
      <c r="GY93" s="225">
        <v>6613.890625</v>
      </c>
    </row>
    <row r="94" spans="1:207" x14ac:dyDescent="0.25">
      <c r="A94" s="226">
        <v>45505</v>
      </c>
      <c r="B94" s="225">
        <v>8</v>
      </c>
      <c r="C94" s="225">
        <v>2024</v>
      </c>
      <c r="D94" s="225">
        <v>6911.8115234375</v>
      </c>
      <c r="E94" s="225">
        <v>6909.056640625</v>
      </c>
      <c r="F94" s="225">
        <v>7014.57080078125</v>
      </c>
      <c r="G94" s="225">
        <v>7027.3154296875</v>
      </c>
      <c r="H94" s="225">
        <v>7101.2939453125</v>
      </c>
      <c r="I94" s="225">
        <v>6811.5537109375</v>
      </c>
      <c r="J94" s="225">
        <v>6900.98486328125</v>
      </c>
      <c r="K94" s="225">
        <v>6939.96337890625</v>
      </c>
      <c r="L94" s="225">
        <v>7006.0263671875</v>
      </c>
      <c r="M94" s="225">
        <v>6984.54833984375</v>
      </c>
      <c r="N94" s="225">
        <v>7080.01806640625</v>
      </c>
      <c r="O94" s="225">
        <v>6749.17529296875</v>
      </c>
      <c r="P94" s="225">
        <v>6842.40771484375</v>
      </c>
      <c r="Q94" s="225">
        <v>6876.373046875</v>
      </c>
      <c r="R94" s="225">
        <v>7014.8671875</v>
      </c>
      <c r="S94" s="225">
        <v>7086.00537109375</v>
      </c>
      <c r="T94" s="225">
        <v>7098.333984375</v>
      </c>
      <c r="U94" s="225">
        <v>6780.43798828125</v>
      </c>
      <c r="V94" s="225">
        <v>6821.07763671875</v>
      </c>
      <c r="W94" s="225">
        <v>6889.228515625</v>
      </c>
      <c r="X94" s="225">
        <v>7050.40966796875</v>
      </c>
      <c r="Y94" s="225">
        <v>6994.39892578125</v>
      </c>
      <c r="Z94" s="225">
        <v>7142.306640625</v>
      </c>
      <c r="AA94" s="225">
        <v>6807.7890625</v>
      </c>
      <c r="AB94" s="225">
        <v>6876.5009765625</v>
      </c>
      <c r="AC94" s="225">
        <v>6926.17724609375</v>
      </c>
      <c r="AD94" s="225">
        <v>7016.2607421875</v>
      </c>
      <c r="AE94" s="225">
        <v>7081.462890625</v>
      </c>
      <c r="AF94" s="225">
        <v>7071.138671875</v>
      </c>
      <c r="AG94" s="225">
        <v>6848.76123046875</v>
      </c>
      <c r="AH94" s="225">
        <v>6835.2255859375</v>
      </c>
      <c r="AI94" s="225">
        <v>6910.06640625</v>
      </c>
      <c r="AJ94" s="225">
        <v>6995.39306640625</v>
      </c>
      <c r="AK94" s="225">
        <v>6972.18994140625</v>
      </c>
      <c r="AL94" s="225">
        <v>7116.03955078125</v>
      </c>
      <c r="AM94" s="225">
        <v>6804.4404296875</v>
      </c>
      <c r="AN94" s="225">
        <v>6848.90576171875</v>
      </c>
      <c r="AO94" s="225">
        <v>6921.353515625</v>
      </c>
      <c r="AP94" s="225">
        <v>6970.96240234375</v>
      </c>
      <c r="AQ94" s="225">
        <v>7090.44384765625</v>
      </c>
      <c r="AR94" s="225">
        <v>7091.984375</v>
      </c>
      <c r="AS94" s="225">
        <v>6776.38916015625</v>
      </c>
      <c r="AT94" s="225">
        <v>6846.97705078125</v>
      </c>
      <c r="AU94" s="225">
        <v>6896.68994140625</v>
      </c>
      <c r="AV94" s="225">
        <v>6987.291015625</v>
      </c>
      <c r="AW94" s="225">
        <v>6970.81982421875</v>
      </c>
      <c r="AX94" s="225">
        <v>7113.06689453125</v>
      </c>
      <c r="AY94" s="225">
        <v>6821.24560546875</v>
      </c>
      <c r="AZ94" s="225">
        <v>6823.1357421875</v>
      </c>
      <c r="BA94" s="225">
        <v>6890.61279296875</v>
      </c>
      <c r="BB94" s="225">
        <v>6995.5390625</v>
      </c>
      <c r="BC94" s="225">
        <v>6996.54296875</v>
      </c>
      <c r="BD94" s="225">
        <v>7100.45068359375</v>
      </c>
      <c r="BE94" s="225">
        <v>6780.40478515625</v>
      </c>
      <c r="BF94" s="225">
        <v>6791.20849609375</v>
      </c>
      <c r="BG94" s="225">
        <v>6870.75732421875</v>
      </c>
      <c r="BH94" s="225">
        <v>6936.3046875</v>
      </c>
      <c r="BI94" s="225">
        <v>6985.24169921875</v>
      </c>
      <c r="BJ94" s="225">
        <v>7064.04638671875</v>
      </c>
      <c r="BK94" s="225">
        <v>6790.54150390625</v>
      </c>
      <c r="BL94" s="225">
        <v>7555.80126953125</v>
      </c>
      <c r="BM94" s="225">
        <v>5358.919921875</v>
      </c>
      <c r="BN94" s="225">
        <v>5800.759765625</v>
      </c>
      <c r="BO94" s="225">
        <v>6313.61669921875</v>
      </c>
      <c r="BP94" s="225">
        <v>6557.56884765625</v>
      </c>
      <c r="BQ94" s="225">
        <v>7988.1171875</v>
      </c>
      <c r="BR94" s="225">
        <v>7435.64697265625</v>
      </c>
      <c r="BS94" s="225">
        <v>6161.3037109375</v>
      </c>
      <c r="BT94" s="225">
        <v>6201.78955078125</v>
      </c>
      <c r="BU94" s="225">
        <v>5215.30419921875</v>
      </c>
      <c r="BV94" s="225">
        <v>7408.60986328125</v>
      </c>
      <c r="BW94" s="225">
        <v>6757.47705078125</v>
      </c>
      <c r="BX94" s="225">
        <v>7573.94482421875</v>
      </c>
      <c r="BY94" s="225">
        <v>5343.61083984375</v>
      </c>
      <c r="BZ94" s="225">
        <v>5828.00439453125</v>
      </c>
      <c r="CA94" s="225">
        <v>6250.353515625</v>
      </c>
      <c r="CB94" s="225">
        <v>6556.33447265625</v>
      </c>
      <c r="CC94" s="225">
        <v>8012.27001953125</v>
      </c>
      <c r="CD94" s="225">
        <v>7422.93994140625</v>
      </c>
      <c r="CE94" s="225">
        <v>6132.64208984375</v>
      </c>
      <c r="CF94" s="225">
        <v>6237.4609375</v>
      </c>
      <c r="CG94" s="225">
        <v>4948.6298828125</v>
      </c>
      <c r="CH94" s="225">
        <v>7427.44482421875</v>
      </c>
      <c r="CI94" s="225">
        <v>6751.93798828125</v>
      </c>
      <c r="CJ94" s="225">
        <v>7588.34423828125</v>
      </c>
      <c r="CK94" s="225">
        <v>5328.5673828125</v>
      </c>
      <c r="CL94" s="225">
        <v>5874.2236328125</v>
      </c>
      <c r="CM94" s="225">
        <v>6117.63720703125</v>
      </c>
      <c r="CN94" s="225">
        <v>6553.93896484375</v>
      </c>
      <c r="CO94" s="225">
        <v>7921.75048828125</v>
      </c>
      <c r="CP94" s="225">
        <v>7444.58740234375</v>
      </c>
      <c r="CQ94" s="225">
        <v>6133.9931640625</v>
      </c>
      <c r="CR94" s="225">
        <v>6239.88623046875</v>
      </c>
      <c r="CS94" s="225">
        <v>5210.74755859375</v>
      </c>
      <c r="CT94" s="225">
        <v>7437.60546875</v>
      </c>
      <c r="CU94" s="225">
        <v>6711.826171875</v>
      </c>
      <c r="CV94" s="225">
        <v>7598.78759765625</v>
      </c>
      <c r="CW94" s="225">
        <v>5342.39990234375</v>
      </c>
      <c r="CX94" s="225">
        <v>5888.626953125</v>
      </c>
      <c r="CY94" s="225">
        <v>6131.279296875</v>
      </c>
      <c r="CZ94" s="225">
        <v>6553.7958984375</v>
      </c>
      <c r="DA94" s="225">
        <v>7982.18017578125</v>
      </c>
      <c r="DB94" s="225">
        <v>7366.69677734375</v>
      </c>
      <c r="DC94" s="225">
        <v>6113.3310546875</v>
      </c>
      <c r="DD94" s="225">
        <v>6244.923828125</v>
      </c>
      <c r="DE94" s="225">
        <v>5165.67333984375</v>
      </c>
      <c r="DF94" s="225">
        <v>7422.546875</v>
      </c>
      <c r="DG94" s="225">
        <v>6718.123046875</v>
      </c>
      <c r="DH94" s="225">
        <v>7610.890625</v>
      </c>
      <c r="DI94" s="225">
        <v>5342.30078125</v>
      </c>
      <c r="DJ94" s="225">
        <v>5917.96630859375</v>
      </c>
      <c r="DK94" s="225">
        <v>5991.5458984375</v>
      </c>
      <c r="DL94" s="225">
        <v>6549.9619140625</v>
      </c>
      <c r="DM94" s="225">
        <v>7969.52880859375</v>
      </c>
      <c r="DN94" s="225">
        <v>7432.2109375</v>
      </c>
      <c r="DO94" s="225">
        <v>6128.44775390625</v>
      </c>
      <c r="DP94" s="225">
        <v>6255.65673828125</v>
      </c>
      <c r="DQ94" s="225">
        <v>5053.45068359375</v>
      </c>
      <c r="DR94" s="225">
        <v>7412.9013671875</v>
      </c>
      <c r="DS94" s="225">
        <v>6694.60546875</v>
      </c>
      <c r="DT94" s="225">
        <v>7608.771484375</v>
      </c>
      <c r="DU94" s="225">
        <v>5337.7841796875</v>
      </c>
      <c r="DV94" s="225">
        <v>5914.22119140625</v>
      </c>
      <c r="DW94" s="225">
        <v>5988.87548828125</v>
      </c>
      <c r="DX94" s="225">
        <v>6561.0263671875</v>
      </c>
      <c r="DY94" s="225">
        <v>7952.64990234375</v>
      </c>
      <c r="DZ94" s="225">
        <v>7399.17138671875</v>
      </c>
      <c r="EA94" s="225">
        <v>6112.49658203125</v>
      </c>
      <c r="EB94" s="225">
        <v>6248.63623046875</v>
      </c>
      <c r="EC94" s="225">
        <v>5323.84619140625</v>
      </c>
      <c r="ED94" s="225">
        <v>7414.69775390625</v>
      </c>
      <c r="EE94" s="225">
        <v>6692.44189453125</v>
      </c>
      <c r="EF94" s="225">
        <v>7608.98876953125</v>
      </c>
      <c r="EG94" s="225">
        <v>5333.59912109375</v>
      </c>
      <c r="EH94" s="225">
        <v>5931.46142578125</v>
      </c>
      <c r="EI94" s="225">
        <v>5980.0849609375</v>
      </c>
      <c r="EJ94" s="225">
        <v>6556.7138671875</v>
      </c>
      <c r="EK94" s="225">
        <v>7894.3505859375</v>
      </c>
      <c r="EL94" s="225">
        <v>7357.853515625</v>
      </c>
      <c r="EM94" s="225">
        <v>6085.91259765625</v>
      </c>
      <c r="EN94" s="225">
        <v>6268.97607421875</v>
      </c>
      <c r="EO94" s="225">
        <v>5122.7822265625</v>
      </c>
      <c r="EP94" s="225">
        <v>7416.33154296875</v>
      </c>
      <c r="EQ94" s="225">
        <v>6698.302734375</v>
      </c>
      <c r="ER94" s="225">
        <v>7618.8720703125</v>
      </c>
      <c r="ES94" s="225">
        <v>5345.0126953125</v>
      </c>
      <c r="ET94" s="225">
        <v>5953.55029296875</v>
      </c>
      <c r="EU94" s="225">
        <v>5947.64111328125</v>
      </c>
      <c r="EV94" s="225">
        <v>6559.3330078125</v>
      </c>
      <c r="EW94" s="225">
        <v>7784.1943359375</v>
      </c>
      <c r="EX94" s="225">
        <v>7370.89013671875</v>
      </c>
      <c r="EY94" s="225">
        <v>6087.2158203125</v>
      </c>
      <c r="EZ94" s="225">
        <v>6271.955078125</v>
      </c>
      <c r="FA94" s="225">
        <v>5222.4951171875</v>
      </c>
      <c r="FB94" s="225">
        <v>7414.89013671875</v>
      </c>
      <c r="FC94" s="225">
        <v>6699.7919921875</v>
      </c>
      <c r="FD94" s="225">
        <v>7619.322265625</v>
      </c>
      <c r="FE94" s="225">
        <v>5341.794921875</v>
      </c>
      <c r="FF94" s="225">
        <v>5976.83642578125</v>
      </c>
      <c r="FG94" s="225">
        <v>5892.07177734375</v>
      </c>
      <c r="FH94" s="225">
        <v>6554.84423828125</v>
      </c>
      <c r="FI94" s="225">
        <v>7790.90625</v>
      </c>
      <c r="FJ94" s="225">
        <v>7363.673828125</v>
      </c>
      <c r="FK94" s="225">
        <v>6089.1953125</v>
      </c>
      <c r="FL94" s="225">
        <v>6288.9521484375</v>
      </c>
      <c r="FM94" s="225">
        <v>5266.58154296875</v>
      </c>
      <c r="FN94" s="225">
        <v>7399.04052734375</v>
      </c>
      <c r="FO94" s="225">
        <v>6670.80029296875</v>
      </c>
      <c r="FP94" s="225">
        <v>7617.73828125</v>
      </c>
      <c r="FQ94" s="225">
        <v>5323.32958984375</v>
      </c>
      <c r="FR94" s="225">
        <v>5989.0234375</v>
      </c>
      <c r="FS94" s="225">
        <v>5905.30078125</v>
      </c>
      <c r="FT94" s="225">
        <v>6553.283203125</v>
      </c>
      <c r="FU94" s="225">
        <v>7693.10986328125</v>
      </c>
      <c r="FV94" s="225">
        <v>7284.693359375</v>
      </c>
      <c r="FW94" s="225">
        <v>6064.57958984375</v>
      </c>
      <c r="FX94" s="225">
        <v>6311.51904296875</v>
      </c>
      <c r="FY94" s="225">
        <v>5420.67236328125</v>
      </c>
      <c r="FZ94" s="225">
        <v>7400.65478515625</v>
      </c>
      <c r="GA94" s="225">
        <v>6667.22998046875</v>
      </c>
      <c r="GB94" s="225">
        <v>6954.2001953125</v>
      </c>
      <c r="GC94" s="225">
        <v>6944.7294921875</v>
      </c>
      <c r="GD94" s="225">
        <v>6911.6865234375</v>
      </c>
      <c r="GE94" s="225">
        <v>6901.78173828125</v>
      </c>
      <c r="GF94" s="225">
        <v>6930.6865234375</v>
      </c>
      <c r="GG94" s="225">
        <v>6896.76708984375</v>
      </c>
      <c r="GH94" s="225">
        <v>6901.8046875</v>
      </c>
      <c r="GI94" s="225">
        <v>6888.8525390625</v>
      </c>
      <c r="GJ94" s="225">
        <v>6865.06591796875</v>
      </c>
      <c r="GK94" s="225">
        <v>6829.6044921875</v>
      </c>
      <c r="GL94" s="225">
        <v>7601.5732421875</v>
      </c>
      <c r="GM94" s="225">
        <v>5338.0498046875</v>
      </c>
      <c r="GN94" s="225">
        <v>5921.80859375</v>
      </c>
      <c r="GO94" s="225">
        <v>6008.91455078125</v>
      </c>
      <c r="GP94" s="225">
        <v>6555.43505859375</v>
      </c>
      <c r="GQ94" s="225">
        <v>7841.00732421875</v>
      </c>
      <c r="GR94" s="225">
        <v>7366.70556640625</v>
      </c>
      <c r="GS94" s="225">
        <v>6103.04541015625</v>
      </c>
      <c r="GT94" s="225">
        <v>6270.37060546875</v>
      </c>
      <c r="GU94" s="225">
        <v>5247.44384765625</v>
      </c>
      <c r="GV94" s="225">
        <v>7410.94189453125</v>
      </c>
      <c r="GW94" s="225">
        <v>6694.54443359375</v>
      </c>
      <c r="GX94" s="225">
        <v>6890.3173828125</v>
      </c>
      <c r="GY94" s="225">
        <v>6890.31689453125</v>
      </c>
    </row>
    <row r="95" spans="1:207" x14ac:dyDescent="0.25">
      <c r="A95" s="226">
        <v>45536</v>
      </c>
      <c r="B95" s="225">
        <v>9</v>
      </c>
      <c r="C95" s="225">
        <v>2024</v>
      </c>
      <c r="D95" s="225">
        <v>7155.99658203125</v>
      </c>
      <c r="E95" s="225">
        <v>7126.73583984375</v>
      </c>
      <c r="F95" s="225">
        <v>7243.29638671875</v>
      </c>
      <c r="G95" s="225">
        <v>7253.91064453125</v>
      </c>
      <c r="H95" s="225">
        <v>7306.2607421875</v>
      </c>
      <c r="I95" s="225">
        <v>7060.75927734375</v>
      </c>
      <c r="J95" s="225">
        <v>7140.662109375</v>
      </c>
      <c r="K95" s="225">
        <v>7161.7509765625</v>
      </c>
      <c r="L95" s="225">
        <v>7240.86572265625</v>
      </c>
      <c r="M95" s="225">
        <v>7212.72802734375</v>
      </c>
      <c r="N95" s="225">
        <v>7292.42529296875</v>
      </c>
      <c r="O95" s="225">
        <v>7000.634765625</v>
      </c>
      <c r="P95" s="225">
        <v>7091.9609375</v>
      </c>
      <c r="Q95" s="225">
        <v>7100.06005859375</v>
      </c>
      <c r="R95" s="225">
        <v>7253.73486328125</v>
      </c>
      <c r="S95" s="225">
        <v>7313.12939453125</v>
      </c>
      <c r="T95" s="225">
        <v>7306.763671875</v>
      </c>
      <c r="U95" s="225">
        <v>7032.5</v>
      </c>
      <c r="V95" s="225">
        <v>7066.02587890625</v>
      </c>
      <c r="W95" s="225">
        <v>7109.51416015625</v>
      </c>
      <c r="X95" s="225">
        <v>7292.27685546875</v>
      </c>
      <c r="Y95" s="225">
        <v>7225.1953125</v>
      </c>
      <c r="Z95" s="225">
        <v>7355.93701171875</v>
      </c>
      <c r="AA95" s="225">
        <v>7062.25146484375</v>
      </c>
      <c r="AB95" s="225">
        <v>7124.99609375</v>
      </c>
      <c r="AC95" s="225">
        <v>7152.02392578125</v>
      </c>
      <c r="AD95" s="225">
        <v>7257.52001953125</v>
      </c>
      <c r="AE95" s="225">
        <v>7309.3310546875</v>
      </c>
      <c r="AF95" s="225">
        <v>7284.0419921875</v>
      </c>
      <c r="AG95" s="225">
        <v>7103.4111328125</v>
      </c>
      <c r="AH95" s="225">
        <v>7084.931640625</v>
      </c>
      <c r="AI95" s="225">
        <v>7134.28173828125</v>
      </c>
      <c r="AJ95" s="225">
        <v>7240.88134765625</v>
      </c>
      <c r="AK95" s="225">
        <v>7203.79296875</v>
      </c>
      <c r="AL95" s="225">
        <v>7330.51953125</v>
      </c>
      <c r="AM95" s="225">
        <v>7052.46435546875</v>
      </c>
      <c r="AN95" s="225">
        <v>7101.25732421875</v>
      </c>
      <c r="AO95" s="225">
        <v>7148.16015625</v>
      </c>
      <c r="AP95" s="225">
        <v>7217.71435546875</v>
      </c>
      <c r="AQ95" s="225">
        <v>7323.30224609375</v>
      </c>
      <c r="AR95" s="225">
        <v>7303.6484375</v>
      </c>
      <c r="AS95" s="225">
        <v>7026.5732421875</v>
      </c>
      <c r="AT95" s="225">
        <v>7102.10205078125</v>
      </c>
      <c r="AU95" s="225">
        <v>7119.052734375</v>
      </c>
      <c r="AV95" s="225">
        <v>7240.51708984375</v>
      </c>
      <c r="AW95" s="225">
        <v>7204.3544921875</v>
      </c>
      <c r="AX95" s="225">
        <v>7322.2109375</v>
      </c>
      <c r="AY95" s="225">
        <v>7076.587890625</v>
      </c>
      <c r="AZ95" s="225">
        <v>7074.86572265625</v>
      </c>
      <c r="BA95" s="225">
        <v>7118.50732421875</v>
      </c>
      <c r="BB95" s="225">
        <v>7251.99755859375</v>
      </c>
      <c r="BC95" s="225">
        <v>7234.650390625</v>
      </c>
      <c r="BD95" s="225">
        <v>7313.79736328125</v>
      </c>
      <c r="BE95" s="225">
        <v>7034.52294921875</v>
      </c>
      <c r="BF95" s="225">
        <v>7046.2578125</v>
      </c>
      <c r="BG95" s="225">
        <v>7093.998046875</v>
      </c>
      <c r="BH95" s="225">
        <v>7192.37060546875</v>
      </c>
      <c r="BI95" s="225">
        <v>7217.37841796875</v>
      </c>
      <c r="BJ95" s="225">
        <v>7276.3134765625</v>
      </c>
      <c r="BK95" s="225">
        <v>7045.60400390625</v>
      </c>
      <c r="BL95" s="225">
        <v>7727.6103515625</v>
      </c>
      <c r="BM95" s="225">
        <v>5468.0751953125</v>
      </c>
      <c r="BN95" s="225">
        <v>6127.55615234375</v>
      </c>
      <c r="BO95" s="225">
        <v>6793.13818359375</v>
      </c>
      <c r="BP95" s="225">
        <v>6728.19482421875</v>
      </c>
      <c r="BQ95" s="225">
        <v>8257.21875</v>
      </c>
      <c r="BR95" s="225">
        <v>7670.40380859375</v>
      </c>
      <c r="BS95" s="225">
        <v>6330.95556640625</v>
      </c>
      <c r="BT95" s="225">
        <v>6352.912109375</v>
      </c>
      <c r="BU95" s="225">
        <v>5425.62744140625</v>
      </c>
      <c r="BV95" s="225">
        <v>7669.947265625</v>
      </c>
      <c r="BW95" s="225">
        <v>6982.4873046875</v>
      </c>
      <c r="BX95" s="225">
        <v>7746.107421875</v>
      </c>
      <c r="BY95" s="225">
        <v>5456.39013671875</v>
      </c>
      <c r="BZ95" s="225">
        <v>6157.68115234375</v>
      </c>
      <c r="CA95" s="225">
        <v>6724.763671875</v>
      </c>
      <c r="CB95" s="225">
        <v>6729.44873046875</v>
      </c>
      <c r="CC95" s="225">
        <v>8279.916015625</v>
      </c>
      <c r="CD95" s="225">
        <v>7659.02587890625</v>
      </c>
      <c r="CE95" s="225">
        <v>6306.71484375</v>
      </c>
      <c r="CF95" s="225">
        <v>6382.32666015625</v>
      </c>
      <c r="CG95" s="225">
        <v>5158.1220703125</v>
      </c>
      <c r="CH95" s="225">
        <v>7686.93359375</v>
      </c>
      <c r="CI95" s="225">
        <v>6978.53759765625</v>
      </c>
      <c r="CJ95" s="225">
        <v>7760.60546875</v>
      </c>
      <c r="CK95" s="225">
        <v>5440.69677734375</v>
      </c>
      <c r="CL95" s="225">
        <v>6216.22802734375</v>
      </c>
      <c r="CM95" s="225">
        <v>6574.05517578125</v>
      </c>
      <c r="CN95" s="225">
        <v>6728.53759765625</v>
      </c>
      <c r="CO95" s="225">
        <v>8184.6416015625</v>
      </c>
      <c r="CP95" s="225">
        <v>7678.1669921875</v>
      </c>
      <c r="CQ95" s="225">
        <v>6311.34619140625</v>
      </c>
      <c r="CR95" s="225">
        <v>6379.0380859375</v>
      </c>
      <c r="CS95" s="225">
        <v>5425.5390625</v>
      </c>
      <c r="CT95" s="225">
        <v>7700.0498046875</v>
      </c>
      <c r="CU95" s="225">
        <v>6938.337890625</v>
      </c>
      <c r="CV95" s="225">
        <v>7772.3115234375</v>
      </c>
      <c r="CW95" s="225">
        <v>5461.4931640625</v>
      </c>
      <c r="CX95" s="225">
        <v>6227.07177734375</v>
      </c>
      <c r="CY95" s="225">
        <v>6585.84521484375</v>
      </c>
      <c r="CZ95" s="225">
        <v>6730.22412109375</v>
      </c>
      <c r="DA95" s="225">
        <v>8248.84375</v>
      </c>
      <c r="DB95" s="225">
        <v>7610.4384765625</v>
      </c>
      <c r="DC95" s="225">
        <v>6293.59765625</v>
      </c>
      <c r="DD95" s="225">
        <v>6382.31396484375</v>
      </c>
      <c r="DE95" s="225">
        <v>5380.45166015625</v>
      </c>
      <c r="DF95" s="225">
        <v>7691.1162109375</v>
      </c>
      <c r="DG95" s="225">
        <v>6942.52197265625</v>
      </c>
      <c r="DH95" s="225">
        <v>7784.4951171875</v>
      </c>
      <c r="DI95" s="225">
        <v>5456.35595703125</v>
      </c>
      <c r="DJ95" s="225">
        <v>6262.1962890625</v>
      </c>
      <c r="DK95" s="225">
        <v>6431.97265625</v>
      </c>
      <c r="DL95" s="225">
        <v>6726.40625</v>
      </c>
      <c r="DM95" s="225">
        <v>8232.240234375</v>
      </c>
      <c r="DN95" s="225">
        <v>7667.91796875</v>
      </c>
      <c r="DO95" s="225">
        <v>6309.7939453125</v>
      </c>
      <c r="DP95" s="225">
        <v>6390.4794921875</v>
      </c>
      <c r="DQ95" s="225">
        <v>5268.0078125</v>
      </c>
      <c r="DR95" s="225">
        <v>7685.4462890625</v>
      </c>
      <c r="DS95" s="225">
        <v>6919.77978515625</v>
      </c>
      <c r="DT95" s="225">
        <v>7784.37548828125</v>
      </c>
      <c r="DU95" s="225">
        <v>5451.4501953125</v>
      </c>
      <c r="DV95" s="225">
        <v>6257.751953125</v>
      </c>
      <c r="DW95" s="225">
        <v>6426.833984375</v>
      </c>
      <c r="DX95" s="225">
        <v>6739.0986328125</v>
      </c>
      <c r="DY95" s="225">
        <v>8216.7041015625</v>
      </c>
      <c r="DZ95" s="225">
        <v>7640.59912109375</v>
      </c>
      <c r="EA95" s="225">
        <v>6295.27197265625</v>
      </c>
      <c r="EB95" s="225">
        <v>6382.6298828125</v>
      </c>
      <c r="EC95" s="225">
        <v>5541.447265625</v>
      </c>
      <c r="ED95" s="225">
        <v>7686.75927734375</v>
      </c>
      <c r="EE95" s="225">
        <v>6917.00048828125</v>
      </c>
      <c r="EF95" s="225">
        <v>7785.24560546875</v>
      </c>
      <c r="EG95" s="225">
        <v>5449.89990234375</v>
      </c>
      <c r="EH95" s="225">
        <v>6280.70263671875</v>
      </c>
      <c r="EI95" s="225">
        <v>6415.6767578125</v>
      </c>
      <c r="EJ95" s="225">
        <v>6735.1298828125</v>
      </c>
      <c r="EK95" s="225">
        <v>8155.4296875</v>
      </c>
      <c r="EL95" s="225">
        <v>7606.38720703125</v>
      </c>
      <c r="EM95" s="225">
        <v>6270.56201171875</v>
      </c>
      <c r="EN95" s="225">
        <v>6402.30224609375</v>
      </c>
      <c r="EO95" s="225">
        <v>5340.21240234375</v>
      </c>
      <c r="EP95" s="225">
        <v>7688.71728515625</v>
      </c>
      <c r="EQ95" s="225">
        <v>6923.548828125</v>
      </c>
      <c r="ER95" s="225">
        <v>7795.48974609375</v>
      </c>
      <c r="ES95" s="225">
        <v>5460.1953125</v>
      </c>
      <c r="ET95" s="225">
        <v>6305.466796875</v>
      </c>
      <c r="EU95" s="225">
        <v>6376.12548828125</v>
      </c>
      <c r="EV95" s="225">
        <v>6736.9072265625</v>
      </c>
      <c r="EW95" s="225">
        <v>8043.560546875</v>
      </c>
      <c r="EX95" s="225">
        <v>7619.10791015625</v>
      </c>
      <c r="EY95" s="225">
        <v>6273.0625</v>
      </c>
      <c r="EZ95" s="225">
        <v>6403.625</v>
      </c>
      <c r="FA95" s="225">
        <v>5439.91650390625</v>
      </c>
      <c r="FB95" s="225">
        <v>7688.78466796875</v>
      </c>
      <c r="FC95" s="225">
        <v>6921.5341796875</v>
      </c>
      <c r="FD95" s="225">
        <v>7796.85400390625</v>
      </c>
      <c r="FE95" s="225">
        <v>5460.375</v>
      </c>
      <c r="FF95" s="225">
        <v>6328.92529296875</v>
      </c>
      <c r="FG95" s="225">
        <v>6313.4033203125</v>
      </c>
      <c r="FH95" s="225">
        <v>6733.00537109375</v>
      </c>
      <c r="FI95" s="225">
        <v>8048.23046875</v>
      </c>
      <c r="FJ95" s="225">
        <v>7615.88037109375</v>
      </c>
      <c r="FK95" s="225">
        <v>6276.8876953125</v>
      </c>
      <c r="FL95" s="225">
        <v>6418.06640625</v>
      </c>
      <c r="FM95" s="225">
        <v>5485.37890625</v>
      </c>
      <c r="FN95" s="225">
        <v>7676.72705078125</v>
      </c>
      <c r="FO95" s="225">
        <v>6892.7978515625</v>
      </c>
      <c r="FP95" s="225">
        <v>7795.7724609375</v>
      </c>
      <c r="FQ95" s="225">
        <v>5444.2294921875</v>
      </c>
      <c r="FR95" s="225">
        <v>6353.24072265625</v>
      </c>
      <c r="FS95" s="225">
        <v>6322.44091796875</v>
      </c>
      <c r="FT95" s="225">
        <v>6732.72998046875</v>
      </c>
      <c r="FU95" s="225">
        <v>7948.70947265625</v>
      </c>
      <c r="FV95" s="225">
        <v>7547.31689453125</v>
      </c>
      <c r="FW95" s="225">
        <v>6255.73193359375</v>
      </c>
      <c r="FX95" s="225">
        <v>6439.744140625</v>
      </c>
      <c r="FY95" s="225">
        <v>5639.61572265625</v>
      </c>
      <c r="FZ95" s="225">
        <v>7682.22802734375</v>
      </c>
      <c r="GA95" s="225">
        <v>6889.30419921875</v>
      </c>
      <c r="GB95" s="225">
        <v>7183.1083984375</v>
      </c>
      <c r="GC95" s="225">
        <v>7175.41943359375</v>
      </c>
      <c r="GD95" s="225">
        <v>7146.9619140625</v>
      </c>
      <c r="GE95" s="225">
        <v>7135.443359375</v>
      </c>
      <c r="GF95" s="225">
        <v>7166.61572265625</v>
      </c>
      <c r="GG95" s="225">
        <v>7133.94287109375</v>
      </c>
      <c r="GH95" s="225">
        <v>7141.67724609375</v>
      </c>
      <c r="GI95" s="225">
        <v>7129.15966796875</v>
      </c>
      <c r="GJ95" s="225">
        <v>7106.94580078125</v>
      </c>
      <c r="GK95" s="225">
        <v>7074.17236328125</v>
      </c>
      <c r="GL95" s="225">
        <v>7776.49609375</v>
      </c>
      <c r="GM95" s="225">
        <v>5454.146484375</v>
      </c>
      <c r="GN95" s="225">
        <v>6268.73095703125</v>
      </c>
      <c r="GO95" s="225">
        <v>6446.7490234375</v>
      </c>
      <c r="GP95" s="225">
        <v>6732.89501953125</v>
      </c>
      <c r="GQ95" s="225">
        <v>8101.29296875</v>
      </c>
      <c r="GR95" s="225">
        <v>7614.64453125</v>
      </c>
      <c r="GS95" s="225">
        <v>6286.33544921875</v>
      </c>
      <c r="GT95" s="225">
        <v>6404.10205078125</v>
      </c>
      <c r="GU95" s="225">
        <v>5464.4697265625</v>
      </c>
      <c r="GV95" s="225">
        <v>7684.802734375</v>
      </c>
      <c r="GW95" s="225">
        <v>6918.20751953125</v>
      </c>
      <c r="GX95" s="225">
        <v>7128.74169921875</v>
      </c>
      <c r="GY95" s="225">
        <v>7128.7412109375</v>
      </c>
    </row>
    <row r="96" spans="1:207" x14ac:dyDescent="0.25">
      <c r="A96" s="226">
        <v>45566</v>
      </c>
      <c r="B96" s="225">
        <v>10</v>
      </c>
      <c r="C96" s="225">
        <v>2024</v>
      </c>
      <c r="D96" s="225">
        <v>7335.201171875</v>
      </c>
      <c r="E96" s="225">
        <v>7302.42919921875</v>
      </c>
      <c r="F96" s="225">
        <v>7405.70166015625</v>
      </c>
      <c r="G96" s="225">
        <v>7431.89404296875</v>
      </c>
      <c r="H96" s="225">
        <v>7438.96533203125</v>
      </c>
      <c r="I96" s="225">
        <v>7289.48583984375</v>
      </c>
      <c r="J96" s="225">
        <v>7319.9345703125</v>
      </c>
      <c r="K96" s="225">
        <v>7340.3349609375</v>
      </c>
      <c r="L96" s="225">
        <v>7410.17626953125</v>
      </c>
      <c r="M96" s="225">
        <v>7395.263671875</v>
      </c>
      <c r="N96" s="225">
        <v>7439.06494140625</v>
      </c>
      <c r="O96" s="225">
        <v>7238.45166015625</v>
      </c>
      <c r="P96" s="225">
        <v>7280.0771484375</v>
      </c>
      <c r="Q96" s="225">
        <v>7281.51513671875</v>
      </c>
      <c r="R96" s="225">
        <v>7432.10498046875</v>
      </c>
      <c r="S96" s="225">
        <v>7492.5087890625</v>
      </c>
      <c r="T96" s="225">
        <v>7458.98388671875</v>
      </c>
      <c r="U96" s="225">
        <v>7260.96435546875</v>
      </c>
      <c r="V96" s="225">
        <v>7251.1650390625</v>
      </c>
      <c r="W96" s="225">
        <v>7290.0703125</v>
      </c>
      <c r="X96" s="225">
        <v>7473.34423828125</v>
      </c>
      <c r="Y96" s="225">
        <v>7416.14013671875</v>
      </c>
      <c r="Z96" s="225">
        <v>7514.4443359375</v>
      </c>
      <c r="AA96" s="225">
        <v>7288.0625</v>
      </c>
      <c r="AB96" s="225">
        <v>7315.41943359375</v>
      </c>
      <c r="AC96" s="225">
        <v>7338.59716796875</v>
      </c>
      <c r="AD96" s="225">
        <v>7443.15478515625</v>
      </c>
      <c r="AE96" s="225">
        <v>7488.578125</v>
      </c>
      <c r="AF96" s="225">
        <v>7438.42529296875</v>
      </c>
      <c r="AG96" s="225">
        <v>7331.263671875</v>
      </c>
      <c r="AH96" s="225">
        <v>7275.56591796875</v>
      </c>
      <c r="AI96" s="225">
        <v>7319.078125</v>
      </c>
      <c r="AJ96" s="225">
        <v>7433.6181640625</v>
      </c>
      <c r="AK96" s="225">
        <v>7394.27490234375</v>
      </c>
      <c r="AL96" s="225">
        <v>7493.47119140625</v>
      </c>
      <c r="AM96" s="225">
        <v>7284.33447265625</v>
      </c>
      <c r="AN96" s="225">
        <v>7294.701171875</v>
      </c>
      <c r="AO96" s="225">
        <v>7334.5869140625</v>
      </c>
      <c r="AP96" s="225">
        <v>7413.53076171875</v>
      </c>
      <c r="AQ96" s="225">
        <v>7509.767578125</v>
      </c>
      <c r="AR96" s="225">
        <v>7473.33203125</v>
      </c>
      <c r="AS96" s="225">
        <v>7257.900390625</v>
      </c>
      <c r="AT96" s="225">
        <v>7302.36376953125</v>
      </c>
      <c r="AU96" s="225">
        <v>7303.59619140625</v>
      </c>
      <c r="AV96" s="225">
        <v>7446.69189453125</v>
      </c>
      <c r="AW96" s="225">
        <v>7399.431640625</v>
      </c>
      <c r="AX96" s="225">
        <v>7496.81787109375</v>
      </c>
      <c r="AY96" s="225">
        <v>7315.576171875</v>
      </c>
      <c r="AZ96" s="225">
        <v>7277.87158203125</v>
      </c>
      <c r="BA96" s="225">
        <v>7311.24169921875</v>
      </c>
      <c r="BB96" s="225">
        <v>7459.2333984375</v>
      </c>
      <c r="BC96" s="225">
        <v>7436.3291015625</v>
      </c>
      <c r="BD96" s="225">
        <v>7496.486328125</v>
      </c>
      <c r="BE96" s="225">
        <v>7269.72607421875</v>
      </c>
      <c r="BF96" s="225">
        <v>7257.02880859375</v>
      </c>
      <c r="BG96" s="225">
        <v>7285.06298828125</v>
      </c>
      <c r="BH96" s="225">
        <v>7403.9599609375</v>
      </c>
      <c r="BI96" s="225">
        <v>7419.255859375</v>
      </c>
      <c r="BJ96" s="225">
        <v>7465.234375</v>
      </c>
      <c r="BK96" s="225">
        <v>7291.6923828125</v>
      </c>
      <c r="BL96" s="225">
        <v>7812.228515625</v>
      </c>
      <c r="BM96" s="225">
        <v>5620.1162109375</v>
      </c>
      <c r="BN96" s="225">
        <v>6397.92333984375</v>
      </c>
      <c r="BO96" s="225">
        <v>7177.041015625</v>
      </c>
      <c r="BP96" s="225">
        <v>6900.71337890625</v>
      </c>
      <c r="BQ96" s="225">
        <v>8536.912109375</v>
      </c>
      <c r="BR96" s="225">
        <v>7765.10009765625</v>
      </c>
      <c r="BS96" s="225">
        <v>6452.62451171875</v>
      </c>
      <c r="BT96" s="225">
        <v>6528.70458984375</v>
      </c>
      <c r="BU96" s="225">
        <v>5621.8193359375</v>
      </c>
      <c r="BV96" s="225">
        <v>8011.16943359375</v>
      </c>
      <c r="BW96" s="225">
        <v>7170.1162109375</v>
      </c>
      <c r="BX96" s="225">
        <v>7831.6240234375</v>
      </c>
      <c r="BY96" s="225">
        <v>5614.28955078125</v>
      </c>
      <c r="BZ96" s="225">
        <v>6429.44140625</v>
      </c>
      <c r="CA96" s="225">
        <v>7103.59423828125</v>
      </c>
      <c r="CB96" s="225">
        <v>6903.24853515625</v>
      </c>
      <c r="CC96" s="225">
        <v>8561.7529296875</v>
      </c>
      <c r="CD96" s="225">
        <v>7754.5478515625</v>
      </c>
      <c r="CE96" s="225">
        <v>6429.96337890625</v>
      </c>
      <c r="CF96" s="225">
        <v>6563.2490234375</v>
      </c>
      <c r="CG96" s="225">
        <v>5345.1748046875</v>
      </c>
      <c r="CH96" s="225">
        <v>8031.013671875</v>
      </c>
      <c r="CI96" s="225">
        <v>7167.84326171875</v>
      </c>
      <c r="CJ96" s="225">
        <v>7846.61083984375</v>
      </c>
      <c r="CK96" s="225">
        <v>5598.46142578125</v>
      </c>
      <c r="CL96" s="225">
        <v>6490.04248046875</v>
      </c>
      <c r="CM96" s="225">
        <v>6934.0791015625</v>
      </c>
      <c r="CN96" s="225">
        <v>6902.27685546875</v>
      </c>
      <c r="CO96" s="225">
        <v>8467.6982421875</v>
      </c>
      <c r="CP96" s="225">
        <v>7772.28466796875</v>
      </c>
      <c r="CQ96" s="225">
        <v>6437.31005859375</v>
      </c>
      <c r="CR96" s="225">
        <v>6559.72021484375</v>
      </c>
      <c r="CS96" s="225">
        <v>5607.30126953125</v>
      </c>
      <c r="CT96" s="225">
        <v>8037.76708984375</v>
      </c>
      <c r="CU96" s="225">
        <v>7128.5712890625</v>
      </c>
      <c r="CV96" s="225">
        <v>7859.8232421875</v>
      </c>
      <c r="CW96" s="225">
        <v>5626.720703125</v>
      </c>
      <c r="CX96" s="225">
        <v>6502.3720703125</v>
      </c>
      <c r="CY96" s="225">
        <v>6952.76123046875</v>
      </c>
      <c r="CZ96" s="225">
        <v>6904.1669921875</v>
      </c>
      <c r="DA96" s="225">
        <v>8532.712890625</v>
      </c>
      <c r="DB96" s="225">
        <v>7706.951171875</v>
      </c>
      <c r="DC96" s="225">
        <v>6421.29736328125</v>
      </c>
      <c r="DD96" s="225">
        <v>6560.85107421875</v>
      </c>
      <c r="DE96" s="225">
        <v>5561.24853515625</v>
      </c>
      <c r="DF96" s="225">
        <v>8019.9853515625</v>
      </c>
      <c r="DG96" s="225">
        <v>7136.072265625</v>
      </c>
      <c r="DH96" s="225">
        <v>7873.7060546875</v>
      </c>
      <c r="DI96" s="225">
        <v>5614.837890625</v>
      </c>
      <c r="DJ96" s="225">
        <v>6537.09326171875</v>
      </c>
      <c r="DK96" s="225">
        <v>6782.63525390625</v>
      </c>
      <c r="DL96" s="225">
        <v>6901.021484375</v>
      </c>
      <c r="DM96" s="225">
        <v>8515.4267578125</v>
      </c>
      <c r="DN96" s="225">
        <v>7760.28955078125</v>
      </c>
      <c r="DO96" s="225">
        <v>6438.97998046875</v>
      </c>
      <c r="DP96" s="225">
        <v>6569.69189453125</v>
      </c>
      <c r="DQ96" s="225">
        <v>5456.5234375</v>
      </c>
      <c r="DR96" s="225">
        <v>8009.7314453125</v>
      </c>
      <c r="DS96" s="225">
        <v>7109.13330078125</v>
      </c>
      <c r="DT96" s="225">
        <v>7876.2685546875</v>
      </c>
      <c r="DU96" s="225">
        <v>5609.32080078125</v>
      </c>
      <c r="DV96" s="225">
        <v>6534.2314453125</v>
      </c>
      <c r="DW96" s="225">
        <v>6777.880859375</v>
      </c>
      <c r="DX96" s="225">
        <v>6914.93310546875</v>
      </c>
      <c r="DY96" s="225">
        <v>8503.7373046875</v>
      </c>
      <c r="DZ96" s="225">
        <v>7734.1015625</v>
      </c>
      <c r="EA96" s="225">
        <v>6424.67822265625</v>
      </c>
      <c r="EB96" s="225">
        <v>6560.869140625</v>
      </c>
      <c r="EC96" s="225">
        <v>5722.33251953125</v>
      </c>
      <c r="ED96" s="225">
        <v>8015.0712890625</v>
      </c>
      <c r="EE96" s="225">
        <v>7111.83251953125</v>
      </c>
      <c r="EF96" s="225">
        <v>7878.05712890625</v>
      </c>
      <c r="EG96" s="225">
        <v>5610.58349609375</v>
      </c>
      <c r="EH96" s="225">
        <v>6559.02978515625</v>
      </c>
      <c r="EI96" s="225">
        <v>6769.71142578125</v>
      </c>
      <c r="EJ96" s="225">
        <v>6909.85888671875</v>
      </c>
      <c r="EK96" s="225">
        <v>8441.9638671875</v>
      </c>
      <c r="EL96" s="225">
        <v>7699.91015625</v>
      </c>
      <c r="EM96" s="225">
        <v>6400.48193359375</v>
      </c>
      <c r="EN96" s="225">
        <v>6586.431640625</v>
      </c>
      <c r="EO96" s="225">
        <v>5524.34423828125</v>
      </c>
      <c r="EP96" s="225">
        <v>8015.93896484375</v>
      </c>
      <c r="EQ96" s="225">
        <v>7117.48388671875</v>
      </c>
      <c r="ER96" s="225">
        <v>7889.8837890625</v>
      </c>
      <c r="ES96" s="225">
        <v>5619.40283203125</v>
      </c>
      <c r="ET96" s="225">
        <v>6585.23046875</v>
      </c>
      <c r="EU96" s="225">
        <v>6722.388671875</v>
      </c>
      <c r="EV96" s="225">
        <v>6913.189453125</v>
      </c>
      <c r="EW96" s="225">
        <v>8337.4990234375</v>
      </c>
      <c r="EX96" s="225">
        <v>7711.5283203125</v>
      </c>
      <c r="EY96" s="225">
        <v>6404.291015625</v>
      </c>
      <c r="EZ96" s="225">
        <v>6585.24462890625</v>
      </c>
      <c r="FA96" s="225">
        <v>5616.26318359375</v>
      </c>
      <c r="FB96" s="225">
        <v>8012.7314453125</v>
      </c>
      <c r="FC96" s="225">
        <v>7119.50537109375</v>
      </c>
      <c r="FD96" s="225">
        <v>7894.068359375</v>
      </c>
      <c r="FE96" s="225">
        <v>5623.4384765625</v>
      </c>
      <c r="FF96" s="225">
        <v>6609.84423828125</v>
      </c>
      <c r="FG96" s="225">
        <v>6654.38525390625</v>
      </c>
      <c r="FH96" s="225">
        <v>6909.484375</v>
      </c>
      <c r="FI96" s="225">
        <v>8339.6640625</v>
      </c>
      <c r="FJ96" s="225">
        <v>7706.51953125</v>
      </c>
      <c r="FK96" s="225">
        <v>6409.388671875</v>
      </c>
      <c r="FL96" s="225">
        <v>6602.1611328125</v>
      </c>
      <c r="FM96" s="225">
        <v>5657.21875</v>
      </c>
      <c r="FN96" s="225">
        <v>7996.9697265625</v>
      </c>
      <c r="FO96" s="225">
        <v>7093.6357421875</v>
      </c>
      <c r="FP96" s="225">
        <v>7893.20751953125</v>
      </c>
      <c r="FQ96" s="225">
        <v>5611.66845703125</v>
      </c>
      <c r="FR96" s="225">
        <v>6636.88037109375</v>
      </c>
      <c r="FS96" s="225">
        <v>6660.71142578125</v>
      </c>
      <c r="FT96" s="225">
        <v>6909.14697265625</v>
      </c>
      <c r="FU96" s="225">
        <v>8245.39453125</v>
      </c>
      <c r="FV96" s="225">
        <v>7640.7890625</v>
      </c>
      <c r="FW96" s="225">
        <v>6389.94384765625</v>
      </c>
      <c r="FX96" s="225">
        <v>6628.54345703125</v>
      </c>
      <c r="FY96" s="225">
        <v>5810.9404296875</v>
      </c>
      <c r="FZ96" s="225">
        <v>8003.98388671875</v>
      </c>
      <c r="GA96" s="225">
        <v>7094.05078125</v>
      </c>
      <c r="GB96" s="225">
        <v>7356.7666015625</v>
      </c>
      <c r="GC96" s="225">
        <v>7353.22705078125</v>
      </c>
      <c r="GD96" s="225">
        <v>7329.72021484375</v>
      </c>
      <c r="GE96" s="225">
        <v>7318.8251953125</v>
      </c>
      <c r="GF96" s="225">
        <v>7353.12158203125</v>
      </c>
      <c r="GG96" s="225">
        <v>7323.20166015625</v>
      </c>
      <c r="GH96" s="225">
        <v>7333.62060546875</v>
      </c>
      <c r="GI96" s="225">
        <v>7325.04345703125</v>
      </c>
      <c r="GJ96" s="225">
        <v>7307.8505859375</v>
      </c>
      <c r="GK96" s="225">
        <v>7281.67333984375</v>
      </c>
      <c r="GL96" s="225">
        <v>7867.53564453125</v>
      </c>
      <c r="GM96" s="225">
        <v>5615.2001953125</v>
      </c>
      <c r="GN96" s="225">
        <v>6546.30419921875</v>
      </c>
      <c r="GO96" s="225">
        <v>6799.11669921875</v>
      </c>
      <c r="GP96" s="225">
        <v>6908.3701171875</v>
      </c>
      <c r="GQ96" s="225">
        <v>8391.017578125</v>
      </c>
      <c r="GR96" s="225">
        <v>7707.908203125</v>
      </c>
      <c r="GS96" s="225">
        <v>6415.9365234375</v>
      </c>
      <c r="GT96" s="225">
        <v>6586.88427734375</v>
      </c>
      <c r="GU96" s="225">
        <v>5642.56689453125</v>
      </c>
      <c r="GV96" s="225">
        <v>8010.9521484375</v>
      </c>
      <c r="GW96" s="225">
        <v>7114.9501953125</v>
      </c>
      <c r="GX96" s="225">
        <v>7321.22021484375</v>
      </c>
      <c r="GY96" s="225">
        <v>7321.22021484375</v>
      </c>
    </row>
    <row r="97" spans="1:207" x14ac:dyDescent="0.25">
      <c r="A97" s="226">
        <v>45597</v>
      </c>
      <c r="B97" s="225">
        <v>11</v>
      </c>
      <c r="C97" s="225">
        <v>2024</v>
      </c>
      <c r="D97" s="225">
        <v>7497.029296875</v>
      </c>
      <c r="E97" s="225">
        <v>7454.39208984375</v>
      </c>
      <c r="F97" s="225">
        <v>7522.4765625</v>
      </c>
      <c r="G97" s="225">
        <v>7545.92919921875</v>
      </c>
      <c r="H97" s="225">
        <v>7574.021484375</v>
      </c>
      <c r="I97" s="225">
        <v>7538.66650390625</v>
      </c>
      <c r="J97" s="225">
        <v>7481.2392578125</v>
      </c>
      <c r="K97" s="225">
        <v>7496.677734375</v>
      </c>
      <c r="L97" s="225">
        <v>7535.9130859375</v>
      </c>
      <c r="M97" s="225">
        <v>7516.25048828125</v>
      </c>
      <c r="N97" s="225">
        <v>7581.9541015625</v>
      </c>
      <c r="O97" s="225">
        <v>7481.400390625</v>
      </c>
      <c r="P97" s="225">
        <v>7451.720703125</v>
      </c>
      <c r="Q97" s="225">
        <v>7444.82421875</v>
      </c>
      <c r="R97" s="225">
        <v>7570.27197265625</v>
      </c>
      <c r="S97" s="225">
        <v>7622.84423828125</v>
      </c>
      <c r="T97" s="225">
        <v>7612.09716796875</v>
      </c>
      <c r="U97" s="225">
        <v>7503.8388671875</v>
      </c>
      <c r="V97" s="225">
        <v>7428.03759765625</v>
      </c>
      <c r="W97" s="225">
        <v>7453.82763671875</v>
      </c>
      <c r="X97" s="225">
        <v>7615.591796875</v>
      </c>
      <c r="Y97" s="225">
        <v>7549.50927734375</v>
      </c>
      <c r="Z97" s="225">
        <v>7671.42919921875</v>
      </c>
      <c r="AA97" s="225">
        <v>7529.431640625</v>
      </c>
      <c r="AB97" s="225">
        <v>7489.07421875</v>
      </c>
      <c r="AC97" s="225">
        <v>7508.2685546875</v>
      </c>
      <c r="AD97" s="225">
        <v>7592.94189453125</v>
      </c>
      <c r="AE97" s="225">
        <v>7624.22119140625</v>
      </c>
      <c r="AF97" s="225">
        <v>7592.29833984375</v>
      </c>
      <c r="AG97" s="225">
        <v>7573.3388671875</v>
      </c>
      <c r="AH97" s="225">
        <v>7453.419921875</v>
      </c>
      <c r="AI97" s="225">
        <v>7488.294921875</v>
      </c>
      <c r="AJ97" s="225">
        <v>7587.22021484375</v>
      </c>
      <c r="AK97" s="225">
        <v>7529.97021484375</v>
      </c>
      <c r="AL97" s="225">
        <v>7653.55126953125</v>
      </c>
      <c r="AM97" s="225">
        <v>7523.3330078125</v>
      </c>
      <c r="AN97" s="225">
        <v>7480.72509765625</v>
      </c>
      <c r="AO97" s="225">
        <v>7509.23974609375</v>
      </c>
      <c r="AP97" s="225">
        <v>7569.00341796875</v>
      </c>
      <c r="AQ97" s="225">
        <v>7652.6123046875</v>
      </c>
      <c r="AR97" s="225">
        <v>7642.9521484375</v>
      </c>
      <c r="AS97" s="225">
        <v>7502.890625</v>
      </c>
      <c r="AT97" s="225">
        <v>7492.12744140625</v>
      </c>
      <c r="AU97" s="225">
        <v>7476.66064453125</v>
      </c>
      <c r="AV97" s="225">
        <v>7615.4462890625</v>
      </c>
      <c r="AW97" s="225">
        <v>7547.05419921875</v>
      </c>
      <c r="AX97" s="225">
        <v>7671.1044921875</v>
      </c>
      <c r="AY97" s="225">
        <v>7557.73486328125</v>
      </c>
      <c r="AZ97" s="225">
        <v>7469.2373046875</v>
      </c>
      <c r="BA97" s="225">
        <v>7495.0849609375</v>
      </c>
      <c r="BB97" s="225">
        <v>7630.73876953125</v>
      </c>
      <c r="BC97" s="225">
        <v>7587.68701171875</v>
      </c>
      <c r="BD97" s="225">
        <v>7677.47509765625</v>
      </c>
      <c r="BE97" s="225">
        <v>7515.9365234375</v>
      </c>
      <c r="BF97" s="225">
        <v>7455.916015625</v>
      </c>
      <c r="BG97" s="225">
        <v>7468.95703125</v>
      </c>
      <c r="BH97" s="225">
        <v>7582.84423828125</v>
      </c>
      <c r="BI97" s="225">
        <v>7585.33837890625</v>
      </c>
      <c r="BJ97" s="225">
        <v>7653.88916015625</v>
      </c>
      <c r="BK97" s="225">
        <v>7538.54052734375</v>
      </c>
      <c r="BL97" s="225">
        <v>7866.37841796875</v>
      </c>
      <c r="BM97" s="225">
        <v>5845.90625</v>
      </c>
      <c r="BN97" s="225">
        <v>6524.52783203125</v>
      </c>
      <c r="BO97" s="225">
        <v>7468.9716796875</v>
      </c>
      <c r="BP97" s="225">
        <v>7008.46435546875</v>
      </c>
      <c r="BQ97" s="225">
        <v>8777.7568359375</v>
      </c>
      <c r="BR97" s="225">
        <v>8011.1513671875</v>
      </c>
      <c r="BS97" s="225">
        <v>6558.94873046875</v>
      </c>
      <c r="BT97" s="225">
        <v>6746.08837890625</v>
      </c>
      <c r="BU97" s="225">
        <v>5889.3740234375</v>
      </c>
      <c r="BV97" s="225">
        <v>8317.80859375</v>
      </c>
      <c r="BW97" s="225">
        <v>7327.59521484375</v>
      </c>
      <c r="BX97" s="225">
        <v>7890.109375</v>
      </c>
      <c r="BY97" s="225">
        <v>5840.6650390625</v>
      </c>
      <c r="BZ97" s="225">
        <v>6552.63330078125</v>
      </c>
      <c r="CA97" s="225">
        <v>7401.73681640625</v>
      </c>
      <c r="CB97" s="225">
        <v>7010.794921875</v>
      </c>
      <c r="CC97" s="225">
        <v>8803.8828125</v>
      </c>
      <c r="CD97" s="225">
        <v>7999.8349609375</v>
      </c>
      <c r="CE97" s="225">
        <v>6535.814453125</v>
      </c>
      <c r="CF97" s="225">
        <v>6773.58349609375</v>
      </c>
      <c r="CG97" s="225">
        <v>5609.29736328125</v>
      </c>
      <c r="CH97" s="225">
        <v>8338.0009765625</v>
      </c>
      <c r="CI97" s="225">
        <v>7326.3095703125</v>
      </c>
      <c r="CJ97" s="225">
        <v>7908.107421875</v>
      </c>
      <c r="CK97" s="225">
        <v>5823.92626953125</v>
      </c>
      <c r="CL97" s="225">
        <v>6612.2236328125</v>
      </c>
      <c r="CM97" s="225">
        <v>7233.57568359375</v>
      </c>
      <c r="CN97" s="225">
        <v>7008.09814453125</v>
      </c>
      <c r="CO97" s="225">
        <v>8710.55078125</v>
      </c>
      <c r="CP97" s="225">
        <v>8017.90283203125</v>
      </c>
      <c r="CQ97" s="225">
        <v>6540.1162109375</v>
      </c>
      <c r="CR97" s="225">
        <v>6770.51904296875</v>
      </c>
      <c r="CS97" s="225">
        <v>5879</v>
      </c>
      <c r="CT97" s="225">
        <v>8339.8701171875</v>
      </c>
      <c r="CU97" s="225">
        <v>7289.87158203125</v>
      </c>
      <c r="CV97" s="225">
        <v>7925.43603515625</v>
      </c>
      <c r="CW97" s="225">
        <v>5851.1015625</v>
      </c>
      <c r="CX97" s="225">
        <v>6625.1796875</v>
      </c>
      <c r="CY97" s="225">
        <v>7260.75146484375</v>
      </c>
      <c r="CZ97" s="225">
        <v>7008.19873046875</v>
      </c>
      <c r="DA97" s="225">
        <v>8775.2705078125</v>
      </c>
      <c r="DB97" s="225">
        <v>7964.34130859375</v>
      </c>
      <c r="DC97" s="225">
        <v>6522.59375</v>
      </c>
      <c r="DD97" s="225">
        <v>6764.2392578125</v>
      </c>
      <c r="DE97" s="225">
        <v>5831.26025390625</v>
      </c>
      <c r="DF97" s="225">
        <v>8312.8935546875</v>
      </c>
      <c r="DG97" s="225">
        <v>7297.197265625</v>
      </c>
      <c r="DH97" s="225">
        <v>7940.13623046875</v>
      </c>
      <c r="DI97" s="225">
        <v>5838.61279296875</v>
      </c>
      <c r="DJ97" s="225">
        <v>6658.10791015625</v>
      </c>
      <c r="DK97" s="225">
        <v>7084.185546875</v>
      </c>
      <c r="DL97" s="225">
        <v>7006.48583984375</v>
      </c>
      <c r="DM97" s="225">
        <v>8760.0771484375</v>
      </c>
      <c r="DN97" s="225">
        <v>8008.1318359375</v>
      </c>
      <c r="DO97" s="225">
        <v>6537.99072265625</v>
      </c>
      <c r="DP97" s="225">
        <v>6774.06982421875</v>
      </c>
      <c r="DQ97" s="225">
        <v>5732.3662109375</v>
      </c>
      <c r="DR97" s="225">
        <v>8299.7900390625</v>
      </c>
      <c r="DS97" s="225">
        <v>7271.4853515625</v>
      </c>
      <c r="DT97" s="225">
        <v>7947.95166015625</v>
      </c>
      <c r="DU97" s="225">
        <v>5834.6904296875</v>
      </c>
      <c r="DV97" s="225">
        <v>6657.0693359375</v>
      </c>
      <c r="DW97" s="225">
        <v>7087.12060546875</v>
      </c>
      <c r="DX97" s="225">
        <v>7019.0478515625</v>
      </c>
      <c r="DY97" s="225">
        <v>8747.7060546875</v>
      </c>
      <c r="DZ97" s="225">
        <v>7987.83642578125</v>
      </c>
      <c r="EA97" s="225">
        <v>6524.8603515625</v>
      </c>
      <c r="EB97" s="225">
        <v>6762.6806640625</v>
      </c>
      <c r="EC97" s="225">
        <v>5996.50537109375</v>
      </c>
      <c r="ED97" s="225">
        <v>8305.4111328125</v>
      </c>
      <c r="EE97" s="225">
        <v>7274.830078125</v>
      </c>
      <c r="EF97" s="225">
        <v>7951.966796875</v>
      </c>
      <c r="EG97" s="225">
        <v>5836.4931640625</v>
      </c>
      <c r="EH97" s="225">
        <v>6681.849609375</v>
      </c>
      <c r="EI97" s="225">
        <v>7084.1396484375</v>
      </c>
      <c r="EJ97" s="225">
        <v>7011.5107421875</v>
      </c>
      <c r="EK97" s="225">
        <v>8687.4248046875</v>
      </c>
      <c r="EL97" s="225">
        <v>7961.60400390625</v>
      </c>
      <c r="EM97" s="225">
        <v>6501.07666015625</v>
      </c>
      <c r="EN97" s="225">
        <v>6786.60498046875</v>
      </c>
      <c r="EO97" s="225">
        <v>5802.40283203125</v>
      </c>
      <c r="EP97" s="225">
        <v>8303.1123046875</v>
      </c>
      <c r="EQ97" s="225">
        <v>7280.38427734375</v>
      </c>
      <c r="ER97" s="225">
        <v>7965.33837890625</v>
      </c>
      <c r="ES97" s="225">
        <v>5843.63916015625</v>
      </c>
      <c r="ET97" s="225">
        <v>6709.79345703125</v>
      </c>
      <c r="EU97" s="225">
        <v>7035.42919921875</v>
      </c>
      <c r="EV97" s="225">
        <v>7018.78564453125</v>
      </c>
      <c r="EW97" s="225">
        <v>8584.6708984375</v>
      </c>
      <c r="EX97" s="225">
        <v>7972.255859375</v>
      </c>
      <c r="EY97" s="225">
        <v>6503.01025390625</v>
      </c>
      <c r="EZ97" s="225">
        <v>6780.3828125</v>
      </c>
      <c r="FA97" s="225">
        <v>5886.36376953125</v>
      </c>
      <c r="FB97" s="225">
        <v>8297.001953125</v>
      </c>
      <c r="FC97" s="225">
        <v>7281.90771484375</v>
      </c>
      <c r="FD97" s="225">
        <v>7972.61181640625</v>
      </c>
      <c r="FE97" s="225">
        <v>5847.478515625</v>
      </c>
      <c r="FF97" s="225">
        <v>6735.16357421875</v>
      </c>
      <c r="FG97" s="225">
        <v>6969.537109375</v>
      </c>
      <c r="FH97" s="225">
        <v>7011.52294921875</v>
      </c>
      <c r="FI97" s="225">
        <v>8588.1318359375</v>
      </c>
      <c r="FJ97" s="225">
        <v>7967.056640625</v>
      </c>
      <c r="FK97" s="225">
        <v>6507.41455078125</v>
      </c>
      <c r="FL97" s="225">
        <v>6794.81689453125</v>
      </c>
      <c r="FM97" s="225">
        <v>5930.8125</v>
      </c>
      <c r="FN97" s="225">
        <v>8279.73828125</v>
      </c>
      <c r="FO97" s="225">
        <v>7258.41015625</v>
      </c>
      <c r="FP97" s="225">
        <v>7976.01025390625</v>
      </c>
      <c r="FQ97" s="225">
        <v>5836.84130859375</v>
      </c>
      <c r="FR97" s="225">
        <v>6762.65869140625</v>
      </c>
      <c r="FS97" s="225">
        <v>6985.19140625</v>
      </c>
      <c r="FT97" s="225">
        <v>7008.28515625</v>
      </c>
      <c r="FU97" s="225">
        <v>8494.2802734375</v>
      </c>
      <c r="FV97" s="225">
        <v>7913.83349609375</v>
      </c>
      <c r="FW97" s="225">
        <v>6488.07958984375</v>
      </c>
      <c r="FX97" s="225">
        <v>6817.412109375</v>
      </c>
      <c r="FY97" s="225">
        <v>6078.32861328125</v>
      </c>
      <c r="FZ97" s="225">
        <v>8281.470703125</v>
      </c>
      <c r="GA97" s="225">
        <v>7259.77685546875</v>
      </c>
      <c r="GB97" s="225">
        <v>7502.69921875</v>
      </c>
      <c r="GC97" s="225">
        <v>7505.5859375</v>
      </c>
      <c r="GD97" s="225">
        <v>7492.474609375</v>
      </c>
      <c r="GE97" s="225">
        <v>7486.79931640625</v>
      </c>
      <c r="GF97" s="225">
        <v>7522.0615234375</v>
      </c>
      <c r="GG97" s="225">
        <v>7496.87109375</v>
      </c>
      <c r="GH97" s="225">
        <v>7514.9140625</v>
      </c>
      <c r="GI97" s="225">
        <v>7509.19921875</v>
      </c>
      <c r="GJ97" s="225">
        <v>7498.37890625</v>
      </c>
      <c r="GK97" s="225">
        <v>7479.14111328125</v>
      </c>
      <c r="GL97" s="225">
        <v>7937.1103515625</v>
      </c>
      <c r="GM97" s="225">
        <v>5840.16162109375</v>
      </c>
      <c r="GN97" s="225">
        <v>6670.17431640625</v>
      </c>
      <c r="GO97" s="225">
        <v>7109.84765625</v>
      </c>
      <c r="GP97" s="225">
        <v>7011.30517578125</v>
      </c>
      <c r="GQ97" s="225">
        <v>8637.2177734375</v>
      </c>
      <c r="GR97" s="225">
        <v>7967.1787109375</v>
      </c>
      <c r="GS97" s="225">
        <v>6516.26611328125</v>
      </c>
      <c r="GT97" s="225">
        <v>6785.6181640625</v>
      </c>
      <c r="GU97" s="225">
        <v>5914.248046875</v>
      </c>
      <c r="GV97" s="225">
        <v>8297.990234375</v>
      </c>
      <c r="GW97" s="225">
        <v>7277.9443359375</v>
      </c>
      <c r="GX97" s="225">
        <v>7499.01611328125</v>
      </c>
      <c r="GY97" s="225">
        <v>7499.01611328125</v>
      </c>
    </row>
    <row r="98" spans="1:207" x14ac:dyDescent="0.25">
      <c r="A98" s="226">
        <v>45627</v>
      </c>
      <c r="B98" s="225">
        <v>12</v>
      </c>
      <c r="C98" s="225">
        <v>2024</v>
      </c>
      <c r="D98" s="225">
        <v>7701.65576171875</v>
      </c>
      <c r="E98" s="225">
        <v>7639.80517578125</v>
      </c>
      <c r="F98" s="225">
        <v>7726.71728515625</v>
      </c>
      <c r="G98" s="225">
        <v>7761.10693359375</v>
      </c>
      <c r="H98" s="225">
        <v>7745.04345703125</v>
      </c>
      <c r="I98" s="225">
        <v>7743.35693359375</v>
      </c>
      <c r="J98" s="225">
        <v>7683.89599609375</v>
      </c>
      <c r="K98" s="225">
        <v>7682.02783203125</v>
      </c>
      <c r="L98" s="225">
        <v>7743.427734375</v>
      </c>
      <c r="M98" s="225">
        <v>7731.181640625</v>
      </c>
      <c r="N98" s="225">
        <v>7754.7939453125</v>
      </c>
      <c r="O98" s="225">
        <v>7685.97802734375</v>
      </c>
      <c r="P98" s="225">
        <v>7659.93603515625</v>
      </c>
      <c r="Q98" s="225">
        <v>7636.25146484375</v>
      </c>
      <c r="R98" s="225">
        <v>7780.837890625</v>
      </c>
      <c r="S98" s="225">
        <v>7868.21826171875</v>
      </c>
      <c r="T98" s="225">
        <v>7791.03759765625</v>
      </c>
      <c r="U98" s="225">
        <v>7705.1708984375</v>
      </c>
      <c r="V98" s="225">
        <v>7631.50146484375</v>
      </c>
      <c r="W98" s="225">
        <v>7639.013671875</v>
      </c>
      <c r="X98" s="225">
        <v>7827.97021484375</v>
      </c>
      <c r="Y98" s="225">
        <v>7767.70166015625</v>
      </c>
      <c r="Z98" s="225">
        <v>7848.595703125</v>
      </c>
      <c r="AA98" s="225">
        <v>7728.076171875</v>
      </c>
      <c r="AB98" s="225">
        <v>7700.47998046875</v>
      </c>
      <c r="AC98" s="225">
        <v>7699.3203125</v>
      </c>
      <c r="AD98" s="225">
        <v>7802.25927734375</v>
      </c>
      <c r="AE98" s="225">
        <v>7874.57080078125</v>
      </c>
      <c r="AF98" s="225">
        <v>7763.23388671875</v>
      </c>
      <c r="AG98" s="225">
        <v>7770.4921875</v>
      </c>
      <c r="AH98" s="225">
        <v>7662.39111328125</v>
      </c>
      <c r="AI98" s="225">
        <v>7677.703125</v>
      </c>
      <c r="AJ98" s="225">
        <v>7798.357421875</v>
      </c>
      <c r="AK98" s="225">
        <v>7756.9423828125</v>
      </c>
      <c r="AL98" s="225">
        <v>7826.96826171875</v>
      </c>
      <c r="AM98" s="225">
        <v>7723.51513671875</v>
      </c>
      <c r="AN98" s="225">
        <v>7689.193359375</v>
      </c>
      <c r="AO98" s="225">
        <v>7702.55615234375</v>
      </c>
      <c r="AP98" s="225">
        <v>7776.189453125</v>
      </c>
      <c r="AQ98" s="225">
        <v>7902.90087890625</v>
      </c>
      <c r="AR98" s="225">
        <v>7818.9931640625</v>
      </c>
      <c r="AS98" s="225">
        <v>7709.564453125</v>
      </c>
      <c r="AT98" s="225">
        <v>7703.34375</v>
      </c>
      <c r="AU98" s="225">
        <v>7665.28369140625</v>
      </c>
      <c r="AV98" s="225">
        <v>7828.6533203125</v>
      </c>
      <c r="AW98" s="225">
        <v>7783.61279296875</v>
      </c>
      <c r="AX98" s="225">
        <v>7854.2783203125</v>
      </c>
      <c r="AY98" s="225">
        <v>7761.72265625</v>
      </c>
      <c r="AZ98" s="225">
        <v>7682.64208984375</v>
      </c>
      <c r="BA98" s="225">
        <v>7691.10302734375</v>
      </c>
      <c r="BB98" s="225">
        <v>7843.26611328125</v>
      </c>
      <c r="BC98" s="225">
        <v>7831.0185546875</v>
      </c>
      <c r="BD98" s="225">
        <v>7858.09130859375</v>
      </c>
      <c r="BE98" s="225">
        <v>7721.21337890625</v>
      </c>
      <c r="BF98" s="225">
        <v>7670.17626953125</v>
      </c>
      <c r="BG98" s="225">
        <v>7657.51416015625</v>
      </c>
      <c r="BH98" s="225">
        <v>7790.10791015625</v>
      </c>
      <c r="BI98" s="225">
        <v>7841.2412109375</v>
      </c>
      <c r="BJ98" s="225">
        <v>7832.5107421875</v>
      </c>
      <c r="BK98" s="225">
        <v>7749.12744140625</v>
      </c>
      <c r="BL98" s="225">
        <v>8045.158203125</v>
      </c>
      <c r="BM98" s="225">
        <v>5987.98681640625</v>
      </c>
      <c r="BN98" s="225">
        <v>6635.19677734375</v>
      </c>
      <c r="BO98" s="225">
        <v>7833.75341796875</v>
      </c>
      <c r="BP98" s="225">
        <v>7080.1708984375</v>
      </c>
      <c r="BQ98" s="225">
        <v>8952.7314453125</v>
      </c>
      <c r="BR98" s="225">
        <v>8239.443359375</v>
      </c>
      <c r="BS98" s="225">
        <v>6894.3046875</v>
      </c>
      <c r="BT98" s="225">
        <v>6911.13037109375</v>
      </c>
      <c r="BU98" s="225">
        <v>6025.84912109375</v>
      </c>
      <c r="BV98" s="225">
        <v>8683.1494140625</v>
      </c>
      <c r="BW98" s="225">
        <v>7482.16845703125</v>
      </c>
      <c r="BX98" s="225">
        <v>8067.93212890625</v>
      </c>
      <c r="BY98" s="225">
        <v>5985.34033203125</v>
      </c>
      <c r="BZ98" s="225">
        <v>6663.921875</v>
      </c>
      <c r="CA98" s="225">
        <v>7770.4248046875</v>
      </c>
      <c r="CB98" s="225">
        <v>7082.48193359375</v>
      </c>
      <c r="CC98" s="225">
        <v>8979.455078125</v>
      </c>
      <c r="CD98" s="225">
        <v>8204.5673828125</v>
      </c>
      <c r="CE98" s="225">
        <v>6869.1259765625</v>
      </c>
      <c r="CF98" s="225">
        <v>6953.4052734375</v>
      </c>
      <c r="CG98" s="225">
        <v>5730.513671875</v>
      </c>
      <c r="CH98" s="225">
        <v>8708.138671875</v>
      </c>
      <c r="CI98" s="225">
        <v>7480.68408203125</v>
      </c>
      <c r="CJ98" s="225">
        <v>8085.29736328125</v>
      </c>
      <c r="CK98" s="225">
        <v>5966</v>
      </c>
      <c r="CL98" s="225">
        <v>6720.8154296875</v>
      </c>
      <c r="CM98" s="225">
        <v>7605.70849609375</v>
      </c>
      <c r="CN98" s="225">
        <v>7077.73974609375</v>
      </c>
      <c r="CO98" s="225">
        <v>8890.2548828125</v>
      </c>
      <c r="CP98" s="225">
        <v>8231.8818359375</v>
      </c>
      <c r="CQ98" s="225">
        <v>6871.8486328125</v>
      </c>
      <c r="CR98" s="225">
        <v>6947.00732421875</v>
      </c>
      <c r="CS98" s="225">
        <v>6009.59716796875</v>
      </c>
      <c r="CT98" s="225">
        <v>8713.2041015625</v>
      </c>
      <c r="CU98" s="225">
        <v>7444.6494140625</v>
      </c>
      <c r="CV98" s="225">
        <v>8101.93603515625</v>
      </c>
      <c r="CW98" s="225">
        <v>6000.00927734375</v>
      </c>
      <c r="CX98" s="225">
        <v>6731.7529296875</v>
      </c>
      <c r="CY98" s="225">
        <v>7627.884765625</v>
      </c>
      <c r="CZ98" s="225">
        <v>7075.0966796875</v>
      </c>
      <c r="DA98" s="225">
        <v>8951.8876953125</v>
      </c>
      <c r="DB98" s="225">
        <v>8147.52880859375</v>
      </c>
      <c r="DC98" s="225">
        <v>6851.5703125</v>
      </c>
      <c r="DD98" s="225">
        <v>6935.94091796875</v>
      </c>
      <c r="DE98" s="225">
        <v>5959.21875</v>
      </c>
      <c r="DF98" s="225">
        <v>8689.99609375</v>
      </c>
      <c r="DG98" s="225">
        <v>7452.53466796875</v>
      </c>
      <c r="DH98" s="225">
        <v>8116.40380859375</v>
      </c>
      <c r="DI98" s="225">
        <v>5982.23876953125</v>
      </c>
      <c r="DJ98" s="225">
        <v>6762.30615234375</v>
      </c>
      <c r="DK98" s="225">
        <v>7456.21728515625</v>
      </c>
      <c r="DL98" s="225">
        <v>7073.828125</v>
      </c>
      <c r="DM98" s="225">
        <v>8939.98828125</v>
      </c>
      <c r="DN98" s="225">
        <v>8204.466796875</v>
      </c>
      <c r="DO98" s="225">
        <v>6867.181640625</v>
      </c>
      <c r="DP98" s="225">
        <v>6948.27294921875</v>
      </c>
      <c r="DQ98" s="225">
        <v>5857.716796875</v>
      </c>
      <c r="DR98" s="225">
        <v>8676.5361328125</v>
      </c>
      <c r="DS98" s="225">
        <v>7425.8779296875</v>
      </c>
      <c r="DT98" s="225">
        <v>8123.45654296875</v>
      </c>
      <c r="DU98" s="225">
        <v>5978.40087890625</v>
      </c>
      <c r="DV98" s="225">
        <v>6763.55224609375</v>
      </c>
      <c r="DW98" s="225">
        <v>7461.31591796875</v>
      </c>
      <c r="DX98" s="225">
        <v>7089.07275390625</v>
      </c>
      <c r="DY98" s="225">
        <v>8926.3359375</v>
      </c>
      <c r="DZ98" s="225">
        <v>8166.32763671875</v>
      </c>
      <c r="EA98" s="225">
        <v>6853.99658203125</v>
      </c>
      <c r="EB98" s="225">
        <v>6933.84228515625</v>
      </c>
      <c r="EC98" s="225">
        <v>6131.7607421875</v>
      </c>
      <c r="ED98" s="225">
        <v>8685.9921875</v>
      </c>
      <c r="EE98" s="225">
        <v>7430.349609375</v>
      </c>
      <c r="EF98" s="225">
        <v>8127.169921875</v>
      </c>
      <c r="EG98" s="225">
        <v>5982.28125</v>
      </c>
      <c r="EH98" s="225">
        <v>6789.37060546875</v>
      </c>
      <c r="EI98" s="225">
        <v>7458.3505859375</v>
      </c>
      <c r="EJ98" s="225">
        <v>7079.60400390625</v>
      </c>
      <c r="EK98" s="225">
        <v>8869.583984375</v>
      </c>
      <c r="EL98" s="225">
        <v>8139.85888671875</v>
      </c>
      <c r="EM98" s="225">
        <v>6828.51220703125</v>
      </c>
      <c r="EN98" s="225">
        <v>6971.76171875</v>
      </c>
      <c r="EO98" s="225">
        <v>5931.287109375</v>
      </c>
      <c r="EP98" s="225">
        <v>8687.3583984375</v>
      </c>
      <c r="EQ98" s="225">
        <v>7434.70654296875</v>
      </c>
      <c r="ER98" s="225">
        <v>8140.3154296875</v>
      </c>
      <c r="ES98" s="225">
        <v>5988.8291015625</v>
      </c>
      <c r="ET98" s="225">
        <v>6814.39990234375</v>
      </c>
      <c r="EU98" s="225">
        <v>7408.58349609375</v>
      </c>
      <c r="EV98" s="225">
        <v>7088.41357421875</v>
      </c>
      <c r="EW98" s="225">
        <v>8769.7861328125</v>
      </c>
      <c r="EX98" s="225">
        <v>8146.0009765625</v>
      </c>
      <c r="EY98" s="225">
        <v>6829.6376953125</v>
      </c>
      <c r="EZ98" s="225">
        <v>6960.9970703125</v>
      </c>
      <c r="FA98" s="225">
        <v>6015.45703125</v>
      </c>
      <c r="FB98" s="225">
        <v>8682.712890625</v>
      </c>
      <c r="FC98" s="225">
        <v>7438.47607421875</v>
      </c>
      <c r="FD98" s="225">
        <v>8147.22998046875</v>
      </c>
      <c r="FE98" s="225">
        <v>5994.38427734375</v>
      </c>
      <c r="FF98" s="225">
        <v>6839.68115234375</v>
      </c>
      <c r="FG98" s="225">
        <v>7346.736328125</v>
      </c>
      <c r="FH98" s="225">
        <v>7077.65185546875</v>
      </c>
      <c r="FI98" s="225">
        <v>8775.2021484375</v>
      </c>
      <c r="FJ98" s="225">
        <v>8136.40283203125</v>
      </c>
      <c r="FK98" s="225">
        <v>6834.60888671875</v>
      </c>
      <c r="FL98" s="225">
        <v>6983.30615234375</v>
      </c>
      <c r="FM98" s="225">
        <v>6062.84130859375</v>
      </c>
      <c r="FN98" s="225">
        <v>8662.9033203125</v>
      </c>
      <c r="FO98" s="225">
        <v>7414.54541015625</v>
      </c>
      <c r="FP98" s="225">
        <v>8150.08642578125</v>
      </c>
      <c r="FQ98" s="225">
        <v>5985.48095703125</v>
      </c>
      <c r="FR98" s="225">
        <v>6868.45849609375</v>
      </c>
      <c r="FS98" s="225">
        <v>7362.95556640625</v>
      </c>
      <c r="FT98" s="225">
        <v>7071.5029296875</v>
      </c>
      <c r="FU98" s="225">
        <v>8683.53125</v>
      </c>
      <c r="FV98" s="225">
        <v>8075.55615234375</v>
      </c>
      <c r="FW98" s="225">
        <v>6813.79345703125</v>
      </c>
      <c r="FX98" s="225">
        <v>7020.97998046875</v>
      </c>
      <c r="FY98" s="225">
        <v>6212.81591796875</v>
      </c>
      <c r="FZ98" s="225">
        <v>8670.0107421875</v>
      </c>
      <c r="GA98" s="225">
        <v>7415.49658203125</v>
      </c>
      <c r="GB98" s="225">
        <v>7700.82666015625</v>
      </c>
      <c r="GC98" s="225">
        <v>7702.66796875</v>
      </c>
      <c r="GD98" s="225">
        <v>7695.955078125</v>
      </c>
      <c r="GE98" s="225">
        <v>7683.7744140625</v>
      </c>
      <c r="GF98" s="225">
        <v>7724.0546875</v>
      </c>
      <c r="GG98" s="225">
        <v>7696.7998046875</v>
      </c>
      <c r="GH98" s="225">
        <v>7717.41259765625</v>
      </c>
      <c r="GI98" s="225">
        <v>7711.30517578125</v>
      </c>
      <c r="GJ98" s="225">
        <v>7704.24365234375</v>
      </c>
      <c r="GK98" s="225">
        <v>7684.97119140625</v>
      </c>
      <c r="GL98" s="225">
        <v>8113.08935546875</v>
      </c>
      <c r="GM98" s="225">
        <v>5985.86083984375</v>
      </c>
      <c r="GN98" s="225">
        <v>6776.7998046875</v>
      </c>
      <c r="GO98" s="225">
        <v>7483.3017578125</v>
      </c>
      <c r="GP98" s="225">
        <v>7078.44677734375</v>
      </c>
      <c r="GQ98" s="225">
        <v>8820.8017578125</v>
      </c>
      <c r="GR98" s="225">
        <v>8147.26318359375</v>
      </c>
      <c r="GS98" s="225">
        <v>6844.9150390625</v>
      </c>
      <c r="GT98" s="225">
        <v>6970.0205078125</v>
      </c>
      <c r="GU98" s="225">
        <v>6045.3798828125</v>
      </c>
      <c r="GV98" s="225">
        <v>8680</v>
      </c>
      <c r="GW98" s="225">
        <v>7433.3427734375</v>
      </c>
      <c r="GX98" s="225">
        <v>7701.29833984375</v>
      </c>
      <c r="GY98" s="225">
        <v>7701.29833984375</v>
      </c>
    </row>
    <row r="99" spans="1:207" x14ac:dyDescent="0.25">
      <c r="A99" s="226">
        <v>45658</v>
      </c>
      <c r="B99" s="225">
        <v>1</v>
      </c>
      <c r="C99" s="225">
        <v>2025</v>
      </c>
      <c r="D99" s="225">
        <v>7841.31298828125</v>
      </c>
      <c r="E99" s="225">
        <v>7816.01953125</v>
      </c>
      <c r="F99" s="225">
        <v>7920.54150390625</v>
      </c>
      <c r="G99" s="225">
        <v>7948.90185546875</v>
      </c>
      <c r="H99" s="225">
        <v>7883.9091796875</v>
      </c>
      <c r="I99" s="225">
        <v>7940.576171875</v>
      </c>
      <c r="J99" s="225">
        <v>7822.39453125</v>
      </c>
      <c r="K99" s="225">
        <v>7855.9453125</v>
      </c>
      <c r="L99" s="225">
        <v>7941.45068359375</v>
      </c>
      <c r="M99" s="225">
        <v>7921.865234375</v>
      </c>
      <c r="N99" s="225">
        <v>7897.93212890625</v>
      </c>
      <c r="O99" s="225">
        <v>7880.0498046875</v>
      </c>
      <c r="P99" s="225">
        <v>7799.22412109375</v>
      </c>
      <c r="Q99" s="225">
        <v>7817.17041015625</v>
      </c>
      <c r="R99" s="225">
        <v>7987.5751953125</v>
      </c>
      <c r="S99" s="225">
        <v>8075.29638671875</v>
      </c>
      <c r="T99" s="225">
        <v>7941.41943359375</v>
      </c>
      <c r="U99" s="225">
        <v>7896.40380859375</v>
      </c>
      <c r="V99" s="225">
        <v>7776.4775390625</v>
      </c>
      <c r="W99" s="225">
        <v>7814.3916015625</v>
      </c>
      <c r="X99" s="225">
        <v>8037.63525390625</v>
      </c>
      <c r="Y99" s="225">
        <v>7966.57373046875</v>
      </c>
      <c r="Z99" s="225">
        <v>7998.66748046875</v>
      </c>
      <c r="AA99" s="225">
        <v>7917.18359375</v>
      </c>
      <c r="AB99" s="225">
        <v>7850.6650390625</v>
      </c>
      <c r="AC99" s="225">
        <v>7881.1669921875</v>
      </c>
      <c r="AD99" s="225">
        <v>8009.41552734375</v>
      </c>
      <c r="AE99" s="225">
        <v>8086.19482421875</v>
      </c>
      <c r="AF99" s="225">
        <v>7909.98486328125</v>
      </c>
      <c r="AG99" s="225">
        <v>7964.505859375</v>
      </c>
      <c r="AH99" s="225">
        <v>7808.974609375</v>
      </c>
      <c r="AI99" s="225">
        <v>7858.65380859375</v>
      </c>
      <c r="AJ99" s="225">
        <v>8009.00537109375</v>
      </c>
      <c r="AK99" s="225">
        <v>7954.9482421875</v>
      </c>
      <c r="AL99" s="225">
        <v>7977.6572265625</v>
      </c>
      <c r="AM99" s="225">
        <v>7923.4091796875</v>
      </c>
      <c r="AN99" s="225">
        <v>7838.30419921875</v>
      </c>
      <c r="AO99" s="225">
        <v>7887.11669921875</v>
      </c>
      <c r="AP99" s="225">
        <v>7983.48046875</v>
      </c>
      <c r="AQ99" s="225">
        <v>8115.02783203125</v>
      </c>
      <c r="AR99" s="225">
        <v>7978.22509765625</v>
      </c>
      <c r="AS99" s="225">
        <v>7910.421875</v>
      </c>
      <c r="AT99" s="225">
        <v>7856.91162109375</v>
      </c>
      <c r="AU99" s="225">
        <v>7845.888671875</v>
      </c>
      <c r="AV99" s="225">
        <v>8047.63720703125</v>
      </c>
      <c r="AW99" s="225">
        <v>7991.55419921875</v>
      </c>
      <c r="AX99" s="225">
        <v>8020.09619140625</v>
      </c>
      <c r="AY99" s="225">
        <v>7965.77587890625</v>
      </c>
      <c r="AZ99" s="225">
        <v>7842.826171875</v>
      </c>
      <c r="BA99" s="225">
        <v>7882.326171875</v>
      </c>
      <c r="BB99" s="225">
        <v>8065.4892578125</v>
      </c>
      <c r="BC99" s="225">
        <v>8052.46435546875</v>
      </c>
      <c r="BD99" s="225">
        <v>8030.66455078125</v>
      </c>
      <c r="BE99" s="225">
        <v>7923.08056640625</v>
      </c>
      <c r="BF99" s="225">
        <v>7835.37890625</v>
      </c>
      <c r="BG99" s="225">
        <v>7844.03564453125</v>
      </c>
      <c r="BH99" s="225">
        <v>8007.857421875</v>
      </c>
      <c r="BI99" s="225">
        <v>8060.7353515625</v>
      </c>
      <c r="BJ99" s="225">
        <v>8001.2421875</v>
      </c>
      <c r="BK99" s="225">
        <v>7958.919921875</v>
      </c>
      <c r="BL99" s="225">
        <v>8193.6337890625</v>
      </c>
      <c r="BM99" s="225">
        <v>6131.5771484375</v>
      </c>
      <c r="BN99" s="225">
        <v>6628.96435546875</v>
      </c>
      <c r="BO99" s="225">
        <v>8173.46337890625</v>
      </c>
      <c r="BP99" s="225">
        <v>7196.28125</v>
      </c>
      <c r="BQ99" s="225">
        <v>9162.4951171875</v>
      </c>
      <c r="BR99" s="225">
        <v>8372.859375</v>
      </c>
      <c r="BS99" s="225">
        <v>7050.740234375</v>
      </c>
      <c r="BT99" s="225">
        <v>7073.7333984375</v>
      </c>
      <c r="BU99" s="225">
        <v>6065.57958984375</v>
      </c>
      <c r="BV99" s="225">
        <v>9149.1240234375</v>
      </c>
      <c r="BW99" s="225">
        <v>7651.38427734375</v>
      </c>
      <c r="BX99" s="225">
        <v>8216.6015625</v>
      </c>
      <c r="BY99" s="225">
        <v>6129.748046875</v>
      </c>
      <c r="BZ99" s="225">
        <v>6655.2705078125</v>
      </c>
      <c r="CA99" s="225">
        <v>8112.806640625</v>
      </c>
      <c r="CB99" s="225">
        <v>7199.0576171875</v>
      </c>
      <c r="CC99" s="225">
        <v>9187.1591796875</v>
      </c>
      <c r="CD99" s="225">
        <v>8326.3974609375</v>
      </c>
      <c r="CE99" s="225">
        <v>7026.04052734375</v>
      </c>
      <c r="CF99" s="225">
        <v>7120.962890625</v>
      </c>
      <c r="CG99" s="225">
        <v>5773.09619140625</v>
      </c>
      <c r="CH99" s="225">
        <v>9176.69140625</v>
      </c>
      <c r="CI99" s="225">
        <v>7653.958984375</v>
      </c>
      <c r="CJ99" s="225">
        <v>8233.873046875</v>
      </c>
      <c r="CK99" s="225">
        <v>6108.3740234375</v>
      </c>
      <c r="CL99" s="225">
        <v>6697.75341796875</v>
      </c>
      <c r="CM99" s="225">
        <v>7923.212890625</v>
      </c>
      <c r="CN99" s="225">
        <v>7194.4091796875</v>
      </c>
      <c r="CO99" s="225">
        <v>9099.9072265625</v>
      </c>
      <c r="CP99" s="225">
        <v>8356.248046875</v>
      </c>
      <c r="CQ99" s="225">
        <v>7031.07861328125</v>
      </c>
      <c r="CR99" s="225">
        <v>7116.046875</v>
      </c>
      <c r="CS99" s="225">
        <v>6041.6279296875</v>
      </c>
      <c r="CT99" s="225">
        <v>9179.7919921875</v>
      </c>
      <c r="CU99" s="225">
        <v>7623.09326171875</v>
      </c>
      <c r="CV99" s="225">
        <v>8250.2900390625</v>
      </c>
      <c r="CW99" s="225">
        <v>6146.689453125</v>
      </c>
      <c r="CX99" s="225">
        <v>6714.9150390625</v>
      </c>
      <c r="CY99" s="225">
        <v>7941.4189453125</v>
      </c>
      <c r="CZ99" s="225">
        <v>7190.744140625</v>
      </c>
      <c r="DA99" s="225">
        <v>9159.154296875</v>
      </c>
      <c r="DB99" s="225">
        <v>8253.1162109375</v>
      </c>
      <c r="DC99" s="225">
        <v>7011.498046875</v>
      </c>
      <c r="DD99" s="225">
        <v>7104.97802734375</v>
      </c>
      <c r="DE99" s="225">
        <v>5991.42138671875</v>
      </c>
      <c r="DF99" s="225">
        <v>9153.0029296875</v>
      </c>
      <c r="DG99" s="225">
        <v>7635.0322265625</v>
      </c>
      <c r="DH99" s="225">
        <v>8264.763671875</v>
      </c>
      <c r="DI99" s="225">
        <v>6126.03662109375</v>
      </c>
      <c r="DJ99" s="225">
        <v>6740.18310546875</v>
      </c>
      <c r="DK99" s="225">
        <v>7769.65966796875</v>
      </c>
      <c r="DL99" s="225">
        <v>7189.64111328125</v>
      </c>
      <c r="DM99" s="225">
        <v>9147.0205078125</v>
      </c>
      <c r="DN99" s="225">
        <v>8316.7353515625</v>
      </c>
      <c r="DO99" s="225">
        <v>7027.771484375</v>
      </c>
      <c r="DP99" s="225">
        <v>7117.7705078125</v>
      </c>
      <c r="DQ99" s="225">
        <v>5890.0078125</v>
      </c>
      <c r="DR99" s="225">
        <v>9137.7060546875</v>
      </c>
      <c r="DS99" s="225">
        <v>7605.58251953125</v>
      </c>
      <c r="DT99" s="225">
        <v>8273.37890625</v>
      </c>
      <c r="DU99" s="225">
        <v>6122.29150390625</v>
      </c>
      <c r="DV99" s="225">
        <v>6739.87890625</v>
      </c>
      <c r="DW99" s="225">
        <v>7769.37158203125</v>
      </c>
      <c r="DX99" s="225">
        <v>7205.14892578125</v>
      </c>
      <c r="DY99" s="225">
        <v>9135.353515625</v>
      </c>
      <c r="DZ99" s="225">
        <v>8268.720703125</v>
      </c>
      <c r="EA99" s="225">
        <v>7014.7998046875</v>
      </c>
      <c r="EB99" s="225">
        <v>7103.11962890625</v>
      </c>
      <c r="EC99" s="225">
        <v>6158.27783203125</v>
      </c>
      <c r="ED99" s="225">
        <v>9149.927734375</v>
      </c>
      <c r="EE99" s="225">
        <v>7616.54833984375</v>
      </c>
      <c r="EF99" s="225">
        <v>8277.6552734375</v>
      </c>
      <c r="EG99" s="225">
        <v>6127.37939453125</v>
      </c>
      <c r="EH99" s="225">
        <v>6757.18359375</v>
      </c>
      <c r="EI99" s="225">
        <v>7769.7900390625</v>
      </c>
      <c r="EJ99" s="225">
        <v>7196.8427734375</v>
      </c>
      <c r="EK99" s="225">
        <v>9078.431640625</v>
      </c>
      <c r="EL99" s="225">
        <v>8240.71484375</v>
      </c>
      <c r="EM99" s="225">
        <v>6988.4013671875</v>
      </c>
      <c r="EN99" s="225">
        <v>7146.01513671875</v>
      </c>
      <c r="EO99" s="225">
        <v>5958.9091796875</v>
      </c>
      <c r="EP99" s="225">
        <v>9151.2587890625</v>
      </c>
      <c r="EQ99" s="225">
        <v>7620.94287109375</v>
      </c>
      <c r="ER99" s="225">
        <v>8290.666015625</v>
      </c>
      <c r="ES99" s="225">
        <v>6133.68359375</v>
      </c>
      <c r="ET99" s="225">
        <v>6779.81005859375</v>
      </c>
      <c r="EU99" s="225">
        <v>7699.70361328125</v>
      </c>
      <c r="EV99" s="225">
        <v>7203.384765625</v>
      </c>
      <c r="EW99" s="225">
        <v>8981.19921875</v>
      </c>
      <c r="EX99" s="225">
        <v>8244.404296875</v>
      </c>
      <c r="EY99" s="225">
        <v>6989.154296875</v>
      </c>
      <c r="EZ99" s="225">
        <v>7133.95947265625</v>
      </c>
      <c r="FA99" s="225">
        <v>6042.9521484375</v>
      </c>
      <c r="FB99" s="225">
        <v>9145.4189453125</v>
      </c>
      <c r="FC99" s="225">
        <v>7626.9248046875</v>
      </c>
      <c r="FD99" s="225">
        <v>8299.248046875</v>
      </c>
      <c r="FE99" s="225">
        <v>6140.4130859375</v>
      </c>
      <c r="FF99" s="225">
        <v>6804.73095703125</v>
      </c>
      <c r="FG99" s="225">
        <v>7637.638671875</v>
      </c>
      <c r="FH99" s="225">
        <v>7191.95458984375</v>
      </c>
      <c r="FI99" s="225">
        <v>8984.7646484375</v>
      </c>
      <c r="FJ99" s="225">
        <v>8234.1962890625</v>
      </c>
      <c r="FK99" s="225">
        <v>6994.96826171875</v>
      </c>
      <c r="FL99" s="225">
        <v>7158.1064453125</v>
      </c>
      <c r="FM99" s="225">
        <v>6088.6123046875</v>
      </c>
      <c r="FN99" s="225">
        <v>9123.6298828125</v>
      </c>
      <c r="FO99" s="225">
        <v>7608.923828125</v>
      </c>
      <c r="FP99" s="225">
        <v>8303.306640625</v>
      </c>
      <c r="FQ99" s="225">
        <v>6131.69580078125</v>
      </c>
      <c r="FR99" s="225">
        <v>6815.587890625</v>
      </c>
      <c r="FS99" s="225">
        <v>7627.31787109375</v>
      </c>
      <c r="FT99" s="225">
        <v>7185.3037109375</v>
      </c>
      <c r="FU99" s="225">
        <v>8896.505859375</v>
      </c>
      <c r="FV99" s="225">
        <v>8167.900390625</v>
      </c>
      <c r="FW99" s="225">
        <v>6976.1689453125</v>
      </c>
      <c r="FX99" s="225">
        <v>7198.4326171875</v>
      </c>
      <c r="FY99" s="225">
        <v>6236.74267578125</v>
      </c>
      <c r="FZ99" s="225">
        <v>9131.3408203125</v>
      </c>
      <c r="GA99" s="225">
        <v>7616.0224609375</v>
      </c>
      <c r="GB99" s="225">
        <v>7868.64453125</v>
      </c>
      <c r="GC99" s="225">
        <v>7868.98779296875</v>
      </c>
      <c r="GD99" s="225">
        <v>7864.8662109375</v>
      </c>
      <c r="GE99" s="225">
        <v>7850.63671875</v>
      </c>
      <c r="GF99" s="225">
        <v>7895.07421875</v>
      </c>
      <c r="GG99" s="225">
        <v>7866.01171875</v>
      </c>
      <c r="GH99" s="225">
        <v>7888.88232421875</v>
      </c>
      <c r="GI99" s="225">
        <v>7882.90478515625</v>
      </c>
      <c r="GJ99" s="225">
        <v>7882.3662109375</v>
      </c>
      <c r="GK99" s="225">
        <v>7862.2236328125</v>
      </c>
      <c r="GL99" s="225">
        <v>8263.0634765625</v>
      </c>
      <c r="GM99" s="225">
        <v>6130.8271484375</v>
      </c>
      <c r="GN99" s="225">
        <v>6747.8349609375</v>
      </c>
      <c r="GO99" s="225">
        <v>7784.67529296875</v>
      </c>
      <c r="GP99" s="225">
        <v>7193.6376953125</v>
      </c>
      <c r="GQ99" s="225">
        <v>9030.8740234375</v>
      </c>
      <c r="GR99" s="225">
        <v>8250.6669921875</v>
      </c>
      <c r="GS99" s="225">
        <v>7004.94873046875</v>
      </c>
      <c r="GT99" s="225">
        <v>7142.46484375</v>
      </c>
      <c r="GU99" s="225">
        <v>6073.4775390625</v>
      </c>
      <c r="GV99" s="225">
        <v>9142.7724609375</v>
      </c>
      <c r="GW99" s="225">
        <v>7621.44189453125</v>
      </c>
      <c r="GX99" s="225">
        <v>7873.41845703125</v>
      </c>
      <c r="GY99" s="225">
        <v>7873.41748046875</v>
      </c>
    </row>
    <row r="100" spans="1:207" x14ac:dyDescent="0.25">
      <c r="A100" s="226">
        <v>45689</v>
      </c>
      <c r="B100" s="225">
        <v>2</v>
      </c>
      <c r="C100" s="225">
        <v>2025</v>
      </c>
      <c r="D100" s="225">
        <v>8032.4443359375</v>
      </c>
      <c r="E100" s="225">
        <v>8021.8017578125</v>
      </c>
      <c r="F100" s="225">
        <v>8138.13916015625</v>
      </c>
      <c r="G100" s="225">
        <v>8108.126953125</v>
      </c>
      <c r="H100" s="225">
        <v>8110.2060546875</v>
      </c>
      <c r="I100" s="225">
        <v>8227.28515625</v>
      </c>
      <c r="J100" s="225">
        <v>8010.66650390625</v>
      </c>
      <c r="K100" s="225">
        <v>8058.1171875</v>
      </c>
      <c r="L100" s="225">
        <v>8156.55126953125</v>
      </c>
      <c r="M100" s="225">
        <v>8079.55615234375</v>
      </c>
      <c r="N100" s="225">
        <v>8119.07470703125</v>
      </c>
      <c r="O100" s="225">
        <v>8146.4462890625</v>
      </c>
      <c r="P100" s="225">
        <v>7984.041015625</v>
      </c>
      <c r="Q100" s="225">
        <v>8018.73876953125</v>
      </c>
      <c r="R100" s="225">
        <v>8201.775390625</v>
      </c>
      <c r="S100" s="225">
        <v>8230.455078125</v>
      </c>
      <c r="T100" s="225">
        <v>8162.919921875</v>
      </c>
      <c r="U100" s="225">
        <v>8162.85791015625</v>
      </c>
      <c r="V100" s="225">
        <v>7953.75048828125</v>
      </c>
      <c r="W100" s="225">
        <v>8010.70751953125</v>
      </c>
      <c r="X100" s="225">
        <v>8253.1201171875</v>
      </c>
      <c r="Y100" s="225">
        <v>8117.67724609375</v>
      </c>
      <c r="Z100" s="225">
        <v>8218.9267578125</v>
      </c>
      <c r="AA100" s="225">
        <v>8179.00390625</v>
      </c>
      <c r="AB100" s="225">
        <v>8034.4794921875</v>
      </c>
      <c r="AC100" s="225">
        <v>8079.3525390625</v>
      </c>
      <c r="AD100" s="225">
        <v>8218.794921875</v>
      </c>
      <c r="AE100" s="225">
        <v>8241.5751953125</v>
      </c>
      <c r="AF100" s="225">
        <v>8125.0791015625</v>
      </c>
      <c r="AG100" s="225">
        <v>8228.3203125</v>
      </c>
      <c r="AH100" s="225">
        <v>7989.30126953125</v>
      </c>
      <c r="AI100" s="225">
        <v>8056.40478515625</v>
      </c>
      <c r="AJ100" s="225">
        <v>8215.2275390625</v>
      </c>
      <c r="AK100" s="225">
        <v>8101.6181640625</v>
      </c>
      <c r="AL100" s="225">
        <v>8189.947265625</v>
      </c>
      <c r="AM100" s="225">
        <v>8184.873046875</v>
      </c>
      <c r="AN100" s="225">
        <v>8014.23681640625</v>
      </c>
      <c r="AO100" s="225">
        <v>8086.3232421875</v>
      </c>
      <c r="AP100" s="225">
        <v>8182.654296875</v>
      </c>
      <c r="AQ100" s="225">
        <v>8267.4765625</v>
      </c>
      <c r="AR100" s="225">
        <v>8185.2421875</v>
      </c>
      <c r="AS100" s="225">
        <v>8172.212890625</v>
      </c>
      <c r="AT100" s="225">
        <v>8031.681640625</v>
      </c>
      <c r="AU100" s="225">
        <v>8037.4521484375</v>
      </c>
      <c r="AV100" s="225">
        <v>8248.96484375</v>
      </c>
      <c r="AW100" s="225">
        <v>8137.85400390625</v>
      </c>
      <c r="AX100" s="225">
        <v>8227.3271484375</v>
      </c>
      <c r="AY100" s="225">
        <v>8220.8779296875</v>
      </c>
      <c r="AZ100" s="225">
        <v>8017.2763671875</v>
      </c>
      <c r="BA100" s="225">
        <v>8075.55615234375</v>
      </c>
      <c r="BB100" s="225">
        <v>8265.28515625</v>
      </c>
      <c r="BC100" s="225">
        <v>8202.8681640625</v>
      </c>
      <c r="BD100" s="225">
        <v>8237.2060546875</v>
      </c>
      <c r="BE100" s="225">
        <v>8177.142578125</v>
      </c>
      <c r="BF100" s="225">
        <v>8002.64306640625</v>
      </c>
      <c r="BG100" s="225">
        <v>8033.3466796875</v>
      </c>
      <c r="BH100" s="225">
        <v>8197.2412109375</v>
      </c>
      <c r="BI100" s="225">
        <v>8183.93994140625</v>
      </c>
      <c r="BJ100" s="225">
        <v>8196.6591796875</v>
      </c>
      <c r="BK100" s="225">
        <v>8211.3642578125</v>
      </c>
      <c r="BL100" s="225">
        <v>8459.6494140625</v>
      </c>
      <c r="BM100" s="225">
        <v>6215.2646484375</v>
      </c>
      <c r="BN100" s="225">
        <v>6651.01025390625</v>
      </c>
      <c r="BO100" s="225">
        <v>8472.3017578125</v>
      </c>
      <c r="BP100" s="225">
        <v>7269.37353515625</v>
      </c>
      <c r="BQ100" s="225">
        <v>9349.47265625</v>
      </c>
      <c r="BR100" s="225">
        <v>8522.3154296875</v>
      </c>
      <c r="BS100" s="225">
        <v>7211.91796875</v>
      </c>
      <c r="BT100" s="225">
        <v>7267.07275390625</v>
      </c>
      <c r="BU100" s="225">
        <v>6207.6064453125</v>
      </c>
      <c r="BV100" s="225">
        <v>9350.94921875</v>
      </c>
      <c r="BW100" s="225">
        <v>7869.705078125</v>
      </c>
      <c r="BX100" s="225">
        <v>8485.1220703125</v>
      </c>
      <c r="BY100" s="225">
        <v>6208.36083984375</v>
      </c>
      <c r="BZ100" s="225">
        <v>6678.330078125</v>
      </c>
      <c r="CA100" s="225">
        <v>8419.0048828125</v>
      </c>
      <c r="CB100" s="225">
        <v>7269.9765625</v>
      </c>
      <c r="CC100" s="225">
        <v>9377.771484375</v>
      </c>
      <c r="CD100" s="225">
        <v>8476.6171875</v>
      </c>
      <c r="CE100" s="225">
        <v>7186.56201171875</v>
      </c>
      <c r="CF100" s="225">
        <v>7317.609375</v>
      </c>
      <c r="CG100" s="225">
        <v>5930.63720703125</v>
      </c>
      <c r="CH100" s="225">
        <v>9387.72265625</v>
      </c>
      <c r="CI100" s="225">
        <v>7873.98388671875</v>
      </c>
      <c r="CJ100" s="225">
        <v>8503.625</v>
      </c>
      <c r="CK100" s="225">
        <v>6191.5244140625</v>
      </c>
      <c r="CL100" s="225">
        <v>6722.99169921875</v>
      </c>
      <c r="CM100" s="225">
        <v>8219.853515625</v>
      </c>
      <c r="CN100" s="225">
        <v>7266.66259765625</v>
      </c>
      <c r="CO100" s="225">
        <v>9286.05078125</v>
      </c>
      <c r="CP100" s="225">
        <v>8505.0078125</v>
      </c>
      <c r="CQ100" s="225">
        <v>7191.56396484375</v>
      </c>
      <c r="CR100" s="225">
        <v>7316.75634765625</v>
      </c>
      <c r="CS100" s="225">
        <v>6166.2451171875</v>
      </c>
      <c r="CT100" s="225">
        <v>9390.6748046875</v>
      </c>
      <c r="CU100" s="225">
        <v>7843.9501953125</v>
      </c>
      <c r="CV100" s="225">
        <v>8520.625</v>
      </c>
      <c r="CW100" s="225">
        <v>6224.14599609375</v>
      </c>
      <c r="CX100" s="225">
        <v>6739.29931640625</v>
      </c>
      <c r="CY100" s="225">
        <v>8249.287109375</v>
      </c>
      <c r="CZ100" s="225">
        <v>7265.291015625</v>
      </c>
      <c r="DA100" s="225">
        <v>9348.64453125</v>
      </c>
      <c r="DB100" s="225">
        <v>8396.337890625</v>
      </c>
      <c r="DC100" s="225">
        <v>7172.36328125</v>
      </c>
      <c r="DD100" s="225">
        <v>7313.70703125</v>
      </c>
      <c r="DE100" s="225">
        <v>6123.0576171875</v>
      </c>
      <c r="DF100" s="225">
        <v>9357.0341796875</v>
      </c>
      <c r="DG100" s="225">
        <v>7859.2548828125</v>
      </c>
      <c r="DH100" s="225">
        <v>8533.85546875</v>
      </c>
      <c r="DI100" s="225">
        <v>6211.79150390625</v>
      </c>
      <c r="DJ100" s="225">
        <v>6766.771484375</v>
      </c>
      <c r="DK100" s="225">
        <v>8065.08447265625</v>
      </c>
      <c r="DL100" s="225">
        <v>7261.24267578125</v>
      </c>
      <c r="DM100" s="225">
        <v>9338.08984375</v>
      </c>
      <c r="DN100" s="225">
        <v>8464.2705078125</v>
      </c>
      <c r="DO100" s="225">
        <v>7187.26513671875</v>
      </c>
      <c r="DP100" s="225">
        <v>7328.8076171875</v>
      </c>
      <c r="DQ100" s="225">
        <v>6013.62158203125</v>
      </c>
      <c r="DR100" s="225">
        <v>9341.3837890625</v>
      </c>
      <c r="DS100" s="225">
        <v>7827.0830078125</v>
      </c>
      <c r="DT100" s="225">
        <v>8544.6982421875</v>
      </c>
      <c r="DU100" s="225">
        <v>6207.62353515625</v>
      </c>
      <c r="DV100" s="225">
        <v>6766.533203125</v>
      </c>
      <c r="DW100" s="225">
        <v>8071.1162109375</v>
      </c>
      <c r="DX100" s="225">
        <v>7277.603515625</v>
      </c>
      <c r="DY100" s="225">
        <v>9325.34375</v>
      </c>
      <c r="DZ100" s="225">
        <v>8412.8232421875</v>
      </c>
      <c r="EA100" s="225">
        <v>7175.84521484375</v>
      </c>
      <c r="EB100" s="225">
        <v>7314.9384765625</v>
      </c>
      <c r="EC100" s="225">
        <v>6275.35791015625</v>
      </c>
      <c r="ED100" s="225">
        <v>9362.4189453125</v>
      </c>
      <c r="EE100" s="225">
        <v>7841.05078125</v>
      </c>
      <c r="EF100" s="225">
        <v>8549.7236328125</v>
      </c>
      <c r="EG100" s="225">
        <v>6211.96533203125</v>
      </c>
      <c r="EH100" s="225">
        <v>6784.9951171875</v>
      </c>
      <c r="EI100" s="225">
        <v>8078.0361328125</v>
      </c>
      <c r="EJ100" s="225">
        <v>7271.62060546875</v>
      </c>
      <c r="EK100" s="225">
        <v>9265.96484375</v>
      </c>
      <c r="EL100" s="225">
        <v>8381.029296875</v>
      </c>
      <c r="EM100" s="225">
        <v>7149.9599609375</v>
      </c>
      <c r="EN100" s="225">
        <v>7352.8642578125</v>
      </c>
      <c r="EO100" s="225">
        <v>6081.18310546875</v>
      </c>
      <c r="EP100" s="225">
        <v>9362.96484375</v>
      </c>
      <c r="EQ100" s="225">
        <v>7846.046875</v>
      </c>
      <c r="ER100" s="225">
        <v>8561.236328125</v>
      </c>
      <c r="ES100" s="225">
        <v>6218.86865234375</v>
      </c>
      <c r="ET100" s="225">
        <v>6808.03564453125</v>
      </c>
      <c r="EU100" s="225">
        <v>7999.380859375</v>
      </c>
      <c r="EV100" s="225">
        <v>7274.548828125</v>
      </c>
      <c r="EW100" s="225">
        <v>9164.4267578125</v>
      </c>
      <c r="EX100" s="225">
        <v>8384.4736328125</v>
      </c>
      <c r="EY100" s="225">
        <v>7149.53515625</v>
      </c>
      <c r="EZ100" s="225">
        <v>7347.90966796875</v>
      </c>
      <c r="FA100" s="225">
        <v>6175.54296875</v>
      </c>
      <c r="FB100" s="225">
        <v>9355.4658203125</v>
      </c>
      <c r="FC100" s="225">
        <v>7853.59912109375</v>
      </c>
      <c r="FD100" s="225">
        <v>8569.8291015625</v>
      </c>
      <c r="FE100" s="225">
        <v>6225.25</v>
      </c>
      <c r="FF100" s="225">
        <v>6835.09228515625</v>
      </c>
      <c r="FG100" s="225">
        <v>7936.212890625</v>
      </c>
      <c r="FH100" s="225">
        <v>7266.40380859375</v>
      </c>
      <c r="FI100" s="225">
        <v>9169.3408203125</v>
      </c>
      <c r="FJ100" s="225">
        <v>8374.974609375</v>
      </c>
      <c r="FK100" s="225">
        <v>7155.685546875</v>
      </c>
      <c r="FL100" s="225">
        <v>7372.9375</v>
      </c>
      <c r="FM100" s="225">
        <v>6213.04833984375</v>
      </c>
      <c r="FN100" s="225">
        <v>9331.435546875</v>
      </c>
      <c r="FO100" s="225">
        <v>7836.3466796875</v>
      </c>
      <c r="FP100" s="225">
        <v>8576.51953125</v>
      </c>
      <c r="FQ100" s="225">
        <v>6212.17578125</v>
      </c>
      <c r="FR100" s="225">
        <v>6846.11181640625</v>
      </c>
      <c r="FS100" s="225">
        <v>7928.56884765625</v>
      </c>
      <c r="FT100" s="225">
        <v>7262.90234375</v>
      </c>
      <c r="FU100" s="225">
        <v>9076.13671875</v>
      </c>
      <c r="FV100" s="225">
        <v>8303.2578125</v>
      </c>
      <c r="FW100" s="225">
        <v>7140.15966796875</v>
      </c>
      <c r="FX100" s="225">
        <v>7410.31982421875</v>
      </c>
      <c r="FY100" s="225">
        <v>6362.00244140625</v>
      </c>
      <c r="FZ100" s="225">
        <v>9335.37890625</v>
      </c>
      <c r="GA100" s="225">
        <v>7846.2890625</v>
      </c>
      <c r="GB100" s="225">
        <v>8069.63134765625</v>
      </c>
      <c r="GC100" s="225">
        <v>8068.38232421875</v>
      </c>
      <c r="GD100" s="225">
        <v>8062.4775390625</v>
      </c>
      <c r="GE100" s="225">
        <v>8043.4892578125</v>
      </c>
      <c r="GF100" s="225">
        <v>8089.9580078125</v>
      </c>
      <c r="GG100" s="225">
        <v>8060.28466796875</v>
      </c>
      <c r="GH100" s="225">
        <v>8081.18505859375</v>
      </c>
      <c r="GI100" s="225">
        <v>8070.974609375</v>
      </c>
      <c r="GJ100" s="225">
        <v>8070.796875</v>
      </c>
      <c r="GK100" s="225">
        <v>8044.02099609375</v>
      </c>
      <c r="GL100" s="225">
        <v>8533.345703125</v>
      </c>
      <c r="GM100" s="225">
        <v>6213.63427734375</v>
      </c>
      <c r="GN100" s="225">
        <v>6775.01025390625</v>
      </c>
      <c r="GO100" s="225">
        <v>8085.9326171875</v>
      </c>
      <c r="GP100" s="225">
        <v>7267.8369140625</v>
      </c>
      <c r="GQ100" s="225">
        <v>9216.1416015625</v>
      </c>
      <c r="GR100" s="225">
        <v>8392.4541015625</v>
      </c>
      <c r="GS100" s="225">
        <v>7166.15185546875</v>
      </c>
      <c r="GT100" s="225">
        <v>7351.697265625</v>
      </c>
      <c r="GU100" s="225">
        <v>6200.18310546875</v>
      </c>
      <c r="GV100" s="225">
        <v>9350.31640625</v>
      </c>
      <c r="GW100" s="225">
        <v>7846.9521484375</v>
      </c>
      <c r="GX100" s="225">
        <v>8064.55712890625</v>
      </c>
      <c r="GY100" s="225">
        <v>8064.55615234375</v>
      </c>
    </row>
    <row r="101" spans="1:207" x14ac:dyDescent="0.25">
      <c r="A101" s="226">
        <v>45717</v>
      </c>
      <c r="B101" s="225">
        <v>3</v>
      </c>
      <c r="C101" s="225">
        <v>2025</v>
      </c>
      <c r="D101" s="225">
        <v>8391.2568359375</v>
      </c>
      <c r="E101" s="225">
        <v>8338.4521484375</v>
      </c>
      <c r="F101" s="225">
        <v>8504.23046875</v>
      </c>
      <c r="G101" s="225">
        <v>8386.7392578125</v>
      </c>
      <c r="H101" s="225">
        <v>8419.9169921875</v>
      </c>
      <c r="I101" s="225">
        <v>8485.423828125</v>
      </c>
      <c r="J101" s="225">
        <v>8355.5654296875</v>
      </c>
      <c r="K101" s="225">
        <v>8368.3896484375</v>
      </c>
      <c r="L101" s="225">
        <v>8513.0439453125</v>
      </c>
      <c r="M101" s="225">
        <v>8354.787109375</v>
      </c>
      <c r="N101" s="225">
        <v>8429.1181640625</v>
      </c>
      <c r="O101" s="225">
        <v>8416.416015625</v>
      </c>
      <c r="P101" s="225">
        <v>8329.3603515625</v>
      </c>
      <c r="Q101" s="225">
        <v>8320.197265625</v>
      </c>
      <c r="R101" s="225">
        <v>8553.1572265625</v>
      </c>
      <c r="S101" s="225">
        <v>8485.9453125</v>
      </c>
      <c r="T101" s="225">
        <v>8460.8974609375</v>
      </c>
      <c r="U101" s="225">
        <v>8419.505859375</v>
      </c>
      <c r="V101" s="225">
        <v>8278.529296875</v>
      </c>
      <c r="W101" s="225">
        <v>8305.470703125</v>
      </c>
      <c r="X101" s="225">
        <v>8608.671875</v>
      </c>
      <c r="Y101" s="225">
        <v>8373.84765625</v>
      </c>
      <c r="Z101" s="225">
        <v>8510.775390625</v>
      </c>
      <c r="AA101" s="225">
        <v>8437.8681640625</v>
      </c>
      <c r="AB101" s="225">
        <v>8367.1787109375</v>
      </c>
      <c r="AC101" s="225">
        <v>8368.2314453125</v>
      </c>
      <c r="AD101" s="225">
        <v>8573.791015625</v>
      </c>
      <c r="AE101" s="225">
        <v>8491.302734375</v>
      </c>
      <c r="AF101" s="225">
        <v>8427.3447265625</v>
      </c>
      <c r="AG101" s="225">
        <v>8483.1162109375</v>
      </c>
      <c r="AH101" s="225">
        <v>8335.447265625</v>
      </c>
      <c r="AI101" s="225">
        <v>8347.296875</v>
      </c>
      <c r="AJ101" s="225">
        <v>8567.2001953125</v>
      </c>
      <c r="AK101" s="225">
        <v>8346.5224609375</v>
      </c>
      <c r="AL101" s="225">
        <v>8471.2255859375</v>
      </c>
      <c r="AM101" s="225">
        <v>8447.255859375</v>
      </c>
      <c r="AN101" s="225">
        <v>8330.2578125</v>
      </c>
      <c r="AO101" s="225">
        <v>8376.8662109375</v>
      </c>
      <c r="AP101" s="225">
        <v>8528.056640625</v>
      </c>
      <c r="AQ101" s="225">
        <v>8501.3974609375</v>
      </c>
      <c r="AR101" s="225">
        <v>8456.91015625</v>
      </c>
      <c r="AS101" s="225">
        <v>8437.66015625</v>
      </c>
      <c r="AT101" s="225">
        <v>8346.0087890625</v>
      </c>
      <c r="AU101" s="225">
        <v>8315.8740234375</v>
      </c>
      <c r="AV101" s="225">
        <v>8592.1533203125</v>
      </c>
      <c r="AW101" s="225">
        <v>8368.3486328125</v>
      </c>
      <c r="AX101" s="225">
        <v>8491.236328125</v>
      </c>
      <c r="AY101" s="225">
        <v>8499.4736328125</v>
      </c>
      <c r="AZ101" s="225">
        <v>8330.83984375</v>
      </c>
      <c r="BA101" s="225">
        <v>8353.67578125</v>
      </c>
      <c r="BB101" s="225">
        <v>8589.525390625</v>
      </c>
      <c r="BC101" s="225">
        <v>8437.8564453125</v>
      </c>
      <c r="BD101" s="225">
        <v>8493.6875</v>
      </c>
      <c r="BE101" s="225">
        <v>8448.7939453125</v>
      </c>
      <c r="BF101" s="225">
        <v>8286.2265625</v>
      </c>
      <c r="BG101" s="225">
        <v>8282.3349609375</v>
      </c>
      <c r="BH101" s="225">
        <v>8502.171875</v>
      </c>
      <c r="BI101" s="225">
        <v>8377.9482421875</v>
      </c>
      <c r="BJ101" s="225">
        <v>8433.767578125</v>
      </c>
      <c r="BK101" s="225">
        <v>8481.6240234375</v>
      </c>
      <c r="BL101" s="225">
        <v>8957.8271484375</v>
      </c>
      <c r="BM101" s="225">
        <v>6256.49609375</v>
      </c>
      <c r="BN101" s="225">
        <v>6915.3203125</v>
      </c>
      <c r="BO101" s="225">
        <v>8704.220703125</v>
      </c>
      <c r="BP101" s="225">
        <v>7368.95068359375</v>
      </c>
      <c r="BQ101" s="225">
        <v>9526.970703125</v>
      </c>
      <c r="BR101" s="225">
        <v>8654.1826171875</v>
      </c>
      <c r="BS101" s="225">
        <v>7377.974609375</v>
      </c>
      <c r="BT101" s="225">
        <v>7294.234375</v>
      </c>
      <c r="BU101" s="225">
        <v>7532.53662109375</v>
      </c>
      <c r="BV101" s="225">
        <v>9732.93359375</v>
      </c>
      <c r="BW101" s="225">
        <v>8102.0107421875</v>
      </c>
      <c r="BX101" s="225">
        <v>8985.359375</v>
      </c>
      <c r="BY101" s="225">
        <v>6252.64892578125</v>
      </c>
      <c r="BZ101" s="225">
        <v>6954.55078125</v>
      </c>
      <c r="CA101" s="225">
        <v>8652.8369140625</v>
      </c>
      <c r="CB101" s="225">
        <v>7373.95654296875</v>
      </c>
      <c r="CC101" s="225">
        <v>9549.328125</v>
      </c>
      <c r="CD101" s="225">
        <v>8615.8193359375</v>
      </c>
      <c r="CE101" s="225">
        <v>7353.3564453125</v>
      </c>
      <c r="CF101" s="225">
        <v>7338.95703125</v>
      </c>
      <c r="CG101" s="225">
        <v>7270.99462890625</v>
      </c>
      <c r="CH101" s="225">
        <v>9771.8154296875</v>
      </c>
      <c r="CI101" s="225">
        <v>8110.5771484375</v>
      </c>
      <c r="CJ101" s="225">
        <v>9006.1171875</v>
      </c>
      <c r="CK101" s="225">
        <v>6238.30810546875</v>
      </c>
      <c r="CL101" s="225">
        <v>7014.55126953125</v>
      </c>
      <c r="CM101" s="225">
        <v>8451.7724609375</v>
      </c>
      <c r="CN101" s="225">
        <v>7370.650390625</v>
      </c>
      <c r="CO101" s="225">
        <v>9457.1357421875</v>
      </c>
      <c r="CP101" s="225">
        <v>8641.1123046875</v>
      </c>
      <c r="CQ101" s="225">
        <v>7363.58447265625</v>
      </c>
      <c r="CR101" s="225">
        <v>7336.54736328125</v>
      </c>
      <c r="CS101" s="225">
        <v>7418.45458984375</v>
      </c>
      <c r="CT101" s="225">
        <v>9767.419921875</v>
      </c>
      <c r="CU101" s="225">
        <v>8084.2041015625</v>
      </c>
      <c r="CV101" s="225">
        <v>9021.431640625</v>
      </c>
      <c r="CW101" s="225">
        <v>6273.34130859375</v>
      </c>
      <c r="CX101" s="225">
        <v>7032.53857421875</v>
      </c>
      <c r="CY101" s="225">
        <v>8486.244140625</v>
      </c>
      <c r="CZ101" s="225">
        <v>7368.87451171875</v>
      </c>
      <c r="DA101" s="225">
        <v>9518.8955078125</v>
      </c>
      <c r="DB101" s="225">
        <v>8535.5654296875</v>
      </c>
      <c r="DC101" s="225">
        <v>7347.1982421875</v>
      </c>
      <c r="DD101" s="225">
        <v>7332.07373046875</v>
      </c>
      <c r="DE101" s="225">
        <v>7382.77197265625</v>
      </c>
      <c r="DF101" s="225">
        <v>9722.5869140625</v>
      </c>
      <c r="DG101" s="225">
        <v>8104.6484375</v>
      </c>
      <c r="DH101" s="225">
        <v>9039.4296875</v>
      </c>
      <c r="DI101" s="225">
        <v>6259.4765625</v>
      </c>
      <c r="DJ101" s="225">
        <v>7068.5390625</v>
      </c>
      <c r="DK101" s="225">
        <v>8293.53515625</v>
      </c>
      <c r="DL101" s="225">
        <v>7366.8583984375</v>
      </c>
      <c r="DM101" s="225">
        <v>9504.125</v>
      </c>
      <c r="DN101" s="225">
        <v>8606.00390625</v>
      </c>
      <c r="DO101" s="225">
        <v>7364.07275390625</v>
      </c>
      <c r="DP101" s="225">
        <v>7343.49951171875</v>
      </c>
      <c r="DQ101" s="225">
        <v>7310.0400390625</v>
      </c>
      <c r="DR101" s="225">
        <v>9705.5478515625</v>
      </c>
      <c r="DS101" s="225">
        <v>8067.12109375</v>
      </c>
      <c r="DT101" s="225">
        <v>9044.619140625</v>
      </c>
      <c r="DU101" s="225">
        <v>6255.59033203125</v>
      </c>
      <c r="DV101" s="225">
        <v>7067.0595703125</v>
      </c>
      <c r="DW101" s="225">
        <v>8305.2998046875</v>
      </c>
      <c r="DX101" s="225">
        <v>7387.50830078125</v>
      </c>
      <c r="DY101" s="225">
        <v>9493.9130859375</v>
      </c>
      <c r="DZ101" s="225">
        <v>8556.3349609375</v>
      </c>
      <c r="EA101" s="225">
        <v>7354.44873046875</v>
      </c>
      <c r="EB101" s="225">
        <v>7332.85888671875</v>
      </c>
      <c r="EC101" s="225">
        <v>7499.810546875</v>
      </c>
      <c r="ED101" s="225">
        <v>9731.990234375</v>
      </c>
      <c r="EE101" s="225">
        <v>8090.29833984375</v>
      </c>
      <c r="EF101" s="225">
        <v>9047.9404296875</v>
      </c>
      <c r="EG101" s="225">
        <v>6262.52734375</v>
      </c>
      <c r="EH101" s="225">
        <v>7092.671875</v>
      </c>
      <c r="EI101" s="225">
        <v>8315.0146484375</v>
      </c>
      <c r="EJ101" s="225">
        <v>7379.5986328125</v>
      </c>
      <c r="EK101" s="225">
        <v>9433.478515625</v>
      </c>
      <c r="EL101" s="225">
        <v>8521.36328125</v>
      </c>
      <c r="EM101" s="225">
        <v>7329.10791015625</v>
      </c>
      <c r="EN101" s="225">
        <v>7368.1904296875</v>
      </c>
      <c r="EO101" s="225">
        <v>7352.740234375</v>
      </c>
      <c r="EP101" s="225">
        <v>9727.943359375</v>
      </c>
      <c r="EQ101" s="225">
        <v>8095.23681640625</v>
      </c>
      <c r="ER101" s="225">
        <v>9062.3984375</v>
      </c>
      <c r="ES101" s="225">
        <v>6267.1875</v>
      </c>
      <c r="ET101" s="225">
        <v>7119.123046875</v>
      </c>
      <c r="EU101" s="225">
        <v>8235.4296875</v>
      </c>
      <c r="EV101" s="225">
        <v>7384.404296875</v>
      </c>
      <c r="EW101" s="225">
        <v>9333.619140625</v>
      </c>
      <c r="EX101" s="225">
        <v>8526.7490234375</v>
      </c>
      <c r="EY101" s="225">
        <v>7329.9873046875</v>
      </c>
      <c r="EZ101" s="225">
        <v>7362.1435546875</v>
      </c>
      <c r="FA101" s="225">
        <v>7409.54345703125</v>
      </c>
      <c r="FB101" s="225">
        <v>9715.8466796875</v>
      </c>
      <c r="FC101" s="225">
        <v>8106.61474609375</v>
      </c>
      <c r="FD101" s="225">
        <v>9071.359375</v>
      </c>
      <c r="FE101" s="225">
        <v>6276.5986328125</v>
      </c>
      <c r="FF101" s="225">
        <v>7150.3095703125</v>
      </c>
      <c r="FG101" s="225">
        <v>8172.486328125</v>
      </c>
      <c r="FH101" s="225">
        <v>7376.20458984375</v>
      </c>
      <c r="FI101" s="225">
        <v>9335.06640625</v>
      </c>
      <c r="FJ101" s="225">
        <v>8520.4072265625</v>
      </c>
      <c r="FK101" s="225">
        <v>7339.36865234375</v>
      </c>
      <c r="FL101" s="225">
        <v>7384.4208984375</v>
      </c>
      <c r="FM101" s="225">
        <v>7422.62841796875</v>
      </c>
      <c r="FN101" s="225">
        <v>9692.234375</v>
      </c>
      <c r="FO101" s="225">
        <v>8097.60791015625</v>
      </c>
      <c r="FP101" s="225">
        <v>9074.7734375</v>
      </c>
      <c r="FQ101" s="225">
        <v>6266.1845703125</v>
      </c>
      <c r="FR101" s="225">
        <v>7170.32958984375</v>
      </c>
      <c r="FS101" s="225">
        <v>8173.38134765625</v>
      </c>
      <c r="FT101" s="225">
        <v>7372.11181640625</v>
      </c>
      <c r="FU101" s="225">
        <v>9244.9169921875</v>
      </c>
      <c r="FV101" s="225">
        <v>8444.4541015625</v>
      </c>
      <c r="FW101" s="225">
        <v>7330.27783203125</v>
      </c>
      <c r="FX101" s="225">
        <v>7419.9580078125</v>
      </c>
      <c r="FY101" s="225">
        <v>7539.0693359375</v>
      </c>
      <c r="FZ101" s="225">
        <v>9696.62890625</v>
      </c>
      <c r="GA101" s="225">
        <v>8116.3427734375</v>
      </c>
      <c r="GB101" s="225">
        <v>8399.23828125</v>
      </c>
      <c r="GC101" s="225">
        <v>8391.6201171875</v>
      </c>
      <c r="GD101" s="225">
        <v>8381.2705078125</v>
      </c>
      <c r="GE101" s="225">
        <v>8351.2060546875</v>
      </c>
      <c r="GF101" s="225">
        <v>8399.482421875</v>
      </c>
      <c r="GG101" s="225">
        <v>8374.359375</v>
      </c>
      <c r="GH101" s="225">
        <v>8381.6552734375</v>
      </c>
      <c r="GI101" s="225">
        <v>8366.419921875</v>
      </c>
      <c r="GJ101" s="225">
        <v>8365.7646484375</v>
      </c>
      <c r="GK101" s="225">
        <v>8315.041015625</v>
      </c>
      <c r="GL101" s="225">
        <v>9033.953125</v>
      </c>
      <c r="GM101" s="225">
        <v>6262.6953125</v>
      </c>
      <c r="GN101" s="225">
        <v>7077.8359375</v>
      </c>
      <c r="GO101" s="225">
        <v>8322.2890625</v>
      </c>
      <c r="GP101" s="225">
        <v>7375.59423828125</v>
      </c>
      <c r="GQ101" s="225">
        <v>9384.6865234375</v>
      </c>
      <c r="GR101" s="225">
        <v>8533.642578125</v>
      </c>
      <c r="GS101" s="225">
        <v>7345.0732421875</v>
      </c>
      <c r="GT101" s="225">
        <v>7366.6591796875</v>
      </c>
      <c r="GU101" s="225">
        <v>7433.69140625</v>
      </c>
      <c r="GV101" s="225">
        <v>9715.603515625</v>
      </c>
      <c r="GW101" s="225">
        <v>8099.9814453125</v>
      </c>
      <c r="GX101" s="225">
        <v>8365.412109375</v>
      </c>
      <c r="GY101" s="225">
        <v>8365.4111328125</v>
      </c>
    </row>
    <row r="102" spans="1:207" x14ac:dyDescent="0.25">
      <c r="A102" s="226">
        <v>45748</v>
      </c>
      <c r="B102" s="225">
        <v>4</v>
      </c>
      <c r="C102" s="225">
        <v>2025</v>
      </c>
      <c r="D102" s="225">
        <v>8624.994140625</v>
      </c>
      <c r="E102" s="225">
        <v>8582.1123046875</v>
      </c>
      <c r="F102" s="225">
        <v>8756.9609375</v>
      </c>
      <c r="G102" s="225">
        <v>8617.4619140625</v>
      </c>
      <c r="H102" s="225">
        <v>8670.259765625</v>
      </c>
      <c r="I102" s="225">
        <v>8723.7275390625</v>
      </c>
      <c r="J102" s="225">
        <v>8589.486328125</v>
      </c>
      <c r="K102" s="225">
        <v>8605.5859375</v>
      </c>
      <c r="L102" s="225">
        <v>8762.662109375</v>
      </c>
      <c r="M102" s="225">
        <v>8585.8974609375</v>
      </c>
      <c r="N102" s="225">
        <v>8676.560546875</v>
      </c>
      <c r="O102" s="225">
        <v>8652.8310546875</v>
      </c>
      <c r="P102" s="225">
        <v>8559.7978515625</v>
      </c>
      <c r="Q102" s="225">
        <v>8556.37109375</v>
      </c>
      <c r="R102" s="225">
        <v>8800.8759765625</v>
      </c>
      <c r="S102" s="225">
        <v>8711.234375</v>
      </c>
      <c r="T102" s="225">
        <v>8707.388671875</v>
      </c>
      <c r="U102" s="225">
        <v>8649.40625</v>
      </c>
      <c r="V102" s="225">
        <v>8505.384765625</v>
      </c>
      <c r="W102" s="225">
        <v>8544.3916015625</v>
      </c>
      <c r="X102" s="225">
        <v>8852.6767578125</v>
      </c>
      <c r="Y102" s="225">
        <v>8599.748046875</v>
      </c>
      <c r="Z102" s="225">
        <v>8754.490234375</v>
      </c>
      <c r="AA102" s="225">
        <v>8661.1259765625</v>
      </c>
      <c r="AB102" s="225">
        <v>8600.7646484375</v>
      </c>
      <c r="AC102" s="225">
        <v>8603.728515625</v>
      </c>
      <c r="AD102" s="225">
        <v>8815.7392578125</v>
      </c>
      <c r="AE102" s="225">
        <v>8715.03125</v>
      </c>
      <c r="AF102" s="225">
        <v>8670.9287109375</v>
      </c>
      <c r="AG102" s="225">
        <v>8712.25</v>
      </c>
      <c r="AH102" s="225">
        <v>8565.1484375</v>
      </c>
      <c r="AI102" s="225">
        <v>8582.9111328125</v>
      </c>
      <c r="AJ102" s="225">
        <v>8808.5869140625</v>
      </c>
      <c r="AK102" s="225">
        <v>8573.7080078125</v>
      </c>
      <c r="AL102" s="225">
        <v>8709.66796875</v>
      </c>
      <c r="AM102" s="225">
        <v>8677.216796875</v>
      </c>
      <c r="AN102" s="225">
        <v>8560.3359375</v>
      </c>
      <c r="AO102" s="225">
        <v>8611.529296875</v>
      </c>
      <c r="AP102" s="225">
        <v>8762.7158203125</v>
      </c>
      <c r="AQ102" s="225">
        <v>8721.4658203125</v>
      </c>
      <c r="AR102" s="225">
        <v>8694.251953125</v>
      </c>
      <c r="AS102" s="225">
        <v>8669.19921875</v>
      </c>
      <c r="AT102" s="225">
        <v>8576.943359375</v>
      </c>
      <c r="AU102" s="225">
        <v>8548.46875</v>
      </c>
      <c r="AV102" s="225">
        <v>8823.6689453125</v>
      </c>
      <c r="AW102" s="225">
        <v>8587.85546875</v>
      </c>
      <c r="AX102" s="225">
        <v>8729.16015625</v>
      </c>
      <c r="AY102" s="225">
        <v>8726.66796875</v>
      </c>
      <c r="AZ102" s="225">
        <v>8559.5224609375</v>
      </c>
      <c r="BA102" s="225">
        <v>8588.2373046875</v>
      </c>
      <c r="BB102" s="225">
        <v>8812.4873046875</v>
      </c>
      <c r="BC102" s="225">
        <v>8658.6591796875</v>
      </c>
      <c r="BD102" s="225">
        <v>8726.1982421875</v>
      </c>
      <c r="BE102" s="225">
        <v>8672.4619140625</v>
      </c>
      <c r="BF102" s="225">
        <v>8513.2119140625</v>
      </c>
      <c r="BG102" s="225">
        <v>8515.1796875</v>
      </c>
      <c r="BH102" s="225">
        <v>8722.171875</v>
      </c>
      <c r="BI102" s="225">
        <v>8597.7001953125</v>
      </c>
      <c r="BJ102" s="225">
        <v>8659.6875</v>
      </c>
      <c r="BK102" s="225">
        <v>8703.90234375</v>
      </c>
      <c r="BL102" s="225">
        <v>9230.626953125</v>
      </c>
      <c r="BM102" s="225">
        <v>6428.03564453125</v>
      </c>
      <c r="BN102" s="225">
        <v>7167.16845703125</v>
      </c>
      <c r="BO102" s="225">
        <v>8864.48828125</v>
      </c>
      <c r="BP102" s="225">
        <v>7430.1484375</v>
      </c>
      <c r="BQ102" s="225">
        <v>9756.15234375</v>
      </c>
      <c r="BR102" s="225">
        <v>8796.3212890625</v>
      </c>
      <c r="BS102" s="225">
        <v>7599.697265625</v>
      </c>
      <c r="BT102" s="225">
        <v>7601.7666015625</v>
      </c>
      <c r="BU102" s="225">
        <v>7702.0390625</v>
      </c>
      <c r="BV102" s="225">
        <v>10134.814453125</v>
      </c>
      <c r="BW102" s="225">
        <v>8311.7890625</v>
      </c>
      <c r="BX102" s="225">
        <v>9257.3818359375</v>
      </c>
      <c r="BY102" s="225">
        <v>6427.5595703125</v>
      </c>
      <c r="BZ102" s="225">
        <v>7208.50537109375</v>
      </c>
      <c r="CA102" s="225">
        <v>8813.58984375</v>
      </c>
      <c r="CB102" s="225">
        <v>7436.25830078125</v>
      </c>
      <c r="CC102" s="225">
        <v>9776.791015625</v>
      </c>
      <c r="CD102" s="225">
        <v>8757.4853515625</v>
      </c>
      <c r="CE102" s="225">
        <v>7574.52978515625</v>
      </c>
      <c r="CF102" s="225">
        <v>7634.86181640625</v>
      </c>
      <c r="CG102" s="225">
        <v>7459.94287109375</v>
      </c>
      <c r="CH102" s="225">
        <v>10173.9091796875</v>
      </c>
      <c r="CI102" s="225">
        <v>8320.3310546875</v>
      </c>
      <c r="CJ102" s="225">
        <v>9277.33984375</v>
      </c>
      <c r="CK102" s="225">
        <v>6412.3876953125</v>
      </c>
      <c r="CL102" s="225">
        <v>7276.5380859375</v>
      </c>
      <c r="CM102" s="225">
        <v>8608.474609375</v>
      </c>
      <c r="CN102" s="225">
        <v>7434.77587890625</v>
      </c>
      <c r="CO102" s="225">
        <v>9689.9306640625</v>
      </c>
      <c r="CP102" s="225">
        <v>8784.484375</v>
      </c>
      <c r="CQ102" s="225">
        <v>7578.41357421875</v>
      </c>
      <c r="CR102" s="225">
        <v>7636.12939453125</v>
      </c>
      <c r="CS102" s="225">
        <v>7590.33203125</v>
      </c>
      <c r="CT102" s="225">
        <v>10166.306640625</v>
      </c>
      <c r="CU102" s="225">
        <v>8292.1064453125</v>
      </c>
      <c r="CV102" s="225">
        <v>9291.90234375</v>
      </c>
      <c r="CW102" s="225">
        <v>6452.8310546875</v>
      </c>
      <c r="CX102" s="225">
        <v>7288.828125</v>
      </c>
      <c r="CY102" s="225">
        <v>8645.216796875</v>
      </c>
      <c r="CZ102" s="225">
        <v>7436.61083984375</v>
      </c>
      <c r="DA102" s="225">
        <v>9748.5625</v>
      </c>
      <c r="DB102" s="225">
        <v>8679.783203125</v>
      </c>
      <c r="DC102" s="225">
        <v>7557.484375</v>
      </c>
      <c r="DD102" s="225">
        <v>7635.3662109375</v>
      </c>
      <c r="DE102" s="225">
        <v>7556.85986328125</v>
      </c>
      <c r="DF102" s="225">
        <v>10121.013671875</v>
      </c>
      <c r="DG102" s="225">
        <v>8314.0244140625</v>
      </c>
      <c r="DH102" s="225">
        <v>9308.7275390625</v>
      </c>
      <c r="DI102" s="225">
        <v>6434.564453125</v>
      </c>
      <c r="DJ102" s="225">
        <v>7327.4150390625</v>
      </c>
      <c r="DK102" s="225">
        <v>8449.27734375</v>
      </c>
      <c r="DL102" s="225">
        <v>7433.32177734375</v>
      </c>
      <c r="DM102" s="225">
        <v>9733.0791015625</v>
      </c>
      <c r="DN102" s="225">
        <v>8749.5771484375</v>
      </c>
      <c r="DO102" s="225">
        <v>7571.82861328125</v>
      </c>
      <c r="DP102" s="225">
        <v>7651.29248046875</v>
      </c>
      <c r="DQ102" s="225">
        <v>7491.6923828125</v>
      </c>
      <c r="DR102" s="225">
        <v>10101.5634765625</v>
      </c>
      <c r="DS102" s="225">
        <v>8277.033203125</v>
      </c>
      <c r="DT102" s="225">
        <v>9313.2890625</v>
      </c>
      <c r="DU102" s="225">
        <v>6431.70556640625</v>
      </c>
      <c r="DV102" s="225">
        <v>7327.51025390625</v>
      </c>
      <c r="DW102" s="225">
        <v>8463.33984375</v>
      </c>
      <c r="DX102" s="225">
        <v>7455.88916015625</v>
      </c>
      <c r="DY102" s="225">
        <v>9724.2138671875</v>
      </c>
      <c r="DZ102" s="225">
        <v>8700.673828125</v>
      </c>
      <c r="EA102" s="225">
        <v>7561.892578125</v>
      </c>
      <c r="EB102" s="225">
        <v>7636.4345703125</v>
      </c>
      <c r="EC102" s="225">
        <v>7661.9501953125</v>
      </c>
      <c r="ED102" s="225">
        <v>10129.890625</v>
      </c>
      <c r="EE102" s="225">
        <v>8297.5361328125</v>
      </c>
      <c r="EF102" s="225">
        <v>9316.162109375</v>
      </c>
      <c r="EG102" s="225">
        <v>6441.81591796875</v>
      </c>
      <c r="EH102" s="225">
        <v>7358.99072265625</v>
      </c>
      <c r="EI102" s="225">
        <v>8475.6484375</v>
      </c>
      <c r="EJ102" s="225">
        <v>7448.06005859375</v>
      </c>
      <c r="EK102" s="225">
        <v>9666.8017578125</v>
      </c>
      <c r="EL102" s="225">
        <v>8665.62109375</v>
      </c>
      <c r="EM102" s="225">
        <v>7535.53857421875</v>
      </c>
      <c r="EN102" s="225">
        <v>7656.9208984375</v>
      </c>
      <c r="EO102" s="225">
        <v>7526.7705078125</v>
      </c>
      <c r="EP102" s="225">
        <v>10127.3056640625</v>
      </c>
      <c r="EQ102" s="225">
        <v>8305.57421875</v>
      </c>
      <c r="ER102" s="225">
        <v>9329.3046875</v>
      </c>
      <c r="ES102" s="225">
        <v>6443.857421875</v>
      </c>
      <c r="ET102" s="225">
        <v>7384.947265625</v>
      </c>
      <c r="EU102" s="225">
        <v>8393.0771484375</v>
      </c>
      <c r="EV102" s="225">
        <v>7452.87060546875</v>
      </c>
      <c r="EW102" s="225">
        <v>9573.193359375</v>
      </c>
      <c r="EX102" s="225">
        <v>8671.341796875</v>
      </c>
      <c r="EY102" s="225">
        <v>7533.763671875</v>
      </c>
      <c r="EZ102" s="225">
        <v>7656.60595703125</v>
      </c>
      <c r="FA102" s="225">
        <v>7577.37109375</v>
      </c>
      <c r="FB102" s="225">
        <v>10114.5087890625</v>
      </c>
      <c r="FC102" s="225">
        <v>8313.6796875</v>
      </c>
      <c r="FD102" s="225">
        <v>9336.6591796875</v>
      </c>
      <c r="FE102" s="225">
        <v>6456.56884765625</v>
      </c>
      <c r="FF102" s="225">
        <v>7415.72216796875</v>
      </c>
      <c r="FG102" s="225">
        <v>8331.2392578125</v>
      </c>
      <c r="FH102" s="225">
        <v>7447.6103515625</v>
      </c>
      <c r="FI102" s="225">
        <v>9573.6162109375</v>
      </c>
      <c r="FJ102" s="225">
        <v>8662.87109375</v>
      </c>
      <c r="FK102" s="225">
        <v>7541.1181640625</v>
      </c>
      <c r="FL102" s="225">
        <v>7673.732421875</v>
      </c>
      <c r="FM102" s="225">
        <v>7587.625</v>
      </c>
      <c r="FN102" s="225">
        <v>10088.9189453125</v>
      </c>
      <c r="FO102" s="225">
        <v>8302.2646484375</v>
      </c>
      <c r="FP102" s="225">
        <v>9339.3662109375</v>
      </c>
      <c r="FQ102" s="225">
        <v>6448.79931640625</v>
      </c>
      <c r="FR102" s="225">
        <v>7448.0615234375</v>
      </c>
      <c r="FS102" s="225">
        <v>8332.4580078125</v>
      </c>
      <c r="FT102" s="225">
        <v>7446.61474609375</v>
      </c>
      <c r="FU102" s="225">
        <v>9489.3388671875</v>
      </c>
      <c r="FV102" s="225">
        <v>8587.115234375</v>
      </c>
      <c r="FW102" s="225">
        <v>7526.62548828125</v>
      </c>
      <c r="FX102" s="225">
        <v>7694.67724609375</v>
      </c>
      <c r="FY102" s="225">
        <v>7694.505859375</v>
      </c>
      <c r="FZ102" s="225">
        <v>10098.0625</v>
      </c>
      <c r="GA102" s="225">
        <v>8321.2705078125</v>
      </c>
      <c r="GB102" s="225">
        <v>8639.8720703125</v>
      </c>
      <c r="GC102" s="225">
        <v>8629.8037109375</v>
      </c>
      <c r="GD102" s="225">
        <v>8616.6337890625</v>
      </c>
      <c r="GE102" s="225">
        <v>8584.7197265625</v>
      </c>
      <c r="GF102" s="225">
        <v>8634.642578125</v>
      </c>
      <c r="GG102" s="225">
        <v>8607.6201171875</v>
      </c>
      <c r="GH102" s="225">
        <v>8613.828125</v>
      </c>
      <c r="GI102" s="225">
        <v>8597.794921875</v>
      </c>
      <c r="GJ102" s="225">
        <v>8595.9765625</v>
      </c>
      <c r="GK102" s="225">
        <v>8542.892578125</v>
      </c>
      <c r="GL102" s="225">
        <v>9302.685546875</v>
      </c>
      <c r="GM102" s="225">
        <v>6440.525390625</v>
      </c>
      <c r="GN102" s="225">
        <v>7341.5419921875</v>
      </c>
      <c r="GO102" s="225">
        <v>8480.904296875</v>
      </c>
      <c r="GP102" s="225">
        <v>7445.0703125</v>
      </c>
      <c r="GQ102" s="225">
        <v>9621.076171875</v>
      </c>
      <c r="GR102" s="225">
        <v>8677.033203125</v>
      </c>
      <c r="GS102" s="225">
        <v>7551.97802734375</v>
      </c>
      <c r="GT102" s="225">
        <v>7658.79736328125</v>
      </c>
      <c r="GU102" s="225">
        <v>7600.78271484375</v>
      </c>
      <c r="GV102" s="225">
        <v>10114.6640625</v>
      </c>
      <c r="GW102" s="225">
        <v>8307.28515625</v>
      </c>
      <c r="GX102" s="225">
        <v>8597.9912109375</v>
      </c>
      <c r="GY102" s="225">
        <v>8597.990234375</v>
      </c>
    </row>
    <row r="103" spans="1:207" x14ac:dyDescent="0.25">
      <c r="A103" s="226">
        <v>45778</v>
      </c>
      <c r="B103" s="225">
        <v>5</v>
      </c>
      <c r="C103" s="225">
        <v>2025</v>
      </c>
      <c r="D103" s="225">
        <v>8729.623046875</v>
      </c>
      <c r="E103" s="225">
        <v>8699.2724609375</v>
      </c>
      <c r="F103" s="225">
        <v>8854.205078125</v>
      </c>
      <c r="G103" s="225">
        <v>8721.158203125</v>
      </c>
      <c r="H103" s="225">
        <v>8789.3857421875</v>
      </c>
      <c r="I103" s="225">
        <v>8855.904296875</v>
      </c>
      <c r="J103" s="225">
        <v>8690.51953125</v>
      </c>
      <c r="K103" s="225">
        <v>8727.0732421875</v>
      </c>
      <c r="L103" s="225">
        <v>8859.9814453125</v>
      </c>
      <c r="M103" s="225">
        <v>8693.896484375</v>
      </c>
      <c r="N103" s="225">
        <v>8805.615234375</v>
      </c>
      <c r="O103" s="225">
        <v>8789.822265625</v>
      </c>
      <c r="P103" s="225">
        <v>8673.09765625</v>
      </c>
      <c r="Q103" s="225">
        <v>8682.080078125</v>
      </c>
      <c r="R103" s="225">
        <v>8900.255859375</v>
      </c>
      <c r="S103" s="225">
        <v>8813.7470703125</v>
      </c>
      <c r="T103" s="225">
        <v>8842.3896484375</v>
      </c>
      <c r="U103" s="225">
        <v>8781.43359375</v>
      </c>
      <c r="V103" s="225">
        <v>8617.423828125</v>
      </c>
      <c r="W103" s="225">
        <v>8672.48828125</v>
      </c>
      <c r="X103" s="225">
        <v>8952.892578125</v>
      </c>
      <c r="Y103" s="225">
        <v>8712.08203125</v>
      </c>
      <c r="Z103" s="225">
        <v>8892.8505859375</v>
      </c>
      <c r="AA103" s="225">
        <v>8793.1455078125</v>
      </c>
      <c r="AB103" s="225">
        <v>8720.2978515625</v>
      </c>
      <c r="AC103" s="225">
        <v>8739.771484375</v>
      </c>
      <c r="AD103" s="225">
        <v>8920.6728515625</v>
      </c>
      <c r="AE103" s="225">
        <v>8817.859375</v>
      </c>
      <c r="AF103" s="225">
        <v>8808.50390625</v>
      </c>
      <c r="AG103" s="225">
        <v>8843.681640625</v>
      </c>
      <c r="AH103" s="225">
        <v>8686.087890625</v>
      </c>
      <c r="AI103" s="225">
        <v>8716.9228515625</v>
      </c>
      <c r="AJ103" s="225">
        <v>8916.791015625</v>
      </c>
      <c r="AK103" s="225">
        <v>8686.2685546875</v>
      </c>
      <c r="AL103" s="225">
        <v>8850.703125</v>
      </c>
      <c r="AM103" s="225">
        <v>8809.0078125</v>
      </c>
      <c r="AN103" s="225">
        <v>8682.1416015625</v>
      </c>
      <c r="AO103" s="225">
        <v>8749.07421875</v>
      </c>
      <c r="AP103" s="225">
        <v>8874.5</v>
      </c>
      <c r="AQ103" s="225">
        <v>8829.7412109375</v>
      </c>
      <c r="AR103" s="225">
        <v>8844.0830078125</v>
      </c>
      <c r="AS103" s="225">
        <v>8801.4052734375</v>
      </c>
      <c r="AT103" s="225">
        <v>8706.11328125</v>
      </c>
      <c r="AU103" s="225">
        <v>8685.1025390625</v>
      </c>
      <c r="AV103" s="225">
        <v>8929.611328125</v>
      </c>
      <c r="AW103" s="225">
        <v>8701.068359375</v>
      </c>
      <c r="AX103" s="225">
        <v>8883.5986328125</v>
      </c>
      <c r="AY103" s="225">
        <v>8865.5634765625</v>
      </c>
      <c r="AZ103" s="225">
        <v>8694.080078125</v>
      </c>
      <c r="BA103" s="225">
        <v>8736.4462890625</v>
      </c>
      <c r="BB103" s="225">
        <v>8914.470703125</v>
      </c>
      <c r="BC103" s="225">
        <v>8772.3291015625</v>
      </c>
      <c r="BD103" s="225">
        <v>8885.630859375</v>
      </c>
      <c r="BE103" s="225">
        <v>8807.72265625</v>
      </c>
      <c r="BF103" s="225">
        <v>8653.9931640625</v>
      </c>
      <c r="BG103" s="225">
        <v>8665.1181640625</v>
      </c>
      <c r="BH103" s="225">
        <v>8826.44140625</v>
      </c>
      <c r="BI103" s="225">
        <v>8714.0732421875</v>
      </c>
      <c r="BJ103" s="225">
        <v>8817.3056640625</v>
      </c>
      <c r="BK103" s="225">
        <v>8843.4697265625</v>
      </c>
      <c r="BL103" s="225">
        <v>9282.6396484375</v>
      </c>
      <c r="BM103" s="225">
        <v>6468.37158203125</v>
      </c>
      <c r="BN103" s="225">
        <v>7253.25830078125</v>
      </c>
      <c r="BO103" s="225">
        <v>9066.9931640625</v>
      </c>
      <c r="BP103" s="225">
        <v>7530.05078125</v>
      </c>
      <c r="BQ103" s="225">
        <v>10030.62890625</v>
      </c>
      <c r="BR103" s="225">
        <v>8817.875</v>
      </c>
      <c r="BS103" s="225">
        <v>7911.02099609375</v>
      </c>
      <c r="BT103" s="225">
        <v>7742.6396484375</v>
      </c>
      <c r="BU103" s="225">
        <v>7843.65283203125</v>
      </c>
      <c r="BV103" s="225">
        <v>10405.8720703125</v>
      </c>
      <c r="BW103" s="225">
        <v>8518.556640625</v>
      </c>
      <c r="BX103" s="225">
        <v>9308.3173828125</v>
      </c>
      <c r="BY103" s="225">
        <v>6466.46142578125</v>
      </c>
      <c r="BZ103" s="225">
        <v>7292.517578125</v>
      </c>
      <c r="CA103" s="225">
        <v>9015.7822265625</v>
      </c>
      <c r="CB103" s="225">
        <v>7538.8134765625</v>
      </c>
      <c r="CC103" s="225">
        <v>10053.408203125</v>
      </c>
      <c r="CD103" s="225">
        <v>8781.0869140625</v>
      </c>
      <c r="CE103" s="225">
        <v>7883.4423828125</v>
      </c>
      <c r="CF103" s="225">
        <v>7769.35888671875</v>
      </c>
      <c r="CG103" s="225">
        <v>7605.41015625</v>
      </c>
      <c r="CH103" s="225">
        <v>10442.66796875</v>
      </c>
      <c r="CI103" s="225">
        <v>8530.8974609375</v>
      </c>
      <c r="CJ103" s="225">
        <v>9327.2880859375</v>
      </c>
      <c r="CK103" s="225">
        <v>6449.98974609375</v>
      </c>
      <c r="CL103" s="225">
        <v>7353.7041015625</v>
      </c>
      <c r="CM103" s="225">
        <v>8812.662109375</v>
      </c>
      <c r="CN103" s="225">
        <v>7537.51318359375</v>
      </c>
      <c r="CO103" s="225">
        <v>9959.732421875</v>
      </c>
      <c r="CP103" s="225">
        <v>8809.185546875</v>
      </c>
      <c r="CQ103" s="225">
        <v>7889.3759765625</v>
      </c>
      <c r="CR103" s="225">
        <v>7771.75732421875</v>
      </c>
      <c r="CS103" s="225">
        <v>7729.87646484375</v>
      </c>
      <c r="CT103" s="225">
        <v>10445.23046875</v>
      </c>
      <c r="CU103" s="225">
        <v>8504.283203125</v>
      </c>
      <c r="CV103" s="225">
        <v>9341.2861328125</v>
      </c>
      <c r="CW103" s="225">
        <v>6490.59765625</v>
      </c>
      <c r="CX103" s="225">
        <v>7370.21923828125</v>
      </c>
      <c r="CY103" s="225">
        <v>8848.8505859375</v>
      </c>
      <c r="CZ103" s="225">
        <v>7539.08544921875</v>
      </c>
      <c r="DA103" s="225">
        <v>10020.7294921875</v>
      </c>
      <c r="DB103" s="225">
        <v>8711.2236328125</v>
      </c>
      <c r="DC103" s="225">
        <v>7866.61083984375</v>
      </c>
      <c r="DD103" s="225">
        <v>7774.0400390625</v>
      </c>
      <c r="DE103" s="225">
        <v>7700.15234375</v>
      </c>
      <c r="DF103" s="225">
        <v>10416.8662109375</v>
      </c>
      <c r="DG103" s="225">
        <v>8528.3203125</v>
      </c>
      <c r="DH103" s="225">
        <v>9356.869140625</v>
      </c>
      <c r="DI103" s="225">
        <v>6472.79345703125</v>
      </c>
      <c r="DJ103" s="225">
        <v>7405.29345703125</v>
      </c>
      <c r="DK103" s="225">
        <v>8649.1435546875</v>
      </c>
      <c r="DL103" s="225">
        <v>7538.46240234375</v>
      </c>
      <c r="DM103" s="225">
        <v>10008.109375</v>
      </c>
      <c r="DN103" s="225">
        <v>8777.5654296875</v>
      </c>
      <c r="DO103" s="225">
        <v>7883.08984375</v>
      </c>
      <c r="DP103" s="225">
        <v>7789.21435546875</v>
      </c>
      <c r="DQ103" s="225">
        <v>7636.4443359375</v>
      </c>
      <c r="DR103" s="225">
        <v>10402.4521484375</v>
      </c>
      <c r="DS103" s="225">
        <v>8487.7216796875</v>
      </c>
      <c r="DT103" s="225">
        <v>9361.6142578125</v>
      </c>
      <c r="DU103" s="225">
        <v>6470.6416015625</v>
      </c>
      <c r="DV103" s="225">
        <v>7404.96142578125</v>
      </c>
      <c r="DW103" s="225">
        <v>8669.05859375</v>
      </c>
      <c r="DX103" s="225">
        <v>7558.33447265625</v>
      </c>
      <c r="DY103" s="225">
        <v>9997.0107421875</v>
      </c>
      <c r="DZ103" s="225">
        <v>8732.380859375</v>
      </c>
      <c r="EA103" s="225">
        <v>7872.4765625</v>
      </c>
      <c r="EB103" s="225">
        <v>7775.1298828125</v>
      </c>
      <c r="EC103" s="225">
        <v>7803.615234375</v>
      </c>
      <c r="ED103" s="225">
        <v>10426.4140625</v>
      </c>
      <c r="EE103" s="225">
        <v>8513.498046875</v>
      </c>
      <c r="EF103" s="225">
        <v>9364.392578125</v>
      </c>
      <c r="EG103" s="225">
        <v>6480.9619140625</v>
      </c>
      <c r="EH103" s="225">
        <v>7432.208984375</v>
      </c>
      <c r="EI103" s="225">
        <v>8682.7470703125</v>
      </c>
      <c r="EJ103" s="225">
        <v>7549.33447265625</v>
      </c>
      <c r="EK103" s="225">
        <v>9934.7509765625</v>
      </c>
      <c r="EL103" s="225">
        <v>8698.7119140625</v>
      </c>
      <c r="EM103" s="225">
        <v>7842.77294921875</v>
      </c>
      <c r="EN103" s="225">
        <v>7789.15380859375</v>
      </c>
      <c r="EO103" s="225">
        <v>7671.0400390625</v>
      </c>
      <c r="EP103" s="225">
        <v>10429.537109375</v>
      </c>
      <c r="EQ103" s="225">
        <v>8521.673828125</v>
      </c>
      <c r="ER103" s="225">
        <v>9376.4140625</v>
      </c>
      <c r="ES103" s="225">
        <v>6482.71533203125</v>
      </c>
      <c r="ET103" s="225">
        <v>7458.1826171875</v>
      </c>
      <c r="EU103" s="225">
        <v>8601.91796875</v>
      </c>
      <c r="EV103" s="225">
        <v>7556.80810546875</v>
      </c>
      <c r="EW103" s="225">
        <v>9830.1572265625</v>
      </c>
      <c r="EX103" s="225">
        <v>8705.109375</v>
      </c>
      <c r="EY103" s="225">
        <v>7840.68359375</v>
      </c>
      <c r="EZ103" s="225">
        <v>7791.58349609375</v>
      </c>
      <c r="FA103" s="225">
        <v>7724.5771484375</v>
      </c>
      <c r="FB103" s="225">
        <v>10423.4345703125</v>
      </c>
      <c r="FC103" s="225">
        <v>8530.3466796875</v>
      </c>
      <c r="FD103" s="225">
        <v>9383.0029296875</v>
      </c>
      <c r="FE103" s="225">
        <v>6495.30908203125</v>
      </c>
      <c r="FF103" s="225">
        <v>7488.21826171875</v>
      </c>
      <c r="FG103" s="225">
        <v>8543.220703125</v>
      </c>
      <c r="FH103" s="225">
        <v>7549.365234375</v>
      </c>
      <c r="FI103" s="225">
        <v>9832.31640625</v>
      </c>
      <c r="FJ103" s="225">
        <v>8694.64453125</v>
      </c>
      <c r="FK103" s="225">
        <v>7849.763671875</v>
      </c>
      <c r="FL103" s="225">
        <v>7805.27783203125</v>
      </c>
      <c r="FM103" s="225">
        <v>7726.62158203125</v>
      </c>
      <c r="FN103" s="225">
        <v>10400.255859375</v>
      </c>
      <c r="FO103" s="225">
        <v>8522.203125</v>
      </c>
      <c r="FP103" s="225">
        <v>9385.64453125</v>
      </c>
      <c r="FQ103" s="225">
        <v>6486.228515625</v>
      </c>
      <c r="FR103" s="225">
        <v>7512.744140625</v>
      </c>
      <c r="FS103" s="225">
        <v>8554.310546875</v>
      </c>
      <c r="FT103" s="225">
        <v>7546.79296875</v>
      </c>
      <c r="FU103" s="225">
        <v>9739.0810546875</v>
      </c>
      <c r="FV103" s="225">
        <v>8622.10546875</v>
      </c>
      <c r="FW103" s="225">
        <v>7835.3984375</v>
      </c>
      <c r="FX103" s="225">
        <v>7819.3056640625</v>
      </c>
      <c r="FY103" s="225">
        <v>7841.19189453125</v>
      </c>
      <c r="FZ103" s="225">
        <v>10404.8662109375</v>
      </c>
      <c r="GA103" s="225">
        <v>8545.806640625</v>
      </c>
      <c r="GB103" s="225">
        <v>8748.7431640625</v>
      </c>
      <c r="GC103" s="225">
        <v>8740.9248046875</v>
      </c>
      <c r="GD103" s="225">
        <v>8733.5771484375</v>
      </c>
      <c r="GE103" s="225">
        <v>8703.9541015625</v>
      </c>
      <c r="GF103" s="225">
        <v>8760.021484375</v>
      </c>
      <c r="GG103" s="225">
        <v>8733.8662109375</v>
      </c>
      <c r="GH103" s="225">
        <v>8742.24609375</v>
      </c>
      <c r="GI103" s="225">
        <v>8730.11328125</v>
      </c>
      <c r="GJ103" s="225">
        <v>8734.71875</v>
      </c>
      <c r="GK103" s="225">
        <v>8685.2412109375</v>
      </c>
      <c r="GL103" s="225">
        <v>9351.21484375</v>
      </c>
      <c r="GM103" s="225">
        <v>6478.9853515625</v>
      </c>
      <c r="GN103" s="225">
        <v>7416.7626953125</v>
      </c>
      <c r="GO103" s="225">
        <v>8689.861328125</v>
      </c>
      <c r="GP103" s="225">
        <v>7546.98876953125</v>
      </c>
      <c r="GQ103" s="225">
        <v>9883.66796875</v>
      </c>
      <c r="GR103" s="225">
        <v>8708.34765625</v>
      </c>
      <c r="GS103" s="225">
        <v>7861.1083984375</v>
      </c>
      <c r="GT103" s="225">
        <v>7791.7626953125</v>
      </c>
      <c r="GU103" s="225">
        <v>7744.27880859375</v>
      </c>
      <c r="GV103" s="225">
        <v>10415.451171875</v>
      </c>
      <c r="GW103" s="225">
        <v>8524.337890625</v>
      </c>
      <c r="GX103" s="225">
        <v>8726.57421875</v>
      </c>
      <c r="GY103" s="225">
        <v>8726.5732421875</v>
      </c>
    </row>
    <row r="104" spans="1:207" x14ac:dyDescent="0.25">
      <c r="A104" s="226">
        <v>45809</v>
      </c>
      <c r="B104" s="225">
        <v>6</v>
      </c>
      <c r="C104" s="225">
        <v>2025</v>
      </c>
      <c r="D104" s="225">
        <v>8880.92578125</v>
      </c>
      <c r="E104" s="225">
        <v>8797.5205078125</v>
      </c>
      <c r="F104" s="225">
        <v>8943.974609375</v>
      </c>
      <c r="G104" s="225">
        <v>8802.626953125</v>
      </c>
      <c r="H104" s="225">
        <v>8853.416015625</v>
      </c>
      <c r="I104" s="225">
        <v>9015.6796875</v>
      </c>
      <c r="J104" s="225">
        <v>8842.22265625</v>
      </c>
      <c r="K104" s="225">
        <v>8830.70703125</v>
      </c>
      <c r="L104" s="225">
        <v>8954.2900390625</v>
      </c>
      <c r="M104" s="225">
        <v>8781.5849609375</v>
      </c>
      <c r="N104" s="225">
        <v>8876.513671875</v>
      </c>
      <c r="O104" s="225">
        <v>8947.259765625</v>
      </c>
      <c r="P104" s="225">
        <v>8834.2978515625</v>
      </c>
      <c r="Q104" s="225">
        <v>8791.8779296875</v>
      </c>
      <c r="R104" s="225">
        <v>9000.7099609375</v>
      </c>
      <c r="S104" s="225">
        <v>8904.24609375</v>
      </c>
      <c r="T104" s="225">
        <v>8921.8291015625</v>
      </c>
      <c r="U104" s="225">
        <v>8938.0361328125</v>
      </c>
      <c r="V104" s="225">
        <v>8780.1650390625</v>
      </c>
      <c r="W104" s="225">
        <v>8780.1083984375</v>
      </c>
      <c r="X104" s="225">
        <v>9056.306640625</v>
      </c>
      <c r="Y104" s="225">
        <v>8809.951171875</v>
      </c>
      <c r="Z104" s="225">
        <v>8973.94921875</v>
      </c>
      <c r="AA104" s="225">
        <v>8949.732421875</v>
      </c>
      <c r="AB104" s="225">
        <v>8882.830078125</v>
      </c>
      <c r="AC104" s="225">
        <v>8854.9931640625</v>
      </c>
      <c r="AD104" s="225">
        <v>9030.3310546875</v>
      </c>
      <c r="AE104" s="225">
        <v>8912.4970703125</v>
      </c>
      <c r="AF104" s="225">
        <v>8889.19921875</v>
      </c>
      <c r="AG104" s="225">
        <v>9000.2685546875</v>
      </c>
      <c r="AH104" s="225">
        <v>8852.47265625</v>
      </c>
      <c r="AI104" s="225">
        <v>8830.7939453125</v>
      </c>
      <c r="AJ104" s="225">
        <v>9030.2607421875</v>
      </c>
      <c r="AK104" s="225">
        <v>8781.7529296875</v>
      </c>
      <c r="AL104" s="225">
        <v>8937.76171875</v>
      </c>
      <c r="AM104" s="225">
        <v>8969.296875</v>
      </c>
      <c r="AN104" s="225">
        <v>8850.3720703125</v>
      </c>
      <c r="AO104" s="225">
        <v>8867.8701171875</v>
      </c>
      <c r="AP104" s="225">
        <v>8992.298828125</v>
      </c>
      <c r="AQ104" s="225">
        <v>8931.07421875</v>
      </c>
      <c r="AR104" s="225">
        <v>8940.716796875</v>
      </c>
      <c r="AS104" s="225">
        <v>8966.4169921875</v>
      </c>
      <c r="AT104" s="225">
        <v>8879.1787109375</v>
      </c>
      <c r="AU104" s="225">
        <v>8801.0556640625</v>
      </c>
      <c r="AV104" s="225">
        <v>9053.494140625</v>
      </c>
      <c r="AW104" s="225">
        <v>8806.173828125</v>
      </c>
      <c r="AX104" s="225">
        <v>8985.599609375</v>
      </c>
      <c r="AY104" s="225">
        <v>9029.4921875</v>
      </c>
      <c r="AZ104" s="225">
        <v>8872.986328125</v>
      </c>
      <c r="BA104" s="225">
        <v>8862.158203125</v>
      </c>
      <c r="BB104" s="225">
        <v>9039.1015625</v>
      </c>
      <c r="BC104" s="225">
        <v>8885.2548828125</v>
      </c>
      <c r="BD104" s="225">
        <v>8997.51171875</v>
      </c>
      <c r="BE104" s="225">
        <v>8977.0126953125</v>
      </c>
      <c r="BF104" s="225">
        <v>8839.3818359375</v>
      </c>
      <c r="BG104" s="225">
        <v>8788.9228515625</v>
      </c>
      <c r="BH104" s="225">
        <v>8956.306640625</v>
      </c>
      <c r="BI104" s="225">
        <v>8823.69140625</v>
      </c>
      <c r="BJ104" s="225">
        <v>8930.228515625</v>
      </c>
      <c r="BK104" s="225">
        <v>9020.0244140625</v>
      </c>
      <c r="BL104" s="225">
        <v>9321.1220703125</v>
      </c>
      <c r="BM104" s="225">
        <v>6641.6103515625</v>
      </c>
      <c r="BN104" s="225">
        <v>7305.66748046875</v>
      </c>
      <c r="BO104" s="225">
        <v>9353.107421875</v>
      </c>
      <c r="BP104" s="225">
        <v>7663.33349609375</v>
      </c>
      <c r="BQ104" s="225">
        <v>10247.6103515625</v>
      </c>
      <c r="BR104" s="225">
        <v>8943.2109375</v>
      </c>
      <c r="BS104" s="225">
        <v>8034.6826171875</v>
      </c>
      <c r="BT104" s="225">
        <v>7901.24169921875</v>
      </c>
      <c r="BU104" s="225">
        <v>8145.6259765625</v>
      </c>
      <c r="BV104" s="225">
        <v>10622.669921875</v>
      </c>
      <c r="BW104" s="225">
        <v>8604.3837890625</v>
      </c>
      <c r="BX104" s="225">
        <v>9350.2275390625</v>
      </c>
      <c r="BY104" s="225">
        <v>6643.4404296875</v>
      </c>
      <c r="BZ104" s="225">
        <v>7343.8291015625</v>
      </c>
      <c r="CA104" s="225">
        <v>9295.6728515625</v>
      </c>
      <c r="CB104" s="225">
        <v>7674.54833984375</v>
      </c>
      <c r="CC104" s="225">
        <v>10269.5625</v>
      </c>
      <c r="CD104" s="225">
        <v>8909.1201171875</v>
      </c>
      <c r="CE104" s="225">
        <v>8010.27587890625</v>
      </c>
      <c r="CF104" s="225">
        <v>7946.57421875</v>
      </c>
      <c r="CG104" s="225">
        <v>7878.28125</v>
      </c>
      <c r="CH104" s="225">
        <v>10661.1103515625</v>
      </c>
      <c r="CI104" s="225">
        <v>8612.8994140625</v>
      </c>
      <c r="CJ104" s="225">
        <v>9371.9853515625</v>
      </c>
      <c r="CK104" s="225">
        <v>6628.18212890625</v>
      </c>
      <c r="CL104" s="225">
        <v>7398.943359375</v>
      </c>
      <c r="CM104" s="225">
        <v>9099.705078125</v>
      </c>
      <c r="CN104" s="225">
        <v>7675.44287109375</v>
      </c>
      <c r="CO104" s="225">
        <v>10174.1689453125</v>
      </c>
      <c r="CP104" s="225">
        <v>8935.6298828125</v>
      </c>
      <c r="CQ104" s="225">
        <v>8022.01904296875</v>
      </c>
      <c r="CR104" s="225">
        <v>7950.0146484375</v>
      </c>
      <c r="CS104" s="225">
        <v>8016.29541015625</v>
      </c>
      <c r="CT104" s="225">
        <v>10661.52734375</v>
      </c>
      <c r="CU104" s="225">
        <v>8588.13671875</v>
      </c>
      <c r="CV104" s="225">
        <v>9387.7109375</v>
      </c>
      <c r="CW104" s="225">
        <v>6671.97509765625</v>
      </c>
      <c r="CX104" s="225">
        <v>7414.97119140625</v>
      </c>
      <c r="CY104" s="225">
        <v>9134.2900390625</v>
      </c>
      <c r="CZ104" s="225">
        <v>7680.11083984375</v>
      </c>
      <c r="DA104" s="225">
        <v>10236.4306640625</v>
      </c>
      <c r="DB104" s="225">
        <v>8846.982421875</v>
      </c>
      <c r="DC104" s="225">
        <v>8002.40185546875</v>
      </c>
      <c r="DD104" s="225">
        <v>7948.3359375</v>
      </c>
      <c r="DE104" s="225">
        <v>7980.4853515625</v>
      </c>
      <c r="DF104" s="225">
        <v>10633.9326171875</v>
      </c>
      <c r="DG104" s="225">
        <v>8609.1845703125</v>
      </c>
      <c r="DH104" s="225">
        <v>9404.7548828125</v>
      </c>
      <c r="DI104" s="225">
        <v>6651.12939453125</v>
      </c>
      <c r="DJ104" s="225">
        <v>7448.23681640625</v>
      </c>
      <c r="DK104" s="225">
        <v>8936.46484375</v>
      </c>
      <c r="DL104" s="225">
        <v>7677.9033203125</v>
      </c>
      <c r="DM104" s="225">
        <v>10222.828125</v>
      </c>
      <c r="DN104" s="225">
        <v>8907.4716796875</v>
      </c>
      <c r="DO104" s="225">
        <v>8022.6533203125</v>
      </c>
      <c r="DP104" s="225">
        <v>7968.02490234375</v>
      </c>
      <c r="DQ104" s="225">
        <v>7916.18408203125</v>
      </c>
      <c r="DR104" s="225">
        <v>10616.080078125</v>
      </c>
      <c r="DS104" s="225">
        <v>8573.8154296875</v>
      </c>
      <c r="DT104" s="225">
        <v>9412.013671875</v>
      </c>
      <c r="DU104" s="225">
        <v>6649.390625</v>
      </c>
      <c r="DV104" s="225">
        <v>7449.17236328125</v>
      </c>
      <c r="DW104" s="225">
        <v>8961.2138671875</v>
      </c>
      <c r="DX104" s="225">
        <v>7703.4453125</v>
      </c>
      <c r="DY104" s="225">
        <v>10210.791015625</v>
      </c>
      <c r="DZ104" s="225">
        <v>8867.21875</v>
      </c>
      <c r="EA104" s="225">
        <v>8012.0830078125</v>
      </c>
      <c r="EB104" s="225">
        <v>7948.79052734375</v>
      </c>
      <c r="EC104" s="225">
        <v>8095.56884765625</v>
      </c>
      <c r="ED104" s="225">
        <v>10642.416015625</v>
      </c>
      <c r="EE104" s="225">
        <v>8595.4208984375</v>
      </c>
      <c r="EF104" s="225">
        <v>9416.33984375</v>
      </c>
      <c r="EG104" s="225">
        <v>6662.15478515625</v>
      </c>
      <c r="EH104" s="225">
        <v>7474.61962890625</v>
      </c>
      <c r="EI104" s="225">
        <v>8976.4765625</v>
      </c>
      <c r="EJ104" s="225">
        <v>7695.59375</v>
      </c>
      <c r="EK104" s="225">
        <v>10148.4140625</v>
      </c>
      <c r="EL104" s="225">
        <v>8837.7890625</v>
      </c>
      <c r="EM104" s="225">
        <v>7982.91552734375</v>
      </c>
      <c r="EN104" s="225">
        <v>7981.390625</v>
      </c>
      <c r="EO104" s="225">
        <v>7954.4736328125</v>
      </c>
      <c r="EP104" s="225">
        <v>10648.6865234375</v>
      </c>
      <c r="EQ104" s="225">
        <v>8601.9150390625</v>
      </c>
      <c r="ER104" s="225">
        <v>9430.1728515625</v>
      </c>
      <c r="ES104" s="225">
        <v>6661.6787109375</v>
      </c>
      <c r="ET104" s="225">
        <v>7498.0810546875</v>
      </c>
      <c r="EU104" s="225">
        <v>8902.705078125</v>
      </c>
      <c r="EV104" s="225">
        <v>7700.17724609375</v>
      </c>
      <c r="EW104" s="225">
        <v>10041.9775390625</v>
      </c>
      <c r="EX104" s="225">
        <v>8844.3173828125</v>
      </c>
      <c r="EY104" s="225">
        <v>7983.859375</v>
      </c>
      <c r="EZ104" s="225">
        <v>7977.9111328125</v>
      </c>
      <c r="FA104" s="225">
        <v>8002.66552734375</v>
      </c>
      <c r="FB104" s="225">
        <v>10642.462890625</v>
      </c>
      <c r="FC104" s="225">
        <v>8611.4482421875</v>
      </c>
      <c r="FD104" s="225">
        <v>9440.423828125</v>
      </c>
      <c r="FE104" s="225">
        <v>6677.177734375</v>
      </c>
      <c r="FF104" s="225">
        <v>7530.07763671875</v>
      </c>
      <c r="FG104" s="225">
        <v>8850.03515625</v>
      </c>
      <c r="FH104" s="225">
        <v>7697.251953125</v>
      </c>
      <c r="FI104" s="225">
        <v>10044.5791015625</v>
      </c>
      <c r="FJ104" s="225">
        <v>8835.5966796875</v>
      </c>
      <c r="FK104" s="225">
        <v>7995.8427734375</v>
      </c>
      <c r="FL104" s="225">
        <v>8000.22265625</v>
      </c>
      <c r="FM104" s="225">
        <v>8010.87353515625</v>
      </c>
      <c r="FN104" s="225">
        <v>10615.51953125</v>
      </c>
      <c r="FO104" s="225">
        <v>8603.5166015625</v>
      </c>
      <c r="FP104" s="225">
        <v>9447.3369140625</v>
      </c>
      <c r="FQ104" s="225">
        <v>6671.296875</v>
      </c>
      <c r="FR104" s="225">
        <v>7548.296875</v>
      </c>
      <c r="FS104" s="225">
        <v>8871.8330078125</v>
      </c>
      <c r="FT104" s="225">
        <v>7698.55419921875</v>
      </c>
      <c r="FU104" s="225">
        <v>9949.4912109375</v>
      </c>
      <c r="FV104" s="225">
        <v>8770.068359375</v>
      </c>
      <c r="FW104" s="225">
        <v>7984.1416015625</v>
      </c>
      <c r="FX104" s="225">
        <v>8027.80810546875</v>
      </c>
      <c r="FY104" s="225">
        <v>8124.47412109375</v>
      </c>
      <c r="FZ104" s="225">
        <v>10627.05078125</v>
      </c>
      <c r="GA104" s="225">
        <v>8622.8798828125</v>
      </c>
      <c r="GB104" s="225">
        <v>8858.876953125</v>
      </c>
      <c r="GC104" s="225">
        <v>8856.7509765625</v>
      </c>
      <c r="GD104" s="225">
        <v>8858.921875</v>
      </c>
      <c r="GE104" s="225">
        <v>8832.115234375</v>
      </c>
      <c r="GF104" s="225">
        <v>8890.7060546875</v>
      </c>
      <c r="GG104" s="225">
        <v>8869.056640625</v>
      </c>
      <c r="GH104" s="225">
        <v>8882.9794921875</v>
      </c>
      <c r="GI104" s="225">
        <v>8874.212890625</v>
      </c>
      <c r="GJ104" s="225">
        <v>8888.09765625</v>
      </c>
      <c r="GK104" s="225">
        <v>8847.751953125</v>
      </c>
      <c r="GL104" s="225">
        <v>9401.2333984375</v>
      </c>
      <c r="GM104" s="225">
        <v>6659.21044921875</v>
      </c>
      <c r="GN104" s="225">
        <v>7459.666015625</v>
      </c>
      <c r="GO104" s="225">
        <v>8987.5791015625</v>
      </c>
      <c r="GP104" s="225">
        <v>7692.16748046875</v>
      </c>
      <c r="GQ104" s="225">
        <v>10096.55859375</v>
      </c>
      <c r="GR104" s="225">
        <v>8846.39453125</v>
      </c>
      <c r="GS104" s="225">
        <v>8000.9482421875</v>
      </c>
      <c r="GT104" s="225">
        <v>7980.0380859375</v>
      </c>
      <c r="GU104" s="225">
        <v>8027.9580078125</v>
      </c>
      <c r="GV104" s="225">
        <v>10633.5556640625</v>
      </c>
      <c r="GW104" s="225">
        <v>8605.3916015625</v>
      </c>
      <c r="GX104" s="225">
        <v>8866.58984375</v>
      </c>
      <c r="GY104" s="225">
        <v>8866.58984375</v>
      </c>
    </row>
    <row r="105" spans="1:207" x14ac:dyDescent="0.25">
      <c r="A105" s="226">
        <v>45839</v>
      </c>
      <c r="B105" s="225">
        <v>7</v>
      </c>
      <c r="C105" s="225">
        <v>2025</v>
      </c>
      <c r="D105" s="225">
        <v>9034.7080078125</v>
      </c>
      <c r="E105" s="225">
        <v>8970.923828125</v>
      </c>
      <c r="F105" s="225">
        <v>9093.0498046875</v>
      </c>
      <c r="G105" s="225">
        <v>8945.927734375</v>
      </c>
      <c r="H105" s="225">
        <v>9019.9658203125</v>
      </c>
      <c r="I105" s="225">
        <v>9185.287109375</v>
      </c>
      <c r="J105" s="225">
        <v>8998.994140625</v>
      </c>
      <c r="K105" s="225">
        <v>9001.162109375</v>
      </c>
      <c r="L105" s="225">
        <v>9107.1650390625</v>
      </c>
      <c r="M105" s="225">
        <v>8930.048828125</v>
      </c>
      <c r="N105" s="225">
        <v>9038.095703125</v>
      </c>
      <c r="O105" s="225">
        <v>9122.4296875</v>
      </c>
      <c r="P105" s="225">
        <v>8985.4970703125</v>
      </c>
      <c r="Q105" s="225">
        <v>8965.287109375</v>
      </c>
      <c r="R105" s="225">
        <v>9159.322265625</v>
      </c>
      <c r="S105" s="225">
        <v>9063.9130859375</v>
      </c>
      <c r="T105" s="225">
        <v>9088.3173828125</v>
      </c>
      <c r="U105" s="225">
        <v>9116.4267578125</v>
      </c>
      <c r="V105" s="225">
        <v>8940.736328125</v>
      </c>
      <c r="W105" s="225">
        <v>8953.7529296875</v>
      </c>
      <c r="X105" s="225">
        <v>9220.119140625</v>
      </c>
      <c r="Y105" s="225">
        <v>8963.2275390625</v>
      </c>
      <c r="Z105" s="225">
        <v>9142.1640625</v>
      </c>
      <c r="AA105" s="225">
        <v>9136.7890625</v>
      </c>
      <c r="AB105" s="225">
        <v>9043.4287109375</v>
      </c>
      <c r="AC105" s="225">
        <v>9026.0751953125</v>
      </c>
      <c r="AD105" s="225">
        <v>9191.2646484375</v>
      </c>
      <c r="AE105" s="225">
        <v>9078.646484375</v>
      </c>
      <c r="AF105" s="225">
        <v>9054.3173828125</v>
      </c>
      <c r="AG105" s="225">
        <v>9184.896484375</v>
      </c>
      <c r="AH105" s="225">
        <v>9012.611328125</v>
      </c>
      <c r="AI105" s="225">
        <v>9005.7578125</v>
      </c>
      <c r="AJ105" s="225">
        <v>9189.4951171875</v>
      </c>
      <c r="AK105" s="225">
        <v>8933.97265625</v>
      </c>
      <c r="AL105" s="225">
        <v>9102.5234375</v>
      </c>
      <c r="AM105" s="225">
        <v>9151.9013671875</v>
      </c>
      <c r="AN105" s="225">
        <v>9017.1513671875</v>
      </c>
      <c r="AO105" s="225">
        <v>9044.6357421875</v>
      </c>
      <c r="AP105" s="225">
        <v>9149.0986328125</v>
      </c>
      <c r="AQ105" s="225">
        <v>9095.8955078125</v>
      </c>
      <c r="AR105" s="225">
        <v>9112.2529296875</v>
      </c>
      <c r="AS105" s="225">
        <v>9155.154296875</v>
      </c>
      <c r="AT105" s="225">
        <v>9042.9296875</v>
      </c>
      <c r="AU105" s="225">
        <v>8977.8935546875</v>
      </c>
      <c r="AV105" s="225">
        <v>9221.123046875</v>
      </c>
      <c r="AW105" s="225">
        <v>8967.798828125</v>
      </c>
      <c r="AX105" s="225">
        <v>9158.5751953125</v>
      </c>
      <c r="AY105" s="225">
        <v>9231.24609375</v>
      </c>
      <c r="AZ105" s="225">
        <v>9039.1083984375</v>
      </c>
      <c r="BA105" s="225">
        <v>9040.3642578125</v>
      </c>
      <c r="BB105" s="225">
        <v>9212.0009765625</v>
      </c>
      <c r="BC105" s="225">
        <v>9058.55859375</v>
      </c>
      <c r="BD105" s="225">
        <v>9175.427734375</v>
      </c>
      <c r="BE105" s="225">
        <v>9177.552734375</v>
      </c>
      <c r="BF105" s="225">
        <v>9009.2666015625</v>
      </c>
      <c r="BG105" s="225">
        <v>8973.9697265625</v>
      </c>
      <c r="BH105" s="225">
        <v>9124.37890625</v>
      </c>
      <c r="BI105" s="225">
        <v>8995.9091796875</v>
      </c>
      <c r="BJ105" s="225">
        <v>9101.779296875</v>
      </c>
      <c r="BK105" s="225">
        <v>9225.423828125</v>
      </c>
      <c r="BL105" s="225">
        <v>9486.7470703125</v>
      </c>
      <c r="BM105" s="225">
        <v>6689.00048828125</v>
      </c>
      <c r="BN105" s="225">
        <v>7260.1357421875</v>
      </c>
      <c r="BO105" s="225">
        <v>9517.966796875</v>
      </c>
      <c r="BP105" s="225">
        <v>7775.56298828125</v>
      </c>
      <c r="BQ105" s="225">
        <v>10350.185546875</v>
      </c>
      <c r="BR105" s="225">
        <v>9186.4697265625</v>
      </c>
      <c r="BS105" s="225">
        <v>8215.29296875</v>
      </c>
      <c r="BT105" s="225">
        <v>8264.6376953125</v>
      </c>
      <c r="BU105" s="225">
        <v>8302.291015625</v>
      </c>
      <c r="BV105" s="225">
        <v>10928.869140625</v>
      </c>
      <c r="BW105" s="225">
        <v>8774.041015625</v>
      </c>
      <c r="BX105" s="225">
        <v>9520.13671875</v>
      </c>
      <c r="BY105" s="225">
        <v>6686.23583984375</v>
      </c>
      <c r="BZ105" s="225">
        <v>7296.27099609375</v>
      </c>
      <c r="CA105" s="225">
        <v>9462.50390625</v>
      </c>
      <c r="CB105" s="225">
        <v>7788.9482421875</v>
      </c>
      <c r="CC105" s="225">
        <v>10378.0576171875</v>
      </c>
      <c r="CD105" s="225">
        <v>9152.46484375</v>
      </c>
      <c r="CE105" s="225">
        <v>8190.2744140625</v>
      </c>
      <c r="CF105" s="225">
        <v>8313.6083984375</v>
      </c>
      <c r="CG105" s="225">
        <v>8038.779296875</v>
      </c>
      <c r="CH105" s="225">
        <v>10965.8310546875</v>
      </c>
      <c r="CI105" s="225">
        <v>8784.515625</v>
      </c>
      <c r="CJ105" s="225">
        <v>9545.236328125</v>
      </c>
      <c r="CK105" s="225">
        <v>6672.86865234375</v>
      </c>
      <c r="CL105" s="225">
        <v>7341.7646484375</v>
      </c>
      <c r="CM105" s="225">
        <v>9246.5595703125</v>
      </c>
      <c r="CN105" s="225">
        <v>7790.50634765625</v>
      </c>
      <c r="CO105" s="225">
        <v>10284.03125</v>
      </c>
      <c r="CP105" s="225">
        <v>9177.298828125</v>
      </c>
      <c r="CQ105" s="225">
        <v>8203.76171875</v>
      </c>
      <c r="CR105" s="225">
        <v>8324.017578125</v>
      </c>
      <c r="CS105" s="225">
        <v>8163.75634765625</v>
      </c>
      <c r="CT105" s="225">
        <v>10961.841796875</v>
      </c>
      <c r="CU105" s="225">
        <v>8764.6767578125</v>
      </c>
      <c r="CV105" s="225">
        <v>9562.5478515625</v>
      </c>
      <c r="CW105" s="225">
        <v>6713.4765625</v>
      </c>
      <c r="CX105" s="225">
        <v>7359.521484375</v>
      </c>
      <c r="CY105" s="225">
        <v>9284.2626953125</v>
      </c>
      <c r="CZ105" s="225">
        <v>7796.70068359375</v>
      </c>
      <c r="DA105" s="225">
        <v>10347.1298828125</v>
      </c>
      <c r="DB105" s="225">
        <v>9093.822265625</v>
      </c>
      <c r="DC105" s="225">
        <v>8184.9228515625</v>
      </c>
      <c r="DD105" s="225">
        <v>8333.509765625</v>
      </c>
      <c r="DE105" s="225">
        <v>8128.51904296875</v>
      </c>
      <c r="DF105" s="225">
        <v>10929.978515625</v>
      </c>
      <c r="DG105" s="225">
        <v>8792.2041015625</v>
      </c>
      <c r="DH105" s="225">
        <v>9582.63671875</v>
      </c>
      <c r="DI105" s="225">
        <v>6698.076171875</v>
      </c>
      <c r="DJ105" s="225">
        <v>7385.9384765625</v>
      </c>
      <c r="DK105" s="225">
        <v>9078.654296875</v>
      </c>
      <c r="DL105" s="225">
        <v>7795.41943359375</v>
      </c>
      <c r="DM105" s="225">
        <v>10336.3125</v>
      </c>
      <c r="DN105" s="225">
        <v>9146.8232421875</v>
      </c>
      <c r="DO105" s="225">
        <v>8205.46484375</v>
      </c>
      <c r="DP105" s="225">
        <v>8357.337890625</v>
      </c>
      <c r="DQ105" s="225">
        <v>8062.2900390625</v>
      </c>
      <c r="DR105" s="225">
        <v>10909.1318359375</v>
      </c>
      <c r="DS105" s="225">
        <v>8753.580078125</v>
      </c>
      <c r="DT105" s="225">
        <v>9589.2861328125</v>
      </c>
      <c r="DU105" s="225">
        <v>6694.0625</v>
      </c>
      <c r="DV105" s="225">
        <v>7390.22705078125</v>
      </c>
      <c r="DW105" s="225">
        <v>9101.6708984375</v>
      </c>
      <c r="DX105" s="225">
        <v>7821.25537109375</v>
      </c>
      <c r="DY105" s="225">
        <v>10325.8369140625</v>
      </c>
      <c r="DZ105" s="225">
        <v>9111.5029296875</v>
      </c>
      <c r="EA105" s="225">
        <v>8195.287109375</v>
      </c>
      <c r="EB105" s="225">
        <v>8337.125</v>
      </c>
      <c r="EC105" s="225">
        <v>8237.1357421875</v>
      </c>
      <c r="ED105" s="225">
        <v>10934.8408203125</v>
      </c>
      <c r="EE105" s="225">
        <v>8781.39453125</v>
      </c>
      <c r="EF105" s="225">
        <v>9593.666015625</v>
      </c>
      <c r="EG105" s="225">
        <v>6704.1328125</v>
      </c>
      <c r="EH105" s="225">
        <v>7413.431640625</v>
      </c>
      <c r="EI105" s="225">
        <v>9120.626953125</v>
      </c>
      <c r="EJ105" s="225">
        <v>7812.01416015625</v>
      </c>
      <c r="EK105" s="225">
        <v>10263.3916015625</v>
      </c>
      <c r="EL105" s="225">
        <v>9086.4833984375</v>
      </c>
      <c r="EM105" s="225">
        <v>8165.7294921875</v>
      </c>
      <c r="EN105" s="225">
        <v>8363.9345703125</v>
      </c>
      <c r="EO105" s="225">
        <v>8097.716796875</v>
      </c>
      <c r="EP105" s="225">
        <v>10940.150390625</v>
      </c>
      <c r="EQ105" s="225">
        <v>8787.521484375</v>
      </c>
      <c r="ER105" s="225">
        <v>9609.697265625</v>
      </c>
      <c r="ES105" s="225">
        <v>6707.4130859375</v>
      </c>
      <c r="ET105" s="225">
        <v>7434.04248046875</v>
      </c>
      <c r="EU105" s="225">
        <v>9032.5576171875</v>
      </c>
      <c r="EV105" s="225">
        <v>7819.06005859375</v>
      </c>
      <c r="EW105" s="225">
        <v>10161.45703125</v>
      </c>
      <c r="EX105" s="225">
        <v>9093.26953125</v>
      </c>
      <c r="EY105" s="225">
        <v>8166.53125</v>
      </c>
      <c r="EZ105" s="225">
        <v>8369.3251953125</v>
      </c>
      <c r="FA105" s="225">
        <v>8146.66845703125</v>
      </c>
      <c r="FB105" s="225">
        <v>10931.955078125</v>
      </c>
      <c r="FC105" s="225">
        <v>8802.7236328125</v>
      </c>
      <c r="FD105" s="225">
        <v>9620.8486328125</v>
      </c>
      <c r="FE105" s="225">
        <v>6720.4892578125</v>
      </c>
      <c r="FF105" s="225">
        <v>7465.68115234375</v>
      </c>
      <c r="FG105" s="225">
        <v>8977.1201171875</v>
      </c>
      <c r="FH105" s="225">
        <v>7816.08740234375</v>
      </c>
      <c r="FI105" s="225">
        <v>10164.283203125</v>
      </c>
      <c r="FJ105" s="225">
        <v>9086.8837890625</v>
      </c>
      <c r="FK105" s="225">
        <v>8179.173828125</v>
      </c>
      <c r="FL105" s="225">
        <v>8391.94140625</v>
      </c>
      <c r="FM105" s="225">
        <v>8154.5888671875</v>
      </c>
      <c r="FN105" s="225">
        <v>10903.455078125</v>
      </c>
      <c r="FO105" s="225">
        <v>8799.3388671875</v>
      </c>
      <c r="FP105" s="225">
        <v>9627.8232421875</v>
      </c>
      <c r="FQ105" s="225">
        <v>6710.20361328125</v>
      </c>
      <c r="FR105" s="225">
        <v>7479.02783203125</v>
      </c>
      <c r="FS105" s="225">
        <v>8985.021484375</v>
      </c>
      <c r="FT105" s="225">
        <v>7817.7607421875</v>
      </c>
      <c r="FU105" s="225">
        <v>10071.33203125</v>
      </c>
      <c r="FV105" s="225">
        <v>9028.322265625</v>
      </c>
      <c r="FW105" s="225">
        <v>8169.80615234375</v>
      </c>
      <c r="FX105" s="225">
        <v>8412.6669921875</v>
      </c>
      <c r="FY105" s="225">
        <v>8264.017578125</v>
      </c>
      <c r="FZ105" s="225">
        <v>10918.447265625</v>
      </c>
      <c r="GA105" s="225">
        <v>8824.0947265625</v>
      </c>
      <c r="GB105" s="225">
        <v>9017.515625</v>
      </c>
      <c r="GC105" s="225">
        <v>9017.4453125</v>
      </c>
      <c r="GD105" s="225">
        <v>9020.8447265625</v>
      </c>
      <c r="GE105" s="225">
        <v>8998.611328125</v>
      </c>
      <c r="GF105" s="225">
        <v>9056.6162109375</v>
      </c>
      <c r="GG105" s="225">
        <v>9035.734375</v>
      </c>
      <c r="GH105" s="225">
        <v>9054.0703125</v>
      </c>
      <c r="GI105" s="225">
        <v>9045.595703125</v>
      </c>
      <c r="GJ105" s="225">
        <v>9061.7197265625</v>
      </c>
      <c r="GK105" s="225">
        <v>9024.8359375</v>
      </c>
      <c r="GL105" s="225">
        <v>9577.2265625</v>
      </c>
      <c r="GM105" s="225">
        <v>6702.46630859375</v>
      </c>
      <c r="GN105" s="225">
        <v>7399.396484375</v>
      </c>
      <c r="GO105" s="225">
        <v>9124.5546875</v>
      </c>
      <c r="GP105" s="225">
        <v>7809.85498046875</v>
      </c>
      <c r="GQ105" s="225">
        <v>10213.2216796875</v>
      </c>
      <c r="GR105" s="225">
        <v>9095.3583984375</v>
      </c>
      <c r="GS105" s="225">
        <v>8183.88818359375</v>
      </c>
      <c r="GT105" s="225">
        <v>8364.3154296875</v>
      </c>
      <c r="GU105" s="225">
        <v>8172.1748046875</v>
      </c>
      <c r="GV105" s="225">
        <v>10926.2734375</v>
      </c>
      <c r="GW105" s="225">
        <v>8793.9521484375</v>
      </c>
      <c r="GX105" s="225">
        <v>9035.87890625</v>
      </c>
      <c r="GY105" s="225">
        <v>9035.8779296875</v>
      </c>
    </row>
    <row r="106" spans="1:207" x14ac:dyDescent="0.25">
      <c r="A106" s="226">
        <v>45870</v>
      </c>
      <c r="B106" s="225">
        <v>8</v>
      </c>
      <c r="C106" s="225">
        <v>2025</v>
      </c>
      <c r="D106" s="225">
        <v>9191.9970703125</v>
      </c>
      <c r="E106" s="225">
        <v>9122.5302734375</v>
      </c>
      <c r="F106" s="225">
        <v>9250.2314453125</v>
      </c>
      <c r="G106" s="225">
        <v>9093.3583984375</v>
      </c>
      <c r="H106" s="225">
        <v>9187.982421875</v>
      </c>
      <c r="I106" s="225">
        <v>9346.7109375</v>
      </c>
      <c r="J106" s="225">
        <v>9152.8505859375</v>
      </c>
      <c r="K106" s="225">
        <v>9152.4931640625</v>
      </c>
      <c r="L106" s="225">
        <v>9274.46875</v>
      </c>
      <c r="M106" s="225">
        <v>9080.291015625</v>
      </c>
      <c r="N106" s="225">
        <v>9213.333984375</v>
      </c>
      <c r="O106" s="225">
        <v>9284.51953125</v>
      </c>
      <c r="P106" s="225">
        <v>9142.8330078125</v>
      </c>
      <c r="Q106" s="225">
        <v>9125.7392578125</v>
      </c>
      <c r="R106" s="225">
        <v>9341.396484375</v>
      </c>
      <c r="S106" s="225">
        <v>9226.8798828125</v>
      </c>
      <c r="T106" s="225">
        <v>9278.689453125</v>
      </c>
      <c r="U106" s="225">
        <v>9278.974609375</v>
      </c>
      <c r="V106" s="225">
        <v>9108.0439453125</v>
      </c>
      <c r="W106" s="225">
        <v>9111.892578125</v>
      </c>
      <c r="X106" s="225">
        <v>9411.068359375</v>
      </c>
      <c r="Y106" s="225">
        <v>9120.1162109375</v>
      </c>
      <c r="Z106" s="225">
        <v>9332.8701171875</v>
      </c>
      <c r="AA106" s="225">
        <v>9308.904296875</v>
      </c>
      <c r="AB106" s="225">
        <v>9205.4453125</v>
      </c>
      <c r="AC106" s="225">
        <v>9189.9677734375</v>
      </c>
      <c r="AD106" s="225">
        <v>9385.4296875</v>
      </c>
      <c r="AE106" s="225">
        <v>9245.806640625</v>
      </c>
      <c r="AF106" s="225">
        <v>9239.919921875</v>
      </c>
      <c r="AG106" s="225">
        <v>9359.171875</v>
      </c>
      <c r="AH106" s="225">
        <v>9175.146484375</v>
      </c>
      <c r="AI106" s="225">
        <v>9168.9697265625</v>
      </c>
      <c r="AJ106" s="225">
        <v>9386.2373046875</v>
      </c>
      <c r="AK106" s="225">
        <v>9088.3017578125</v>
      </c>
      <c r="AL106" s="225">
        <v>9292.375</v>
      </c>
      <c r="AM106" s="225">
        <v>9321.5595703125</v>
      </c>
      <c r="AN106" s="225">
        <v>9186.4580078125</v>
      </c>
      <c r="AO106" s="225">
        <v>9214.6005859375</v>
      </c>
      <c r="AP106" s="225">
        <v>9342.8037109375</v>
      </c>
      <c r="AQ106" s="225">
        <v>9264.5771484375</v>
      </c>
      <c r="AR106" s="225">
        <v>9314.576171875</v>
      </c>
      <c r="AS106" s="225">
        <v>9334.037109375</v>
      </c>
      <c r="AT106" s="225">
        <v>9211.765625</v>
      </c>
      <c r="AU106" s="225">
        <v>9146.21484375</v>
      </c>
      <c r="AV106" s="225">
        <v>9437.4443359375</v>
      </c>
      <c r="AW106" s="225">
        <v>9130.486328125</v>
      </c>
      <c r="AX106" s="225">
        <v>9369.986328125</v>
      </c>
      <c r="AY106" s="225">
        <v>9419.6806640625</v>
      </c>
      <c r="AZ106" s="225">
        <v>9207.158203125</v>
      </c>
      <c r="BA106" s="225">
        <v>9218.6123046875</v>
      </c>
      <c r="BB106" s="225">
        <v>9432.1025390625</v>
      </c>
      <c r="BC106" s="225">
        <v>9232.6953125</v>
      </c>
      <c r="BD106" s="225">
        <v>9384.6787109375</v>
      </c>
      <c r="BE106" s="225">
        <v>9368.111328125</v>
      </c>
      <c r="BF106" s="225">
        <v>9179.4345703125</v>
      </c>
      <c r="BG106" s="225">
        <v>9148.787109375</v>
      </c>
      <c r="BH106" s="225">
        <v>9340.6630859375</v>
      </c>
      <c r="BI106" s="225">
        <v>9163.19921875</v>
      </c>
      <c r="BJ106" s="225">
        <v>9319.8095703125</v>
      </c>
      <c r="BK106" s="225">
        <v>9413.990234375</v>
      </c>
      <c r="BL106" s="225">
        <v>9611.439453125</v>
      </c>
      <c r="BM106" s="225">
        <v>6913.45458984375</v>
      </c>
      <c r="BN106" s="225">
        <v>7234.818359375</v>
      </c>
      <c r="BO106" s="225">
        <v>9783.02734375</v>
      </c>
      <c r="BP106" s="225">
        <v>7842.7109375</v>
      </c>
      <c r="BQ106" s="225">
        <v>10530.2958984375</v>
      </c>
      <c r="BR106" s="225">
        <v>9500.3369140625</v>
      </c>
      <c r="BS106" s="225">
        <v>8360.5224609375</v>
      </c>
      <c r="BT106" s="225">
        <v>8333.0380859375</v>
      </c>
      <c r="BU106" s="225">
        <v>8526.421875</v>
      </c>
      <c r="BV106" s="225">
        <v>11337.5712890625</v>
      </c>
      <c r="BW106" s="225">
        <v>8970.11328125</v>
      </c>
      <c r="BX106" s="225">
        <v>9646.185546875</v>
      </c>
      <c r="BY106" s="225">
        <v>6911.8671875</v>
      </c>
      <c r="BZ106" s="225">
        <v>7272.20947265625</v>
      </c>
      <c r="CA106" s="225">
        <v>9727.4609375</v>
      </c>
      <c r="CB106" s="225">
        <v>7860.57373046875</v>
      </c>
      <c r="CC106" s="225">
        <v>10556.0146484375</v>
      </c>
      <c r="CD106" s="225">
        <v>9468.583984375</v>
      </c>
      <c r="CE106" s="225">
        <v>8336.595703125</v>
      </c>
      <c r="CF106" s="225">
        <v>8371.552734375</v>
      </c>
      <c r="CG106" s="225">
        <v>8279.068359375</v>
      </c>
      <c r="CH106" s="225">
        <v>11377.0888671875</v>
      </c>
      <c r="CI106" s="225">
        <v>8979.609375</v>
      </c>
      <c r="CJ106" s="225">
        <v>9672.8798828125</v>
      </c>
      <c r="CK106" s="225">
        <v>6903.130859375</v>
      </c>
      <c r="CL106" s="225">
        <v>7319.3955078125</v>
      </c>
      <c r="CM106" s="225">
        <v>9499.0859375</v>
      </c>
      <c r="CN106" s="225">
        <v>7862.71875</v>
      </c>
      <c r="CO106" s="225">
        <v>10458.1748046875</v>
      </c>
      <c r="CP106" s="225">
        <v>9492.0546875</v>
      </c>
      <c r="CQ106" s="225">
        <v>8353.533203125</v>
      </c>
      <c r="CR106" s="225">
        <v>8381.9033203125</v>
      </c>
      <c r="CS106" s="225">
        <v>8358.421875</v>
      </c>
      <c r="CT106" s="225">
        <v>11371.47265625</v>
      </c>
      <c r="CU106" s="225">
        <v>8962.009765625</v>
      </c>
      <c r="CV106" s="225">
        <v>9692.08203125</v>
      </c>
      <c r="CW106" s="225">
        <v>6943.3701171875</v>
      </c>
      <c r="CX106" s="225">
        <v>7334.5537109375</v>
      </c>
      <c r="CY106" s="225">
        <v>9537.73046875</v>
      </c>
      <c r="CZ106" s="225">
        <v>7869.0751953125</v>
      </c>
      <c r="DA106" s="225">
        <v>10523.6796875</v>
      </c>
      <c r="DB106" s="225">
        <v>9415.6318359375</v>
      </c>
      <c r="DC106" s="225">
        <v>8337.0830078125</v>
      </c>
      <c r="DD106" s="225">
        <v>8387.2138671875</v>
      </c>
      <c r="DE106" s="225">
        <v>8331.9033203125</v>
      </c>
      <c r="DF106" s="225">
        <v>11319.7333984375</v>
      </c>
      <c r="DG106" s="225">
        <v>8989.5419921875</v>
      </c>
      <c r="DH106" s="225">
        <v>9713.4111328125</v>
      </c>
      <c r="DI106" s="225">
        <v>6930.1083984375</v>
      </c>
      <c r="DJ106" s="225">
        <v>7359.623046875</v>
      </c>
      <c r="DK106" s="225">
        <v>9324.876953125</v>
      </c>
      <c r="DL106" s="225">
        <v>7870.38330078125</v>
      </c>
      <c r="DM106" s="225">
        <v>10511.009765625</v>
      </c>
      <c r="DN106" s="225">
        <v>9463.4296875</v>
      </c>
      <c r="DO106" s="225">
        <v>8359.4697265625</v>
      </c>
      <c r="DP106" s="225">
        <v>8409.873046875</v>
      </c>
      <c r="DQ106" s="225">
        <v>8285.28125</v>
      </c>
      <c r="DR106" s="225">
        <v>11292.693359375</v>
      </c>
      <c r="DS106" s="225">
        <v>8954.181640625</v>
      </c>
      <c r="DT106" s="225">
        <v>9719.9638671875</v>
      </c>
      <c r="DU106" s="225">
        <v>6927.26708984375</v>
      </c>
      <c r="DV106" s="225">
        <v>7366.8603515625</v>
      </c>
      <c r="DW106" s="225">
        <v>9347.501953125</v>
      </c>
      <c r="DX106" s="225">
        <v>7896.24560546875</v>
      </c>
      <c r="DY106" s="225">
        <v>10501.0595703125</v>
      </c>
      <c r="DZ106" s="225">
        <v>9432.4736328125</v>
      </c>
      <c r="EA106" s="225">
        <v>8349.12109375</v>
      </c>
      <c r="EB106" s="225">
        <v>8390.306640625</v>
      </c>
      <c r="EC106" s="225">
        <v>8421.0859375</v>
      </c>
      <c r="ED106" s="225">
        <v>11312.0703125</v>
      </c>
      <c r="EE106" s="225">
        <v>8979.1640625</v>
      </c>
      <c r="EF106" s="225">
        <v>9724.7177734375</v>
      </c>
      <c r="EG106" s="225">
        <v>6940.587890625</v>
      </c>
      <c r="EH106" s="225">
        <v>7393.556640625</v>
      </c>
      <c r="EI106" s="225">
        <v>9367.7255859375</v>
      </c>
      <c r="EJ106" s="225">
        <v>7885.49072265625</v>
      </c>
      <c r="EK106" s="225">
        <v>10437.521484375</v>
      </c>
      <c r="EL106" s="225">
        <v>9410.5126953125</v>
      </c>
      <c r="EM106" s="225">
        <v>8320.130859375</v>
      </c>
      <c r="EN106" s="225">
        <v>8410.16015625</v>
      </c>
      <c r="EO106" s="225">
        <v>8304.087890625</v>
      </c>
      <c r="EP106" s="225">
        <v>11310.359375</v>
      </c>
      <c r="EQ106" s="225">
        <v>8985.9619140625</v>
      </c>
      <c r="ER106" s="225">
        <v>9742.6767578125</v>
      </c>
      <c r="ES106" s="225">
        <v>6940.35595703125</v>
      </c>
      <c r="ET106" s="225">
        <v>7412.82568359375</v>
      </c>
      <c r="EU106" s="225">
        <v>9272.021484375</v>
      </c>
      <c r="EV106" s="225">
        <v>7894.77783203125</v>
      </c>
      <c r="EW106" s="225">
        <v>10335.4345703125</v>
      </c>
      <c r="EX106" s="225">
        <v>9417.6513671875</v>
      </c>
      <c r="EY106" s="225">
        <v>8322.7802734375</v>
      </c>
      <c r="EZ106" s="225">
        <v>8413.8251953125</v>
      </c>
      <c r="FA106" s="225">
        <v>8342.599609375</v>
      </c>
      <c r="FB106" s="225">
        <v>11297.9716796875</v>
      </c>
      <c r="FC106" s="225">
        <v>9000.091796875</v>
      </c>
      <c r="FD106" s="225">
        <v>9754.375</v>
      </c>
      <c r="FE106" s="225">
        <v>6957.02880859375</v>
      </c>
      <c r="FF106" s="225">
        <v>7444.40771484375</v>
      </c>
      <c r="FG106" s="225">
        <v>9214.15234375</v>
      </c>
      <c r="FH106" s="225">
        <v>7888.86279296875</v>
      </c>
      <c r="FI106" s="225">
        <v>10337.3837890625</v>
      </c>
      <c r="FJ106" s="225">
        <v>9412.6015625</v>
      </c>
      <c r="FK106" s="225">
        <v>8336.5625</v>
      </c>
      <c r="FL106" s="225">
        <v>8432.20703125</v>
      </c>
      <c r="FM106" s="225">
        <v>8324.66015625</v>
      </c>
      <c r="FN106" s="225">
        <v>11263.9619140625</v>
      </c>
      <c r="FO106" s="225">
        <v>8996.1015625</v>
      </c>
      <c r="FP106" s="225">
        <v>9762.076171875</v>
      </c>
      <c r="FQ106" s="225">
        <v>6948.07568359375</v>
      </c>
      <c r="FR106" s="225">
        <v>7464.50537109375</v>
      </c>
      <c r="FS106" s="225">
        <v>9216.5966796875</v>
      </c>
      <c r="FT106" s="225">
        <v>7888.98974609375</v>
      </c>
      <c r="FU106" s="225">
        <v>10243.4990234375</v>
      </c>
      <c r="FV106" s="225">
        <v>9359.373046875</v>
      </c>
      <c r="FW106" s="225">
        <v>8329.09375</v>
      </c>
      <c r="FX106" s="225">
        <v>8446.787109375</v>
      </c>
      <c r="FY106" s="225">
        <v>8436.6025390625</v>
      </c>
      <c r="FZ106" s="225">
        <v>11260.5947265625</v>
      </c>
      <c r="GA106" s="225">
        <v>9019.283203125</v>
      </c>
      <c r="GB106" s="225">
        <v>9172.6611328125</v>
      </c>
      <c r="GC106" s="225">
        <v>9174.212890625</v>
      </c>
      <c r="GD106" s="225">
        <v>9185.62890625</v>
      </c>
      <c r="GE106" s="225">
        <v>9166.677734375</v>
      </c>
      <c r="GF106" s="225">
        <v>9224.5048828125</v>
      </c>
      <c r="GG106" s="225">
        <v>9203.2216796875</v>
      </c>
      <c r="GH106" s="225">
        <v>9228.1669921875</v>
      </c>
      <c r="GI106" s="225">
        <v>9220.123046875</v>
      </c>
      <c r="GJ106" s="225">
        <v>9238.771484375</v>
      </c>
      <c r="GK106" s="225">
        <v>9201.0302734375</v>
      </c>
      <c r="GL106" s="225">
        <v>9707.5771484375</v>
      </c>
      <c r="GM106" s="225">
        <v>6935.4287109375</v>
      </c>
      <c r="GN106" s="225">
        <v>7377.85107421875</v>
      </c>
      <c r="GO106" s="225">
        <v>9369.251953125</v>
      </c>
      <c r="GP106" s="225">
        <v>7882.64697265625</v>
      </c>
      <c r="GQ106" s="225">
        <v>10387.3330078125</v>
      </c>
      <c r="GR106" s="225">
        <v>9418.7939453125</v>
      </c>
      <c r="GS106" s="225">
        <v>8338.0107421875</v>
      </c>
      <c r="GT106" s="225">
        <v>8410.8662109375</v>
      </c>
      <c r="GU106" s="225">
        <v>8362.580078125</v>
      </c>
      <c r="GV106" s="225">
        <v>11295.951171875</v>
      </c>
      <c r="GW106" s="225">
        <v>8990.96875</v>
      </c>
      <c r="GX106" s="225">
        <v>9206.2978515625</v>
      </c>
      <c r="GY106" s="225">
        <v>9206.296875</v>
      </c>
    </row>
    <row r="107" spans="1:207" x14ac:dyDescent="0.25">
      <c r="A107" s="226">
        <v>45901</v>
      </c>
      <c r="B107" s="225">
        <v>9</v>
      </c>
      <c r="C107" s="225">
        <v>2025</v>
      </c>
      <c r="D107" s="225">
        <v>9387.1748046875</v>
      </c>
      <c r="E107" s="225">
        <v>9296.203125</v>
      </c>
      <c r="F107" s="225">
        <v>9443.5126953125</v>
      </c>
      <c r="G107" s="225">
        <v>9260.0986328125</v>
      </c>
      <c r="H107" s="225">
        <v>9382.8681640625</v>
      </c>
      <c r="I107" s="225">
        <v>9559.291015625</v>
      </c>
      <c r="J107" s="225">
        <v>9346.8212890625</v>
      </c>
      <c r="K107" s="225">
        <v>9333.1064453125</v>
      </c>
      <c r="L107" s="225">
        <v>9472.37890625</v>
      </c>
      <c r="M107" s="225">
        <v>9243.984375</v>
      </c>
      <c r="N107" s="225">
        <v>9409.4697265625</v>
      </c>
      <c r="O107" s="225">
        <v>9494.2421875</v>
      </c>
      <c r="P107" s="225">
        <v>9339.3740234375</v>
      </c>
      <c r="Q107" s="225">
        <v>9308.5478515625</v>
      </c>
      <c r="R107" s="225">
        <v>9543.27734375</v>
      </c>
      <c r="S107" s="225">
        <v>9396.9677734375</v>
      </c>
      <c r="T107" s="225">
        <v>9475.3017578125</v>
      </c>
      <c r="U107" s="225">
        <v>9492.7880859375</v>
      </c>
      <c r="V107" s="225">
        <v>9301.404296875</v>
      </c>
      <c r="W107" s="225">
        <v>9289.4345703125</v>
      </c>
      <c r="X107" s="225">
        <v>9620.7509765625</v>
      </c>
      <c r="Y107" s="225">
        <v>9281.099609375</v>
      </c>
      <c r="Z107" s="225">
        <v>9535.1171875</v>
      </c>
      <c r="AA107" s="225">
        <v>9531.33203125</v>
      </c>
      <c r="AB107" s="225">
        <v>9397.6796875</v>
      </c>
      <c r="AC107" s="225">
        <v>9375.724609375</v>
      </c>
      <c r="AD107" s="225">
        <v>9598.587890625</v>
      </c>
      <c r="AE107" s="225">
        <v>9413.0537109375</v>
      </c>
      <c r="AF107" s="225">
        <v>9438.4423828125</v>
      </c>
      <c r="AG107" s="225">
        <v>9582.4169921875</v>
      </c>
      <c r="AH107" s="225">
        <v>9370.1845703125</v>
      </c>
      <c r="AI107" s="225">
        <v>9353.248046875</v>
      </c>
      <c r="AJ107" s="225">
        <v>9598.4814453125</v>
      </c>
      <c r="AK107" s="225">
        <v>9253.4189453125</v>
      </c>
      <c r="AL107" s="225">
        <v>9493.4921875</v>
      </c>
      <c r="AM107" s="225">
        <v>9535.2373046875</v>
      </c>
      <c r="AN107" s="225">
        <v>9380.5791015625</v>
      </c>
      <c r="AO107" s="225">
        <v>9404.0751953125</v>
      </c>
      <c r="AP107" s="225">
        <v>9557.6591796875</v>
      </c>
      <c r="AQ107" s="225">
        <v>9432.47265625</v>
      </c>
      <c r="AR107" s="225">
        <v>9515.1875</v>
      </c>
      <c r="AS107" s="225">
        <v>9556.0751953125</v>
      </c>
      <c r="AT107" s="225">
        <v>9405.3505859375</v>
      </c>
      <c r="AU107" s="225">
        <v>9329.849609375</v>
      </c>
      <c r="AV107" s="225">
        <v>9658.03515625</v>
      </c>
      <c r="AW107" s="225">
        <v>9294.478515625</v>
      </c>
      <c r="AX107" s="225">
        <v>9569.2353515625</v>
      </c>
      <c r="AY107" s="225">
        <v>9649.099609375</v>
      </c>
      <c r="AZ107" s="225">
        <v>9399.6953125</v>
      </c>
      <c r="BA107" s="225">
        <v>9407.91015625</v>
      </c>
      <c r="BB107" s="225">
        <v>9653.82421875</v>
      </c>
      <c r="BC107" s="225">
        <v>9397.1962890625</v>
      </c>
      <c r="BD107" s="225">
        <v>9583.7021484375</v>
      </c>
      <c r="BE107" s="225">
        <v>9599.234375</v>
      </c>
      <c r="BF107" s="225">
        <v>9369.67578125</v>
      </c>
      <c r="BG107" s="225">
        <v>9333.11328125</v>
      </c>
      <c r="BH107" s="225">
        <v>9562.3154296875</v>
      </c>
      <c r="BI107" s="225">
        <v>9324.2255859375</v>
      </c>
      <c r="BJ107" s="225">
        <v>9521.97265625</v>
      </c>
      <c r="BK107" s="225">
        <v>9646.0654296875</v>
      </c>
      <c r="BL107" s="225">
        <v>9788.44140625</v>
      </c>
      <c r="BM107" s="225">
        <v>7016.07080078125</v>
      </c>
      <c r="BN107" s="225">
        <v>7382.828125</v>
      </c>
      <c r="BO107" s="225">
        <v>10078.546875</v>
      </c>
      <c r="BP107" s="225">
        <v>7998.1376953125</v>
      </c>
      <c r="BQ107" s="225">
        <v>10772.6142578125</v>
      </c>
      <c r="BR107" s="225">
        <v>9783.9267578125</v>
      </c>
      <c r="BS107" s="225">
        <v>8541.9521484375</v>
      </c>
      <c r="BT107" s="225">
        <v>8435.373046875</v>
      </c>
      <c r="BU107" s="225">
        <v>8808.5849609375</v>
      </c>
      <c r="BV107" s="225">
        <v>11464.5517578125</v>
      </c>
      <c r="BW107" s="225">
        <v>9154.173828125</v>
      </c>
      <c r="BX107" s="225">
        <v>9824.068359375</v>
      </c>
      <c r="BY107" s="225">
        <v>7018.16162109375</v>
      </c>
      <c r="BZ107" s="225">
        <v>7417.658203125</v>
      </c>
      <c r="CA107" s="225">
        <v>10026.7373046875</v>
      </c>
      <c r="CB107" s="225">
        <v>8022.14111328125</v>
      </c>
      <c r="CC107" s="225">
        <v>10802.9072265625</v>
      </c>
      <c r="CD107" s="225">
        <v>9754.4072265625</v>
      </c>
      <c r="CE107" s="225">
        <v>8519.2548828125</v>
      </c>
      <c r="CF107" s="225">
        <v>8481.6123046875</v>
      </c>
      <c r="CG107" s="225">
        <v>8531.189453125</v>
      </c>
      <c r="CH107" s="225">
        <v>11505.916015625</v>
      </c>
      <c r="CI107" s="225">
        <v>9165.1484375</v>
      </c>
      <c r="CJ107" s="225">
        <v>9851.7119140625</v>
      </c>
      <c r="CK107" s="225">
        <v>7008.33203125</v>
      </c>
      <c r="CL107" s="225">
        <v>7467.73681640625</v>
      </c>
      <c r="CM107" s="225">
        <v>9792.94921875</v>
      </c>
      <c r="CN107" s="225">
        <v>8027.3154296875</v>
      </c>
      <c r="CO107" s="225">
        <v>10698.841796875</v>
      </c>
      <c r="CP107" s="225">
        <v>9775.3388671875</v>
      </c>
      <c r="CQ107" s="225">
        <v>8535.8203125</v>
      </c>
      <c r="CR107" s="225">
        <v>8491.8984375</v>
      </c>
      <c r="CS107" s="225">
        <v>8624.01953125</v>
      </c>
      <c r="CT107" s="225">
        <v>11498.2783203125</v>
      </c>
      <c r="CU107" s="225">
        <v>9151.69921875</v>
      </c>
      <c r="CV107" s="225">
        <v>9871.5791015625</v>
      </c>
      <c r="CW107" s="225">
        <v>7053.6162109375</v>
      </c>
      <c r="CX107" s="225">
        <v>7478.4228515625</v>
      </c>
      <c r="CY107" s="225">
        <v>9836.5439453125</v>
      </c>
      <c r="CZ107" s="225">
        <v>8037.53125</v>
      </c>
      <c r="DA107" s="225">
        <v>10766.5830078125</v>
      </c>
      <c r="DB107" s="225">
        <v>9698.943359375</v>
      </c>
      <c r="DC107" s="225">
        <v>8518.583984375</v>
      </c>
      <c r="DD107" s="225">
        <v>8489.6533203125</v>
      </c>
      <c r="DE107" s="225">
        <v>8592.42578125</v>
      </c>
      <c r="DF107" s="225">
        <v>11438.8564453125</v>
      </c>
      <c r="DG107" s="225">
        <v>9183.328125</v>
      </c>
      <c r="DH107" s="225">
        <v>9893.248046875</v>
      </c>
      <c r="DI107" s="225">
        <v>7035.63330078125</v>
      </c>
      <c r="DJ107" s="225">
        <v>7503.8388671875</v>
      </c>
      <c r="DK107" s="225">
        <v>9620.7958984375</v>
      </c>
      <c r="DL107" s="225">
        <v>8040.47265625</v>
      </c>
      <c r="DM107" s="225">
        <v>10758.5009765625</v>
      </c>
      <c r="DN107" s="225">
        <v>9744.2333984375</v>
      </c>
      <c r="DO107" s="225">
        <v>8540.70703125</v>
      </c>
      <c r="DP107" s="225">
        <v>8515.033203125</v>
      </c>
      <c r="DQ107" s="225">
        <v>8544.59765625</v>
      </c>
      <c r="DR107" s="225">
        <v>11413.6806640625</v>
      </c>
      <c r="DS107" s="225">
        <v>9148.1044921875</v>
      </c>
      <c r="DT107" s="225">
        <v>9900.076171875</v>
      </c>
      <c r="DU107" s="225">
        <v>7034.0810546875</v>
      </c>
      <c r="DV107" s="225">
        <v>7511.11767578125</v>
      </c>
      <c r="DW107" s="225">
        <v>9644.5283203125</v>
      </c>
      <c r="DX107" s="225">
        <v>8069.302734375</v>
      </c>
      <c r="DY107" s="225">
        <v>10747.32421875</v>
      </c>
      <c r="DZ107" s="225">
        <v>9715.7568359375</v>
      </c>
      <c r="EA107" s="225">
        <v>8530.51171875</v>
      </c>
      <c r="EB107" s="225">
        <v>8492.62109375</v>
      </c>
      <c r="EC107" s="225">
        <v>8693.314453125</v>
      </c>
      <c r="ED107" s="225">
        <v>11435.5126953125</v>
      </c>
      <c r="EE107" s="225">
        <v>9174.1943359375</v>
      </c>
      <c r="EF107" s="225">
        <v>9905.2470703125</v>
      </c>
      <c r="EG107" s="225">
        <v>7050.533203125</v>
      </c>
      <c r="EH107" s="225">
        <v>7539.5068359375</v>
      </c>
      <c r="EI107" s="225">
        <v>9668.0966796875</v>
      </c>
      <c r="EJ107" s="225">
        <v>8058.38671875</v>
      </c>
      <c r="EK107" s="225">
        <v>10678.5283203125</v>
      </c>
      <c r="EL107" s="225">
        <v>9693.2080078125</v>
      </c>
      <c r="EM107" s="225">
        <v>8500.8662109375</v>
      </c>
      <c r="EN107" s="225">
        <v>8521.4482421875</v>
      </c>
      <c r="EO107" s="225">
        <v>8564.9326171875</v>
      </c>
      <c r="EP107" s="225">
        <v>11429.25</v>
      </c>
      <c r="EQ107" s="225">
        <v>9182.169921875</v>
      </c>
      <c r="ER107" s="225">
        <v>9923.958984375</v>
      </c>
      <c r="ES107" s="225">
        <v>7047.22509765625</v>
      </c>
      <c r="ET107" s="225">
        <v>7558.3984375</v>
      </c>
      <c r="EU107" s="225">
        <v>9566.9111328125</v>
      </c>
      <c r="EV107" s="225">
        <v>8068.15869140625</v>
      </c>
      <c r="EW107" s="225">
        <v>10567.353515625</v>
      </c>
      <c r="EX107" s="225">
        <v>9701.4736328125</v>
      </c>
      <c r="EY107" s="225">
        <v>8502.5234375</v>
      </c>
      <c r="EZ107" s="225">
        <v>8519.1376953125</v>
      </c>
      <c r="FA107" s="225">
        <v>8601.853515625</v>
      </c>
      <c r="FB107" s="225">
        <v>11415.1162109375</v>
      </c>
      <c r="FC107" s="225">
        <v>9197.22265625</v>
      </c>
      <c r="FD107" s="225">
        <v>9936.466796875</v>
      </c>
      <c r="FE107" s="225">
        <v>7067.71630859375</v>
      </c>
      <c r="FF107" s="225">
        <v>7587.19384765625</v>
      </c>
      <c r="FG107" s="225">
        <v>9508.7978515625</v>
      </c>
      <c r="FH107" s="225">
        <v>8066.6533203125</v>
      </c>
      <c r="FI107" s="225">
        <v>10570.90625</v>
      </c>
      <c r="FJ107" s="225">
        <v>9699.05859375</v>
      </c>
      <c r="FK107" s="225">
        <v>8516.34765625</v>
      </c>
      <c r="FL107" s="225">
        <v>8542.1357421875</v>
      </c>
      <c r="FM107" s="225">
        <v>8585.138671875</v>
      </c>
      <c r="FN107" s="225">
        <v>11383.4296875</v>
      </c>
      <c r="FO107" s="225">
        <v>9193.794921875</v>
      </c>
      <c r="FP107" s="225">
        <v>9945.634765625</v>
      </c>
      <c r="FQ107" s="225">
        <v>7061.5556640625</v>
      </c>
      <c r="FR107" s="225">
        <v>7614.37548828125</v>
      </c>
      <c r="FS107" s="225">
        <v>9507.6396484375</v>
      </c>
      <c r="FT107" s="225">
        <v>8070.23828125</v>
      </c>
      <c r="FU107" s="225">
        <v>10469.1982421875</v>
      </c>
      <c r="FV107" s="225">
        <v>9645.5595703125</v>
      </c>
      <c r="FW107" s="225">
        <v>8508.3720703125</v>
      </c>
      <c r="FX107" s="225">
        <v>8565.1904296875</v>
      </c>
      <c r="FY107" s="225">
        <v>8704.3916015625</v>
      </c>
      <c r="FZ107" s="225">
        <v>11364.1806640625</v>
      </c>
      <c r="GA107" s="225">
        <v>9218.880859375</v>
      </c>
      <c r="GB107" s="225">
        <v>9357.8916015625</v>
      </c>
      <c r="GC107" s="225">
        <v>9362.4921875</v>
      </c>
      <c r="GD107" s="225">
        <v>9377.2841796875</v>
      </c>
      <c r="GE107" s="225">
        <v>9356.4892578125</v>
      </c>
      <c r="GF107" s="225">
        <v>9416.3623046875</v>
      </c>
      <c r="GG107" s="225">
        <v>9396.23046875</v>
      </c>
      <c r="GH107" s="225">
        <v>9423.5888671875</v>
      </c>
      <c r="GI107" s="225">
        <v>9413.2880859375</v>
      </c>
      <c r="GJ107" s="225">
        <v>9433.75390625</v>
      </c>
      <c r="GK107" s="225">
        <v>9394.3330078125</v>
      </c>
      <c r="GL107" s="225">
        <v>9887.7890625</v>
      </c>
      <c r="GM107" s="225">
        <v>7044.0244140625</v>
      </c>
      <c r="GN107" s="225">
        <v>7523.7763671875</v>
      </c>
      <c r="GO107" s="225">
        <v>9664.765625</v>
      </c>
      <c r="GP107" s="225">
        <v>8056.34326171875</v>
      </c>
      <c r="GQ107" s="225">
        <v>10623.658203125</v>
      </c>
      <c r="GR107" s="225">
        <v>9703.1123046875</v>
      </c>
      <c r="GS107" s="225">
        <v>8518.7431640625</v>
      </c>
      <c r="GT107" s="225">
        <v>8520.3896484375</v>
      </c>
      <c r="GU107" s="225">
        <v>8626.2919921875</v>
      </c>
      <c r="GV107" s="225">
        <v>11412.8134765625</v>
      </c>
      <c r="GW107" s="225">
        <v>9186.2392578125</v>
      </c>
      <c r="GX107" s="225">
        <v>9398.7109375</v>
      </c>
      <c r="GY107" s="225">
        <v>9398.7109375</v>
      </c>
    </row>
    <row r="108" spans="1:207" x14ac:dyDescent="0.25">
      <c r="A108" s="226">
        <v>45931</v>
      </c>
      <c r="B108" s="225">
        <v>10</v>
      </c>
      <c r="C108" s="225">
        <v>2025</v>
      </c>
      <c r="D108" s="225">
        <v>9615.8828125</v>
      </c>
      <c r="E108" s="225">
        <v>9505.9091796875</v>
      </c>
      <c r="F108" s="225">
        <v>9648.4560546875</v>
      </c>
      <c r="G108" s="225">
        <v>9462.74609375</v>
      </c>
      <c r="H108" s="225">
        <v>9614.1572265625</v>
      </c>
      <c r="I108" s="225">
        <v>9786.208984375</v>
      </c>
      <c r="J108" s="225">
        <v>9573.1865234375</v>
      </c>
      <c r="K108" s="225">
        <v>9546.5458984375</v>
      </c>
      <c r="L108" s="225">
        <v>9678.3935546875</v>
      </c>
      <c r="M108" s="225">
        <v>9446.2646484375</v>
      </c>
      <c r="N108" s="225">
        <v>9638.0791015625</v>
      </c>
      <c r="O108" s="225">
        <v>9718.689453125</v>
      </c>
      <c r="P108" s="225">
        <v>9563.97265625</v>
      </c>
      <c r="Q108" s="225">
        <v>9524.7197265625</v>
      </c>
      <c r="R108" s="225">
        <v>9750.12890625</v>
      </c>
      <c r="S108" s="225">
        <v>9609.650390625</v>
      </c>
      <c r="T108" s="225">
        <v>9700.642578125</v>
      </c>
      <c r="U108" s="225">
        <v>9719.001953125</v>
      </c>
      <c r="V108" s="225">
        <v>9528.451171875</v>
      </c>
      <c r="W108" s="225">
        <v>9502.5146484375</v>
      </c>
      <c r="X108" s="225">
        <v>9828.3203125</v>
      </c>
      <c r="Y108" s="225">
        <v>9483.1064453125</v>
      </c>
      <c r="Z108" s="225">
        <v>9764.212890625</v>
      </c>
      <c r="AA108" s="225">
        <v>9764.00390625</v>
      </c>
      <c r="AB108" s="225">
        <v>9624.3701171875</v>
      </c>
      <c r="AC108" s="225">
        <v>9593.73046875</v>
      </c>
      <c r="AD108" s="225">
        <v>9803.86328125</v>
      </c>
      <c r="AE108" s="225">
        <v>9627.2490234375</v>
      </c>
      <c r="AF108" s="225">
        <v>9663.4736328125</v>
      </c>
      <c r="AG108" s="225">
        <v>9810.6123046875</v>
      </c>
      <c r="AH108" s="225">
        <v>9595.4296875</v>
      </c>
      <c r="AI108" s="225">
        <v>9570.103515625</v>
      </c>
      <c r="AJ108" s="225">
        <v>9803.25</v>
      </c>
      <c r="AK108" s="225">
        <v>9459.7724609375</v>
      </c>
      <c r="AL108" s="225">
        <v>9718.841796875</v>
      </c>
      <c r="AM108" s="225">
        <v>9755.49609375</v>
      </c>
      <c r="AN108" s="225">
        <v>9608.2822265625</v>
      </c>
      <c r="AO108" s="225">
        <v>9625.9931640625</v>
      </c>
      <c r="AP108" s="225">
        <v>9758.6650390625</v>
      </c>
      <c r="AQ108" s="225">
        <v>9647.34765625</v>
      </c>
      <c r="AR108" s="225">
        <v>9731.669921875</v>
      </c>
      <c r="AS108" s="225">
        <v>9787.9140625</v>
      </c>
      <c r="AT108" s="225">
        <v>9630.1650390625</v>
      </c>
      <c r="AU108" s="225">
        <v>9547.08203125</v>
      </c>
      <c r="AV108" s="225">
        <v>9862.7548828125</v>
      </c>
      <c r="AW108" s="225">
        <v>9502.14453125</v>
      </c>
      <c r="AX108" s="225">
        <v>9781.7412109375</v>
      </c>
      <c r="AY108" s="225">
        <v>9881.994140625</v>
      </c>
      <c r="AZ108" s="225">
        <v>9620.7744140625</v>
      </c>
      <c r="BA108" s="225">
        <v>9628.87890625</v>
      </c>
      <c r="BB108" s="225">
        <v>9858.3779296875</v>
      </c>
      <c r="BC108" s="225">
        <v>9607.6484375</v>
      </c>
      <c r="BD108" s="225">
        <v>9792.4951171875</v>
      </c>
      <c r="BE108" s="225">
        <v>9837.72265625</v>
      </c>
      <c r="BF108" s="225">
        <v>9589.689453125</v>
      </c>
      <c r="BG108" s="225">
        <v>9550.626953125</v>
      </c>
      <c r="BH108" s="225">
        <v>9762.90234375</v>
      </c>
      <c r="BI108" s="225">
        <v>9538.04296875</v>
      </c>
      <c r="BJ108" s="225">
        <v>9732.69921875</v>
      </c>
      <c r="BK108" s="225">
        <v>9885.4169921875</v>
      </c>
      <c r="BL108" s="225">
        <v>10010.9150390625</v>
      </c>
      <c r="BM108" s="225">
        <v>7187.7470703125</v>
      </c>
      <c r="BN108" s="225">
        <v>7547.42236328125</v>
      </c>
      <c r="BO108" s="225">
        <v>10356.6669921875</v>
      </c>
      <c r="BP108" s="225">
        <v>8113.3544921875</v>
      </c>
      <c r="BQ108" s="225">
        <v>10972.0927734375</v>
      </c>
      <c r="BR108" s="225">
        <v>10106.94921875</v>
      </c>
      <c r="BS108" s="225">
        <v>8732.5634765625</v>
      </c>
      <c r="BT108" s="225">
        <v>8578.93359375</v>
      </c>
      <c r="BU108" s="225">
        <v>8949.216796875</v>
      </c>
      <c r="BV108" s="225">
        <v>11715.76171875</v>
      </c>
      <c r="BW108" s="225">
        <v>9377.7158203125</v>
      </c>
      <c r="BX108" s="225">
        <v>10048.013671875</v>
      </c>
      <c r="BY108" s="225">
        <v>7188.2822265625</v>
      </c>
      <c r="BZ108" s="225">
        <v>7584.5947265625</v>
      </c>
      <c r="CA108" s="225">
        <v>10312.689453125</v>
      </c>
      <c r="CB108" s="225">
        <v>8140.85498046875</v>
      </c>
      <c r="CC108" s="225">
        <v>11008.8134765625</v>
      </c>
      <c r="CD108" s="225">
        <v>10078.88671875</v>
      </c>
      <c r="CE108" s="225">
        <v>8709.0908203125</v>
      </c>
      <c r="CF108" s="225">
        <v>8622.4072265625</v>
      </c>
      <c r="CG108" s="225">
        <v>8669.533203125</v>
      </c>
      <c r="CH108" s="225">
        <v>11751.6259765625</v>
      </c>
      <c r="CI108" s="225">
        <v>9388.5654296875</v>
      </c>
      <c r="CJ108" s="225">
        <v>10077.1982421875</v>
      </c>
      <c r="CK108" s="225">
        <v>7177.4765625</v>
      </c>
      <c r="CL108" s="225">
        <v>7641.19287109375</v>
      </c>
      <c r="CM108" s="225">
        <v>10069.0751953125</v>
      </c>
      <c r="CN108" s="225">
        <v>8149.08984375</v>
      </c>
      <c r="CO108" s="225">
        <v>10895.0244140625</v>
      </c>
      <c r="CP108" s="225">
        <v>10102.0439453125</v>
      </c>
      <c r="CQ108" s="225">
        <v>8726.138671875</v>
      </c>
      <c r="CR108" s="225">
        <v>8630.5703125</v>
      </c>
      <c r="CS108" s="225">
        <v>8765.55078125</v>
      </c>
      <c r="CT108" s="225">
        <v>11742.0078125</v>
      </c>
      <c r="CU108" s="225">
        <v>9374.5791015625</v>
      </c>
      <c r="CV108" s="225">
        <v>10097.1162109375</v>
      </c>
      <c r="CW108" s="225">
        <v>7219.82177734375</v>
      </c>
      <c r="CX108" s="225">
        <v>7646.90673828125</v>
      </c>
      <c r="CY108" s="225">
        <v>10121.8583984375</v>
      </c>
      <c r="CZ108" s="225">
        <v>8164.6845703125</v>
      </c>
      <c r="DA108" s="225">
        <v>10969.6328125</v>
      </c>
      <c r="DB108" s="225">
        <v>10026.12109375</v>
      </c>
      <c r="DC108" s="225">
        <v>8709.1181640625</v>
      </c>
      <c r="DD108" s="225">
        <v>8627.525390625</v>
      </c>
      <c r="DE108" s="225">
        <v>8734.1201171875</v>
      </c>
      <c r="DF108" s="225">
        <v>11688.7236328125</v>
      </c>
      <c r="DG108" s="225">
        <v>9407.6796875</v>
      </c>
      <c r="DH108" s="225">
        <v>10120.2099609375</v>
      </c>
      <c r="DI108" s="225">
        <v>7203.28759765625</v>
      </c>
      <c r="DJ108" s="225">
        <v>7673.21728515625</v>
      </c>
      <c r="DK108" s="225">
        <v>9896.0625</v>
      </c>
      <c r="DL108" s="225">
        <v>8166.95654296875</v>
      </c>
      <c r="DM108" s="225">
        <v>10964.74609375</v>
      </c>
      <c r="DN108" s="225">
        <v>10076.462890625</v>
      </c>
      <c r="DO108" s="225">
        <v>8730.3828125</v>
      </c>
      <c r="DP108" s="225">
        <v>8653.6689453125</v>
      </c>
      <c r="DQ108" s="225">
        <v>8687.5458984375</v>
      </c>
      <c r="DR108" s="225">
        <v>11667.7705078125</v>
      </c>
      <c r="DS108" s="225">
        <v>9370.662109375</v>
      </c>
      <c r="DT108" s="225">
        <v>10125.0810546875</v>
      </c>
      <c r="DU108" s="225">
        <v>7202.59814453125</v>
      </c>
      <c r="DV108" s="225">
        <v>7682.8876953125</v>
      </c>
      <c r="DW108" s="225">
        <v>9924.2568359375</v>
      </c>
      <c r="DX108" s="225">
        <v>8199.140625</v>
      </c>
      <c r="DY108" s="225">
        <v>10950.1181640625</v>
      </c>
      <c r="DZ108" s="225">
        <v>10049.134765625</v>
      </c>
      <c r="EA108" s="225">
        <v>8720.2353515625</v>
      </c>
      <c r="EB108" s="225">
        <v>8628.8671875</v>
      </c>
      <c r="EC108" s="225">
        <v>8837.599609375</v>
      </c>
      <c r="ED108" s="225">
        <v>11689.9306640625</v>
      </c>
      <c r="EE108" s="225">
        <v>9398.109375</v>
      </c>
      <c r="EF108" s="225">
        <v>10129.875</v>
      </c>
      <c r="EG108" s="225">
        <v>7218.05126953125</v>
      </c>
      <c r="EH108" s="225">
        <v>7717.04638671875</v>
      </c>
      <c r="EI108" s="225">
        <v>9953.2861328125</v>
      </c>
      <c r="EJ108" s="225">
        <v>8188.107421875</v>
      </c>
      <c r="EK108" s="225">
        <v>10876.7744140625</v>
      </c>
      <c r="EL108" s="225">
        <v>10026.724609375</v>
      </c>
      <c r="EM108" s="225">
        <v>8689.82421875</v>
      </c>
      <c r="EN108" s="225">
        <v>8656.4765625</v>
      </c>
      <c r="EO108" s="225">
        <v>8710.240234375</v>
      </c>
      <c r="EP108" s="225">
        <v>11683.00390625</v>
      </c>
      <c r="EQ108" s="225">
        <v>9405.556640625</v>
      </c>
      <c r="ER108" s="225">
        <v>10149.7841796875</v>
      </c>
      <c r="ES108" s="225">
        <v>7214.42626953125</v>
      </c>
      <c r="ET108" s="225">
        <v>7734.92431640625</v>
      </c>
      <c r="EU108" s="225">
        <v>9842.7216796875</v>
      </c>
      <c r="EV108" s="225">
        <v>8198.361328125</v>
      </c>
      <c r="EW108" s="225">
        <v>10755.0107421875</v>
      </c>
      <c r="EX108" s="225">
        <v>10037.9384765625</v>
      </c>
      <c r="EY108" s="225">
        <v>8690.2109375</v>
      </c>
      <c r="EZ108" s="225">
        <v>8653.9453125</v>
      </c>
      <c r="FA108" s="225">
        <v>8745.7216796875</v>
      </c>
      <c r="FB108" s="225">
        <v>11669.01171875</v>
      </c>
      <c r="FC108" s="225">
        <v>9422.7880859375</v>
      </c>
      <c r="FD108" s="225">
        <v>10162.2001953125</v>
      </c>
      <c r="FE108" s="225">
        <v>7234.22998046875</v>
      </c>
      <c r="FF108" s="225">
        <v>7762.82958984375</v>
      </c>
      <c r="FG108" s="225">
        <v>9783.1611328125</v>
      </c>
      <c r="FH108" s="225">
        <v>8202.3076171875</v>
      </c>
      <c r="FI108" s="225">
        <v>10762.134765625</v>
      </c>
      <c r="FJ108" s="225">
        <v>10038.37109375</v>
      </c>
      <c r="FK108" s="225">
        <v>8703.4609375</v>
      </c>
      <c r="FL108" s="225">
        <v>8676.0703125</v>
      </c>
      <c r="FM108" s="225">
        <v>8729.1171875</v>
      </c>
      <c r="FN108" s="225">
        <v>11643.392578125</v>
      </c>
      <c r="FO108" s="225">
        <v>9418.6474609375</v>
      </c>
      <c r="FP108" s="225">
        <v>10171.3193359375</v>
      </c>
      <c r="FQ108" s="225">
        <v>7226.82958984375</v>
      </c>
      <c r="FR108" s="225">
        <v>7802.357421875</v>
      </c>
      <c r="FS108" s="225">
        <v>9781.2041015625</v>
      </c>
      <c r="FT108" s="225">
        <v>8210.7431640625</v>
      </c>
      <c r="FU108" s="225">
        <v>10648.8515625</v>
      </c>
      <c r="FV108" s="225">
        <v>9981.072265625</v>
      </c>
      <c r="FW108" s="225">
        <v>8696.8203125</v>
      </c>
      <c r="FX108" s="225">
        <v>8697.806640625</v>
      </c>
      <c r="FY108" s="225">
        <v>8848.3369140625</v>
      </c>
      <c r="FZ108" s="225">
        <v>11633.400390625</v>
      </c>
      <c r="GA108" s="225">
        <v>9444.052734375</v>
      </c>
      <c r="GB108" s="225">
        <v>9573.6572265625</v>
      </c>
      <c r="GC108" s="225">
        <v>9579.48828125</v>
      </c>
      <c r="GD108" s="225">
        <v>9596.16796875</v>
      </c>
      <c r="GE108" s="225">
        <v>9576.015625</v>
      </c>
      <c r="GF108" s="225">
        <v>9637.2763671875</v>
      </c>
      <c r="GG108" s="225">
        <v>9615.8740234375</v>
      </c>
      <c r="GH108" s="225">
        <v>9646.5009765625</v>
      </c>
      <c r="GI108" s="225">
        <v>9633.794921875</v>
      </c>
      <c r="GJ108" s="225">
        <v>9654.642578125</v>
      </c>
      <c r="GK108" s="225">
        <v>9614.267578125</v>
      </c>
      <c r="GL108" s="225">
        <v>10112.9619140625</v>
      </c>
      <c r="GM108" s="225">
        <v>7211.5380859375</v>
      </c>
      <c r="GN108" s="225">
        <v>7698.6396484375</v>
      </c>
      <c r="GO108" s="225">
        <v>9942.73828125</v>
      </c>
      <c r="GP108" s="225">
        <v>8187.9169921875</v>
      </c>
      <c r="GQ108" s="225">
        <v>10816.544921875</v>
      </c>
      <c r="GR108" s="225">
        <v>10036.421875</v>
      </c>
      <c r="GS108" s="225">
        <v>8707.75390625</v>
      </c>
      <c r="GT108" s="225">
        <v>8656.2509765625</v>
      </c>
      <c r="GU108" s="225">
        <v>8769.763671875</v>
      </c>
      <c r="GV108" s="225">
        <v>11670.119140625</v>
      </c>
      <c r="GW108" s="225">
        <v>9410.5224609375</v>
      </c>
      <c r="GX108" s="225">
        <v>9618.671875</v>
      </c>
      <c r="GY108" s="225">
        <v>9618.6708984375</v>
      </c>
    </row>
    <row r="109" spans="1:207" x14ac:dyDescent="0.25">
      <c r="A109" s="226">
        <v>45962</v>
      </c>
      <c r="B109" s="225">
        <v>11</v>
      </c>
      <c r="C109" s="225">
        <v>2025</v>
      </c>
      <c r="D109" s="225">
        <v>9856.22265625</v>
      </c>
      <c r="E109" s="225">
        <v>9741.919921875</v>
      </c>
      <c r="F109" s="225">
        <v>9888.1337890625</v>
      </c>
      <c r="G109" s="225">
        <v>9698.0517578125</v>
      </c>
      <c r="H109" s="225">
        <v>9891.83984375</v>
      </c>
      <c r="I109" s="225">
        <v>10017.205078125</v>
      </c>
      <c r="J109" s="225">
        <v>9809.8125</v>
      </c>
      <c r="K109" s="225">
        <v>9783.322265625</v>
      </c>
      <c r="L109" s="225">
        <v>9914.2275390625</v>
      </c>
      <c r="M109" s="225">
        <v>9676.8330078125</v>
      </c>
      <c r="N109" s="225">
        <v>9910.828125</v>
      </c>
      <c r="O109" s="225">
        <v>9937.478515625</v>
      </c>
      <c r="P109" s="225">
        <v>9802.0126953125</v>
      </c>
      <c r="Q109" s="225">
        <v>9762.7294921875</v>
      </c>
      <c r="R109" s="225">
        <v>9980.9677734375</v>
      </c>
      <c r="S109" s="225">
        <v>9851.2529296875</v>
      </c>
      <c r="T109" s="225">
        <v>9977.9248046875</v>
      </c>
      <c r="U109" s="225">
        <v>9944.134765625</v>
      </c>
      <c r="V109" s="225">
        <v>9762.6865234375</v>
      </c>
      <c r="W109" s="225">
        <v>9735.8173828125</v>
      </c>
      <c r="X109" s="225">
        <v>10061.474609375</v>
      </c>
      <c r="Y109" s="225">
        <v>9710.7978515625</v>
      </c>
      <c r="Z109" s="225">
        <v>10047.3837890625</v>
      </c>
      <c r="AA109" s="225">
        <v>9995.69921875</v>
      </c>
      <c r="AB109" s="225">
        <v>9863.8359375</v>
      </c>
      <c r="AC109" s="225">
        <v>9831.4970703125</v>
      </c>
      <c r="AD109" s="225">
        <v>10031.5576171875</v>
      </c>
      <c r="AE109" s="225">
        <v>9868.3564453125</v>
      </c>
      <c r="AF109" s="225">
        <v>9937.369140625</v>
      </c>
      <c r="AG109" s="225">
        <v>10042.8984375</v>
      </c>
      <c r="AH109" s="225">
        <v>9834.787109375</v>
      </c>
      <c r="AI109" s="225">
        <v>9807.0732421875</v>
      </c>
      <c r="AJ109" s="225">
        <v>10025.6640625</v>
      </c>
      <c r="AK109" s="225">
        <v>9686.615234375</v>
      </c>
      <c r="AL109" s="225">
        <v>9995.3701171875</v>
      </c>
      <c r="AM109" s="225">
        <v>9980.5634765625</v>
      </c>
      <c r="AN109" s="225">
        <v>9846.720703125</v>
      </c>
      <c r="AO109" s="225">
        <v>9867.1962890625</v>
      </c>
      <c r="AP109" s="225">
        <v>9975.9697265625</v>
      </c>
      <c r="AQ109" s="225">
        <v>9884.04296875</v>
      </c>
      <c r="AR109" s="225">
        <v>10007.2734375</v>
      </c>
      <c r="AS109" s="225">
        <v>10017.8359375</v>
      </c>
      <c r="AT109" s="225">
        <v>9869.0263671875</v>
      </c>
      <c r="AU109" s="225">
        <v>9781.357421875</v>
      </c>
      <c r="AV109" s="225">
        <v>10075.662109375</v>
      </c>
      <c r="AW109" s="225">
        <v>9725.0205078125</v>
      </c>
      <c r="AX109" s="225">
        <v>10057.833984375</v>
      </c>
      <c r="AY109" s="225">
        <v>10117.4609375</v>
      </c>
      <c r="AZ109" s="225">
        <v>9860.130859375</v>
      </c>
      <c r="BA109" s="225">
        <v>9867.03515625</v>
      </c>
      <c r="BB109" s="225">
        <v>10069.13671875</v>
      </c>
      <c r="BC109" s="225">
        <v>9835.1025390625</v>
      </c>
      <c r="BD109" s="225">
        <v>10064.38671875</v>
      </c>
      <c r="BE109" s="225">
        <v>10074.9140625</v>
      </c>
      <c r="BF109" s="225">
        <v>9824.30859375</v>
      </c>
      <c r="BG109" s="225">
        <v>9783.677734375</v>
      </c>
      <c r="BH109" s="225">
        <v>9963.4072265625</v>
      </c>
      <c r="BI109" s="225">
        <v>9764.0087890625</v>
      </c>
      <c r="BJ109" s="225">
        <v>10007.052734375</v>
      </c>
      <c r="BK109" s="225">
        <v>10126.6953125</v>
      </c>
      <c r="BL109" s="225">
        <v>10304.68359375</v>
      </c>
      <c r="BM109" s="225">
        <v>7269.67724609375</v>
      </c>
      <c r="BN109" s="225">
        <v>7593.3173828125</v>
      </c>
      <c r="BO109" s="225">
        <v>10698.603515625</v>
      </c>
      <c r="BP109" s="225">
        <v>8207.5390625</v>
      </c>
      <c r="BQ109" s="225">
        <v>11232.376953125</v>
      </c>
      <c r="BR109" s="225">
        <v>10417.28125</v>
      </c>
      <c r="BS109" s="225">
        <v>8965.466796875</v>
      </c>
      <c r="BT109" s="225">
        <v>8768.9658203125</v>
      </c>
      <c r="BU109" s="225">
        <v>9152.384765625</v>
      </c>
      <c r="BV109" s="225">
        <v>11975.6630859375</v>
      </c>
      <c r="BW109" s="225">
        <v>9605.9599609375</v>
      </c>
      <c r="BX109" s="225">
        <v>10340.306640625</v>
      </c>
      <c r="BY109" s="225">
        <v>7271.34228515625</v>
      </c>
      <c r="BZ109" s="225">
        <v>7629.01025390625</v>
      </c>
      <c r="CA109" s="225">
        <v>10662.83203125</v>
      </c>
      <c r="CB109" s="225">
        <v>8233.140625</v>
      </c>
      <c r="CC109" s="225">
        <v>11269.43359375</v>
      </c>
      <c r="CD109" s="225">
        <v>10386.7021484375</v>
      </c>
      <c r="CE109" s="225">
        <v>8940.900390625</v>
      </c>
      <c r="CF109" s="225">
        <v>8820.0771484375</v>
      </c>
      <c r="CG109" s="225">
        <v>8848.8857421875</v>
      </c>
      <c r="CH109" s="225">
        <v>12005.2783203125</v>
      </c>
      <c r="CI109" s="225">
        <v>9618.60546875</v>
      </c>
      <c r="CJ109" s="225">
        <v>10368.556640625</v>
      </c>
      <c r="CK109" s="225">
        <v>7261.33642578125</v>
      </c>
      <c r="CL109" s="225">
        <v>7684.919921875</v>
      </c>
      <c r="CM109" s="225">
        <v>10413.67578125</v>
      </c>
      <c r="CN109" s="225">
        <v>8241.4453125</v>
      </c>
      <c r="CO109" s="225">
        <v>11155.2724609375</v>
      </c>
      <c r="CP109" s="225">
        <v>10413.9248046875</v>
      </c>
      <c r="CQ109" s="225">
        <v>8958.755859375</v>
      </c>
      <c r="CR109" s="225">
        <v>8830.6796875</v>
      </c>
      <c r="CS109" s="225">
        <v>8976.5546875</v>
      </c>
      <c r="CT109" s="225">
        <v>12000.26171875</v>
      </c>
      <c r="CU109" s="225">
        <v>9608.5751953125</v>
      </c>
      <c r="CV109" s="225">
        <v>10386.3525390625</v>
      </c>
      <c r="CW109" s="225">
        <v>7303.65087890625</v>
      </c>
      <c r="CX109" s="225">
        <v>7690.53515625</v>
      </c>
      <c r="CY109" s="225">
        <v>10473.2294921875</v>
      </c>
      <c r="CZ109" s="225">
        <v>8257.7822265625</v>
      </c>
      <c r="DA109" s="225">
        <v>11229.6943359375</v>
      </c>
      <c r="DB109" s="225">
        <v>10335.24609375</v>
      </c>
      <c r="DC109" s="225">
        <v>8941.7734375</v>
      </c>
      <c r="DD109" s="225">
        <v>8834.30078125</v>
      </c>
      <c r="DE109" s="225">
        <v>8942.103515625</v>
      </c>
      <c r="DF109" s="225">
        <v>11964.015625</v>
      </c>
      <c r="DG109" s="225">
        <v>9642.8486328125</v>
      </c>
      <c r="DH109" s="225">
        <v>10408.83203125</v>
      </c>
      <c r="DI109" s="225">
        <v>7286.78076171875</v>
      </c>
      <c r="DJ109" s="225">
        <v>7719.65966796875</v>
      </c>
      <c r="DK109" s="225">
        <v>10237.62890625</v>
      </c>
      <c r="DL109" s="225">
        <v>8257.7294921875</v>
      </c>
      <c r="DM109" s="225">
        <v>11225.31640625</v>
      </c>
      <c r="DN109" s="225">
        <v>10386.712890625</v>
      </c>
      <c r="DO109" s="225">
        <v>8963.46484375</v>
      </c>
      <c r="DP109" s="225">
        <v>8862.2626953125</v>
      </c>
      <c r="DQ109" s="225">
        <v>8881.7099609375</v>
      </c>
      <c r="DR109" s="225">
        <v>11949.5068359375</v>
      </c>
      <c r="DS109" s="225">
        <v>9606.47265625</v>
      </c>
      <c r="DT109" s="225">
        <v>10410.5849609375</v>
      </c>
      <c r="DU109" s="225">
        <v>7286.89404296875</v>
      </c>
      <c r="DV109" s="225">
        <v>7725.86376953125</v>
      </c>
      <c r="DW109" s="225">
        <v>10271.5</v>
      </c>
      <c r="DX109" s="225">
        <v>8292.1337890625</v>
      </c>
      <c r="DY109" s="225">
        <v>11211.146484375</v>
      </c>
      <c r="DZ109" s="225">
        <v>10358.8388671875</v>
      </c>
      <c r="EA109" s="225">
        <v>8953.984375</v>
      </c>
      <c r="EB109" s="225">
        <v>8837.798828125</v>
      </c>
      <c r="EC109" s="225">
        <v>9063.9130859375</v>
      </c>
      <c r="ED109" s="225">
        <v>11969.1826171875</v>
      </c>
      <c r="EE109" s="225">
        <v>9635.123046875</v>
      </c>
      <c r="EF109" s="225">
        <v>10414.1953125</v>
      </c>
      <c r="EG109" s="225">
        <v>7303.46435546875</v>
      </c>
      <c r="EH109" s="225">
        <v>7757.05419921875</v>
      </c>
      <c r="EI109" s="225">
        <v>10304.2177734375</v>
      </c>
      <c r="EJ109" s="225">
        <v>8281.8525390625</v>
      </c>
      <c r="EK109" s="225">
        <v>11136.900390625</v>
      </c>
      <c r="EL109" s="225">
        <v>10334.7783203125</v>
      </c>
      <c r="EM109" s="225">
        <v>8923.4619140625</v>
      </c>
      <c r="EN109" s="225">
        <v>8866.4443359375</v>
      </c>
      <c r="EO109" s="225">
        <v>8915.546875</v>
      </c>
      <c r="EP109" s="225">
        <v>11966.294921875</v>
      </c>
      <c r="EQ109" s="225">
        <v>9642.48046875</v>
      </c>
      <c r="ER109" s="225">
        <v>10433.115234375</v>
      </c>
      <c r="ES109" s="225">
        <v>7298.31787109375</v>
      </c>
      <c r="ET109" s="225">
        <v>7775.24267578125</v>
      </c>
      <c r="EU109" s="225">
        <v>10187.2705078125</v>
      </c>
      <c r="EV109" s="225">
        <v>8290.2255859375</v>
      </c>
      <c r="EW109" s="225">
        <v>11014.595703125</v>
      </c>
      <c r="EX109" s="225">
        <v>10346.6767578125</v>
      </c>
      <c r="EY109" s="225">
        <v>8924.060546875</v>
      </c>
      <c r="EZ109" s="225">
        <v>8868.759765625</v>
      </c>
      <c r="FA109" s="225">
        <v>8964.884765625</v>
      </c>
      <c r="FB109" s="225">
        <v>11957.3515625</v>
      </c>
      <c r="FC109" s="225">
        <v>9659.8193359375</v>
      </c>
      <c r="FD109" s="225">
        <v>10443.5068359375</v>
      </c>
      <c r="FE109" s="225">
        <v>7319.0029296875</v>
      </c>
      <c r="FF109" s="225">
        <v>7803.1220703125</v>
      </c>
      <c r="FG109" s="225">
        <v>10126.546875</v>
      </c>
      <c r="FH109" s="225">
        <v>8295.3603515625</v>
      </c>
      <c r="FI109" s="225">
        <v>11021.3837890625</v>
      </c>
      <c r="FJ109" s="225">
        <v>10342.583984375</v>
      </c>
      <c r="FK109" s="225">
        <v>8938.384765625</v>
      </c>
      <c r="FL109" s="225">
        <v>8893.72265625</v>
      </c>
      <c r="FM109" s="225">
        <v>8952.7724609375</v>
      </c>
      <c r="FN109" s="225">
        <v>11937.8837890625</v>
      </c>
      <c r="FO109" s="225">
        <v>9656.8720703125</v>
      </c>
      <c r="FP109" s="225">
        <v>10451.0751953125</v>
      </c>
      <c r="FQ109" s="225">
        <v>7312.92431640625</v>
      </c>
      <c r="FR109" s="225">
        <v>7836.9404296875</v>
      </c>
      <c r="FS109" s="225">
        <v>10128.8173828125</v>
      </c>
      <c r="FT109" s="225">
        <v>8305.1083984375</v>
      </c>
      <c r="FU109" s="225">
        <v>10907.927734375</v>
      </c>
      <c r="FV109" s="225">
        <v>10282.822265625</v>
      </c>
      <c r="FW109" s="225">
        <v>8933.541015625</v>
      </c>
      <c r="FX109" s="225">
        <v>8917.287109375</v>
      </c>
      <c r="FY109" s="225">
        <v>9090.7998046875</v>
      </c>
      <c r="FZ109" s="225">
        <v>11929.0546875</v>
      </c>
      <c r="GA109" s="225">
        <v>9683.1845703125</v>
      </c>
      <c r="GB109" s="225">
        <v>9814.2578125</v>
      </c>
      <c r="GC109" s="225">
        <v>9817.4814453125</v>
      </c>
      <c r="GD109" s="225">
        <v>9836.154296875</v>
      </c>
      <c r="GE109" s="225">
        <v>9813.3466796875</v>
      </c>
      <c r="GF109" s="225">
        <v>9877.5185546875</v>
      </c>
      <c r="GG109" s="225">
        <v>9854.228515625</v>
      </c>
      <c r="GH109" s="225">
        <v>9886.181640625</v>
      </c>
      <c r="GI109" s="225">
        <v>9871.388671875</v>
      </c>
      <c r="GJ109" s="225">
        <v>9893.326171875</v>
      </c>
      <c r="GK109" s="225">
        <v>9849.2490234375</v>
      </c>
      <c r="GL109" s="225">
        <v>10399.533203125</v>
      </c>
      <c r="GM109" s="225">
        <v>7295.88232421875</v>
      </c>
      <c r="GN109" s="225">
        <v>7740.01416015625</v>
      </c>
      <c r="GO109" s="225">
        <v>10289.0751953125</v>
      </c>
      <c r="GP109" s="225">
        <v>8281.0498046875</v>
      </c>
      <c r="GQ109" s="225">
        <v>11076.3486328125</v>
      </c>
      <c r="GR109" s="225">
        <v>10343.388671875</v>
      </c>
      <c r="GS109" s="225">
        <v>8941.7041015625</v>
      </c>
      <c r="GT109" s="225">
        <v>8867.318359375</v>
      </c>
      <c r="GU109" s="225">
        <v>8989.2470703125</v>
      </c>
      <c r="GV109" s="225">
        <v>11954.330078125</v>
      </c>
      <c r="GW109" s="225">
        <v>9646.978515625</v>
      </c>
      <c r="GX109" s="225">
        <v>9856.802734375</v>
      </c>
      <c r="GY109" s="225">
        <v>9856.8017578125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132" activePane="bottomRight" state="frozen"/>
      <selection pane="topRight" activeCell="E1" sqref="E1"/>
      <selection pane="bottomLeft" activeCell="A19" sqref="A19"/>
      <selection pane="bottomRight" activeCell="L139" sqref="L139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50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5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5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5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5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5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5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5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5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5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5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5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5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5">
      <c r="B16" s="235" t="s">
        <v>68</v>
      </c>
      <c r="C16" s="235"/>
      <c r="D16" s="235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225">
        <f>'Salida Stata'!D2</f>
        <v>100</v>
      </c>
      <c r="F32" s="225">
        <f>'Salida Stata'!J2</f>
        <v>100</v>
      </c>
      <c r="G32" s="225">
        <f>'Salida Stata'!P2</f>
        <v>100</v>
      </c>
      <c r="H32" s="225">
        <f>'Salida Stata'!V2</f>
        <v>100</v>
      </c>
      <c r="I32" s="225">
        <f>'Salida Stata'!AB2</f>
        <v>100</v>
      </c>
      <c r="J32" s="225">
        <f>'Salida Stata'!AH2</f>
        <v>100</v>
      </c>
      <c r="K32" s="225">
        <f>'Salida Stata'!AN2</f>
        <v>100</v>
      </c>
      <c r="L32" s="19">
        <f>'Salida Stata'!AT2</f>
        <v>100</v>
      </c>
      <c r="M32" s="225">
        <f>'Salida Stata'!AZ2</f>
        <v>100</v>
      </c>
      <c r="N32" s="225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24">+ROW()</f>
        <v>33</v>
      </c>
      <c r="D33" s="37">
        <f>+GBA!A6</f>
        <v>42736</v>
      </c>
      <c r="E33" s="225">
        <f>'Salida Stata'!D3</f>
        <v>101.12459564208984</v>
      </c>
      <c r="F33" s="225">
        <f>'Salida Stata'!J3</f>
        <v>101.16011810302734</v>
      </c>
      <c r="G33" s="225">
        <f>'Salida Stata'!P3</f>
        <v>101.12685394287109</v>
      </c>
      <c r="H33" s="225">
        <f>'Salida Stata'!V3</f>
        <v>101.23644256591797</v>
      </c>
      <c r="I33" s="225">
        <f>'Salida Stata'!AB3</f>
        <v>101.25074768066406</v>
      </c>
      <c r="J33" s="225">
        <f>'Salida Stata'!AH3</f>
        <v>101.23166656494141</v>
      </c>
      <c r="K33" s="225">
        <f>'Salida Stata'!AN3</f>
        <v>101.30482482910156</v>
      </c>
      <c r="L33" s="19">
        <f>'Salida Stata'!AT3</f>
        <v>101.29310607910156</v>
      </c>
      <c r="M33" s="225">
        <f>'Salida Stata'!AZ3</f>
        <v>101.33720397949219</v>
      </c>
      <c r="N33" s="225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1.3130000000000086E-2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5">
      <c r="B34" s="110">
        <f t="shared" si="24"/>
        <v>34</v>
      </c>
      <c r="D34" s="37">
        <f>+GBA!A7</f>
        <v>42767</v>
      </c>
      <c r="E34" s="225">
        <f>'Salida Stata'!D4</f>
        <v>103.60102081298828</v>
      </c>
      <c r="F34" s="225">
        <f>'Salida Stata'!J4</f>
        <v>103.51781463623047</v>
      </c>
      <c r="G34" s="225">
        <f>'Salida Stata'!P4</f>
        <v>103.70975494384766</v>
      </c>
      <c r="H34" s="225">
        <f>'Salida Stata'!V4</f>
        <v>103.68557739257813</v>
      </c>
      <c r="I34" s="225">
        <f>'Salida Stata'!AB4</f>
        <v>103.71411895751953</v>
      </c>
      <c r="J34" s="225">
        <f>'Salida Stata'!AH4</f>
        <v>103.73770904541016</v>
      </c>
      <c r="K34" s="225">
        <f>'Salida Stata'!AN4</f>
        <v>103.68890380859375</v>
      </c>
      <c r="L34" s="19">
        <f>'Salida Stata'!AT4</f>
        <v>103.76062774658203</v>
      </c>
      <c r="M34" s="225">
        <f>'Salida Stata'!AZ4</f>
        <v>103.86964416503906</v>
      </c>
      <c r="N34" s="225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2.4631587259285492E-2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5">
      <c r="B35" s="110">
        <f t="shared" si="24"/>
        <v>35</v>
      </c>
      <c r="D35" s="37">
        <f>+GBA!A8</f>
        <v>42795</v>
      </c>
      <c r="E35" s="225">
        <f>'Salida Stata'!D5</f>
        <v>106.40770721435547</v>
      </c>
      <c r="F35" s="225">
        <f>'Salida Stata'!J5</f>
        <v>106.27845764160156</v>
      </c>
      <c r="G35" s="225">
        <f>'Salida Stata'!P5</f>
        <v>106.46856689453125</v>
      </c>
      <c r="H35" s="225">
        <f>'Salida Stata'!V5</f>
        <v>106.25418090820313</v>
      </c>
      <c r="I35" s="225">
        <f>'Salida Stata'!AB5</f>
        <v>106.33651733398438</v>
      </c>
      <c r="J35" s="225">
        <f>'Salida Stata'!AH5</f>
        <v>106.42908477783203</v>
      </c>
      <c r="K35" s="225">
        <f>'Salida Stata'!AN5</f>
        <v>106.19261169433594</v>
      </c>
      <c r="L35" s="19">
        <f>'Salida Stata'!AT5</f>
        <v>106.24797058105469</v>
      </c>
      <c r="M35" s="225">
        <f>'Salida Stata'!AZ5</f>
        <v>106.3277587890625</v>
      </c>
      <c r="N35" s="225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2.3641609309449585E-2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5">
      <c r="B36" s="110">
        <f t="shared" si="24"/>
        <v>36</v>
      </c>
      <c r="D36" s="37">
        <f>+GBA!A9</f>
        <v>42826</v>
      </c>
      <c r="E36" s="225">
        <f>'Salida Stata'!D6</f>
        <v>109.34986877441406</v>
      </c>
      <c r="F36" s="225">
        <f>'Salida Stata'!J6</f>
        <v>109.19170379638672</v>
      </c>
      <c r="G36" s="225">
        <f>'Salida Stata'!P6</f>
        <v>109.46977996826172</v>
      </c>
      <c r="H36" s="225">
        <f>'Salida Stata'!V6</f>
        <v>109.06005096435547</v>
      </c>
      <c r="I36" s="225">
        <f>'Salida Stata'!AB6</f>
        <v>109.24239349365234</v>
      </c>
      <c r="J36" s="225">
        <f>'Salida Stata'!AH6</f>
        <v>109.35251617431641</v>
      </c>
      <c r="K36" s="225">
        <f>'Salida Stata'!AN6</f>
        <v>108.96672821044922</v>
      </c>
      <c r="L36" s="19">
        <f>'Salida Stata'!AT6</f>
        <v>109.0172119140625</v>
      </c>
      <c r="M36" s="225">
        <f>'Salida Stata'!AZ6</f>
        <v>109.08989715576172</v>
      </c>
      <c r="N36" s="225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2.633661670557963E-2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5">
      <c r="B37" s="110">
        <f t="shared" si="24"/>
        <v>37</v>
      </c>
      <c r="D37" s="37">
        <f>+GBA!A10</f>
        <v>42856</v>
      </c>
      <c r="E37" s="225">
        <f>'Salida Stata'!D7</f>
        <v>110.68337249755859</v>
      </c>
      <c r="F37" s="225">
        <f>'Salida Stata'!J7</f>
        <v>110.50898742675781</v>
      </c>
      <c r="G37" s="225">
        <f>'Salida Stata'!P7</f>
        <v>110.82777404785156</v>
      </c>
      <c r="H37" s="225">
        <f>'Salida Stata'!V7</f>
        <v>110.4453125</v>
      </c>
      <c r="I37" s="225">
        <f>'Salida Stata'!AB7</f>
        <v>110.59139251708984</v>
      </c>
      <c r="J37" s="225">
        <f>'Salida Stata'!AH7</f>
        <v>110.73273468017578</v>
      </c>
      <c r="K37" s="225">
        <f>'Salida Stata'!AN7</f>
        <v>110.32316589355469</v>
      </c>
      <c r="L37" s="19">
        <f>'Salida Stata'!AT7</f>
        <v>110.41018676757813</v>
      </c>
      <c r="M37" s="225">
        <f>'Salida Stata'!AZ7</f>
        <v>110.52715301513672</v>
      </c>
      <c r="N37" s="225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1.2831315966341794E-2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5">
      <c r="B38" s="110">
        <f t="shared" si="24"/>
        <v>38</v>
      </c>
      <c r="D38" s="37">
        <f>+GBA!A11</f>
        <v>42887</v>
      </c>
      <c r="E38" s="225">
        <f>'Salida Stata'!D8</f>
        <v>112.19669342041016</v>
      </c>
      <c r="F38" s="225">
        <f>'Salida Stata'!J8</f>
        <v>112.020263671875</v>
      </c>
      <c r="G38" s="225">
        <f>'Salida Stata'!P8</f>
        <v>112.35944366455078</v>
      </c>
      <c r="H38" s="225">
        <f>'Salida Stata'!V8</f>
        <v>111.90981292724609</v>
      </c>
      <c r="I38" s="225">
        <f>'Salida Stata'!AB8</f>
        <v>112.1317138671875</v>
      </c>
      <c r="J38" s="225">
        <f>'Salida Stata'!AH8</f>
        <v>112.24730682373047</v>
      </c>
      <c r="K38" s="225">
        <f>'Salida Stata'!AN8</f>
        <v>111.80905914306641</v>
      </c>
      <c r="L38" s="19">
        <f>'Salida Stata'!AT8</f>
        <v>111.91740417480469</v>
      </c>
      <c r="M38" s="225">
        <f>'Salida Stata'!AZ8</f>
        <v>112.06205749511719</v>
      </c>
      <c r="N38" s="225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1.3883670844019536E-2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5">
      <c r="B39" s="110">
        <f t="shared" si="24"/>
        <v>39</v>
      </c>
      <c r="D39" s="37">
        <f>+GBA!A12</f>
        <v>42917</v>
      </c>
      <c r="E39" s="225">
        <f>'Salida Stata'!D9</f>
        <v>113.85530090332031</v>
      </c>
      <c r="F39" s="225">
        <f>'Salida Stata'!J9</f>
        <v>113.71345520019531</v>
      </c>
      <c r="G39" s="225">
        <f>'Salida Stata'!P9</f>
        <v>114.08363342285156</v>
      </c>
      <c r="H39" s="225">
        <f>'Salida Stata'!V9</f>
        <v>113.71173095703125</v>
      </c>
      <c r="I39" s="225">
        <f>'Salida Stata'!AB9</f>
        <v>113.91668701171875</v>
      </c>
      <c r="J39" s="225">
        <f>'Salida Stata'!AH9</f>
        <v>114.00608825683594</v>
      </c>
      <c r="K39" s="225">
        <f>'Salida Stata'!AN9</f>
        <v>113.63480377197266</v>
      </c>
      <c r="L39" s="19">
        <f>'Salida Stata'!AT9</f>
        <v>113.81767272949219</v>
      </c>
      <c r="M39" s="225">
        <f>'Salida Stata'!AZ9</f>
        <v>114.05481719970703</v>
      </c>
      <c r="N39" s="225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1.7193732181012722E-2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5">
      <c r="B40" s="110">
        <f t="shared" si="24"/>
        <v>40</v>
      </c>
      <c r="D40" s="37">
        <f>+GBA!A13</f>
        <v>42948</v>
      </c>
      <c r="E40" s="225">
        <f>'Salida Stata'!D10</f>
        <v>115.66705322265625</v>
      </c>
      <c r="F40" s="225">
        <f>'Salida Stata'!J10</f>
        <v>115.46144104003906</v>
      </c>
      <c r="G40" s="225">
        <f>'Salida Stata'!P10</f>
        <v>115.86652374267578</v>
      </c>
      <c r="H40" s="225">
        <f>'Salida Stata'!V10</f>
        <v>115.39973449707031</v>
      </c>
      <c r="I40" s="225">
        <f>'Salida Stata'!AB10</f>
        <v>115.66269683837891</v>
      </c>
      <c r="J40" s="225">
        <f>'Salida Stata'!AH10</f>
        <v>115.72909545898438</v>
      </c>
      <c r="K40" s="225">
        <f>'Salida Stata'!AN10</f>
        <v>115.29743194580078</v>
      </c>
      <c r="L40" s="19">
        <f>'Salida Stata'!AT10</f>
        <v>115.52447509765625</v>
      </c>
      <c r="M40" s="225">
        <f>'Salida Stata'!AZ10</f>
        <v>115.77906036376953</v>
      </c>
      <c r="N40" s="225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1.4775293868762196E-2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5">
      <c r="B41" s="110">
        <f t="shared" si="24"/>
        <v>41</v>
      </c>
      <c r="D41" s="37">
        <f>+GBA!A14</f>
        <v>42979</v>
      </c>
      <c r="E41" s="225">
        <f>'Salida Stata'!D11</f>
        <v>118.06793975830078</v>
      </c>
      <c r="F41" s="225">
        <f>'Salida Stata'!J11</f>
        <v>117.89884948730469</v>
      </c>
      <c r="G41" s="225">
        <f>'Salida Stata'!P11</f>
        <v>118.32405853271484</v>
      </c>
      <c r="H41" s="225">
        <f>'Salida Stata'!V11</f>
        <v>117.70926666259766</v>
      </c>
      <c r="I41" s="225">
        <f>'Salida Stata'!AB11</f>
        <v>118.04338073730469</v>
      </c>
      <c r="J41" s="225">
        <f>'Salida Stata'!AH11</f>
        <v>118.18650817871094</v>
      </c>
      <c r="K41" s="225">
        <f>'Salida Stata'!AN11</f>
        <v>117.69049072265625</v>
      </c>
      <c r="L41" s="19">
        <f>'Salida Stata'!AT11</f>
        <v>117.93540191650391</v>
      </c>
      <c r="M41" s="225">
        <f>'Salida Stata'!AZ11</f>
        <v>118.17406463623047</v>
      </c>
      <c r="N41" s="225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2.0436303178720916E-2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5">
      <c r="B42" s="110">
        <f t="shared" si="24"/>
        <v>42</v>
      </c>
      <c r="D42" s="37">
        <f>+GBA!A15</f>
        <v>43009</v>
      </c>
      <c r="E42" s="225">
        <f>'Salida Stata'!D12</f>
        <v>119.72279357910156</v>
      </c>
      <c r="F42" s="225">
        <f>'Salida Stata'!J12</f>
        <v>119.56389617919922</v>
      </c>
      <c r="G42" s="225">
        <f>'Salida Stata'!P12</f>
        <v>119.94839477539063</v>
      </c>
      <c r="H42" s="225">
        <f>'Salida Stata'!V12</f>
        <v>119.36521911621094</v>
      </c>
      <c r="I42" s="225">
        <f>'Salida Stata'!AB12</f>
        <v>119.66933441162109</v>
      </c>
      <c r="J42" s="225">
        <f>'Salida Stata'!AH12</f>
        <v>119.78549957275391</v>
      </c>
      <c r="K42" s="225">
        <f>'Salida Stata'!AN12</f>
        <v>119.24723815917969</v>
      </c>
      <c r="L42" s="19">
        <f>'Salida Stata'!AT12</f>
        <v>119.44940948486328</v>
      </c>
      <c r="M42" s="225">
        <f>'Salida Stata'!AZ12</f>
        <v>119.67909240722656</v>
      </c>
      <c r="N42" s="225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1.2994466183362086E-2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5">
      <c r="B43" s="110">
        <f t="shared" si="24"/>
        <v>43</v>
      </c>
      <c r="D43" s="37">
        <f>+GBA!A16</f>
        <v>43040</v>
      </c>
      <c r="E43" s="225">
        <f>'Salida Stata'!D13</f>
        <v>121.05091857910156</v>
      </c>
      <c r="F43" s="225">
        <f>'Salida Stata'!J13</f>
        <v>120.87618255615234</v>
      </c>
      <c r="G43" s="225">
        <f>'Salida Stata'!P13</f>
        <v>121.27030944824219</v>
      </c>
      <c r="H43" s="225">
        <f>'Salida Stata'!V13</f>
        <v>120.74928283691406</v>
      </c>
      <c r="I43" s="225">
        <f>'Salida Stata'!AB13</f>
        <v>121.02093505859375</v>
      </c>
      <c r="J43" s="225">
        <f>'Salida Stata'!AH13</f>
        <v>121.13140106201172</v>
      </c>
      <c r="K43" s="225">
        <f>'Salida Stata'!AN13</f>
        <v>120.66445159912109</v>
      </c>
      <c r="L43" s="19">
        <f>'Salida Stata'!AT13</f>
        <v>120.85645294189453</v>
      </c>
      <c r="M43" s="225">
        <f>'Salida Stata'!AZ13</f>
        <v>121.05528259277344</v>
      </c>
      <c r="N43" s="225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1.1678807683778381E-2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5">
      <c r="B44" s="110">
        <f t="shared" si="24"/>
        <v>44</v>
      </c>
      <c r="D44" s="37">
        <f>+GBA!A17</f>
        <v>43070</v>
      </c>
      <c r="E44" s="225">
        <f>'Salida Stata'!D14</f>
        <v>124.92650604248047</v>
      </c>
      <c r="F44" s="225">
        <f>'Salida Stata'!J14</f>
        <v>124.38441467285156</v>
      </c>
      <c r="G44" s="225">
        <f>'Salida Stata'!P14</f>
        <v>125.44364166259766</v>
      </c>
      <c r="H44" s="225">
        <f>'Salida Stata'!V14</f>
        <v>124.44944000244141</v>
      </c>
      <c r="I44" s="225">
        <f>'Salida Stata'!AB14</f>
        <v>124.97467041015625</v>
      </c>
      <c r="J44" s="225">
        <f>'Salida Stata'!AH14</f>
        <v>125.04933166503906</v>
      </c>
      <c r="K44" s="225">
        <f>'Salida Stata'!AN14</f>
        <v>124.44232940673828</v>
      </c>
      <c r="L44" s="19">
        <f>'Salida Stata'!AT14</f>
        <v>124.88144683837891</v>
      </c>
      <c r="M44" s="225">
        <f>'Salida Stata'!AZ14</f>
        <v>125.13992309570313</v>
      </c>
      <c r="N44" s="225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3.4287033031388692E-2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0.25039199999999995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5">
      <c r="B45" s="110">
        <f t="shared" si="24"/>
        <v>45</v>
      </c>
      <c r="D45" s="37">
        <f>+GBA!A18</f>
        <v>43101</v>
      </c>
      <c r="E45" s="225">
        <f>'Salida Stata'!D15</f>
        <v>126.87031555175781</v>
      </c>
      <c r="F45" s="225">
        <f>'Salida Stata'!J15</f>
        <v>126.4305419921875</v>
      </c>
      <c r="G45" s="225">
        <f>'Salida Stata'!P15</f>
        <v>127.28089904785156</v>
      </c>
      <c r="H45" s="225">
        <f>'Salida Stata'!V15</f>
        <v>126.47153472900391</v>
      </c>
      <c r="I45" s="225">
        <f>'Salida Stata'!AB15</f>
        <v>126.96121978759766</v>
      </c>
      <c r="J45" s="225">
        <f>'Salida Stata'!AH15</f>
        <v>126.97274780273438</v>
      </c>
      <c r="K45" s="225">
        <f>'Salida Stata'!AN15</f>
        <v>126.47127532958984</v>
      </c>
      <c r="L45" s="19">
        <f>'Salida Stata'!AT15</f>
        <v>126.84585571289063</v>
      </c>
      <c r="M45" s="225">
        <f>'Salida Stata'!AZ15</f>
        <v>127.13788604736328</v>
      </c>
      <c r="N45" s="225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1.5799045419356617E-2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0.25368610148746962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5">
      <c r="B46" s="110">
        <f t="shared" si="24"/>
        <v>46</v>
      </c>
      <c r="D46" s="37">
        <f>+GBA!A19</f>
        <v>43132</v>
      </c>
      <c r="E46" s="225">
        <f>'Salida Stata'!D16</f>
        <v>130.13102722167969</v>
      </c>
      <c r="F46" s="225">
        <f>'Salida Stata'!J16</f>
        <v>129.57264709472656</v>
      </c>
      <c r="G46" s="225">
        <f>'Salida Stata'!P16</f>
        <v>130.58271789550781</v>
      </c>
      <c r="H46" s="225">
        <f>'Salida Stata'!V16</f>
        <v>129.7266845703125</v>
      </c>
      <c r="I46" s="225">
        <f>'Salida Stata'!AB16</f>
        <v>130.24632263183594</v>
      </c>
      <c r="J46" s="225">
        <f>'Salida Stata'!AH16</f>
        <v>130.2322998046875</v>
      </c>
      <c r="K46" s="225">
        <f>'Salida Stata'!AN16</f>
        <v>129.73056030273438</v>
      </c>
      <c r="L46" s="19">
        <f>'Salida Stata'!AT16</f>
        <v>130.11009216308594</v>
      </c>
      <c r="M46" s="225">
        <f>'Salida Stata'!AZ16</f>
        <v>130.37641906738281</v>
      </c>
      <c r="N46" s="225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2.5797014046405664E-2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0.25511205729781294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5">
      <c r="B47" s="110">
        <f t="shared" si="24"/>
        <v>47</v>
      </c>
      <c r="D47" s="37">
        <f>+GBA!A20</f>
        <v>43160</v>
      </c>
      <c r="E47" s="225">
        <f>'Salida Stata'!D17</f>
        <v>133.27418518066406</v>
      </c>
      <c r="F47" s="225">
        <f>'Salida Stata'!J17</f>
        <v>132.63948059082031</v>
      </c>
      <c r="G47" s="225">
        <f>'Salida Stata'!P17</f>
        <v>133.88328552246094</v>
      </c>
      <c r="H47" s="225">
        <f>'Salida Stata'!V17</f>
        <v>132.93663024902344</v>
      </c>
      <c r="I47" s="225">
        <f>'Salida Stata'!AB17</f>
        <v>133.38777160644531</v>
      </c>
      <c r="J47" s="225">
        <f>'Salida Stata'!AH17</f>
        <v>133.77729797363281</v>
      </c>
      <c r="K47" s="225">
        <f>'Salida Stata'!AN17</f>
        <v>132.95550537109375</v>
      </c>
      <c r="L47" s="19">
        <f>'Salida Stata'!AT17</f>
        <v>133.39265441894531</v>
      </c>
      <c r="M47" s="225">
        <f>'Salida Stata'!AZ17</f>
        <v>133.75486755371094</v>
      </c>
      <c r="N47" s="225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2.464861429734766E-2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0.25634677078598611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5">
      <c r="B48" s="110">
        <f t="shared" si="24"/>
        <v>48</v>
      </c>
      <c r="D48" s="37">
        <f>+GBA!A21</f>
        <v>43191</v>
      </c>
      <c r="E48" s="225">
        <f>'Salida Stata'!D18</f>
        <v>136.40316772460938</v>
      </c>
      <c r="F48" s="225">
        <f>'Salida Stata'!J18</f>
        <v>135.66410827636719</v>
      </c>
      <c r="G48" s="225">
        <f>'Salida Stata'!P18</f>
        <v>137.16873168945313</v>
      </c>
      <c r="H48" s="225">
        <f>'Salida Stata'!V18</f>
        <v>136.15379333496094</v>
      </c>
      <c r="I48" s="225">
        <f>'Salida Stata'!AB18</f>
        <v>136.61680603027344</v>
      </c>
      <c r="J48" s="225">
        <f>'Salida Stata'!AH18</f>
        <v>137.01123046875</v>
      </c>
      <c r="K48" s="225">
        <f>'Salida Stata'!AN18</f>
        <v>136.31135559082031</v>
      </c>
      <c r="L48" s="19">
        <f>'Salida Stata'!AT18</f>
        <v>136.77867126464844</v>
      </c>
      <c r="M48" s="225">
        <f>'Salida Stata'!AZ18</f>
        <v>137.08283996582031</v>
      </c>
      <c r="N48" s="225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2.5731295523389708E-2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0.25560579233880376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5">
      <c r="B49" s="110">
        <f t="shared" si="24"/>
        <v>49</v>
      </c>
      <c r="D49" s="37">
        <f>+GBA!A22</f>
        <v>43221</v>
      </c>
      <c r="E49" s="225">
        <f>'Salida Stata'!D19</f>
        <v>139.36952209472656</v>
      </c>
      <c r="F49" s="225">
        <f>'Salida Stata'!J19</f>
        <v>138.685546875</v>
      </c>
      <c r="G49" s="225">
        <f>'Salida Stata'!P19</f>
        <v>139.94557189941406</v>
      </c>
      <c r="H49" s="225">
        <f>'Salida Stata'!V19</f>
        <v>138.97720336914063</v>
      </c>
      <c r="I49" s="225">
        <f>'Salida Stata'!AB19</f>
        <v>139.46382141113281</v>
      </c>
      <c r="J49" s="225">
        <f>'Salida Stata'!AH19</f>
        <v>139.75895690917969</v>
      </c>
      <c r="K49" s="225">
        <f>'Salida Stata'!AN19</f>
        <v>139.07391357421875</v>
      </c>
      <c r="L49" s="19">
        <f>'Salida Stata'!AT19</f>
        <v>139.45584106445313</v>
      </c>
      <c r="M49" s="225">
        <f>'Salida Stata'!AZ19</f>
        <v>139.69293212890625</v>
      </c>
      <c r="N49" s="225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1.9293402853846509E-2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0.2636168338603686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5">
      <c r="B50" s="110">
        <f t="shared" si="24"/>
        <v>50</v>
      </c>
      <c r="D50" s="37">
        <f>+GBA!A23</f>
        <v>43252</v>
      </c>
      <c r="E50" s="225">
        <f>'Salida Stata'!D20</f>
        <v>144.89448547363281</v>
      </c>
      <c r="F50" s="225">
        <f>'Salida Stata'!J20</f>
        <v>144.16958618164063</v>
      </c>
      <c r="G50" s="225">
        <f>'Salida Stata'!P20</f>
        <v>145.377197265625</v>
      </c>
      <c r="H50" s="225">
        <f>'Salida Stata'!V20</f>
        <v>144.38809204101563</v>
      </c>
      <c r="I50" s="225">
        <f>'Salida Stata'!AB20</f>
        <v>144.91798400878906</v>
      </c>
      <c r="J50" s="225">
        <f>'Salida Stata'!AH20</f>
        <v>145.13526916503906</v>
      </c>
      <c r="K50" s="225">
        <f>'Salida Stata'!AN20</f>
        <v>144.59646606445313</v>
      </c>
      <c r="L50" s="19">
        <f>'Salida Stata'!AT20</f>
        <v>144.97262573242188</v>
      </c>
      <c r="M50" s="225">
        <f>'Salida Stata'!AZ20</f>
        <v>145.12774658203125</v>
      </c>
      <c r="N50" s="225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3.9247743229688936E-2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0.29522841787483833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5">
      <c r="B51" s="110">
        <f t="shared" si="24"/>
        <v>51</v>
      </c>
      <c r="D51" s="37">
        <f>+GBA!A24</f>
        <v>43282</v>
      </c>
      <c r="E51" s="225">
        <f>'Salida Stata'!D21</f>
        <v>148.96372985839844</v>
      </c>
      <c r="F51" s="225">
        <f>'Salida Stata'!J21</f>
        <v>148.31951904296875</v>
      </c>
      <c r="G51" s="225">
        <f>'Salida Stata'!P21</f>
        <v>149.30075073242188</v>
      </c>
      <c r="H51" s="225">
        <f>'Salida Stata'!V21</f>
        <v>148.54576110839844</v>
      </c>
      <c r="I51" s="225">
        <f>'Salida Stata'!AB21</f>
        <v>148.95637512207031</v>
      </c>
      <c r="J51" s="225">
        <f>'Salida Stata'!AH21</f>
        <v>149.16056823730469</v>
      </c>
      <c r="K51" s="225">
        <f>'Salida Stata'!AN21</f>
        <v>148.72833251953125</v>
      </c>
      <c r="L51" s="19">
        <f>'Salida Stata'!AT21</f>
        <v>149.0198974609375</v>
      </c>
      <c r="M51" s="225">
        <f>'Salida Stata'!AZ21</f>
        <v>149.20809936523438</v>
      </c>
      <c r="N51" s="225">
        <f>'Salida Stata'!BF21</f>
        <v>148.83474731445313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2.7986008374569549E-2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0.30897060127335085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148.83474731445313</v>
      </c>
      <c r="AV51" s="52">
        <f t="shared" si="40"/>
        <v>1.2898254394531072E-3</v>
      </c>
    </row>
    <row r="52" spans="2:48" x14ac:dyDescent="0.25">
      <c r="B52" s="110">
        <f t="shared" si="24"/>
        <v>52</v>
      </c>
      <c r="D52" s="37">
        <f>+GBA!A25</f>
        <v>43313</v>
      </c>
      <c r="E52" s="225">
        <f>'Salida Stata'!D22</f>
        <v>155.05561828613281</v>
      </c>
      <c r="F52" s="225">
        <f>'Salida Stata'!J22</f>
        <v>154.17085266113281</v>
      </c>
      <c r="G52" s="225">
        <f>'Salida Stata'!P22</f>
        <v>155.54891967773438</v>
      </c>
      <c r="H52" s="225">
        <f>'Salida Stata'!V22</f>
        <v>154.437255859375</v>
      </c>
      <c r="I52" s="225">
        <f>'Salida Stata'!AB22</f>
        <v>155.14068603515625</v>
      </c>
      <c r="J52" s="225">
        <f>'Salida Stata'!AH22</f>
        <v>155.27604675292969</v>
      </c>
      <c r="K52" s="225">
        <f>'Salida Stata'!AN22</f>
        <v>154.68864440917969</v>
      </c>
      <c r="L52" s="19">
        <f>'Salida Stata'!AT22</f>
        <v>155.07110595703125</v>
      </c>
      <c r="M52" s="225">
        <f>'Salida Stata'!AZ22</f>
        <v>155.27708435058594</v>
      </c>
      <c r="N52" s="225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4.0618222640087298E-2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0.34230569941463518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5">
      <c r="B53" s="110">
        <f t="shared" si="24"/>
        <v>53</v>
      </c>
      <c r="D53" s="37">
        <f>+GBA!A26</f>
        <v>43344</v>
      </c>
      <c r="E53" s="225">
        <f>'Salida Stata'!D23</f>
        <v>165.45790100097656</v>
      </c>
      <c r="F53" s="225">
        <f>'Salida Stata'!J23</f>
        <v>164.74185180664063</v>
      </c>
      <c r="G53" s="225">
        <f>'Salida Stata'!P23</f>
        <v>165.70474243164063</v>
      </c>
      <c r="H53" s="225">
        <f>'Salida Stata'!V23</f>
        <v>164.95716857910156</v>
      </c>
      <c r="I53" s="225">
        <f>'Salida Stata'!AB23</f>
        <v>165.46052551269531</v>
      </c>
      <c r="J53" s="225">
        <f>'Salida Stata'!AH23</f>
        <v>165.50386047363281</v>
      </c>
      <c r="K53" s="225">
        <f>'Salida Stata'!AN23</f>
        <v>165.28518676757813</v>
      </c>
      <c r="L53" s="19">
        <f>'Salida Stata'!AT23</f>
        <v>165.4248046875</v>
      </c>
      <c r="M53" s="225">
        <f>'Salida Stata'!AZ23</f>
        <v>165.39059448242188</v>
      </c>
      <c r="N53" s="225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6.6477331678424401E-2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0.4028691415124408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5">
      <c r="B54" s="110">
        <f t="shared" si="24"/>
        <v>54</v>
      </c>
      <c r="D54" s="37">
        <f>+GBA!A27</f>
        <v>43374</v>
      </c>
      <c r="E54" s="225">
        <f>'Salida Stata'!D24</f>
        <v>174.24784851074219</v>
      </c>
      <c r="F54" s="225">
        <f>'Salida Stata'!J24</f>
        <v>173.34039306640625</v>
      </c>
      <c r="G54" s="225">
        <f>'Salida Stata'!P24</f>
        <v>174.3504638671875</v>
      </c>
      <c r="H54" s="225">
        <f>'Salida Stata'!V24</f>
        <v>173.35832214355469</v>
      </c>
      <c r="I54" s="225">
        <f>'Salida Stata'!AB24</f>
        <v>173.94129943847656</v>
      </c>
      <c r="J54" s="225">
        <f>'Salida Stata'!AH24</f>
        <v>173.90933227539063</v>
      </c>
      <c r="K54" s="225">
        <f>'Salida Stata'!AN24</f>
        <v>173.72990417480469</v>
      </c>
      <c r="L54" s="19">
        <f>'Salida Stata'!AT24</f>
        <v>173.86520385742188</v>
      </c>
      <c r="M54" s="225">
        <f>'Salida Stata'!AZ24</f>
        <v>173.6798095703125</v>
      </c>
      <c r="N54" s="225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5.0544352146319138E-2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0.45487098164412076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5">
      <c r="B55" s="110">
        <f t="shared" si="24"/>
        <v>55</v>
      </c>
      <c r="D55" s="37">
        <f>+GBA!A28</f>
        <v>43405</v>
      </c>
      <c r="E55" s="225">
        <f>'Salida Stata'!D25</f>
        <v>179.24754333496094</v>
      </c>
      <c r="F55" s="225">
        <f>'Salida Stata'!J25</f>
        <v>178.45118713378906</v>
      </c>
      <c r="G55" s="225">
        <f>'Salida Stata'!P25</f>
        <v>179.30496215820313</v>
      </c>
      <c r="H55" s="225">
        <f>'Salida Stata'!V25</f>
        <v>178.47135925292969</v>
      </c>
      <c r="I55" s="225">
        <f>'Salida Stata'!AB25</f>
        <v>178.9825439453125</v>
      </c>
      <c r="J55" s="225">
        <f>'Salida Stata'!AH25</f>
        <v>178.86430358886719</v>
      </c>
      <c r="K55" s="225">
        <f>'Salida Stata'!AN25</f>
        <v>178.78846740722656</v>
      </c>
      <c r="L55" s="19">
        <f>'Salida Stata'!AT25</f>
        <v>178.87008666992188</v>
      </c>
      <c r="M55" s="225">
        <f>'Salida Stata'!AZ25</f>
        <v>178.69842529296875</v>
      </c>
      <c r="N55" s="225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2.8886732556862249E-2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0.4796172848799074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5">
      <c r="B56" s="110">
        <f t="shared" si="24"/>
        <v>56</v>
      </c>
      <c r="D56" s="37">
        <f>+GBA!A29</f>
        <v>43435</v>
      </c>
      <c r="E56" s="225">
        <f>'Salida Stata'!D26</f>
        <v>183.77705383300781</v>
      </c>
      <c r="F56" s="225">
        <f>'Salida Stata'!J26</f>
        <v>182.91740417480469</v>
      </c>
      <c r="G56" s="225">
        <f>'Salida Stata'!P26</f>
        <v>184.11337280273438</v>
      </c>
      <c r="H56" s="225">
        <f>'Salida Stata'!V26</f>
        <v>183.11373901367188</v>
      </c>
      <c r="I56" s="225">
        <f>'Salida Stata'!AB26</f>
        <v>183.82524108886719</v>
      </c>
      <c r="J56" s="225">
        <f>'Salida Stata'!AH26</f>
        <v>183.6851806640625</v>
      </c>
      <c r="K56" s="225">
        <f>'Salida Stata'!AN26</f>
        <v>183.7442626953125</v>
      </c>
      <c r="L56" s="19">
        <f>'Salida Stata'!AT26</f>
        <v>184.00563049316406</v>
      </c>
      <c r="M56" s="225">
        <f>'Salida Stata'!AZ26</f>
        <v>183.88209533691406</v>
      </c>
      <c r="N56" s="225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2.829374374570226E-2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0.47104348076443237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5">
      <c r="B57" s="110">
        <f t="shared" si="24"/>
        <v>57</v>
      </c>
      <c r="D57" s="37">
        <f>+GBA!A30</f>
        <v>43466</v>
      </c>
      <c r="E57" s="225">
        <f>'Salida Stata'!D27</f>
        <v>189.17779541015625</v>
      </c>
      <c r="F57" s="225">
        <f>'Salida Stata'!J27</f>
        <v>188.34226989746094</v>
      </c>
      <c r="G57" s="225">
        <f>'Salida Stata'!P27</f>
        <v>189.35980224609375</v>
      </c>
      <c r="H57" s="225">
        <f>'Salida Stata'!V27</f>
        <v>188.51882934570313</v>
      </c>
      <c r="I57" s="225">
        <f>'Salida Stata'!AB27</f>
        <v>189.20263671875</v>
      </c>
      <c r="J57" s="225">
        <f>'Salida Stata'!AH27</f>
        <v>188.92718505859375</v>
      </c>
      <c r="K57" s="225">
        <f>'Salida Stata'!AN27</f>
        <v>189.01713562011719</v>
      </c>
      <c r="L57" s="19">
        <f>'Salida Stata'!AT27</f>
        <v>189.13534545898438</v>
      </c>
      <c r="M57" s="225">
        <f>'Salida Stata'!AZ27</f>
        <v>189.00462341308594</v>
      </c>
      <c r="N57" s="225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2.8191549222265744E-2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0.48898985707953502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5">
      <c r="B58" s="110">
        <f t="shared" si="24"/>
        <v>58</v>
      </c>
      <c r="D58" s="37">
        <f>+GBA!A31</f>
        <v>43497</v>
      </c>
      <c r="E58" s="225">
        <f>'Salida Stata'!D28</f>
        <v>197.15187072753906</v>
      </c>
      <c r="F58" s="225">
        <f>'Salida Stata'!J28</f>
        <v>196.06234741210938</v>
      </c>
      <c r="G58" s="225">
        <f>'Salida Stata'!P28</f>
        <v>197.09463500976563</v>
      </c>
      <c r="H58" s="225">
        <f>'Salida Stata'!V28</f>
        <v>195.83181762695313</v>
      </c>
      <c r="I58" s="225">
        <f>'Salida Stata'!AB28</f>
        <v>196.77699279785156</v>
      </c>
      <c r="J58" s="225">
        <f>'Salida Stata'!AH28</f>
        <v>196.33364868164063</v>
      </c>
      <c r="K58" s="225">
        <f>'Salida Stata'!AN28</f>
        <v>196.17472839355469</v>
      </c>
      <c r="L58" s="19">
        <f>'Salida Stata'!AT28</f>
        <v>196.33334350585938</v>
      </c>
      <c r="M58" s="225">
        <f>'Salida Stata'!AZ28</f>
        <v>196.16645812988281</v>
      </c>
      <c r="N58" s="225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3.8261221761852982E-2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0.50708220733080411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5">
      <c r="B59" s="110">
        <f t="shared" si="24"/>
        <v>59</v>
      </c>
      <c r="D59" s="37">
        <f>+GBA!A32</f>
        <v>43525</v>
      </c>
      <c r="E59" s="225">
        <f>'Salida Stata'!D29</f>
        <v>207.17874145507813</v>
      </c>
      <c r="F59" s="225">
        <f>'Salida Stata'!J29</f>
        <v>205.82757568359375</v>
      </c>
      <c r="G59" s="225">
        <f>'Salida Stata'!P29</f>
        <v>207.07220458984375</v>
      </c>
      <c r="H59" s="225">
        <f>'Salida Stata'!V29</f>
        <v>205.55734252929688</v>
      </c>
      <c r="I59" s="225">
        <f>'Salida Stata'!AB29</f>
        <v>206.4134521484375</v>
      </c>
      <c r="J59" s="225">
        <f>'Salida Stata'!AH29</f>
        <v>206.4599609375</v>
      </c>
      <c r="K59" s="225">
        <f>'Salida Stata'!AN29</f>
        <v>205.71720886230469</v>
      </c>
      <c r="L59" s="19">
        <f>'Salida Stata'!AT29</f>
        <v>205.85232543945313</v>
      </c>
      <c r="M59" s="225">
        <f>'Salida Stata'!AZ29</f>
        <v>205.68914794921875</v>
      </c>
      <c r="N59" s="225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4.7913090109630296E-2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0.5413002573728789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207.17874145507813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5">
      <c r="B60" s="110">
        <f t="shared" si="24"/>
        <v>60</v>
      </c>
      <c r="D60" s="37">
        <f>+GBA!A33</f>
        <v>43556</v>
      </c>
      <c r="E60" s="225">
        <f>'Salida Stata'!D30</f>
        <v>213.4486083984375</v>
      </c>
      <c r="F60" s="225">
        <f>'Salida Stata'!J30</f>
        <v>212.07069396972656</v>
      </c>
      <c r="G60" s="225">
        <f>'Salida Stata'!P30</f>
        <v>213.47010803222656</v>
      </c>
      <c r="H60" s="225">
        <f>'Salida Stata'!V30</f>
        <v>211.96745300292969</v>
      </c>
      <c r="I60" s="225">
        <f>'Salida Stata'!AB30</f>
        <v>212.91488647460938</v>
      </c>
      <c r="J60" s="225">
        <f>'Salida Stata'!AH30</f>
        <v>212.91761779785156</v>
      </c>
      <c r="K60" s="225">
        <f>'Salida Stata'!AN30</f>
        <v>212.36306762695313</v>
      </c>
      <c r="L60" s="19">
        <f>'Salida Stata'!AT30</f>
        <v>212.54586791992188</v>
      </c>
      <c r="M60" s="225">
        <f>'Salida Stata'!AZ30</f>
        <v>212.3035888671875</v>
      </c>
      <c r="N60" s="225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3.2458901509905047E-2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0.55140939695336599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5">
      <c r="B61" s="110">
        <f t="shared" si="24"/>
        <v>61</v>
      </c>
      <c r="D61" s="37">
        <f>+GBA!A34</f>
        <v>43586</v>
      </c>
      <c r="E61" s="225">
        <f>'Salida Stata'!D31</f>
        <v>219.59098815917969</v>
      </c>
      <c r="F61" s="225">
        <f>'Salida Stata'!J31</f>
        <v>218.15298461914063</v>
      </c>
      <c r="G61" s="225">
        <f>'Salida Stata'!P31</f>
        <v>219.7889404296875</v>
      </c>
      <c r="H61" s="225">
        <f>'Salida Stata'!V31</f>
        <v>218.10699462890625</v>
      </c>
      <c r="I61" s="225">
        <f>'Salida Stata'!AB31</f>
        <v>219.15592956542969</v>
      </c>
      <c r="J61" s="225">
        <f>'Salida Stata'!AH31</f>
        <v>219.26695251464844</v>
      </c>
      <c r="K61" s="225">
        <f>'Salida Stata'!AN31</f>
        <v>218.71551513671875</v>
      </c>
      <c r="L61" s="19">
        <f>'Salida Stata'!AT31</f>
        <v>219.09686279296875</v>
      </c>
      <c r="M61" s="225">
        <f>'Salida Stata'!AZ31</f>
        <v>218.91757202148438</v>
      </c>
      <c r="N61" s="225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3.0277683505854913E-2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0.5681279552944547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5">
      <c r="B62" s="110">
        <f t="shared" si="24"/>
        <v>62</v>
      </c>
      <c r="D62" s="37">
        <f>+GBA!A35</f>
        <v>43617</v>
      </c>
      <c r="E62" s="225">
        <f>'Salida Stata'!D32</f>
        <v>225.38778686523438</v>
      </c>
      <c r="F62" s="225">
        <f>'Salida Stata'!J32</f>
        <v>223.93804931640625</v>
      </c>
      <c r="G62" s="225">
        <f>'Salida Stata'!P32</f>
        <v>225.62138366699219</v>
      </c>
      <c r="H62" s="225">
        <f>'Salida Stata'!V32</f>
        <v>223.87590026855469</v>
      </c>
      <c r="I62" s="225">
        <f>'Salida Stata'!AB32</f>
        <v>225.01220703125</v>
      </c>
      <c r="J62" s="225">
        <f>'Salida Stata'!AH32</f>
        <v>225.0618896484375</v>
      </c>
      <c r="K62" s="225">
        <f>'Salida Stata'!AN32</f>
        <v>224.42448425292969</v>
      </c>
      <c r="L62" s="19">
        <f>'Salida Stata'!AT32</f>
        <v>224.79495239257813</v>
      </c>
      <c r="M62" s="225">
        <f>'Salida Stata'!AZ32</f>
        <v>224.63597106933594</v>
      </c>
      <c r="N62" s="225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2.6184294266291985E-2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0.54841642871619811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5">
      <c r="B63" s="110">
        <f t="shared" si="24"/>
        <v>63</v>
      </c>
      <c r="D63" s="37">
        <f>+GBA!A36</f>
        <v>43647</v>
      </c>
      <c r="E63" s="225">
        <f>'Salida Stata'!D33</f>
        <v>230.154541015625</v>
      </c>
      <c r="F63" s="225">
        <f>'Salida Stata'!J33</f>
        <v>228.69654846191406</v>
      </c>
      <c r="G63" s="225">
        <f>'Salida Stata'!P33</f>
        <v>230.4039306640625</v>
      </c>
      <c r="H63" s="225">
        <f>'Salida Stata'!V33</f>
        <v>228.42741394042969</v>
      </c>
      <c r="I63" s="225">
        <f>'Salida Stata'!AB33</f>
        <v>229.82369995117188</v>
      </c>
      <c r="J63" s="225">
        <f>'Salida Stata'!AH33</f>
        <v>229.82496643066406</v>
      </c>
      <c r="K63" s="225">
        <f>'Salida Stata'!AN33</f>
        <v>229.09272766113281</v>
      </c>
      <c r="L63" s="19">
        <f>'Salida Stata'!AT33</f>
        <v>229.642822265625</v>
      </c>
      <c r="M63" s="225">
        <f>'Salida Stata'!AZ33</f>
        <v>229.64036560058594</v>
      </c>
      <c r="N63" s="225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2.1450911689346652E-2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0.53857285984637659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5">
      <c r="B64" s="110">
        <f t="shared" si="24"/>
        <v>64</v>
      </c>
      <c r="D64" s="37">
        <f>+GBA!A37</f>
        <v>43678</v>
      </c>
      <c r="E64" s="225">
        <f>'Salida Stata'!D34</f>
        <v>238.96818542480469</v>
      </c>
      <c r="F64" s="225">
        <f>'Salida Stata'!J34</f>
        <v>237.64723205566406</v>
      </c>
      <c r="G64" s="225">
        <f>'Salida Stata'!P34</f>
        <v>239.11601257324219</v>
      </c>
      <c r="H64" s="225">
        <f>'Salida Stata'!V34</f>
        <v>237.29347229003906</v>
      </c>
      <c r="I64" s="225">
        <f>'Salida Stata'!AB34</f>
        <v>238.65043640136719</v>
      </c>
      <c r="J64" s="225">
        <f>'Salida Stata'!AH34</f>
        <v>238.53118896484375</v>
      </c>
      <c r="K64" s="225">
        <f>'Salida Stata'!AN34</f>
        <v>238.00076293945313</v>
      </c>
      <c r="L64" s="19">
        <f>'Salida Stata'!AT34</f>
        <v>238.58102416992188</v>
      </c>
      <c r="M64" s="225">
        <f>'Salida Stata'!AZ34</f>
        <v>238.59425354003906</v>
      </c>
      <c r="N64" s="225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3.8697442254365999E-2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0.53573295131229526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5">
      <c r="B65" s="110">
        <f t="shared" si="24"/>
        <v>65</v>
      </c>
      <c r="D65" s="37">
        <f>+GBA!A38</f>
        <v>43709</v>
      </c>
      <c r="E65" s="225">
        <f>'Salida Stata'!D35</f>
        <v>252.83381652832031</v>
      </c>
      <c r="F65" s="225">
        <f>'Salida Stata'!J35</f>
        <v>251.7933349609375</v>
      </c>
      <c r="G65" s="225">
        <f>'Salida Stata'!P35</f>
        <v>252.93315124511719</v>
      </c>
      <c r="H65" s="225">
        <f>'Salida Stata'!V35</f>
        <v>251.08731079101563</v>
      </c>
      <c r="I65" s="225">
        <f>'Salida Stata'!AB35</f>
        <v>252.640380859375</v>
      </c>
      <c r="J65" s="225">
        <f>'Salida Stata'!AH35</f>
        <v>252.22604370117188</v>
      </c>
      <c r="K65" s="225">
        <f>'Salida Stata'!AN35</f>
        <v>251.98583984375</v>
      </c>
      <c r="L65" s="19">
        <f>'Salida Stata'!AT35</f>
        <v>252.55848693847656</v>
      </c>
      <c r="M65" s="225">
        <f>'Salida Stata'!AZ35</f>
        <v>252.43690490722656</v>
      </c>
      <c r="N65" s="225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5.808182641795101E-2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0.52364337970261721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5">
      <c r="B66" s="110">
        <f t="shared" si="24"/>
        <v>66</v>
      </c>
      <c r="D66" s="37">
        <f>+GBA!A39</f>
        <v>43739</v>
      </c>
      <c r="E66" s="225">
        <f>'Salida Stata'!D36</f>
        <v>260.4793701171875</v>
      </c>
      <c r="F66" s="225">
        <f>'Salida Stata'!J36</f>
        <v>259.538330078125</v>
      </c>
      <c r="G66" s="225">
        <f>'Salida Stata'!P36</f>
        <v>260.64459228515625</v>
      </c>
      <c r="H66" s="225">
        <f>'Salida Stata'!V36</f>
        <v>259.121826171875</v>
      </c>
      <c r="I66" s="225">
        <f>'Salida Stata'!AB36</f>
        <v>260.45635986328125</v>
      </c>
      <c r="J66" s="225">
        <f>'Salida Stata'!AH36</f>
        <v>259.98907470703125</v>
      </c>
      <c r="K66" s="225">
        <f>'Salida Stata'!AN36</f>
        <v>259.89398193359375</v>
      </c>
      <c r="L66" s="19">
        <f>'Salida Stata'!AT36</f>
        <v>260.65625</v>
      </c>
      <c r="M66" s="225">
        <f>'Salida Stata'!AZ36</f>
        <v>260.6671142578125</v>
      </c>
      <c r="N66" s="225">
        <f>'Salida Stata'!BF36</f>
        <v>260.32363891601563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3.1972863577848232E-2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0.49670846205657715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260.32363891601563</v>
      </c>
      <c r="AV66" s="52">
        <f t="shared" si="40"/>
        <v>1.5573120117187145E-3</v>
      </c>
    </row>
    <row r="67" spans="2:48" x14ac:dyDescent="0.25">
      <c r="B67" s="110">
        <f t="shared" si="24"/>
        <v>67</v>
      </c>
      <c r="D67" s="37">
        <f>+GBA!A40</f>
        <v>43770</v>
      </c>
      <c r="E67" s="225">
        <f>'Salida Stata'!D37</f>
        <v>271.87631225585938</v>
      </c>
      <c r="F67" s="225">
        <f>'Salida Stata'!J37</f>
        <v>270.94110107421875</v>
      </c>
      <c r="G67" s="225">
        <f>'Salida Stata'!P37</f>
        <v>271.89328002929688</v>
      </c>
      <c r="H67" s="225">
        <f>'Salida Stata'!V37</f>
        <v>270.01522827148438</v>
      </c>
      <c r="I67" s="225">
        <f>'Salida Stata'!AB37</f>
        <v>271.494873046875</v>
      </c>
      <c r="J67" s="225">
        <f>'Salida Stata'!AH37</f>
        <v>271.05337524414063</v>
      </c>
      <c r="K67" s="225">
        <f>'Salida Stata'!AN37</f>
        <v>270.74966430664063</v>
      </c>
      <c r="L67" s="19">
        <f>'Salida Stata'!AT37</f>
        <v>271.45346069335938</v>
      </c>
      <c r="M67" s="225">
        <f>'Salida Stata'!AZ37</f>
        <v>271.35446166992188</v>
      </c>
      <c r="N67" s="225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4.0704799698397576E-2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0.5139000542272063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5">
      <c r="B68" s="110">
        <f t="shared" si="24"/>
        <v>68</v>
      </c>
      <c r="D68" s="37">
        <f>+GBA!A41</f>
        <v>43800</v>
      </c>
      <c r="E68" s="225">
        <f>'Salida Stata'!D38</f>
        <v>281.37966918945313</v>
      </c>
      <c r="F68" s="225">
        <f>'Salida Stata'!J38</f>
        <v>280.4688720703125</v>
      </c>
      <c r="G68" s="225">
        <f>'Salida Stata'!P38</f>
        <v>281.7359619140625</v>
      </c>
      <c r="H68" s="225">
        <f>'Salida Stata'!V38</f>
        <v>279.991455078125</v>
      </c>
      <c r="I68" s="225">
        <f>'Salida Stata'!AB38</f>
        <v>281.58065795898438</v>
      </c>
      <c r="J68" s="225">
        <f>'Salida Stata'!AH38</f>
        <v>281.14572143554688</v>
      </c>
      <c r="K68" s="225">
        <f>'Salida Stata'!AN38</f>
        <v>281.07598876953125</v>
      </c>
      <c r="L68" s="19">
        <f>'Salida Stata'!AT38</f>
        <v>281.98922729492188</v>
      </c>
      <c r="M68" s="225">
        <f>'Salida Stata'!AZ38</f>
        <v>281.97344970703125</v>
      </c>
      <c r="N68" s="225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3.8314354515238014E-2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0.52865284571276971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281.37966918945313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5">
      <c r="B69" s="110">
        <f t="shared" si="24"/>
        <v>69</v>
      </c>
      <c r="D69" s="37">
        <f>+GBA!A42</f>
        <v>43831</v>
      </c>
      <c r="E69" s="225">
        <f>'Salida Stata'!D39</f>
        <v>288.327880859375</v>
      </c>
      <c r="F69" s="225">
        <f>'Salida Stata'!J39</f>
        <v>287.5576171875</v>
      </c>
      <c r="G69" s="225">
        <f>'Salida Stata'!P39</f>
        <v>287.9071044921875</v>
      </c>
      <c r="H69" s="225">
        <f>'Salida Stata'!V39</f>
        <v>286.24032592773438</v>
      </c>
      <c r="I69" s="225">
        <f>'Salida Stata'!AB39</f>
        <v>287.72052001953125</v>
      </c>
      <c r="J69" s="225">
        <f>'Salida Stata'!AH39</f>
        <v>287.08316040039063</v>
      </c>
      <c r="K69" s="225">
        <f>'Salida Stata'!AN39</f>
        <v>286.67755126953125</v>
      </c>
      <c r="L69" s="19">
        <f>'Salida Stata'!AT39</f>
        <v>287.02676391601563</v>
      </c>
      <c r="M69" s="225">
        <f>'Salida Stata'!AZ39</f>
        <v>286.92919921875</v>
      </c>
      <c r="N69" s="225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1.889838269420574E-2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0.51483632925769185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5">
      <c r="B70" s="110">
        <f t="shared" si="24"/>
        <v>70</v>
      </c>
      <c r="D70" s="37">
        <f>+GBA!A43</f>
        <v>43862</v>
      </c>
      <c r="E70" s="225">
        <f>'Salida Stata'!D40</f>
        <v>294.0474853515625</v>
      </c>
      <c r="F70" s="225">
        <f>'Salida Stata'!J40</f>
        <v>293.17938232421875</v>
      </c>
      <c r="G70" s="225">
        <f>'Salida Stata'!P40</f>
        <v>293.36654663085938</v>
      </c>
      <c r="H70" s="225">
        <f>'Salida Stata'!V40</f>
        <v>291.71902465820313</v>
      </c>
      <c r="I70" s="225">
        <f>'Salida Stata'!AB40</f>
        <v>293.26522827148438</v>
      </c>
      <c r="J70" s="225">
        <f>'Salida Stata'!AH40</f>
        <v>292.54302978515625</v>
      </c>
      <c r="K70" s="225">
        <f>'Salida Stata'!AN40</f>
        <v>292.0032958984375</v>
      </c>
      <c r="L70" s="19">
        <f>'Salida Stata'!AT40</f>
        <v>292.22808837890625</v>
      </c>
      <c r="M70" s="225">
        <f>'Salida Stata'!AZ40</f>
        <v>292.07595825195313</v>
      </c>
      <c r="N70" s="225">
        <f>'Salida Stata'!BF40</f>
        <v>290.63565063476563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1.8310154619005869E-2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0.48572746851823467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290.63565063476563</v>
      </c>
      <c r="AV70" s="52">
        <f t="shared" si="40"/>
        <v>3.4118347167968466E-2</v>
      </c>
    </row>
    <row r="71" spans="2:48" x14ac:dyDescent="0.25">
      <c r="B71" s="110">
        <f t="shared" si="24"/>
        <v>71</v>
      </c>
      <c r="D71" s="37">
        <f>+GBA!A44</f>
        <v>43891</v>
      </c>
      <c r="E71" s="225">
        <f>'Salida Stata'!D41</f>
        <v>304.73464965820313</v>
      </c>
      <c r="F71" s="225">
        <f>'Salida Stata'!J41</f>
        <v>303.72418212890625</v>
      </c>
      <c r="G71" s="225">
        <f>'Salida Stata'!P41</f>
        <v>304.40988159179688</v>
      </c>
      <c r="H71" s="225">
        <f>'Salida Stata'!V41</f>
        <v>302.41839599609375</v>
      </c>
      <c r="I71" s="225">
        <f>'Salida Stata'!AB41</f>
        <v>303.84490966796875</v>
      </c>
      <c r="J71" s="225">
        <f>'Salida Stata'!AH41</f>
        <v>304.10122680664063</v>
      </c>
      <c r="K71" s="225">
        <f>'Salida Stata'!AN41</f>
        <v>302.60064697265625</v>
      </c>
      <c r="L71" s="19">
        <f>'Salida Stata'!AT41</f>
        <v>302.86575317382813</v>
      </c>
      <c r="M71" s="225">
        <f>'Salida Stata'!AZ41</f>
        <v>303.0045166015625</v>
      </c>
      <c r="N71" s="225">
        <f>'Salida Stata'!BF41</f>
        <v>300.90298461914063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3.5958414599450705E-2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0.46877817191116788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304.73464965820313</v>
      </c>
      <c r="AU71" s="19">
        <f t="shared" si="28"/>
        <v>300.90298461914063</v>
      </c>
      <c r="AV71" s="52">
        <f t="shared" si="40"/>
        <v>3.8316650390624929E-2</v>
      </c>
    </row>
    <row r="72" spans="2:48" x14ac:dyDescent="0.25">
      <c r="B72" s="110">
        <f t="shared" si="24"/>
        <v>72</v>
      </c>
      <c r="D72" s="37">
        <f>+GBA!A45</f>
        <v>43922</v>
      </c>
      <c r="E72" s="225">
        <f>'Salida Stata'!D42</f>
        <v>310.06109619140625</v>
      </c>
      <c r="F72" s="225">
        <f>'Salida Stata'!J42</f>
        <v>309.10614013671875</v>
      </c>
      <c r="G72" s="225">
        <f>'Salida Stata'!P42</f>
        <v>309.11764526367188</v>
      </c>
      <c r="H72" s="225">
        <f>'Salida Stata'!V42</f>
        <v>307.0723876953125</v>
      </c>
      <c r="I72" s="225">
        <f>'Salida Stata'!AB42</f>
        <v>308.552001953125</v>
      </c>
      <c r="J72" s="225">
        <f>'Salida Stata'!AH42</f>
        <v>308.42465209960938</v>
      </c>
      <c r="K72" s="225">
        <f>'Salida Stata'!AN42</f>
        <v>307.01132202148438</v>
      </c>
      <c r="L72" s="19">
        <f>'Salida Stata'!AT42</f>
        <v>307.06524658203125</v>
      </c>
      <c r="M72" s="225">
        <f>'Salida Stata'!AZ42</f>
        <v>306.95523071289063</v>
      </c>
      <c r="N72" s="225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1.3965973965299083E-2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0.44247009488017963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5">
      <c r="B73" s="110">
        <f t="shared" si="24"/>
        <v>73</v>
      </c>
      <c r="D73" s="37">
        <f>+GBA!A46</f>
        <v>43952</v>
      </c>
      <c r="E73" s="225">
        <f>'Salida Stata'!D43</f>
        <v>314.53213500976563</v>
      </c>
      <c r="F73" s="225">
        <f>'Salida Stata'!J43</f>
        <v>313.79611206054688</v>
      </c>
      <c r="G73" s="225">
        <f>'Salida Stata'!P43</f>
        <v>313.71530151367188</v>
      </c>
      <c r="H73" s="225">
        <f>'Salida Stata'!V43</f>
        <v>311.50033569335938</v>
      </c>
      <c r="I73" s="225">
        <f>'Salida Stata'!AB43</f>
        <v>313.2066650390625</v>
      </c>
      <c r="J73" s="225">
        <f>'Salida Stata'!AH43</f>
        <v>312.89230346679688</v>
      </c>
      <c r="K73" s="225">
        <f>'Salida Stata'!AN43</f>
        <v>311.71002197265625</v>
      </c>
      <c r="L73" s="19">
        <f>'Salida Stata'!AT43</f>
        <v>311.74127197265625</v>
      </c>
      <c r="M73" s="225">
        <f>'Salida Stata'!AZ43</f>
        <v>311.4051513671875</v>
      </c>
      <c r="N73" s="225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1.5153942769465356E-2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0.42129566386588402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314.53213500976563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5">
      <c r="B74" s="110">
        <f t="shared" si="24"/>
        <v>74</v>
      </c>
      <c r="D74" s="37">
        <f>+GBA!A47</f>
        <v>43983</v>
      </c>
      <c r="E74" s="225">
        <f>'Salida Stata'!D44</f>
        <v>320.50210571289063</v>
      </c>
      <c r="F74" s="225">
        <f>'Salida Stata'!J44</f>
        <v>320.11563110351563</v>
      </c>
      <c r="G74" s="225">
        <f>'Salida Stata'!P44</f>
        <v>319.7596435546875</v>
      </c>
      <c r="H74" s="225">
        <f>'Salida Stata'!V44</f>
        <v>317.8297119140625</v>
      </c>
      <c r="I74" s="225">
        <f>'Salida Stata'!AB44</f>
        <v>319.38427734375</v>
      </c>
      <c r="J74" s="225">
        <f>'Salida Stata'!AH44</f>
        <v>318.90371704101563</v>
      </c>
      <c r="K74" s="225">
        <f>'Salida Stata'!AN44</f>
        <v>318.02743530273438</v>
      </c>
      <c r="L74" s="19">
        <f>'Salida Stata'!AT44</f>
        <v>318.00714111328125</v>
      </c>
      <c r="M74" s="225">
        <f>'Salida Stata'!AZ44</f>
        <v>317.60720825195313</v>
      </c>
      <c r="N74" s="225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2.0488781139482048E-2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0.41340720936910769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320.50210571289063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5">
      <c r="B75" s="110">
        <f t="shared" si="24"/>
        <v>75</v>
      </c>
      <c r="D75" s="37">
        <f>+GBA!A48</f>
        <v>44013</v>
      </c>
      <c r="E75" s="225">
        <f>'Salida Stata'!D45</f>
        <v>325.4039306640625</v>
      </c>
      <c r="F75" s="225">
        <f>'Salida Stata'!J45</f>
        <v>325.12832641601563</v>
      </c>
      <c r="G75" s="225">
        <f>'Salida Stata'!P45</f>
        <v>324.64263916015625</v>
      </c>
      <c r="H75" s="225">
        <f>'Salida Stata'!V45</f>
        <v>323.0137939453125</v>
      </c>
      <c r="I75" s="225">
        <f>'Salida Stata'!AB45</f>
        <v>324.48904418945313</v>
      </c>
      <c r="J75" s="225">
        <f>'Salida Stata'!AH45</f>
        <v>323.90548706054688</v>
      </c>
      <c r="K75" s="225">
        <f>'Salida Stata'!AN45</f>
        <v>323.22210693359375</v>
      </c>
      <c r="L75" s="19">
        <f>'Salida Stata'!AT45</f>
        <v>323.20181274414063</v>
      </c>
      <c r="M75" s="225">
        <f>'Salida Stata'!AZ45</f>
        <v>322.86239624023438</v>
      </c>
      <c r="N75" s="225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1.6420650897843947E-2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0.40644671152593892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5">
      <c r="B76" s="110">
        <f t="shared" si="24"/>
        <v>76</v>
      </c>
      <c r="D76" s="37">
        <f>+GBA!A49</f>
        <v>44044</v>
      </c>
      <c r="E76" s="225">
        <f>'Salida Stata'!D46</f>
        <v>335.13980102539063</v>
      </c>
      <c r="F76" s="225">
        <f>'Salida Stata'!J46</f>
        <v>334.849853515625</v>
      </c>
      <c r="G76" s="225">
        <f>'Salida Stata'!P46</f>
        <v>334.04629516601563</v>
      </c>
      <c r="H76" s="225">
        <f>'Salida Stata'!V46</f>
        <v>332.270751953125</v>
      </c>
      <c r="I76" s="225">
        <f>'Salida Stata'!AB46</f>
        <v>333.82785034179688</v>
      </c>
      <c r="J76" s="225">
        <f>'Salida Stata'!AH46</f>
        <v>333.09597778320313</v>
      </c>
      <c r="K76" s="225">
        <f>'Salida Stata'!AN46</f>
        <v>332.36990356445313</v>
      </c>
      <c r="L76" s="19">
        <f>'Salida Stata'!AT46</f>
        <v>332.2330322265625</v>
      </c>
      <c r="M76" s="225">
        <f>'Salida Stata'!AZ46</f>
        <v>331.82778930664063</v>
      </c>
      <c r="N76" s="225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2.7942931537865201E-2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0.39188458244389879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335.13980102539063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5">
      <c r="B77" s="110">
        <f t="shared" si="24"/>
        <v>77</v>
      </c>
      <c r="D77" s="37">
        <f>+GBA!A50</f>
        <v>44075</v>
      </c>
      <c r="E77" s="225">
        <f>'Salida Stata'!D47</f>
        <v>344.88552856445313</v>
      </c>
      <c r="F77" s="225">
        <f>'Salida Stata'!J47</f>
        <v>344.79379272460938</v>
      </c>
      <c r="G77" s="225">
        <f>'Salida Stata'!P47</f>
        <v>343.600830078125</v>
      </c>
      <c r="H77" s="225">
        <f>'Salida Stata'!V47</f>
        <v>341.8138427734375</v>
      </c>
      <c r="I77" s="225">
        <f>'Salida Stata'!AB47</f>
        <v>343.22793579101563</v>
      </c>
      <c r="J77" s="225">
        <f>'Salida Stata'!AH47</f>
        <v>342.30233764648438</v>
      </c>
      <c r="K77" s="225">
        <f>'Salida Stata'!AN47</f>
        <v>341.81173706054688</v>
      </c>
      <c r="L77" s="19">
        <f>'Salida Stata'!AT47</f>
        <v>341.52850341796875</v>
      </c>
      <c r="M77" s="225">
        <f>'Salida Stata'!AZ47</f>
        <v>340.8165283203125</v>
      </c>
      <c r="N77" s="225">
        <f>'Salida Stata'!BF47</f>
        <v>339.54348754882813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2.7755258811012595E-2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0.35199061504305784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344.88552856445313</v>
      </c>
      <c r="AU77" s="19">
        <f t="shared" si="28"/>
        <v>339.54348754882813</v>
      </c>
      <c r="AV77" s="52">
        <f t="shared" si="40"/>
        <v>5.3420410156249876E-2</v>
      </c>
    </row>
    <row r="78" spans="2:48" x14ac:dyDescent="0.25">
      <c r="B78" s="110">
        <f t="shared" si="24"/>
        <v>78</v>
      </c>
      <c r="D78" s="37">
        <f>+GBA!A51</f>
        <v>44105</v>
      </c>
      <c r="E78" s="225">
        <f>'Salida Stata'!D48</f>
        <v>358.2412109375</v>
      </c>
      <c r="F78" s="225">
        <f>'Salida Stata'!J48</f>
        <v>358.11892700195313</v>
      </c>
      <c r="G78" s="225">
        <f>'Salida Stata'!P48</f>
        <v>356.32699584960938</v>
      </c>
      <c r="H78" s="225">
        <f>'Salida Stata'!V48</f>
        <v>354.44683837890625</v>
      </c>
      <c r="I78" s="225">
        <f>'Salida Stata'!AB48</f>
        <v>355.92727661132813</v>
      </c>
      <c r="J78" s="225">
        <f>'Salida Stata'!AH48</f>
        <v>354.66183471679688</v>
      </c>
      <c r="K78" s="225">
        <f>'Salida Stata'!AN48</f>
        <v>354.22323608398438</v>
      </c>
      <c r="L78" s="19">
        <f>'Salida Stata'!AT48</f>
        <v>353.72824096679688</v>
      </c>
      <c r="M78" s="225">
        <f>'Salida Stata'!AZ48</f>
        <v>352.63485717773438</v>
      </c>
      <c r="N78" s="225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3.5618447530375352E-2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0.35676670505871977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5">
      <c r="B79" s="110">
        <f t="shared" si="24"/>
        <v>79</v>
      </c>
      <c r="D79" s="37">
        <f>+GBA!A52</f>
        <v>44136</v>
      </c>
      <c r="E79" s="225">
        <f>'Salida Stata'!D49</f>
        <v>367.90646362304688</v>
      </c>
      <c r="F79" s="225">
        <f>'Salida Stata'!J49</f>
        <v>368.03182983398438</v>
      </c>
      <c r="G79" s="225">
        <f>'Salida Stata'!P49</f>
        <v>366.08352661132813</v>
      </c>
      <c r="H79" s="225">
        <f>'Salida Stata'!V49</f>
        <v>364.50762939453125</v>
      </c>
      <c r="I79" s="225">
        <f>'Salida Stata'!AB49</f>
        <v>365.92324829101563</v>
      </c>
      <c r="J79" s="225">
        <f>'Salida Stata'!AH49</f>
        <v>364.53262329101563</v>
      </c>
      <c r="K79" s="225">
        <f>'Salida Stata'!AN49</f>
        <v>364.65603637695313</v>
      </c>
      <c r="L79" s="19">
        <f>'Salida Stata'!AT49</f>
        <v>364.2115478515625</v>
      </c>
      <c r="M79" s="225">
        <f>'Salida Stata'!AZ49</f>
        <v>363.11996459960938</v>
      </c>
      <c r="N79" s="225">
        <f>'Salida Stata'!BF49</f>
        <v>362.24575805664063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2.9723456879644505E-2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0.34245032992752256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362.24575805664063</v>
      </c>
      <c r="AV79" s="52">
        <f t="shared" si="40"/>
        <v>5.6607055664062322E-2</v>
      </c>
    </row>
    <row r="80" spans="2:48" x14ac:dyDescent="0.25">
      <c r="B80" s="110">
        <f t="shared" si="24"/>
        <v>80</v>
      </c>
      <c r="D80" s="37">
        <f>+GBA!A53</f>
        <v>44166</v>
      </c>
      <c r="E80" s="225">
        <f>'Salida Stata'!D50</f>
        <v>380.47576904296875</v>
      </c>
      <c r="F80" s="225">
        <f>'Salida Stata'!J50</f>
        <v>380.76559448242188</v>
      </c>
      <c r="G80" s="225">
        <f>'Salida Stata'!P50</f>
        <v>378.8189697265625</v>
      </c>
      <c r="H80" s="225">
        <f>'Salida Stata'!V50</f>
        <v>377.25921630859375</v>
      </c>
      <c r="I80" s="225">
        <f>'Salida Stata'!AB50</f>
        <v>378.93374633789063</v>
      </c>
      <c r="J80" s="225">
        <f>'Salida Stata'!AH50</f>
        <v>377.22085571289063</v>
      </c>
      <c r="K80" s="225">
        <f>'Salida Stata'!AN50</f>
        <v>378.08203125</v>
      </c>
      <c r="L80" s="19">
        <f>'Salida Stata'!AT50</f>
        <v>377.831787109375</v>
      </c>
      <c r="M80" s="225">
        <f>'Salida Stata'!AZ50</f>
        <v>376.55364990234375</v>
      </c>
      <c r="N80" s="225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3.7169694180610113E-2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0.34097038347662956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5">
      <c r="B81" s="110">
        <f t="shared" si="24"/>
        <v>81</v>
      </c>
      <c r="D81" s="37">
        <f>+GBA!A54</f>
        <v>44197</v>
      </c>
      <c r="E81" s="225">
        <f>'Salida Stata'!D51</f>
        <v>392.9700927734375</v>
      </c>
      <c r="F81" s="225">
        <f>'Salida Stata'!J51</f>
        <v>393.55935668945313</v>
      </c>
      <c r="G81" s="225">
        <f>'Salida Stata'!P51</f>
        <v>391.06137084960938</v>
      </c>
      <c r="H81" s="225">
        <f>'Salida Stata'!V51</f>
        <v>389.99267578125</v>
      </c>
      <c r="I81" s="225">
        <f>'Salida Stata'!AB51</f>
        <v>391.82400512695313</v>
      </c>
      <c r="J81" s="225">
        <f>'Salida Stata'!AH51</f>
        <v>389.70748901367188</v>
      </c>
      <c r="K81" s="225">
        <f>'Salida Stata'!AN51</f>
        <v>390.71673583984375</v>
      </c>
      <c r="L81" s="19">
        <f>'Salida Stata'!AT51</f>
        <v>390.1512451171875</v>
      </c>
      <c r="M81" s="225">
        <f>'Salida Stata'!AZ51</f>
        <v>388.8387451171875</v>
      </c>
      <c r="N81" s="225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3.2872767508454359E-2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0.35936204694523011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5">
      <c r="B82" s="110">
        <f t="shared" si="24"/>
        <v>82</v>
      </c>
      <c r="D82" s="37">
        <f>+GBA!A55</f>
        <v>44228</v>
      </c>
      <c r="E82" s="225">
        <f>'Salida Stata'!D52</f>
        <v>407.00088500976563</v>
      </c>
      <c r="F82" s="225">
        <f>'Salida Stata'!J52</f>
        <v>407.590576171875</v>
      </c>
      <c r="G82" s="225">
        <f>'Salida Stata'!P52</f>
        <v>404.64739990234375</v>
      </c>
      <c r="H82" s="225">
        <f>'Salida Stata'!V52</f>
        <v>404.16445922851563</v>
      </c>
      <c r="I82" s="225">
        <f>'Salida Stata'!AB52</f>
        <v>405.84848022460938</v>
      </c>
      <c r="J82" s="225">
        <f>'Salida Stata'!AH52</f>
        <v>403.43328857421875</v>
      </c>
      <c r="K82" s="225">
        <f>'Salida Stata'!AN52</f>
        <v>404.83041381835938</v>
      </c>
      <c r="L82" s="19">
        <f>'Salida Stata'!AT52</f>
        <v>404.15768432617188</v>
      </c>
      <c r="M82" s="225">
        <f>'Salida Stata'!AZ52</f>
        <v>402.74273681640625</v>
      </c>
      <c r="N82" s="225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3.6051266750101618E-2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0.38304500286216703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407.00088500976563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5">
      <c r="B83" s="110">
        <f t="shared" si="24"/>
        <v>83</v>
      </c>
      <c r="D83" s="37">
        <f>+GBA!A56</f>
        <v>44256</v>
      </c>
      <c r="E83" s="225">
        <f>'Salida Stata'!D53</f>
        <v>428.81280517578125</v>
      </c>
      <c r="F83" s="225">
        <f>'Salida Stata'!J53</f>
        <v>429.42971801757813</v>
      </c>
      <c r="G83" s="225">
        <f>'Salida Stata'!P53</f>
        <v>426.94747924804688</v>
      </c>
      <c r="H83" s="225">
        <f>'Salida Stata'!V53</f>
        <v>425.634521484375</v>
      </c>
      <c r="I83" s="225">
        <f>'Salida Stata'!AB53</f>
        <v>426.90707397460938</v>
      </c>
      <c r="J83" s="225">
        <f>'Salida Stata'!AH53</f>
        <v>426.20614624023438</v>
      </c>
      <c r="K83" s="225">
        <f>'Salida Stata'!AN53</f>
        <v>426.30233764648438</v>
      </c>
      <c r="L83" s="19">
        <f>'Salida Stata'!AT53</f>
        <v>425.66903686523438</v>
      </c>
      <c r="M83" s="225">
        <f>'Salida Stata'!AZ53</f>
        <v>424.14682006835938</v>
      </c>
      <c r="N83" s="225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5.1968423144926446E-2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0.40441899046876628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39" si="75">+($AT83/$AT$82)-($AU83/$AU$82)</f>
        <v>2.784622158590544E-3</v>
      </c>
    </row>
    <row r="84" spans="2:50" x14ac:dyDescent="0.25">
      <c r="B84" s="110">
        <f t="shared" si="24"/>
        <v>84</v>
      </c>
      <c r="D84" s="37">
        <f>+GBA!A57</f>
        <v>44287</v>
      </c>
      <c r="E84" s="225">
        <f>'Salida Stata'!D54</f>
        <v>447.1192626953125</v>
      </c>
      <c r="F84" s="225">
        <f>'Salida Stata'!J54</f>
        <v>447.65606689453125</v>
      </c>
      <c r="G84" s="225">
        <f>'Salida Stata'!P54</f>
        <v>444.84158325195313</v>
      </c>
      <c r="H84" s="225">
        <f>'Salida Stata'!V54</f>
        <v>443.4683837890625</v>
      </c>
      <c r="I84" s="225">
        <f>'Salida Stata'!AB54</f>
        <v>444.6505126953125</v>
      </c>
      <c r="J84" s="225">
        <f>'Salida Stata'!AH54</f>
        <v>443.8345947265625</v>
      </c>
      <c r="K84" s="225">
        <f>'Salida Stata'!AN54</f>
        <v>443.97607421875</v>
      </c>
      <c r="L84" s="19">
        <f>'Salida Stata'!AT54</f>
        <v>443.21524047851563</v>
      </c>
      <c r="M84" s="225">
        <f>'Salida Stata'!AZ54</f>
        <v>441.42431640625</v>
      </c>
      <c r="N84" s="225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4.1091859445749224E-2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0.4419903781486143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5">
      <c r="B85" s="110">
        <f t="shared" si="24"/>
        <v>85</v>
      </c>
      <c r="D85" s="37">
        <f>+GBA!A58</f>
        <v>44317</v>
      </c>
      <c r="E85" s="225">
        <f>'Salida Stata'!D55</f>
        <v>460.77047729492188</v>
      </c>
      <c r="F85" s="225">
        <f>'Salida Stata'!J55</f>
        <v>461.38223266601563</v>
      </c>
      <c r="G85" s="225">
        <f>'Salida Stata'!P55</f>
        <v>458.58929443359375</v>
      </c>
      <c r="H85" s="225">
        <f>'Salida Stata'!V55</f>
        <v>457.63546752929688</v>
      </c>
      <c r="I85" s="225">
        <f>'Salida Stata'!AB55</f>
        <v>458.84738159179688</v>
      </c>
      <c r="J85" s="225">
        <f>'Salida Stata'!AH55</f>
        <v>457.9903564453125</v>
      </c>
      <c r="K85" s="225">
        <f>'Salida Stata'!AN55</f>
        <v>458.9661865234375</v>
      </c>
      <c r="L85" s="19">
        <f>'Salida Stata'!AT55</f>
        <v>458.3172607421875</v>
      </c>
      <c r="M85" s="225">
        <f>'Salida Stata'!AZ55</f>
        <v>456.4447021484375</v>
      </c>
      <c r="N85" s="225">
        <f>'Salida Stata'!BF55</f>
        <v>455.37380981445313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3.369597563224791E-2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0.46832868197916877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455.37380981445313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5">
      <c r="B86" s="110">
        <f t="shared" si="24"/>
        <v>86</v>
      </c>
      <c r="D86" s="37">
        <f>+GBA!A59</f>
        <v>44348</v>
      </c>
      <c r="E86" s="225">
        <f>'Salida Stata'!D56</f>
        <v>475.68026733398438</v>
      </c>
      <c r="F86" s="225">
        <f>'Salida Stata'!J56</f>
        <v>476.38055419921875</v>
      </c>
      <c r="G86" s="225">
        <f>'Salida Stata'!P56</f>
        <v>473.1524658203125</v>
      </c>
      <c r="H86" s="225">
        <f>'Salida Stata'!V56</f>
        <v>472.42230224609375</v>
      </c>
      <c r="I86" s="225">
        <f>'Salida Stata'!AB56</f>
        <v>473.40170288085938</v>
      </c>
      <c r="J86" s="225">
        <f>'Salida Stata'!AH56</f>
        <v>472.25186157226563</v>
      </c>
      <c r="K86" s="225">
        <f>'Salida Stata'!AN56</f>
        <v>473.22073364257813</v>
      </c>
      <c r="L86" s="19">
        <f>'Salida Stata'!AT56</f>
        <v>472.24758911132813</v>
      </c>
      <c r="M86" s="225">
        <f>'Salida Stata'!AZ56</f>
        <v>470.08639526367188</v>
      </c>
      <c r="N86" s="225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3.0645449418720716E-2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0.48294258820075608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5">
      <c r="B87" s="110">
        <f t="shared" si="24"/>
        <v>87</v>
      </c>
      <c r="D87" s="37">
        <f>+GBA!A60</f>
        <v>44378</v>
      </c>
      <c r="E87" s="225">
        <f>'Salida Stata'!D57</f>
        <v>490.3311767578125</v>
      </c>
      <c r="F87" s="225">
        <f>'Salida Stata'!J57</f>
        <v>490.94683837890625</v>
      </c>
      <c r="G87" s="225">
        <f>'Salida Stata'!P57</f>
        <v>487.549072265625</v>
      </c>
      <c r="H87" s="225">
        <f>'Salida Stata'!V57</f>
        <v>486.80746459960938</v>
      </c>
      <c r="I87" s="225">
        <f>'Salida Stata'!AB57</f>
        <v>487.9739990234375</v>
      </c>
      <c r="J87" s="225">
        <f>'Salida Stata'!AH57</f>
        <v>486.8074951171875</v>
      </c>
      <c r="K87" s="225">
        <f>'Salida Stata'!AN57</f>
        <v>487.51443481445313</v>
      </c>
      <c r="L87" s="19">
        <f>'Salida Stata'!AT57</f>
        <v>486.68356323242188</v>
      </c>
      <c r="M87" s="225">
        <f>'Salida Stata'!AZ57</f>
        <v>484.81814575195313</v>
      </c>
      <c r="N87" s="225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3.0841320010875473E-2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0.5039821296142204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5">
      <c r="B88" s="110">
        <f t="shared" si="24"/>
        <v>88</v>
      </c>
      <c r="D88" s="37">
        <f>+GBA!A61</f>
        <v>44409</v>
      </c>
      <c r="E88" s="225">
        <f>'Salida Stata'!D58</f>
        <v>501.66519165039063</v>
      </c>
      <c r="F88" s="225">
        <f>'Salida Stata'!J58</f>
        <v>502.462890625</v>
      </c>
      <c r="G88" s="225">
        <f>'Salida Stata'!P58</f>
        <v>499.46160888671875</v>
      </c>
      <c r="H88" s="225">
        <f>'Salida Stata'!V58</f>
        <v>498.52447509765625</v>
      </c>
      <c r="I88" s="225">
        <f>'Salida Stata'!AB58</f>
        <v>499.8486328125</v>
      </c>
      <c r="J88" s="225">
        <f>'Salida Stata'!AH58</f>
        <v>498.93545532226563</v>
      </c>
      <c r="K88" s="225">
        <f>'Salida Stata'!AN58</f>
        <v>499.96533203125</v>
      </c>
      <c r="L88" s="19">
        <f>'Salida Stata'!AT58</f>
        <v>499.57315063476563</v>
      </c>
      <c r="M88" s="225">
        <f>'Salida Stata'!AZ58</f>
        <v>497.84506225585938</v>
      </c>
      <c r="N88" s="225">
        <f>'Salida Stata'!BF58</f>
        <v>496.93020629882813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2.6032158014076101E-2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0.50118647905293923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501.66519165039063</v>
      </c>
      <c r="AU88" s="19">
        <f t="shared" si="28"/>
        <v>496.93020629882813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5">
      <c r="B89" s="110">
        <f t="shared" si="24"/>
        <v>89</v>
      </c>
      <c r="D89" s="37">
        <f>+GBA!A62</f>
        <v>44440</v>
      </c>
      <c r="E89" s="225">
        <f>'Salida Stata'!D59</f>
        <v>520.42303466796875</v>
      </c>
      <c r="F89" s="225">
        <f>'Salida Stata'!J59</f>
        <v>521.5653076171875</v>
      </c>
      <c r="G89" s="225">
        <f>'Salida Stata'!P59</f>
        <v>518.3240966796875</v>
      </c>
      <c r="H89" s="225">
        <f>'Salida Stata'!V59</f>
        <v>517.646728515625</v>
      </c>
      <c r="I89" s="225">
        <f>'Salida Stata'!AB59</f>
        <v>518.8232421875</v>
      </c>
      <c r="J89" s="225">
        <f>'Salida Stata'!AH59</f>
        <v>517.83734130859375</v>
      </c>
      <c r="K89" s="225">
        <f>'Salida Stata'!AN59</f>
        <v>519.21246337890625</v>
      </c>
      <c r="L89" s="19">
        <f>'Salida Stata'!AT59</f>
        <v>518.867431640625</v>
      </c>
      <c r="M89" s="225">
        <f>'Salida Stata'!AZ59</f>
        <v>516.9173583984375</v>
      </c>
      <c r="N89" s="225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3.8369103246173042E-2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0.51668954714258075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5">
      <c r="B90" s="110">
        <f t="shared" si="24"/>
        <v>90</v>
      </c>
      <c r="D90" s="37">
        <f>+GBA!A63</f>
        <v>44470</v>
      </c>
      <c r="E90" s="225">
        <f>'Salida Stata'!D60</f>
        <v>539.73046875</v>
      </c>
      <c r="F90" s="225">
        <f>'Salida Stata'!J60</f>
        <v>541.10601806640625</v>
      </c>
      <c r="G90" s="225">
        <f>'Salida Stata'!P60</f>
        <v>537.63043212890625</v>
      </c>
      <c r="H90" s="225">
        <f>'Salida Stata'!V60</f>
        <v>536.4219970703125</v>
      </c>
      <c r="I90" s="225">
        <f>'Salida Stata'!AB60</f>
        <v>538.30029296875</v>
      </c>
      <c r="J90" s="225">
        <f>'Salida Stata'!AH60</f>
        <v>536.8897705078125</v>
      </c>
      <c r="K90" s="225">
        <f>'Salida Stata'!AN60</f>
        <v>538.81201171875</v>
      </c>
      <c r="L90" s="19">
        <f>'Salida Stata'!AT60</f>
        <v>538.7020263671875</v>
      </c>
      <c r="M90" s="225">
        <f>'Salida Stata'!AZ60</f>
        <v>536.4468994140625</v>
      </c>
      <c r="N90" s="225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3.7714114410323907E-2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0.51975870457086981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5">
      <c r="B91" s="110">
        <f t="shared" si="24"/>
        <v>91</v>
      </c>
      <c r="D91" s="37">
        <f>+GBA!A64</f>
        <v>44501</v>
      </c>
      <c r="E91" s="225">
        <f>'Salida Stata'!D61</f>
        <v>551.16143798828125</v>
      </c>
      <c r="F91" s="225">
        <f>'Salida Stata'!J61</f>
        <v>552.37335205078125</v>
      </c>
      <c r="G91" s="225">
        <f>'Salida Stata'!P61</f>
        <v>548.95501708984375</v>
      </c>
      <c r="H91" s="225">
        <f>'Salida Stata'!V61</f>
        <v>547.98382568359375</v>
      </c>
      <c r="I91" s="225">
        <f>'Salida Stata'!AB61</f>
        <v>550.2022705078125</v>
      </c>
      <c r="J91" s="225">
        <f>'Salida Stata'!AH61</f>
        <v>548.60943603515625</v>
      </c>
      <c r="K91" s="225">
        <f>'Salida Stata'!AN61</f>
        <v>550.8050537109375</v>
      </c>
      <c r="L91" s="19">
        <f>'Salida Stata'!AT61</f>
        <v>550.95135498046875</v>
      </c>
      <c r="M91" s="225">
        <f>'Salida Stata'!AZ61</f>
        <v>548.646240234375</v>
      </c>
      <c r="N91" s="225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2.2672956074479167E-2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0.5093529398981842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5">
      <c r="B92" s="110">
        <f t="shared" si="24"/>
        <v>92</v>
      </c>
      <c r="D92" s="37">
        <f>+GBA!A65</f>
        <v>44531</v>
      </c>
      <c r="E92" s="225">
        <f>'Salida Stata'!D62</f>
        <v>573.46417236328125</v>
      </c>
      <c r="F92" s="225">
        <f>'Salida Stata'!J62</f>
        <v>574.89825439453125</v>
      </c>
      <c r="G92" s="225">
        <f>'Salida Stata'!P62</f>
        <v>570.7054443359375</v>
      </c>
      <c r="H92" s="225">
        <f>'Salida Stata'!V62</f>
        <v>570.86846923828125</v>
      </c>
      <c r="I92" s="225">
        <f>'Salida Stata'!AB62</f>
        <v>572.39459228515625</v>
      </c>
      <c r="J92" s="225">
        <f>'Salida Stata'!AH62</f>
        <v>570.62158203125</v>
      </c>
      <c r="K92" s="225">
        <f>'Salida Stata'!AN62</f>
        <v>573.5184326171875</v>
      </c>
      <c r="L92" s="19">
        <f>'Salida Stata'!AT62</f>
        <v>572.95013427734375</v>
      </c>
      <c r="M92" s="225">
        <f>'Salida Stata'!AZ62</f>
        <v>570.13946533203125</v>
      </c>
      <c r="N92" s="225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4.0624208936166806E-2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0.51438016160691391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5">
      <c r="B93" s="110">
        <f t="shared" si="24"/>
        <v>93</v>
      </c>
      <c r="D93" s="37">
        <f>+GBA!A66</f>
        <v>44562</v>
      </c>
      <c r="E93" s="225">
        <f>'Salida Stata'!D63</f>
        <v>596.66717529296875</v>
      </c>
      <c r="F93" s="225">
        <f>'Salida Stata'!J63</f>
        <v>598.2806396484375</v>
      </c>
      <c r="G93" s="225">
        <f>'Salida Stata'!P63</f>
        <v>593.224609375</v>
      </c>
      <c r="H93" s="225">
        <f>'Salida Stata'!V63</f>
        <v>593.20550537109375</v>
      </c>
      <c r="I93" s="225">
        <f>'Salida Stata'!AB63</f>
        <v>595.65802001953125</v>
      </c>
      <c r="J93" s="225">
        <f>'Salida Stata'!AH63</f>
        <v>593.1737060546875</v>
      </c>
      <c r="K93" s="225">
        <f>'Salida Stata'!AN63</f>
        <v>596.1248779296875</v>
      </c>
      <c r="L93" s="19">
        <f>'Salida Stata'!AT63</f>
        <v>595.5126953125</v>
      </c>
      <c r="M93" s="225">
        <f>'Salida Stata'!AZ63</f>
        <v>592.65643310546875</v>
      </c>
      <c r="N93" s="225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3.9271234002354882E-2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0.52376148235413744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5">
      <c r="B94" s="110">
        <f t="shared" si="24"/>
        <v>94</v>
      </c>
      <c r="D94" s="37">
        <f>+GBA!A67</f>
        <v>44593</v>
      </c>
      <c r="E94" s="225">
        <f>'Salida Stata'!D64</f>
        <v>628.823974609375</v>
      </c>
      <c r="F94" s="225">
        <f>'Salida Stata'!J64</f>
        <v>629.91357421875</v>
      </c>
      <c r="G94" s="225">
        <f>'Salida Stata'!P64</f>
        <v>622.9742431640625</v>
      </c>
      <c r="H94" s="225">
        <f>'Salida Stata'!V64</f>
        <v>622.389892578125</v>
      </c>
      <c r="I94" s="225">
        <f>'Salida Stata'!AB64</f>
        <v>625.2650146484375</v>
      </c>
      <c r="J94" s="225">
        <f>'Salida Stata'!AH64</f>
        <v>621.95367431640625</v>
      </c>
      <c r="K94" s="225">
        <f>'Salida Stata'!AN64</f>
        <v>624.06329345703125</v>
      </c>
      <c r="L94" s="19">
        <f>'Salida Stata'!AT64</f>
        <v>622.7650146484375</v>
      </c>
      <c r="M94" s="225">
        <f>'Salida Stata'!AZ64</f>
        <v>619.23907470703125</v>
      </c>
      <c r="N94" s="225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4.563161555042039E-2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0.53785167939162104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5">
      <c r="B95" s="110">
        <f t="shared" si="24"/>
        <v>95</v>
      </c>
      <c r="D95" s="37">
        <f>+GBA!A68</f>
        <v>44621</v>
      </c>
      <c r="E95" s="225">
        <f>'Salida Stata'!D65</f>
        <v>671.64501953125</v>
      </c>
      <c r="F95" s="225">
        <f>'Salida Stata'!J65</f>
        <v>671.97235107421875</v>
      </c>
      <c r="G95" s="225">
        <f>'Salida Stata'!P65</f>
        <v>666.21331787109375</v>
      </c>
      <c r="H95" s="225">
        <f>'Salida Stata'!V65</f>
        <v>663.9488525390625</v>
      </c>
      <c r="I95" s="225">
        <f>'Salida Stata'!AB65</f>
        <v>666.99395751953125</v>
      </c>
      <c r="J95" s="225">
        <f>'Salida Stata'!AH65</f>
        <v>665.4576416015625</v>
      </c>
      <c r="K95" s="225">
        <f>'Salida Stata'!AN65</f>
        <v>665.77252197265625</v>
      </c>
      <c r="L95" s="19">
        <f>'Salida Stata'!AT65</f>
        <v>664.81951904296875</v>
      </c>
      <c r="M95" s="225">
        <f>'Salida Stata'!AZ65</f>
        <v>661.04949951171875</v>
      </c>
      <c r="N95" s="225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6.6668901421061966E-2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0.55934201570535702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5">
      <c r="B96" s="110">
        <f t="shared" si="24"/>
        <v>96</v>
      </c>
      <c r="D96" s="37">
        <f>+GBA!A69</f>
        <v>44652</v>
      </c>
      <c r="E96" s="225">
        <f>'Salida Stata'!D66</f>
        <v>713.52911376953125</v>
      </c>
      <c r="F96" s="225">
        <f>'Salida Stata'!J66</f>
        <v>713.97998046875</v>
      </c>
      <c r="G96" s="225">
        <f>'Salida Stata'!P66</f>
        <v>707.63262939453125</v>
      </c>
      <c r="H96" s="225">
        <f>'Salida Stata'!V66</f>
        <v>704.68597412109375</v>
      </c>
      <c r="I96" s="225">
        <f>'Salida Stata'!AB66</f>
        <v>708.55511474609375</v>
      </c>
      <c r="J96" s="225">
        <f>'Salida Stata'!AH66</f>
        <v>706.50067138671875</v>
      </c>
      <c r="K96" s="225">
        <f>'Salida Stata'!AN66</f>
        <v>707.26519775390625</v>
      </c>
      <c r="L96" s="19">
        <f>'Salida Stata'!AT66</f>
        <v>706.219970703125</v>
      </c>
      <c r="M96" s="225">
        <f>'Salida Stata'!AZ66</f>
        <v>701.52252197265625</v>
      </c>
      <c r="N96" s="225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6.1885678853573323E-2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0.59048689113150044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5">
      <c r="B97" s="110">
        <f t="shared" ref="B97:B139" si="76">+ROW()</f>
        <v>97</v>
      </c>
      <c r="D97" s="37">
        <f>+GBA!A70</f>
        <v>44682</v>
      </c>
      <c r="E97" s="225">
        <f>'Salida Stata'!D67</f>
        <v>746.35321044921875</v>
      </c>
      <c r="F97" s="225">
        <f>'Salida Stata'!J67</f>
        <v>747.204345703125</v>
      </c>
      <c r="G97" s="225">
        <f>'Salida Stata'!P67</f>
        <v>740.35955810546875</v>
      </c>
      <c r="H97" s="225">
        <f>'Salida Stata'!V67</f>
        <v>737.864990234375</v>
      </c>
      <c r="I97" s="225">
        <f>'Salida Stata'!AB67</f>
        <v>741.73956298828125</v>
      </c>
      <c r="J97" s="225">
        <f>'Salida Stata'!AH67</f>
        <v>739.41790771484375</v>
      </c>
      <c r="K97" s="225">
        <f>'Salida Stata'!AN67</f>
        <v>741.003173828125</v>
      </c>
      <c r="L97" s="19">
        <f>'Salida Stata'!AT67</f>
        <v>740.069091796875</v>
      </c>
      <c r="M97" s="225">
        <f>'Salida Stata'!AZ67</f>
        <v>735.124755859375</v>
      </c>
      <c r="N97" s="225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4.7713882039585709E-2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0.61205541505686689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5">
      <c r="B98" s="110">
        <f t="shared" si="76"/>
        <v>98</v>
      </c>
      <c r="D98" s="37">
        <f>+GBA!A71</f>
        <v>44713</v>
      </c>
      <c r="E98" s="225">
        <f>'Salida Stata'!D68</f>
        <v>786.24505615234375</v>
      </c>
      <c r="F98" s="225">
        <f>'Salida Stata'!J68</f>
        <v>787.142333984375</v>
      </c>
      <c r="G98" s="225">
        <f>'Salida Stata'!P68</f>
        <v>780.196044921875</v>
      </c>
      <c r="H98" s="225">
        <f>'Salida Stata'!V68</f>
        <v>777.188720703125</v>
      </c>
      <c r="I98" s="225">
        <f>'Salida Stata'!AB68</f>
        <v>781.845703125</v>
      </c>
      <c r="J98" s="225">
        <f>'Salida Stata'!AH68</f>
        <v>778.80096435546875</v>
      </c>
      <c r="K98" s="225">
        <f>'Salida Stata'!AN68</f>
        <v>780.76513671875</v>
      </c>
      <c r="L98" s="19">
        <f>'Salida Stata'!AT68</f>
        <v>780.65240478515625</v>
      </c>
      <c r="M98" s="225">
        <f>'Salida Stata'!AZ68</f>
        <v>775.75213623046875</v>
      </c>
      <c r="N98" s="225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5.4737081689388178E-2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0.64973767162860274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39" si="91">+($AT98/$AT$32)-($AU98/$AU$32)</f>
        <v>0.12182739257812525</v>
      </c>
      <c r="AW98" s="52">
        <f t="shared" si="75"/>
        <v>8.4409200405697327E-3</v>
      </c>
    </row>
    <row r="99" spans="2:49" x14ac:dyDescent="0.25">
      <c r="B99" s="110">
        <f t="shared" si="76"/>
        <v>99</v>
      </c>
      <c r="D99" s="37">
        <f>+GBA!A72</f>
        <v>44743</v>
      </c>
      <c r="E99" s="225">
        <f>'Salida Stata'!D69</f>
        <v>840.28472900390625</v>
      </c>
      <c r="F99" s="225">
        <f>'Salida Stata'!J69</f>
        <v>842.12982177734375</v>
      </c>
      <c r="G99" s="225">
        <f>'Salida Stata'!P69</f>
        <v>834.6766357421875</v>
      </c>
      <c r="H99" s="225">
        <f>'Salida Stata'!V69</f>
        <v>832.4193115234375</v>
      </c>
      <c r="I99" s="225">
        <f>'Salida Stata'!AB69</f>
        <v>837.83563232421875</v>
      </c>
      <c r="J99" s="225">
        <f>'Salida Stata'!AH69</f>
        <v>834.8038330078125</v>
      </c>
      <c r="K99" s="225">
        <f>'Salida Stata'!AN69</f>
        <v>837.21478271484375</v>
      </c>
      <c r="L99" s="19">
        <f>'Salida Stata'!AT69</f>
        <v>837.7525634765625</v>
      </c>
      <c r="M99" s="225">
        <f>'Salida Stata'!AZ69</f>
        <v>833.67730712890625</v>
      </c>
      <c r="N99" s="225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7.3672592777808799E-2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0.7182839772876195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5">
      <c r="B100" s="110">
        <f t="shared" si="76"/>
        <v>100</v>
      </c>
      <c r="D100" s="37">
        <f>+GBA!A73</f>
        <v>44774</v>
      </c>
      <c r="E100" s="225">
        <f>'Salida Stata'!D70</f>
        <v>899.3717041015625</v>
      </c>
      <c r="F100" s="225">
        <f>'Salida Stata'!J70</f>
        <v>901.4072265625</v>
      </c>
      <c r="G100" s="225">
        <f>'Salida Stata'!P70</f>
        <v>892.90521240234375</v>
      </c>
      <c r="H100" s="225">
        <f>'Salida Stata'!V70</f>
        <v>891.06158447265625</v>
      </c>
      <c r="I100" s="225">
        <f>'Salida Stata'!AB70</f>
        <v>896.28485107421875</v>
      </c>
      <c r="J100" s="225">
        <f>'Salida Stata'!AH70</f>
        <v>892.71185302734375</v>
      </c>
      <c r="K100" s="225">
        <f>'Salida Stata'!AN70</f>
        <v>895.90216064453125</v>
      </c>
      <c r="L100" s="19">
        <f>'Salida Stata'!AT70</f>
        <v>896.114013671875</v>
      </c>
      <c r="M100" s="225">
        <f>'Salida Stata'!AZ70</f>
        <v>891.1217041015625</v>
      </c>
      <c r="N100" s="225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6.950753900936979E-2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0.79109168607842251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5">
      <c r="B101" s="110">
        <f t="shared" si="76"/>
        <v>101</v>
      </c>
      <c r="D101" s="37">
        <f>+GBA!A74</f>
        <v>44805</v>
      </c>
      <c r="E101" s="225">
        <f>'Salida Stata'!D71</f>
        <v>958.06646728515625</v>
      </c>
      <c r="F101" s="225">
        <f>'Salida Stata'!J71</f>
        <v>960.80206298828125</v>
      </c>
      <c r="G101" s="225">
        <f>'Salida Stata'!P71</f>
        <v>949.77288818359375</v>
      </c>
      <c r="H101" s="225">
        <f>'Salida Stata'!V71</f>
        <v>947.9571533203125</v>
      </c>
      <c r="I101" s="225">
        <f>'Salida Stata'!AB71</f>
        <v>952.34698486328125</v>
      </c>
      <c r="J101" s="225">
        <f>'Salida Stata'!AH71</f>
        <v>948.0211181640625</v>
      </c>
      <c r="K101" s="225">
        <f>'Salida Stata'!AN71</f>
        <v>951.28143310546875</v>
      </c>
      <c r="L101" s="19">
        <f>'Salida Stata'!AT71</f>
        <v>950.16326904296875</v>
      </c>
      <c r="M101" s="225">
        <f>'Salida Stata'!AZ71</f>
        <v>943.6248779296875</v>
      </c>
      <c r="N101" s="225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6.0360531075257962E-2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0.82902488673561625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5">
      <c r="B102" s="110">
        <f t="shared" si="76"/>
        <v>102</v>
      </c>
      <c r="D102" s="37">
        <f>+GBA!A75</f>
        <v>44835</v>
      </c>
      <c r="E102" s="225">
        <f>'Salida Stata'!D72</f>
        <v>1021.5792236328125</v>
      </c>
      <c r="F102" s="225">
        <f>'Salida Stata'!J72</f>
        <v>1023.8007202148438</v>
      </c>
      <c r="G102" s="225">
        <f>'Salida Stata'!P72</f>
        <v>1013.177490234375</v>
      </c>
      <c r="H102" s="225">
        <f>'Salida Stata'!V72</f>
        <v>1009.3698120117188</v>
      </c>
      <c r="I102" s="225">
        <f>'Salida Stata'!AB72</f>
        <v>1015.6181030273438</v>
      </c>
      <c r="J102" s="225">
        <f>'Salida Stata'!AH72</f>
        <v>1011.309326171875</v>
      </c>
      <c r="K102" s="225">
        <f>'Salida Stata'!AN72</f>
        <v>1013.2013549804688</v>
      </c>
      <c r="L102" s="19">
        <f>'Salida Stata'!AT72</f>
        <v>1012.64990234375</v>
      </c>
      <c r="M102" s="225">
        <f>'Salida Stata'!AZ72</f>
        <v>1005.9967041015625</v>
      </c>
      <c r="N102" s="225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6.5501717487751909E-2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0.87800197673137825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5">
      <c r="B103" s="110">
        <f t="shared" si="76"/>
        <v>103</v>
      </c>
      <c r="D103" s="37">
        <f>+GBA!A76</f>
        <v>44866</v>
      </c>
      <c r="E103" s="225">
        <f>'Salida Stata'!D73</f>
        <v>1069.2215576171875</v>
      </c>
      <c r="F103" s="225">
        <f>'Salida Stata'!J73</f>
        <v>1070.9688720703125</v>
      </c>
      <c r="G103" s="225">
        <f>'Salida Stata'!P73</f>
        <v>1061.6710205078125</v>
      </c>
      <c r="H103" s="225">
        <f>'Salida Stata'!V73</f>
        <v>1058.759033203125</v>
      </c>
      <c r="I103" s="225">
        <f>'Salida Stata'!AB73</f>
        <v>1064.4456787109375</v>
      </c>
      <c r="J103" s="225">
        <f>'Salida Stata'!AH73</f>
        <v>1060.3060302734375</v>
      </c>
      <c r="K103" s="225">
        <f>'Salida Stata'!AN73</f>
        <v>1063.065673828125</v>
      </c>
      <c r="L103" s="19">
        <f>'Salida Stata'!AT73</f>
        <v>1062.5919189453125</v>
      </c>
      <c r="M103" s="225">
        <f>'Salida Stata'!AZ73</f>
        <v>1055.88818359375</v>
      </c>
      <c r="N103" s="225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4.9993772500254385E-2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0.9281729986096412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5">
      <c r="B104" s="110">
        <f t="shared" si="76"/>
        <v>104</v>
      </c>
      <c r="D104" s="37">
        <f>+GBA!A77</f>
        <v>44896</v>
      </c>
      <c r="E104" s="225">
        <f>'Salida Stata'!D74</f>
        <v>1125.382080078125</v>
      </c>
      <c r="F104" s="225">
        <f>'Salida Stata'!J74</f>
        <v>1127.0147705078125</v>
      </c>
      <c r="G104" s="225">
        <f>'Salida Stata'!P74</f>
        <v>1117.1116943359375</v>
      </c>
      <c r="H104" s="225">
        <f>'Salida Stata'!V74</f>
        <v>1115.2469482421875</v>
      </c>
      <c r="I104" s="225">
        <f>'Salida Stata'!AB74</f>
        <v>1120.7830810546875</v>
      </c>
      <c r="J104" s="225">
        <f>'Salida Stata'!AH74</f>
        <v>1116.53125</v>
      </c>
      <c r="K104" s="225">
        <f>'Salida Stata'!AN74</f>
        <v>1119.5213623046875</v>
      </c>
      <c r="L104" s="19">
        <f>'Salida Stata'!AT74</f>
        <v>1119.3580322265625</v>
      </c>
      <c r="M104" s="225">
        <f>'Salida Stata'!AZ74</f>
        <v>1112.8212890625</v>
      </c>
      <c r="N104" s="225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5.3433989670724769E-2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0.95190824627962867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5">
      <c r="B105" s="110">
        <f t="shared" si="76"/>
        <v>105</v>
      </c>
      <c r="D105" s="37">
        <f>+GBA!A78</f>
        <v>44927</v>
      </c>
      <c r="E105" s="225">
        <f>'Salida Stata'!D75</f>
        <v>1193.06005859375</v>
      </c>
      <c r="F105" s="225">
        <f>'Salida Stata'!J75</f>
        <v>1195.5123291015625</v>
      </c>
      <c r="G105" s="225">
        <f>'Salida Stata'!P75</f>
        <v>1183.6051025390625</v>
      </c>
      <c r="H105" s="225">
        <f>'Salida Stata'!V75</f>
        <v>1182.200439453125</v>
      </c>
      <c r="I105" s="225">
        <f>'Salida Stata'!AB75</f>
        <v>1187.99658203125</v>
      </c>
      <c r="J105" s="225">
        <f>'Salida Stata'!AH75</f>
        <v>1182.056884765625</v>
      </c>
      <c r="K105" s="225">
        <f>'Salida Stata'!AN75</f>
        <v>1185.9561767578125</v>
      </c>
      <c r="L105" s="19">
        <f>'Salida Stata'!AT75</f>
        <v>1185.0399169921875</v>
      </c>
      <c r="M105" s="225">
        <f>'Salida Stata'!AZ75</f>
        <v>1178.546630859375</v>
      </c>
      <c r="N105" s="225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5.960427115896394E-2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0.99009675915229955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5">
      <c r="B106" s="110">
        <f t="shared" si="76"/>
        <v>106</v>
      </c>
      <c r="D106" s="37">
        <f>+GBA!A79</f>
        <v>44958</v>
      </c>
      <c r="E106" s="225">
        <f>'Salida Stata'!D76</f>
        <v>1281.3975830078125</v>
      </c>
      <c r="F106" s="225">
        <f>'Salida Stata'!J76</f>
        <v>1283.216064453125</v>
      </c>
      <c r="G106" s="225">
        <f>'Salida Stata'!P76</f>
        <v>1267.5433349609375</v>
      </c>
      <c r="H106" s="225">
        <f>'Salida Stata'!V76</f>
        <v>1264.593994140625</v>
      </c>
      <c r="I106" s="225">
        <f>'Salida Stata'!AB76</f>
        <v>1272.1640625</v>
      </c>
      <c r="J106" s="225">
        <f>'Salida Stata'!AH76</f>
        <v>1264.2957763671875</v>
      </c>
      <c r="K106" s="225">
        <f>'Salida Stata'!AN76</f>
        <v>1266.3135986328125</v>
      </c>
      <c r="L106" s="19">
        <f>'Salida Stata'!AT76</f>
        <v>1264.2301025390625</v>
      </c>
      <c r="M106" s="225">
        <f>'Salida Stata'!AZ76</f>
        <v>1256.765380859375</v>
      </c>
      <c r="N106" s="225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6.6918211939876349E-2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1.0306104408907193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5">
      <c r="B107" s="110">
        <f t="shared" si="76"/>
        <v>107</v>
      </c>
      <c r="D107" s="37">
        <f>+GBA!A80</f>
        <v>44986</v>
      </c>
      <c r="E107" s="225">
        <f>'Salida Stata'!D77</f>
        <v>1388.2364501953125</v>
      </c>
      <c r="F107" s="225">
        <f>'Salida Stata'!J77</f>
        <v>1388.4775390625</v>
      </c>
      <c r="G107" s="225">
        <f>'Salida Stata'!P77</f>
        <v>1372.1859130859375</v>
      </c>
      <c r="H107" s="225">
        <f>'Salida Stata'!V77</f>
        <v>1366.603515625</v>
      </c>
      <c r="I107" s="225">
        <f>'Salida Stata'!AB77</f>
        <v>1374.0860595703125</v>
      </c>
      <c r="J107" s="225">
        <f>'Salida Stata'!AH77</f>
        <v>1369.2108154296875</v>
      </c>
      <c r="K107" s="225">
        <f>'Salida Stata'!AN77</f>
        <v>1366.2315673828125</v>
      </c>
      <c r="L107" s="19">
        <f>'Salida Stata'!AT77</f>
        <v>1363.84912109375</v>
      </c>
      <c r="M107" s="225">
        <f>'Salida Stata'!AZ77</f>
        <v>1355.9832763671875</v>
      </c>
      <c r="N107" s="225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7.8178313695163038E-2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1.0525208319231849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5">
      <c r="B108" s="110">
        <f t="shared" si="76"/>
        <v>108</v>
      </c>
      <c r="D108" s="37">
        <f>+GBA!A81</f>
        <v>45017</v>
      </c>
      <c r="E108" s="225">
        <f>'Salida Stata'!D78</f>
        <v>1514.181396484375</v>
      </c>
      <c r="F108" s="225">
        <f>'Salida Stata'!J78</f>
        <v>1513.720703125</v>
      </c>
      <c r="G108" s="225">
        <f>'Salida Stata'!P78</f>
        <v>1494.0648193359375</v>
      </c>
      <c r="H108" s="225">
        <f>'Salida Stata'!V78</f>
        <v>1485.610595703125</v>
      </c>
      <c r="I108" s="225">
        <f>'Salida Stata'!AB78</f>
        <v>1495.797607421875</v>
      </c>
      <c r="J108" s="225">
        <f>'Salida Stata'!AH78</f>
        <v>1489.1092529296875</v>
      </c>
      <c r="K108" s="225">
        <f>'Salida Stata'!AN78</f>
        <v>1484.7498779296875</v>
      </c>
      <c r="L108" s="19">
        <f>'Salida Stata'!AT78</f>
        <v>1481.2918701171875</v>
      </c>
      <c r="M108" s="225">
        <f>'Salida Stata'!AZ78</f>
        <v>1470.903564453125</v>
      </c>
      <c r="N108" s="225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8.5858183974304003E-2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1.0988573322956223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5">
      <c r="B109" s="110">
        <f t="shared" si="76"/>
        <v>109</v>
      </c>
      <c r="D109" s="37">
        <f>+GBA!A82</f>
        <v>45047</v>
      </c>
      <c r="E109" s="225">
        <f>'Salida Stata'!D79</f>
        <v>1626.7872314453125</v>
      </c>
      <c r="F109" s="225">
        <f>'Salida Stata'!J79</f>
        <v>1626.66796875</v>
      </c>
      <c r="G109" s="225">
        <f>'Salida Stata'!P79</f>
        <v>1607.6973876953125</v>
      </c>
      <c r="H109" s="225">
        <f>'Salida Stata'!V79</f>
        <v>1599.8812255859375</v>
      </c>
      <c r="I109" s="225">
        <f>'Salida Stata'!AB79</f>
        <v>1610.7738037109375</v>
      </c>
      <c r="J109" s="225">
        <f>'Salida Stata'!AH79</f>
        <v>1603.3466796875</v>
      </c>
      <c r="K109" s="225">
        <f>'Salida Stata'!AN79</f>
        <v>1601.133544921875</v>
      </c>
      <c r="L109" s="19">
        <f>'Salida Stata'!AT79</f>
        <v>1598.4197998046875</v>
      </c>
      <c r="M109" s="225">
        <f>'Salida Stata'!AZ79</f>
        <v>1587.736083984375</v>
      </c>
      <c r="N109" s="225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7.9525994113905707E-2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1.1625856896530884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5">
      <c r="B110" s="110">
        <f t="shared" si="76"/>
        <v>110</v>
      </c>
      <c r="D110" s="37">
        <f>+GBA!A83</f>
        <v>45078</v>
      </c>
      <c r="E110" s="225">
        <f>'Salida Stata'!D80</f>
        <v>1710.6842041015625</v>
      </c>
      <c r="F110" s="225">
        <f>'Salida Stata'!J80</f>
        <v>1710.593994140625</v>
      </c>
      <c r="G110" s="225">
        <f>'Salida Stata'!P80</f>
        <v>1694.279541015625</v>
      </c>
      <c r="H110" s="225">
        <f>'Salida Stata'!V80</f>
        <v>1687.9031982421875</v>
      </c>
      <c r="I110" s="225">
        <f>'Salida Stata'!AB80</f>
        <v>1699.5361328125</v>
      </c>
      <c r="J110" s="225">
        <f>'Salida Stata'!AH80</f>
        <v>1692.7996826171875</v>
      </c>
      <c r="K110" s="225">
        <f>'Salida Stata'!AN80</f>
        <v>1692.4466552734375</v>
      </c>
      <c r="L110" s="19">
        <f>'Salida Stata'!AT80</f>
        <v>1691.8189697265625</v>
      </c>
      <c r="M110" s="225">
        <f>'Salida Stata'!AZ80</f>
        <v>1682.322265625</v>
      </c>
      <c r="N110" s="225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5.8219487762752431E-2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1.1697258591517814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5">
      <c r="B111" s="110">
        <f t="shared" si="76"/>
        <v>111</v>
      </c>
      <c r="D111" s="37">
        <f>+GBA!A84</f>
        <v>45108</v>
      </c>
      <c r="E111" s="225">
        <f>'Salida Stata'!D81</f>
        <v>1812.0128173828125</v>
      </c>
      <c r="F111" s="225">
        <f>'Salida Stata'!J81</f>
        <v>1814.4033203125</v>
      </c>
      <c r="G111" s="225">
        <f>'Salida Stata'!P81</f>
        <v>1796.16845703125</v>
      </c>
      <c r="H111" s="225">
        <f>'Salida Stata'!V81</f>
        <v>1790.5113525390625</v>
      </c>
      <c r="I111" s="225">
        <f>'Salida Stata'!AB81</f>
        <v>1803.302490234375</v>
      </c>
      <c r="J111" s="225">
        <f>'Salida Stata'!AH81</f>
        <v>1795.912841796875</v>
      </c>
      <c r="K111" s="225">
        <f>'Salida Stata'!AN81</f>
        <v>1796.0228271484375</v>
      </c>
      <c r="L111" s="19">
        <f>'Salida Stata'!AT81</f>
        <v>1795.921142578125</v>
      </c>
      <c r="M111" s="225">
        <f>'Salida Stata'!AZ81</f>
        <v>1788.0865478515625</v>
      </c>
      <c r="N111" s="225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6.1873190529190936E-2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1.1458810964619528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5">
      <c r="B112" s="110">
        <f t="shared" si="76"/>
        <v>112</v>
      </c>
      <c r="D112" s="37">
        <f>+GBA!A85</f>
        <v>45139</v>
      </c>
      <c r="E112" s="225">
        <f>'Salida Stata'!D82</f>
        <v>2040.619384765625</v>
      </c>
      <c r="F112" s="225">
        <f>'Salida Stata'!J82</f>
        <v>2042.0400390625</v>
      </c>
      <c r="G112" s="225">
        <f>'Salida Stata'!P82</f>
        <v>2018.9088134765625</v>
      </c>
      <c r="H112" s="225">
        <f>'Salida Stata'!V82</f>
        <v>2009.261474609375</v>
      </c>
      <c r="I112" s="225">
        <f>'Salida Stata'!AB82</f>
        <v>2027.70654296875</v>
      </c>
      <c r="J112" s="225">
        <f>'Salida Stata'!AH82</f>
        <v>2016.7850341796875</v>
      </c>
      <c r="K112" s="225">
        <f>'Salida Stata'!AN82</f>
        <v>2015.3948974609375</v>
      </c>
      <c r="L112" s="19">
        <f>'Salida Stata'!AT82</f>
        <v>2017.3414306640625</v>
      </c>
      <c r="M112" s="225">
        <f>'Salida Stata'!AZ82</f>
        <v>2009.0054931640625</v>
      </c>
      <c r="N112" s="225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0.1225980935243256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1.2524030359331322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5">
      <c r="B113" s="110">
        <f t="shared" si="76"/>
        <v>113</v>
      </c>
      <c r="D113" s="37">
        <f>+GBA!A86</f>
        <v>45170</v>
      </c>
      <c r="E113" s="225">
        <f>'Salida Stata'!D83</f>
        <v>2296.865966796875</v>
      </c>
      <c r="F113" s="225">
        <f>'Salida Stata'!J83</f>
        <v>2300.021484375</v>
      </c>
      <c r="G113" s="225">
        <f>'Salida Stata'!P83</f>
        <v>2268.891357421875</v>
      </c>
      <c r="H113" s="225">
        <f>'Salida Stata'!V83</f>
        <v>2258.041259765625</v>
      </c>
      <c r="I113" s="225">
        <f>'Salida Stata'!AB83</f>
        <v>2279.0703125</v>
      </c>
      <c r="J113" s="225">
        <f>'Salida Stata'!AH83</f>
        <v>2265.6376953125</v>
      </c>
      <c r="K113" s="225">
        <f>'Salida Stata'!AN83</f>
        <v>2262.906982421875</v>
      </c>
      <c r="L113" s="19">
        <f>'Salida Stata'!AT83</f>
        <v>2262.100830078125</v>
      </c>
      <c r="M113" s="225">
        <f>'Salida Stata'!AZ83</f>
        <v>2250.9091796875</v>
      </c>
      <c r="N113" s="225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0.12179890371797142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1.3829095693316455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5">
      <c r="B114" s="110">
        <f t="shared" si="76"/>
        <v>114</v>
      </c>
      <c r="D114" s="37">
        <f>+GBA!A87</f>
        <v>45200</v>
      </c>
      <c r="E114" s="225">
        <f>'Salida Stata'!D84</f>
        <v>2499.48681640625</v>
      </c>
      <c r="F114" s="225">
        <f>'Salida Stata'!J84</f>
        <v>2503.3818359375</v>
      </c>
      <c r="G114" s="225">
        <f>'Salida Stata'!P84</f>
        <v>2467.7314453125</v>
      </c>
      <c r="H114" s="225">
        <f>'Salida Stata'!V84</f>
        <v>2456.146728515625</v>
      </c>
      <c r="I114" s="225">
        <f>'Salida Stata'!AB84</f>
        <v>2478.60693359375</v>
      </c>
      <c r="J114" s="225">
        <f>'Salida Stata'!AH84</f>
        <v>2462.888916015625</v>
      </c>
      <c r="K114" s="225">
        <f>'Salida Stata'!AN84</f>
        <v>2457.21923828125</v>
      </c>
      <c r="L114" s="19">
        <f>'Salida Stata'!AT84</f>
        <v>2454.87744140625</v>
      </c>
      <c r="M114" s="225">
        <f>'Salida Stata'!AZ84</f>
        <v>2442.626708984375</v>
      </c>
      <c r="N114" s="225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8.612751353074799E-2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1.4290375163440854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5">
      <c r="B115" s="110">
        <f t="shared" si="76"/>
        <v>115</v>
      </c>
      <c r="D115" s="37">
        <f>+GBA!A88</f>
        <v>45231</v>
      </c>
      <c r="E115" s="225">
        <f>'Salida Stata'!D85</f>
        <v>2835.9482421875</v>
      </c>
      <c r="F115" s="225">
        <f>'Salida Stata'!J85</f>
        <v>2841.6171875</v>
      </c>
      <c r="G115" s="225">
        <f>'Salida Stata'!P85</f>
        <v>2793.24658203125</v>
      </c>
      <c r="H115" s="225">
        <f>'Salida Stata'!V85</f>
        <v>2777.102294921875</v>
      </c>
      <c r="I115" s="225">
        <f>'Salida Stata'!AB85</f>
        <v>2806.866455078125</v>
      </c>
      <c r="J115" s="225">
        <f>'Salida Stata'!AH85</f>
        <v>2784.576416015625</v>
      </c>
      <c r="K115" s="225">
        <f>'Salida Stata'!AN85</f>
        <v>2776.49609375</v>
      </c>
      <c r="L115" s="19">
        <f>'Salida Stata'!AT85</f>
        <v>2773.86279296875</v>
      </c>
      <c r="M115" s="225">
        <f>'Salida Stata'!AZ85</f>
        <v>2759.727783203125</v>
      </c>
      <c r="N115" s="225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0.1290547952761214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1.6119359252992385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5">
      <c r="B116" s="110">
        <f t="shared" si="76"/>
        <v>116</v>
      </c>
      <c r="D116" s="37">
        <f>+GBA!A89</f>
        <v>45261</v>
      </c>
      <c r="E116" s="225">
        <f>'Salida Stata'!D86</f>
        <v>3562.527587890625</v>
      </c>
      <c r="F116" s="225">
        <f>'Salida Stata'!J86</f>
        <v>3570.41943359375</v>
      </c>
      <c r="G116" s="225">
        <f>'Salida Stata'!P86</f>
        <v>3494.85791015625</v>
      </c>
      <c r="H116" s="225">
        <f>'Salida Stata'!V86</f>
        <v>3481.2451171875</v>
      </c>
      <c r="I116" s="225">
        <f>'Salida Stata'!AB86</f>
        <v>3518.21435546875</v>
      </c>
      <c r="J116" s="225">
        <f>'Salida Stata'!AH86</f>
        <v>3479.490966796875</v>
      </c>
      <c r="K116" s="225">
        <f>'Salida Stata'!AN86</f>
        <v>3479.070556640625</v>
      </c>
      <c r="L116" s="19">
        <f>'Salida Stata'!AT86</f>
        <v>3473.64697265625</v>
      </c>
      <c r="M116" s="225">
        <f>'Salida Stata'!AZ86</f>
        <v>3452.0849609375</v>
      </c>
      <c r="N116" s="225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0.25084997475967419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2.1014188058006922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5">
      <c r="B117" s="110">
        <f t="shared" si="76"/>
        <v>117</v>
      </c>
      <c r="D117" s="37">
        <f>+GBA!A90</f>
        <v>45292</v>
      </c>
      <c r="E117" s="225">
        <f>'Salida Stata'!D87</f>
        <v>4246.06787109375</v>
      </c>
      <c r="F117" s="225">
        <f>'Salida Stata'!J87</f>
        <v>4262.56640625</v>
      </c>
      <c r="G117" s="225">
        <f>'Salida Stata'!P87</f>
        <v>4161.564453125</v>
      </c>
      <c r="H117" s="225">
        <f>'Salida Stata'!V87</f>
        <v>4163.3125</v>
      </c>
      <c r="I117" s="225">
        <f>'Salida Stata'!AB87</f>
        <v>4201.55224609375</v>
      </c>
      <c r="J117" s="225">
        <f>'Salida Stata'!AH87</f>
        <v>4148.13623046875</v>
      </c>
      <c r="K117" s="225">
        <f>'Salida Stata'!AN87</f>
        <v>4164.771484375</v>
      </c>
      <c r="L117" s="19">
        <f>'Salida Stata'!AT87</f>
        <v>4151.93701171875</v>
      </c>
      <c r="M117" s="225">
        <f>'Salida Stata'!AZ87</f>
        <v>4129.07177734375</v>
      </c>
      <c r="N117" s="225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0.19551815973106401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2.4992332554592971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5">
      <c r="B118" s="110">
        <f t="shared" si="76"/>
        <v>118</v>
      </c>
      <c r="D118" s="37">
        <f>+GBA!A91</f>
        <v>45323</v>
      </c>
      <c r="E118" s="225">
        <f>'Salida Stata'!D88</f>
        <v>4861.70947265625</v>
      </c>
      <c r="F118" s="225">
        <f>'Salida Stata'!J88</f>
        <v>4877.03662109375</v>
      </c>
      <c r="G118" s="225">
        <f>'Salida Stata'!P88</f>
        <v>4771.40087890625</v>
      </c>
      <c r="H118" s="225">
        <f>'Salida Stata'!V88</f>
        <v>4790.77734375</v>
      </c>
      <c r="I118" s="225">
        <f>'Salida Stata'!AB88</f>
        <v>4815.1171875</v>
      </c>
      <c r="J118" s="225">
        <f>'Salida Stata'!AH88</f>
        <v>4758.6826171875</v>
      </c>
      <c r="K118" s="225">
        <f>'Salida Stata'!AN88</f>
        <v>4796.56201171875</v>
      </c>
      <c r="L118" s="19">
        <f>'Salida Stata'!AT88</f>
        <v>4774.17529296875</v>
      </c>
      <c r="M118" s="225">
        <f>'Salida Stata'!AZ88</f>
        <v>4740.87060546875</v>
      </c>
      <c r="N118" s="225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0.14973905493530637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2.7708655556783071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5">
      <c r="B119" s="110">
        <f t="shared" si="76"/>
        <v>119</v>
      </c>
      <c r="D119" s="37">
        <f>+GBA!A92</f>
        <v>45352</v>
      </c>
      <c r="E119" s="225">
        <f>'Salida Stata'!D89</f>
        <v>5424.7265625</v>
      </c>
      <c r="F119" s="225">
        <f>'Salida Stata'!J89</f>
        <v>5436.4619140625</v>
      </c>
      <c r="G119" s="225">
        <f>'Salida Stata'!P89</f>
        <v>5335.451171875</v>
      </c>
      <c r="H119" s="225">
        <f>'Salida Stata'!V89</f>
        <v>5342.58203125</v>
      </c>
      <c r="I119" s="225">
        <f>'Salida Stata'!AB89</f>
        <v>5366.46240234375</v>
      </c>
      <c r="J119" s="225">
        <f>'Salida Stata'!AH89</f>
        <v>5325.92236328125</v>
      </c>
      <c r="K119" s="225">
        <f>'Salida Stata'!AN89</f>
        <v>5350.65625</v>
      </c>
      <c r="L119" s="19">
        <f>'Salida Stata'!AT89</f>
        <v>5328.060546875</v>
      </c>
      <c r="M119" s="225">
        <f>'Salida Stata'!AZ89</f>
        <v>5293.4599609375</v>
      </c>
      <c r="N119" s="225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0.11482187140392397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2.89902425433355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5">
      <c r="B120" s="110">
        <f t="shared" si="76"/>
        <v>120</v>
      </c>
      <c r="D120" s="37">
        <f>+GBA!A93</f>
        <v>45383</v>
      </c>
      <c r="E120" s="225">
        <f>'Salida Stata'!D90</f>
        <v>5911.30712890625</v>
      </c>
      <c r="F120" s="225">
        <f>'Salida Stata'!J90</f>
        <v>5906.96826171875</v>
      </c>
      <c r="G120" s="225">
        <f>'Salida Stata'!P90</f>
        <v>5835.58154296875</v>
      </c>
      <c r="H120" s="225">
        <f>'Salida Stata'!V90</f>
        <v>5808.70654296875</v>
      </c>
      <c r="I120" s="225">
        <f>'Salida Stata'!AB90</f>
        <v>5855.0224609375</v>
      </c>
      <c r="J120" s="225">
        <f>'Salida Stata'!AH90</f>
        <v>5811.26806640625</v>
      </c>
      <c r="K120" s="225">
        <f>'Salida Stata'!AN90</f>
        <v>5824.07177734375</v>
      </c>
      <c r="L120" s="19">
        <f>'Salida Stata'!AT90</f>
        <v>5814.81103515625</v>
      </c>
      <c r="M120" s="225">
        <f>'Salida Stata'!AZ90</f>
        <v>5780.89404296875</v>
      </c>
      <c r="N120" s="225">
        <f>'Salida Stata'!BF90</f>
        <v>5744.515625</v>
      </c>
      <c r="O120" s="19" cm="1">
        <f t="array" ref="O120">+SUMPRODUCT($E$30:$N$30/100,$E120:$N120)/$D$14*100</f>
        <v>5758.1321743974959</v>
      </c>
      <c r="Q120" s="24">
        <f t="shared" si="80"/>
        <v>8.9696791312926294E-2</v>
      </c>
      <c r="R120" s="24">
        <f t="shared" si="81"/>
        <v>8.6546425799322035E-2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8.8478030586201406E-2</v>
      </c>
      <c r="X120" s="24">
        <f t="shared" si="87"/>
        <v>9.1356035465238294E-2</v>
      </c>
      <c r="Y120" s="24">
        <f t="shared" si="88"/>
        <v>9.2082321511490761E-2</v>
      </c>
      <c r="Z120" s="24">
        <f t="shared" si="89"/>
        <v>9.2030010114819927E-2</v>
      </c>
      <c r="AA120" s="24">
        <f t="shared" si="90"/>
        <v>9.0839338588807994E-2</v>
      </c>
      <c r="AB120" s="24">
        <f>+GBA!Y93</f>
        <v>9.2271810127675602E-2</v>
      </c>
      <c r="AD120" s="24">
        <f t="shared" si="93"/>
        <v>2.9039623275197526</v>
      </c>
      <c r="AE120" s="24">
        <f t="shared" si="94"/>
        <v>2.902284119867101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2.9225945486958023</v>
      </c>
      <c r="AK120" s="24">
        <f t="shared" si="100"/>
        <v>2.9254998643152148</v>
      </c>
      <c r="AL120" s="24">
        <f t="shared" si="101"/>
        <v>2.9301652281453672</v>
      </c>
      <c r="AM120" s="24">
        <f t="shared" si="102"/>
        <v>2.9311843715882873</v>
      </c>
      <c r="AN120" s="24">
        <f t="shared" si="103"/>
        <v>2.919997669615503</v>
      </c>
      <c r="AO120" s="24">
        <f>+GBA!AV93</f>
        <v>2.9220538582903921</v>
      </c>
      <c r="AQ120" s="24">
        <f t="shared" si="77"/>
        <v>-2.3332188018936328E-3</v>
      </c>
      <c r="AR120" s="24">
        <f t="shared" si="104"/>
        <v>-2.7222044068534679E-2</v>
      </c>
      <c r="AS120" s="35">
        <f t="shared" si="105"/>
        <v>45383</v>
      </c>
      <c r="AT120" s="19">
        <f t="shared" si="78"/>
        <v>5911.30712890625</v>
      </c>
      <c r="AU120" s="19">
        <f t="shared" si="79"/>
        <v>5744.515625</v>
      </c>
      <c r="AV120" s="52">
        <f t="shared" si="91"/>
        <v>1.6679150390625068</v>
      </c>
      <c r="AW120" s="52">
        <f t="shared" si="75"/>
        <v>0.2503083208244874</v>
      </c>
    </row>
    <row r="121" spans="2:49" x14ac:dyDescent="0.25">
      <c r="B121" s="110">
        <f t="shared" si="76"/>
        <v>121</v>
      </c>
      <c r="D121" s="37">
        <f>+GBA!A94</f>
        <v>45413</v>
      </c>
      <c r="E121" s="225">
        <f>'Salida Stata'!D91</f>
        <v>6181.29931640625</v>
      </c>
      <c r="F121" s="225">
        <f>'Salida Stata'!J91</f>
        <v>6177.1181640625</v>
      </c>
      <c r="G121" s="225">
        <f>'Salida Stata'!P91</f>
        <v>6095.47802734375</v>
      </c>
      <c r="H121" s="225">
        <f>'Salida Stata'!V91</f>
        <v>6074.19140625</v>
      </c>
      <c r="I121" s="225">
        <f>'Salida Stata'!AB91</f>
        <v>6115.4482421875</v>
      </c>
      <c r="J121" s="225">
        <f>'Salida Stata'!AH91</f>
        <v>6073.849609375</v>
      </c>
      <c r="K121" s="225">
        <f>'Salida Stata'!AN91</f>
        <v>6077.9423828125</v>
      </c>
      <c r="L121" s="19">
        <f>'Salida Stata'!AT91</f>
        <v>6059.630859375</v>
      </c>
      <c r="M121" s="225">
        <f>'Salida Stata'!AZ91</f>
        <v>6026.1015625</v>
      </c>
      <c r="N121" s="225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4.5673855479398062E-2</v>
      </c>
      <c r="R121" s="24">
        <f t="shared" si="81"/>
        <v>4.5734104260303665E-2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4.3589882675610703E-2</v>
      </c>
      <c r="X121" s="24">
        <f t="shared" si="87"/>
        <v>4.2102799684903491E-2</v>
      </c>
      <c r="Y121" s="24">
        <f t="shared" si="88"/>
        <v>4.2416885296400419E-2</v>
      </c>
      <c r="Z121" s="24">
        <f t="shared" si="89"/>
        <v>4.0975733648126234E-2</v>
      </c>
      <c r="AA121" s="24">
        <f t="shared" si="90"/>
        <v>4.3220211547086995E-2</v>
      </c>
      <c r="AB121" s="24">
        <f>+GBA!Y94</f>
        <v>4.3005823851510305E-2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2.7893714815212993</v>
      </c>
      <c r="AQ121" s="24">
        <f t="shared" si="77"/>
        <v>4.6981218312718287E-3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5">
      <c r="B122" s="110">
        <f t="shared" si="76"/>
        <v>122</v>
      </c>
      <c r="D122" s="37">
        <f>+GBA!A95</f>
        <v>45444</v>
      </c>
      <c r="E122" s="225">
        <f>'Salida Stata'!D92</f>
        <v>6417.11376953125</v>
      </c>
      <c r="F122" s="225">
        <f>'Salida Stata'!J92</f>
        <v>6408.3798828125</v>
      </c>
      <c r="G122" s="225">
        <f>'Salida Stata'!P92</f>
        <v>6341.6484375</v>
      </c>
      <c r="H122" s="225">
        <f>'Salida Stata'!V92</f>
        <v>6314.97412109375</v>
      </c>
      <c r="I122" s="225">
        <f>'Salida Stata'!AB92</f>
        <v>6365.7509765625</v>
      </c>
      <c r="J122" s="225">
        <f>'Salida Stata'!AH92</f>
        <v>6324.7998046875</v>
      </c>
      <c r="K122" s="225">
        <f>'Salida Stata'!AN92</f>
        <v>6331.33056640625</v>
      </c>
      <c r="L122" s="19">
        <f>'Salida Stata'!AT92</f>
        <v>6320.79150390625</v>
      </c>
      <c r="M122" s="225">
        <f>'Salida Stata'!AZ92</f>
        <v>6291.3017578125</v>
      </c>
      <c r="N122" s="225">
        <f>'Salida Stata'!BF92</f>
        <v>6251.77783203125</v>
      </c>
      <c r="O122" s="19" cm="1">
        <f t="array" ref="O122">+SUMPRODUCT($E$30:$N$30/100,$E122:$N122)/$D$14*100</f>
        <v>6261.8750415171216</v>
      </c>
      <c r="Q122" s="24">
        <f t="shared" si="80"/>
        <v>3.8149657710168983E-2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4.1689796913885413E-2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4.2429695713371629E-2</v>
      </c>
      <c r="AB122" s="24">
        <f>+GBA!Y95</f>
        <v>4.3535999562241745E-2</v>
      </c>
      <c r="AD122" s="24">
        <f t="shared" si="93"/>
        <v>2.7511971842292575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2.7409336044233186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2.7369026001543064</v>
      </c>
      <c r="AO122" s="24">
        <f>+GBA!AV95</f>
        <v>2.7367914713441062</v>
      </c>
      <c r="AQ122" s="24">
        <f t="shared" si="77"/>
        <v>-7.315383960178945E-3</v>
      </c>
      <c r="AR122" s="24">
        <f t="shared" si="104"/>
        <v>2.7269968339183492E-2</v>
      </c>
      <c r="AS122" s="35">
        <f t="shared" si="105"/>
        <v>45444</v>
      </c>
      <c r="AT122" s="19">
        <f t="shared" si="78"/>
        <v>6417.11376953125</v>
      </c>
      <c r="AU122" s="19">
        <f t="shared" si="79"/>
        <v>6251.77783203125</v>
      </c>
      <c r="AV122" s="52">
        <f t="shared" si="91"/>
        <v>1.6533593749999937</v>
      </c>
      <c r="AW122" s="52">
        <f t="shared" si="75"/>
        <v>0.23264773544264017</v>
      </c>
    </row>
    <row r="123" spans="2:49" x14ac:dyDescent="0.25">
      <c r="B123" s="110">
        <f t="shared" si="76"/>
        <v>123</v>
      </c>
      <c r="D123" s="37">
        <f>+GBA!A96</f>
        <v>45474</v>
      </c>
      <c r="E123" s="225">
        <f>'Salida Stata'!D93</f>
        <v>6661.53173828125</v>
      </c>
      <c r="F123" s="225">
        <f>'Salida Stata'!J93</f>
        <v>6653.56005859375</v>
      </c>
      <c r="G123" s="225">
        <f>'Salida Stata'!P93</f>
        <v>6586.68310546875</v>
      </c>
      <c r="H123" s="225">
        <f>'Salida Stata'!V93</f>
        <v>6559.8525390625</v>
      </c>
      <c r="I123" s="225">
        <f>'Salida Stata'!AB93</f>
        <v>6617.12353515625</v>
      </c>
      <c r="J123" s="225">
        <f>'Salida Stata'!AH93</f>
        <v>6571.87841796875</v>
      </c>
      <c r="K123" s="225">
        <f>'Salida Stata'!AN93</f>
        <v>6579.22216796875</v>
      </c>
      <c r="L123" s="19">
        <f>'Salida Stata'!AT93</f>
        <v>6574.54443359375</v>
      </c>
      <c r="M123" s="225">
        <f>'Salida Stata'!AZ93</f>
        <v>6550.28173828125</v>
      </c>
      <c r="N123" s="225">
        <f>'Salida Stata'!BF93</f>
        <v>6513.28759765625</v>
      </c>
      <c r="O123" s="19" cm="1">
        <f t="array" ref="O123">+SUMPRODUCT($E$30:$N$30/100,$E123:$N123)/$D$14*100</f>
        <v>6512.8665880588069</v>
      </c>
      <c r="Q123" s="24">
        <f t="shared" ref="Q123:Q135" si="106">+E123/E122-1</f>
        <v>3.8088458071369624E-2</v>
      </c>
      <c r="R123" s="24">
        <f t="shared" ref="R123:R135" si="107">+F123/F122-1</f>
        <v>3.8259307385760888E-2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3.9153160455371205E-2</v>
      </c>
      <c r="X123" s="24">
        <f t="shared" ref="X123:X135" si="113">+L123/L122-1</f>
        <v>4.0145752241737442E-2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4.0082490448559938E-2</v>
      </c>
      <c r="AB123" s="24">
        <f>+GBA!Y96</f>
        <v>4.0371942876526123E-2</v>
      </c>
      <c r="AD123" s="24">
        <f t="shared" ref="AD123:AD135" si="117">+E123/E111-1</f>
        <v>2.6763160140902635</v>
      </c>
      <c r="AE123" s="24">
        <f t="shared" ref="AE123:AE135" si="118">+F123/F111-1</f>
        <v>2.6670788595381252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2.6608202207340228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2.6604542618366671</v>
      </c>
      <c r="AO123" s="24">
        <f>+GBA!AV96</f>
        <v>2.6611273717431971</v>
      </c>
      <c r="AQ123" s="24">
        <f t="shared" ref="AQ123:AQ135" si="128">+Q123-Z123</f>
        <v>-3.7412058500101431E-3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5">
      <c r="B124" s="110">
        <f t="shared" si="76"/>
        <v>124</v>
      </c>
      <c r="D124" s="37">
        <f>+GBA!A97</f>
        <v>45505</v>
      </c>
      <c r="E124" s="225">
        <f>'Salida Stata'!D94</f>
        <v>6911.8115234375</v>
      </c>
      <c r="F124" s="225">
        <f>'Salida Stata'!J94</f>
        <v>6900.98486328125</v>
      </c>
      <c r="G124" s="225">
        <f>'Salida Stata'!P94</f>
        <v>6842.40771484375</v>
      </c>
      <c r="H124" s="225">
        <f>'Salida Stata'!V94</f>
        <v>6821.07763671875</v>
      </c>
      <c r="I124" s="225">
        <f>'Salida Stata'!AB94</f>
        <v>6876.5009765625</v>
      </c>
      <c r="J124" s="225">
        <f>'Salida Stata'!AH94</f>
        <v>6835.2255859375</v>
      </c>
      <c r="K124" s="225">
        <f>'Salida Stata'!AN94</f>
        <v>6848.90576171875</v>
      </c>
      <c r="L124" s="19">
        <f>'Salida Stata'!AT94</f>
        <v>6846.97705078125</v>
      </c>
      <c r="M124" s="225">
        <f>'Salida Stata'!AZ94</f>
        <v>6823.1357421875</v>
      </c>
      <c r="N124" s="225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3.7186829683445222E-2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4.143748969061023E-2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4.0784093866919724E-2</v>
      </c>
      <c r="AB124" s="24">
        <f>+GBA!Y97</f>
        <v>4.1377770776646283E-2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2.3962436627215573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5">
      <c r="B125" s="110">
        <f t="shared" si="76"/>
        <v>125</v>
      </c>
      <c r="D125" s="37">
        <f>+GBA!A98</f>
        <v>45536</v>
      </c>
      <c r="E125" s="225">
        <f>'Salida Stata'!D95</f>
        <v>7155.99658203125</v>
      </c>
      <c r="F125" s="225">
        <f>'Salida Stata'!J95</f>
        <v>7140.662109375</v>
      </c>
      <c r="G125" s="225">
        <f>'Salida Stata'!P95</f>
        <v>7091.9609375</v>
      </c>
      <c r="H125" s="225">
        <f>'Salida Stata'!V95</f>
        <v>7066.02587890625</v>
      </c>
      <c r="I125" s="225">
        <f>'Salida Stata'!AB95</f>
        <v>7124.99609375</v>
      </c>
      <c r="J125" s="225">
        <f>'Salida Stata'!AH95</f>
        <v>7084.931640625</v>
      </c>
      <c r="K125" s="225">
        <f>'Salida Stata'!AN95</f>
        <v>7101.25732421875</v>
      </c>
      <c r="L125" s="19">
        <f>'Salida Stata'!AT95</f>
        <v>7102.10205078125</v>
      </c>
      <c r="M125" s="225">
        <f>'Salida Stata'!AZ95</f>
        <v>7074.86572265625</v>
      </c>
      <c r="N125" s="225">
        <f>'Salida Stata'!BF95</f>
        <v>7046.2578125</v>
      </c>
      <c r="O125" s="19" cm="1">
        <f t="array" ref="O125">+SUMPRODUCT($E$30:$N$30/100,$E125:$N125)/$D$14*100</f>
        <v>7027.5105866241574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3.591049028219695E-2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3.6737195392248401E-2</v>
      </c>
      <c r="AB125" s="24">
        <f>+GBA!Y98</f>
        <v>3.7177512181158612E-2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2.1292722612339126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2.1335520374840566</v>
      </c>
      <c r="AO125" s="24">
        <f>+GBA!AV98</f>
        <v>2.1400525898072691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5">
      <c r="B126" s="110">
        <f t="shared" si="76"/>
        <v>126</v>
      </c>
      <c r="D126" s="37">
        <f>+GBA!A99</f>
        <v>45566</v>
      </c>
      <c r="E126" s="225">
        <f>'Salida Stata'!D96</f>
        <v>7335.201171875</v>
      </c>
      <c r="F126" s="225">
        <f>'Salida Stata'!J96</f>
        <v>7319.9345703125</v>
      </c>
      <c r="G126" s="225">
        <f>'Salida Stata'!P96</f>
        <v>7280.0771484375</v>
      </c>
      <c r="H126" s="225">
        <f>'Salida Stata'!V96</f>
        <v>7251.1650390625</v>
      </c>
      <c r="I126" s="225">
        <f>'Salida Stata'!AB96</f>
        <v>7315.41943359375</v>
      </c>
      <c r="J126" s="225">
        <f>'Salida Stata'!AH96</f>
        <v>7275.56591796875</v>
      </c>
      <c r="K126" s="225">
        <f>'Salida Stata'!AN96</f>
        <v>7294.701171875</v>
      </c>
      <c r="L126" s="19">
        <f>'Salida Stata'!AT96</f>
        <v>7302.36376953125</v>
      </c>
      <c r="M126" s="225">
        <f>'Salida Stata'!AZ96</f>
        <v>7277.87158203125</v>
      </c>
      <c r="N126" s="225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2.6201313627923994E-2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2.783335485343974E-2</v>
      </c>
      <c r="AB126" s="24">
        <f>+GBA!Y99</f>
        <v>2.8202663042794729E-2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1.9725887565805196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5">
      <c r="B127" s="110">
        <f t="shared" si="76"/>
        <v>127</v>
      </c>
      <c r="D127" s="37">
        <f>+GBA!A100</f>
        <v>45597</v>
      </c>
      <c r="E127" s="225">
        <f>'Salida Stata'!D97</f>
        <v>7497.029296875</v>
      </c>
      <c r="F127" s="225">
        <f>'Salida Stata'!J97</f>
        <v>7481.2392578125</v>
      </c>
      <c r="G127" s="225">
        <f>'Salida Stata'!P97</f>
        <v>7451.720703125</v>
      </c>
      <c r="H127" s="225">
        <f>'Salida Stata'!V97</f>
        <v>7428.03759765625</v>
      </c>
      <c r="I127" s="225">
        <f>'Salida Stata'!AB97</f>
        <v>7489.07421875</v>
      </c>
      <c r="J127" s="225">
        <f>'Salida Stata'!AH97</f>
        <v>7453.419921875</v>
      </c>
      <c r="K127" s="225">
        <f>'Salida Stata'!AN97</f>
        <v>7480.72509765625</v>
      </c>
      <c r="L127" s="19">
        <f>'Salida Stata'!AT97</f>
        <v>7492.12744140625</v>
      </c>
      <c r="M127" s="225">
        <f>'Salida Stata'!AZ97</f>
        <v>7469.2373046875</v>
      </c>
      <c r="N127" s="225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2.6013303472445681E-2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1.7012999039239207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5">
      <c r="B128" s="110">
        <f t="shared" si="76"/>
        <v>128</v>
      </c>
      <c r="D128" s="37">
        <f>+GBA!A101</f>
        <v>45627</v>
      </c>
      <c r="E128" s="225">
        <f>'Salida Stata'!D98</f>
        <v>7701.65576171875</v>
      </c>
      <c r="F128" s="225">
        <f>'Salida Stata'!J98</f>
        <v>7683.89599609375</v>
      </c>
      <c r="G128" s="225">
        <f>'Salida Stata'!P98</f>
        <v>7659.93603515625</v>
      </c>
      <c r="H128" s="225">
        <f>'Salida Stata'!V98</f>
        <v>7631.50146484375</v>
      </c>
      <c r="I128" s="225">
        <f>'Salida Stata'!AB98</f>
        <v>7700.47998046875</v>
      </c>
      <c r="J128" s="225">
        <f>'Salida Stata'!AH98</f>
        <v>7662.39111328125</v>
      </c>
      <c r="K128" s="225">
        <f>'Salida Stata'!AN98</f>
        <v>7689.193359375</v>
      </c>
      <c r="L128" s="19">
        <f>'Salida Stata'!AT98</f>
        <v>7703.34375</v>
      </c>
      <c r="M128" s="225">
        <f>'Salida Stata'!AZ98</f>
        <v>7682.64208984375</v>
      </c>
      <c r="N128" s="225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2.8655273911321277E-2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1.221454569818702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5">
      <c r="B129" s="110">
        <f t="shared" si="76"/>
        <v>129</v>
      </c>
      <c r="D129" s="37">
        <f>+GBA!A102</f>
        <v>45658</v>
      </c>
      <c r="E129" s="225">
        <f>'Salida Stata'!D99</f>
        <v>7841.31298828125</v>
      </c>
      <c r="F129" s="225">
        <f>'Salida Stata'!J99</f>
        <v>7822.39453125</v>
      </c>
      <c r="G129" s="225">
        <f>'Salida Stata'!P99</f>
        <v>7799.22412109375</v>
      </c>
      <c r="H129" s="225">
        <f>'Salida Stata'!V99</f>
        <v>7776.4775390625</v>
      </c>
      <c r="I129" s="225">
        <f>'Salida Stata'!AB99</f>
        <v>7850.6650390625</v>
      </c>
      <c r="J129" s="225">
        <f>'Salida Stata'!AH99</f>
        <v>7808.974609375</v>
      </c>
      <c r="K129" s="225">
        <f>'Salida Stata'!AN99</f>
        <v>7838.30419921875</v>
      </c>
      <c r="L129" s="19">
        <f>'Salida Stata'!AT99</f>
        <v>7856.91162109375</v>
      </c>
      <c r="M129" s="225">
        <f>'Salida Stata'!AZ99</f>
        <v>7842.826171875</v>
      </c>
      <c r="N129" s="225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2.0234114180589513E-2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0.89575015384228207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5">
      <c r="B130" s="110">
        <f t="shared" si="76"/>
        <v>130</v>
      </c>
      <c r="D130" s="37">
        <f>+GBA!A103</f>
        <v>45689</v>
      </c>
      <c r="E130" s="225">
        <f>'Salida Stata'!D100</f>
        <v>8032.4443359375</v>
      </c>
      <c r="F130" s="225">
        <f>'Salida Stata'!J100</f>
        <v>8010.66650390625</v>
      </c>
      <c r="G130" s="225">
        <f>'Salida Stata'!P100</f>
        <v>7984.041015625</v>
      </c>
      <c r="H130" s="225">
        <f>'Salida Stata'!V100</f>
        <v>7953.75048828125</v>
      </c>
      <c r="I130" s="225">
        <f>'Salida Stata'!AB100</f>
        <v>8034.4794921875</v>
      </c>
      <c r="J130" s="225">
        <f>'Salida Stata'!AH100</f>
        <v>7989.30126953125</v>
      </c>
      <c r="K130" s="225">
        <f>'Salida Stata'!AN100</f>
        <v>8014.23681640625</v>
      </c>
      <c r="L130" s="19">
        <f>'Salida Stata'!AT100</f>
        <v>8031.681640625</v>
      </c>
      <c r="M130" s="225">
        <f>'Salida Stata'!AZ100</f>
        <v>8017.2763671875</v>
      </c>
      <c r="N130" s="225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2.2348251105860584E-2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0.68570150417598663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5">
      <c r="B131" s="110">
        <f t="shared" si="76"/>
        <v>131</v>
      </c>
      <c r="D131" s="37">
        <f>+GBA!A104</f>
        <v>45717</v>
      </c>
      <c r="E131" s="225">
        <f>'Salida Stata'!D101</f>
        <v>8391.2568359375</v>
      </c>
      <c r="F131" s="225">
        <f>'Salida Stata'!J101</f>
        <v>8355.5654296875</v>
      </c>
      <c r="G131" s="225">
        <f>'Salida Stata'!P101</f>
        <v>8329.3603515625</v>
      </c>
      <c r="H131" s="225">
        <f>'Salida Stata'!V101</f>
        <v>8278.529296875</v>
      </c>
      <c r="I131" s="225">
        <f>'Salida Stata'!AB101</f>
        <v>8367.1787109375</v>
      </c>
      <c r="J131" s="225">
        <f>'Salida Stata'!AH101</f>
        <v>8335.447265625</v>
      </c>
      <c r="K131" s="225">
        <f>'Salida Stata'!AN101</f>
        <v>8330.2578125</v>
      </c>
      <c r="L131" s="19">
        <f>'Salida Stata'!AT101</f>
        <v>8346.0087890625</v>
      </c>
      <c r="M131" s="225">
        <f>'Salida Stata'!AZ101</f>
        <v>8330.83984375</v>
      </c>
      <c r="N131" s="225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3.8542769769347895E-2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0.57036128735671232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5">
      <c r="B132" s="110">
        <f t="shared" si="76"/>
        <v>132</v>
      </c>
      <c r="D132" s="37">
        <f>+GBA!A105</f>
        <v>45748</v>
      </c>
      <c r="E132" s="225">
        <f>'Salida Stata'!D102</f>
        <v>8624.994140625</v>
      </c>
      <c r="F132" s="225">
        <f>'Salida Stata'!J102</f>
        <v>8589.486328125</v>
      </c>
      <c r="G132" s="225">
        <f>'Salida Stata'!P102</f>
        <v>8559.7978515625</v>
      </c>
      <c r="H132" s="225">
        <f>'Salida Stata'!V102</f>
        <v>8505.384765625</v>
      </c>
      <c r="I132" s="225">
        <f>'Salida Stata'!AB102</f>
        <v>8600.7646484375</v>
      </c>
      <c r="J132" s="225">
        <f>'Salida Stata'!AH102</f>
        <v>8565.1484375</v>
      </c>
      <c r="K132" s="225">
        <f>'Salida Stata'!AN102</f>
        <v>8560.3359375</v>
      </c>
      <c r="L132" s="19">
        <f>'Salida Stata'!AT102</f>
        <v>8576.943359375</v>
      </c>
      <c r="M132" s="225">
        <f>'Salida Stata'!AZ102</f>
        <v>8559.5224609375</v>
      </c>
      <c r="N132" s="225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2.7577538869369755E-2</v>
      </c>
      <c r="AD132" s="24">
        <f t="shared" si="117"/>
        <v>0.45906716611776766</v>
      </c>
      <c r="AE132" s="24">
        <f t="shared" si="118"/>
        <v>0.45412772636528742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0.46981978669984881</v>
      </c>
      <c r="AK132" s="24">
        <f t="shared" si="124"/>
        <v>0.47501669573077177</v>
      </c>
      <c r="AL132" s="24">
        <f t="shared" si="125"/>
        <v>0.48065721276250883</v>
      </c>
      <c r="AM132" s="24">
        <f t="shared" si="126"/>
        <v>0.48197210518728451</v>
      </c>
      <c r="AN132" s="24">
        <f t="shared" si="127"/>
        <v>0.47346957008814972</v>
      </c>
      <c r="AO132" s="24">
        <f>+GBA!AV105</f>
        <v>0.47735020883595247</v>
      </c>
      <c r="AQ132" s="24">
        <f t="shared" si="128"/>
        <v>4.6177222885557256E-4</v>
      </c>
      <c r="AR132" s="24">
        <f t="shared" si="129"/>
        <v>-2.290493906951685E-2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5">
      <c r="B133" s="110">
        <f t="shared" si="76"/>
        <v>133</v>
      </c>
      <c r="D133" s="37">
        <f>+GBA!A106</f>
        <v>45778</v>
      </c>
      <c r="E133" s="225">
        <f>'Salida Stata'!D103</f>
        <v>8729.623046875</v>
      </c>
      <c r="F133" s="225">
        <f>'Salida Stata'!J103</f>
        <v>8690.51953125</v>
      </c>
      <c r="G133" s="225">
        <f>'Salida Stata'!P103</f>
        <v>8673.09765625</v>
      </c>
      <c r="H133" s="225">
        <f>'Salida Stata'!V103</f>
        <v>8617.423828125</v>
      </c>
      <c r="I133" s="225">
        <f>'Salida Stata'!AB103</f>
        <v>8720.2978515625</v>
      </c>
      <c r="J133" s="225">
        <f>'Salida Stata'!AH103</f>
        <v>8686.087890625</v>
      </c>
      <c r="K133" s="225">
        <f>'Salida Stata'!AN103</f>
        <v>8682.1416015625</v>
      </c>
      <c r="L133" s="19">
        <f>'Salida Stata'!AT103</f>
        <v>8706.11328125</v>
      </c>
      <c r="M133" s="225">
        <f>'Salida Stata'!AZ103</f>
        <v>8694.080078125</v>
      </c>
      <c r="N133" s="225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1.5008447859677698E-2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0.43769373873528195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5">
      <c r="B134" s="110">
        <f t="shared" si="76"/>
        <v>134</v>
      </c>
      <c r="D134" s="37">
        <f>+GBA!A107</f>
        <v>45809</v>
      </c>
      <c r="E134" s="225">
        <f>'Salida Stata'!D104</f>
        <v>8880.92578125</v>
      </c>
      <c r="F134" s="225">
        <f>'Salida Stata'!J104</f>
        <v>8842.22265625</v>
      </c>
      <c r="G134" s="225">
        <f>'Salida Stata'!P104</f>
        <v>8834.2978515625</v>
      </c>
      <c r="H134" s="225">
        <f>'Salida Stata'!V104</f>
        <v>8780.1650390625</v>
      </c>
      <c r="I134" s="225">
        <f>'Salida Stata'!AB104</f>
        <v>8882.830078125</v>
      </c>
      <c r="J134" s="225">
        <f>'Salida Stata'!AH104</f>
        <v>8852.47265625</v>
      </c>
      <c r="K134" s="225">
        <f>'Salida Stata'!AN104</f>
        <v>8850.3720703125</v>
      </c>
      <c r="L134" s="19">
        <f>'Salida Stata'!AT104</f>
        <v>8879.1787109375</v>
      </c>
      <c r="M134" s="225">
        <f>'Salida Stata'!AZ104</f>
        <v>8872.986328125</v>
      </c>
      <c r="N134" s="225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2.0243753200644976E-2</v>
      </c>
      <c r="AD134" s="24">
        <f t="shared" si="117"/>
        <v>0.38394395053692865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0.39786921208508197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0.40208003839434037</v>
      </c>
      <c r="AO134" s="24">
        <f>+GBA!AV107</f>
        <v>0.40560369414727049</v>
      </c>
      <c r="AQ134" s="24">
        <f t="shared" si="128"/>
        <v>-4.0902230706711951E-3</v>
      </c>
      <c r="AR134" s="24">
        <f t="shared" si="129"/>
        <v>-2.9954955250885984E-2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5">
      <c r="B135" s="110">
        <f t="shared" si="76"/>
        <v>135</v>
      </c>
      <c r="D135" s="37">
        <f>+GBA!A108</f>
        <v>45839</v>
      </c>
      <c r="E135" s="225">
        <f>'Salida Stata'!D105</f>
        <v>9034.7080078125</v>
      </c>
      <c r="F135" s="225">
        <f>'Salida Stata'!J105</f>
        <v>8998.994140625</v>
      </c>
      <c r="G135" s="225">
        <f>'Salida Stata'!P105</f>
        <v>8985.4970703125</v>
      </c>
      <c r="H135" s="225">
        <f>'Salida Stata'!V105</f>
        <v>8940.736328125</v>
      </c>
      <c r="I135" s="225">
        <f>'Salida Stata'!AB105</f>
        <v>9043.4287109375</v>
      </c>
      <c r="J135" s="225">
        <f>'Salida Stata'!AH105</f>
        <v>9012.611328125</v>
      </c>
      <c r="K135" s="225">
        <f>'Salida Stata'!AN105</f>
        <v>9017.1513671875</v>
      </c>
      <c r="L135" s="19">
        <f>'Salida Stata'!AT105</f>
        <v>9042.9296875</v>
      </c>
      <c r="M135" s="225">
        <f>'Salida Stata'!AZ105</f>
        <v>9039.1083984375</v>
      </c>
      <c r="N135" s="225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1.8679320347811057E-2</v>
      </c>
      <c r="AD135" s="24">
        <f t="shared" si="117"/>
        <v>0.35625083881136854</v>
      </c>
      <c r="AE135" s="24">
        <f t="shared" si="118"/>
        <v>0.35250814021012444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0.37544582424504069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0.3729564714069098</v>
      </c>
      <c r="AO135" s="24">
        <f>+GBA!AV108</f>
        <v>0.3762956850541006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5">
      <c r="B136" s="110">
        <f t="shared" si="76"/>
        <v>136</v>
      </c>
      <c r="D136" s="37">
        <f>+GBA!A109</f>
        <v>45870</v>
      </c>
      <c r="E136" s="225">
        <f>'Salida Stata'!D106</f>
        <v>9191.9970703125</v>
      </c>
      <c r="F136" s="225">
        <f>'Salida Stata'!J106</f>
        <v>9152.8505859375</v>
      </c>
      <c r="G136" s="225">
        <f>'Salida Stata'!P106</f>
        <v>9142.8330078125</v>
      </c>
      <c r="H136" s="225">
        <f>'Salida Stata'!V106</f>
        <v>9108.0439453125</v>
      </c>
      <c r="I136" s="225">
        <f>'Salida Stata'!AB106</f>
        <v>9205.4453125</v>
      </c>
      <c r="J136" s="225">
        <f>'Salida Stata'!AH106</f>
        <v>9175.146484375</v>
      </c>
      <c r="K136" s="225">
        <f>'Salida Stata'!AN106</f>
        <v>9186.4580078125</v>
      </c>
      <c r="L136" s="19">
        <f>'Salida Stata'!AT106</f>
        <v>9211.765625</v>
      </c>
      <c r="M136" s="225">
        <f>'Salida Stata'!AZ106</f>
        <v>9207.158203125</v>
      </c>
      <c r="N136" s="225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1.8715637795281514E-2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0.34634517457497482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5">
      <c r="B137" s="110">
        <f t="shared" si="76"/>
        <v>137</v>
      </c>
      <c r="D137" s="37">
        <f>+GBA!A110</f>
        <v>45901</v>
      </c>
      <c r="E137" s="225">
        <f>'Salida Stata'!D107</f>
        <v>9387.1748046875</v>
      </c>
      <c r="F137" s="225">
        <f>'Salida Stata'!J107</f>
        <v>9346.8212890625</v>
      </c>
      <c r="G137" s="225">
        <f>'Salida Stata'!P107</f>
        <v>9339.3740234375</v>
      </c>
      <c r="H137" s="225">
        <f>'Salida Stata'!V107</f>
        <v>9301.404296875</v>
      </c>
      <c r="I137" s="225">
        <f>'Salida Stata'!AB107</f>
        <v>9397.6796875</v>
      </c>
      <c r="J137" s="225">
        <f>'Salida Stata'!AH107</f>
        <v>9370.1845703125</v>
      </c>
      <c r="K137" s="225">
        <f>'Salida Stata'!AN107</f>
        <v>9380.5791015625</v>
      </c>
      <c r="L137" s="19">
        <f>'Salida Stata'!AT107</f>
        <v>9405.3505859375</v>
      </c>
      <c r="M137" s="225">
        <f>'Salida Stata'!AZ107</f>
        <v>9399.6953125</v>
      </c>
      <c r="N137" s="225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2.0953170557133527E-2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0.31635582097737291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0.32307359932678659</v>
      </c>
      <c r="AO137" s="24">
        <f>+GBA!AV110</f>
        <v>0.3252845906347912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5">
      <c r="B138" s="110">
        <f t="shared" si="76"/>
        <v>138</v>
      </c>
      <c r="D138" s="37">
        <f>+GBA!A111</f>
        <v>45931</v>
      </c>
      <c r="E138" s="225">
        <f>'Salida Stata'!D108</f>
        <v>9615.8828125</v>
      </c>
      <c r="F138" s="225">
        <f>'Salida Stata'!J108</f>
        <v>9573.1865234375</v>
      </c>
      <c r="G138" s="225">
        <f>'Salida Stata'!P108</f>
        <v>9563.97265625</v>
      </c>
      <c r="H138" s="225">
        <f>'Salida Stata'!V108</f>
        <v>9528.451171875</v>
      </c>
      <c r="I138" s="225">
        <f>'Salida Stata'!AB108</f>
        <v>9624.3701171875</v>
      </c>
      <c r="J138" s="225">
        <f>'Salida Stata'!AH108</f>
        <v>9595.4296875</v>
      </c>
      <c r="K138" s="225">
        <f>'Salida Stata'!AN108</f>
        <v>9608.2822265625</v>
      </c>
      <c r="L138" s="19">
        <f>'Salida Stata'!AT108</f>
        <v>9630.1650390625</v>
      </c>
      <c r="M138" s="225">
        <f>'Salida Stata'!AZ108</f>
        <v>9620.7744140625</v>
      </c>
      <c r="N138" s="225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2.3965787765641178E-2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0.31982354125310986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5">
      <c r="B139" s="110">
        <f t="shared" si="76"/>
        <v>139</v>
      </c>
      <c r="D139" s="37">
        <f>+GBA!A112</f>
        <v>45962</v>
      </c>
      <c r="E139" s="225">
        <f>'Salida Stata'!D109</f>
        <v>9856.22265625</v>
      </c>
      <c r="F139" s="225">
        <f>'Salida Stata'!J109</f>
        <v>9809.8125</v>
      </c>
      <c r="G139" s="225">
        <f>'Salida Stata'!P109</f>
        <v>9802.0126953125</v>
      </c>
      <c r="H139" s="225">
        <f>'Salida Stata'!V109</f>
        <v>9762.6865234375</v>
      </c>
      <c r="I139" s="225">
        <f>'Salida Stata'!AB109</f>
        <v>9863.8359375</v>
      </c>
      <c r="J139" s="225">
        <f>'Salida Stata'!AH109</f>
        <v>9834.787109375</v>
      </c>
      <c r="K139" s="225">
        <f>'Salida Stata'!AN109</f>
        <v>9846.720703125</v>
      </c>
      <c r="L139" s="19">
        <f>'Salida Stata'!AT109</f>
        <v>9869.0263671875</v>
      </c>
      <c r="M139" s="225">
        <f>'Salida Stata'!AZ109</f>
        <v>9860.130859375</v>
      </c>
      <c r="N139" s="225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2.4819751103297039E-2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0.31828820198490626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5">
      <c r="D140" s="35"/>
    </row>
    <row r="141" spans="2:49" x14ac:dyDescent="0.25">
      <c r="D141" s="35"/>
    </row>
    <row r="142" spans="2:49" x14ac:dyDescent="0.25">
      <c r="D142" s="35"/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G133" activePane="bottomRight" state="frozen"/>
      <selection pane="topRight" activeCell="E1" sqref="E1"/>
      <selection pane="bottomLeft" activeCell="A32" sqref="A32"/>
      <selection pane="bottomRight" activeCell="L139" sqref="L139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83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5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5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5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5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5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5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5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5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5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5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5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5">
      <c r="B16" s="236" t="s">
        <v>68</v>
      </c>
      <c r="C16" s="236"/>
      <c r="D16" s="236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hidden="1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225">
        <f>'Salida Stata'!E2</f>
        <v>100</v>
      </c>
      <c r="F32" s="225">
        <f>'Salida Stata'!K2</f>
        <v>100</v>
      </c>
      <c r="G32" s="225">
        <f>'Salida Stata'!P2</f>
        <v>100</v>
      </c>
      <c r="H32" s="225">
        <f>'Salida Stata'!W2</f>
        <v>100</v>
      </c>
      <c r="I32" s="225">
        <f>'Salida Stata'!AC2</f>
        <v>100</v>
      </c>
      <c r="J32" s="225">
        <f>'Salida Stata'!AI2</f>
        <v>100</v>
      </c>
      <c r="K32" s="225">
        <f>'Salida Stata'!AO2</f>
        <v>100</v>
      </c>
      <c r="L32" s="225">
        <f>'Salida Stata'!AU2</f>
        <v>100</v>
      </c>
      <c r="M32" s="225">
        <f>'Salida Stata'!BA2</f>
        <v>100</v>
      </c>
      <c r="N32" s="225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5">
      <c r="D33" s="37">
        <f>+PAM!A6</f>
        <v>42736</v>
      </c>
      <c r="E33" s="225">
        <f>'Salida Stata'!E3</f>
        <v>101.62906646728516</v>
      </c>
      <c r="F33" s="225">
        <f>'Salida Stata'!K3</f>
        <v>101.66477966308594</v>
      </c>
      <c r="G33" s="225">
        <f>'Salida Stata'!P3</f>
        <v>101.12685394287109</v>
      </c>
      <c r="H33" s="225">
        <f>'Salida Stata'!W3</f>
        <v>101.71445465087891</v>
      </c>
      <c r="I33" s="225">
        <f>'Salida Stata'!AC3</f>
        <v>101.77920532226563</v>
      </c>
      <c r="J33" s="225">
        <f>'Salida Stata'!AI3</f>
        <v>101.7745361328125</v>
      </c>
      <c r="K33" s="225">
        <f>'Salida Stata'!AO3</f>
        <v>101.83065032958984</v>
      </c>
      <c r="L33" s="225">
        <f>'Salida Stata'!AU3</f>
        <v>101.79911804199219</v>
      </c>
      <c r="M33" s="225">
        <f>'Salida Stata'!BA3</f>
        <v>101.88690948486328</v>
      </c>
      <c r="N33" s="225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1.6290664672851563E-2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1.7873999999999945E-2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5">
      <c r="D34" s="37">
        <f>+PAM!A7</f>
        <v>42767</v>
      </c>
      <c r="E34" s="225">
        <f>'Salida Stata'!E4</f>
        <v>103.37284088134766</v>
      </c>
      <c r="F34" s="225">
        <f>'Salida Stata'!K4</f>
        <v>103.39798736572266</v>
      </c>
      <c r="G34" s="225">
        <f>'Salida Stata'!P4</f>
        <v>103.70975494384766</v>
      </c>
      <c r="H34" s="225">
        <f>'Salida Stata'!W4</f>
        <v>103.44235992431641</v>
      </c>
      <c r="I34" s="225">
        <f>'Salida Stata'!AC4</f>
        <v>103.54885101318359</v>
      </c>
      <c r="J34" s="225">
        <f>'Salida Stata'!AI4</f>
        <v>103.51084136962891</v>
      </c>
      <c r="K34" s="225">
        <f>'Salida Stata'!AO4</f>
        <v>103.59220886230469</v>
      </c>
      <c r="L34" s="225">
        <f>'Salida Stata'!AU4</f>
        <v>103.51124572753906</v>
      </c>
      <c r="M34" s="225">
        <f>'Salida Stata'!BA4</f>
        <v>103.62742614746094</v>
      </c>
      <c r="N34" s="225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1.7131786449010367E-2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5">
      <c r="D35" s="37">
        <f>+PAM!A8</f>
        <v>42795</v>
      </c>
      <c r="E35" s="225">
        <f>'Salida Stata'!E5</f>
        <v>105.69920349121094</v>
      </c>
      <c r="F35" s="225">
        <f>'Salida Stata'!K5</f>
        <v>105.72966003417969</v>
      </c>
      <c r="G35" s="225">
        <f>'Salida Stata'!P5</f>
        <v>106.46856689453125</v>
      </c>
      <c r="H35" s="225">
        <f>'Salida Stata'!W5</f>
        <v>105.73887634277344</v>
      </c>
      <c r="I35" s="225">
        <f>'Salida Stata'!AC5</f>
        <v>105.84441375732422</v>
      </c>
      <c r="J35" s="225">
        <f>'Salida Stata'!AI5</f>
        <v>105.80442810058594</v>
      </c>
      <c r="K35" s="225">
        <f>'Salida Stata'!AO5</f>
        <v>105.91941833496094</v>
      </c>
      <c r="L35" s="225">
        <f>'Salida Stata'!AU5</f>
        <v>105.72550201416016</v>
      </c>
      <c r="M35" s="225">
        <f>'Salida Stata'!BA5</f>
        <v>105.89844512939453</v>
      </c>
      <c r="N35" s="225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2.208126632358165E-2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5">
      <c r="D36" s="37">
        <f>+PAM!A9</f>
        <v>42826</v>
      </c>
      <c r="E36" s="225">
        <f>'Salida Stata'!E6</f>
        <v>108.67765808105469</v>
      </c>
      <c r="F36" s="225">
        <f>'Salida Stata'!K6</f>
        <v>108.72787475585938</v>
      </c>
      <c r="G36" s="225">
        <f>'Salida Stata'!P6</f>
        <v>109.46977996826172</v>
      </c>
      <c r="H36" s="225">
        <f>'Salida Stata'!W6</f>
        <v>108.67162322998047</v>
      </c>
      <c r="I36" s="225">
        <f>'Salida Stata'!AC6</f>
        <v>108.83562469482422</v>
      </c>
      <c r="J36" s="225">
        <f>'Salida Stata'!AI6</f>
        <v>108.75130462646484</v>
      </c>
      <c r="K36" s="225">
        <f>'Salida Stata'!AO6</f>
        <v>108.86298370361328</v>
      </c>
      <c r="L36" s="225">
        <f>'Salida Stata'!AU6</f>
        <v>108.57110595703125</v>
      </c>
      <c r="M36" s="225">
        <f>'Salida Stata'!BA6</f>
        <v>108.78296661376953</v>
      </c>
      <c r="N36" s="225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2.7159075122876741E-2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5">
      <c r="D37" s="37">
        <f>+PAM!A10</f>
        <v>42856</v>
      </c>
      <c r="E37" s="225">
        <f>'Salida Stata'!E7</f>
        <v>110.29759216308594</v>
      </c>
      <c r="F37" s="225">
        <f>'Salida Stata'!K7</f>
        <v>110.35541534423828</v>
      </c>
      <c r="G37" s="225">
        <f>'Salida Stata'!P7</f>
        <v>110.82777404785156</v>
      </c>
      <c r="H37" s="225">
        <f>'Salida Stata'!W7</f>
        <v>110.29116058349609</v>
      </c>
      <c r="I37" s="225">
        <f>'Salida Stata'!AC7</f>
        <v>110.45504760742188</v>
      </c>
      <c r="J37" s="225">
        <f>'Salida Stata'!AI7</f>
        <v>110.36616516113281</v>
      </c>
      <c r="K37" s="225">
        <f>'Salida Stata'!AO7</f>
        <v>110.45390319824219</v>
      </c>
      <c r="L37" s="225">
        <f>'Salida Stata'!AU7</f>
        <v>110.19293212890625</v>
      </c>
      <c r="M37" s="225">
        <f>'Salida Stata'!BA7</f>
        <v>110.40563201904297</v>
      </c>
      <c r="N37" s="225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1.4806166460578307E-2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5">
      <c r="D38" s="37">
        <f>+PAM!A11</f>
        <v>42887</v>
      </c>
      <c r="E38" s="225">
        <f>'Salida Stata'!E8</f>
        <v>111.30752563476563</v>
      </c>
      <c r="F38" s="225">
        <f>'Salida Stata'!K8</f>
        <v>111.39462280273438</v>
      </c>
      <c r="G38" s="225">
        <f>'Salida Stata'!P8</f>
        <v>112.35944366455078</v>
      </c>
      <c r="H38" s="225">
        <f>'Salida Stata'!W8</f>
        <v>111.36452484130859</v>
      </c>
      <c r="I38" s="225">
        <f>'Salida Stata'!AC8</f>
        <v>111.55499267578125</v>
      </c>
      <c r="J38" s="225">
        <f>'Salida Stata'!AI8</f>
        <v>111.46806335449219</v>
      </c>
      <c r="K38" s="225">
        <f>'Salida Stata'!AO8</f>
        <v>111.57413482666016</v>
      </c>
      <c r="L38" s="225">
        <f>'Salida Stata'!AU8</f>
        <v>111.31105804443359</v>
      </c>
      <c r="M38" s="225">
        <f>'Salida Stata'!BA8</f>
        <v>111.56539154052734</v>
      </c>
      <c r="N38" s="225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1.0020806795980164E-2</v>
      </c>
      <c r="AQ38" s="24">
        <f t="shared" si="12"/>
        <v>-1.7090701100677119E-3</v>
      </c>
      <c r="AT38" s="19">
        <f t="shared" si="8"/>
        <v>111.30752563476563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5">
      <c r="D39" s="37">
        <f>+PAM!A12</f>
        <v>42917</v>
      </c>
      <c r="E39" s="225">
        <f>'Salida Stata'!E9</f>
        <v>113.217529296875</v>
      </c>
      <c r="F39" s="225">
        <f>'Salida Stata'!K9</f>
        <v>113.35190582275391</v>
      </c>
      <c r="G39" s="225">
        <f>'Salida Stata'!P9</f>
        <v>114.08363342285156</v>
      </c>
      <c r="H39" s="225">
        <f>'Salida Stata'!W9</f>
        <v>113.42845916748047</v>
      </c>
      <c r="I39" s="225">
        <f>'Salida Stata'!AC9</f>
        <v>113.67596435546875</v>
      </c>
      <c r="J39" s="225">
        <f>'Salida Stata'!AI9</f>
        <v>113.60843658447266</v>
      </c>
      <c r="K39" s="225">
        <f>'Salida Stata'!AO9</f>
        <v>113.77318572998047</v>
      </c>
      <c r="L39" s="225">
        <f>'Salida Stata'!AU9</f>
        <v>113.53321838378906</v>
      </c>
      <c r="M39" s="225">
        <f>'Salida Stata'!BA9</f>
        <v>113.88331604003906</v>
      </c>
      <c r="N39" s="225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1.9500780031201259E-2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5">
      <c r="D40" s="37">
        <f>+PAM!A13</f>
        <v>42948</v>
      </c>
      <c r="E40" s="225">
        <f>'Salida Stata'!E10</f>
        <v>114.78810882568359</v>
      </c>
      <c r="F40" s="225">
        <f>'Salida Stata'!K10</f>
        <v>114.93164825439453</v>
      </c>
      <c r="G40" s="225">
        <f>'Salida Stata'!P10</f>
        <v>115.86652374267578</v>
      </c>
      <c r="H40" s="225">
        <f>'Salida Stata'!W10</f>
        <v>114.89389038085938</v>
      </c>
      <c r="I40" s="225">
        <f>'Salida Stata'!AC10</f>
        <v>115.18592834472656</v>
      </c>
      <c r="J40" s="225">
        <f>'Salida Stata'!AI10</f>
        <v>115.11360931396484</v>
      </c>
      <c r="K40" s="225">
        <f>'Salida Stata'!AO10</f>
        <v>115.30003356933594</v>
      </c>
      <c r="L40" s="225">
        <f>'Salida Stata'!AU10</f>
        <v>114.9609375</v>
      </c>
      <c r="M40" s="225">
        <f>'Salida Stata'!BA10</f>
        <v>115.31999969482422</v>
      </c>
      <c r="N40" s="225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1.3314163004728874E-2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5">
      <c r="D41" s="37">
        <f>+PAM!A14</f>
        <v>42979</v>
      </c>
      <c r="E41" s="225">
        <f>'Salida Stata'!E11</f>
        <v>116.97536468505859</v>
      </c>
      <c r="F41" s="225">
        <f>'Salida Stata'!K11</f>
        <v>117.15655517578125</v>
      </c>
      <c r="G41" s="225">
        <f>'Salida Stata'!P11</f>
        <v>118.32405853271484</v>
      </c>
      <c r="H41" s="225">
        <f>'Salida Stata'!W11</f>
        <v>117.08114624023438</v>
      </c>
      <c r="I41" s="225">
        <f>'Salida Stata'!AC11</f>
        <v>117.43362426757813</v>
      </c>
      <c r="J41" s="225">
        <f>'Salida Stata'!AI11</f>
        <v>117.35291290283203</v>
      </c>
      <c r="K41" s="225">
        <f>'Salida Stata'!AO11</f>
        <v>117.56479644775391</v>
      </c>
      <c r="L41" s="225">
        <f>'Salida Stata'!AU11</f>
        <v>117.13710784912109</v>
      </c>
      <c r="M41" s="225">
        <f>'Salida Stata'!BA11</f>
        <v>117.57295989990234</v>
      </c>
      <c r="N41" s="225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1.915188482107566E-2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5">
      <c r="D42" s="37">
        <f>+PAM!A15</f>
        <v>43009</v>
      </c>
      <c r="E42" s="225">
        <f>'Salida Stata'!E12</f>
        <v>118.97615051269531</v>
      </c>
      <c r="F42" s="225">
        <f>'Salida Stata'!K12</f>
        <v>119.15012359619141</v>
      </c>
      <c r="G42" s="225">
        <f>'Salida Stata'!P12</f>
        <v>119.94839477539063</v>
      </c>
      <c r="H42" s="225">
        <f>'Salida Stata'!W12</f>
        <v>119.12443542480469</v>
      </c>
      <c r="I42" s="225">
        <f>'Salida Stata'!AC12</f>
        <v>119.45645141601563</v>
      </c>
      <c r="J42" s="225">
        <f>'Salida Stata'!AI12</f>
        <v>119.34246063232422</v>
      </c>
      <c r="K42" s="225">
        <f>'Salida Stata'!AO12</f>
        <v>119.53861236572266</v>
      </c>
      <c r="L42" s="225">
        <f>'Salida Stata'!AU12</f>
        <v>119.12548828125</v>
      </c>
      <c r="M42" s="225">
        <f>'Salida Stata'!BA12</f>
        <v>119.54161071777344</v>
      </c>
      <c r="N42" s="225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1.6857539172699276E-2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5">
      <c r="D43" s="37">
        <f>+PAM!A16</f>
        <v>43040</v>
      </c>
      <c r="E43" s="225">
        <f>'Salida Stata'!E13</f>
        <v>120.79959106445313</v>
      </c>
      <c r="F43" s="225">
        <f>'Salida Stata'!K13</f>
        <v>121.01521301269531</v>
      </c>
      <c r="G43" s="225">
        <f>'Salida Stata'!P13</f>
        <v>121.27030944824219</v>
      </c>
      <c r="H43" s="225">
        <f>'Salida Stata'!W13</f>
        <v>121.03357696533203</v>
      </c>
      <c r="I43" s="225">
        <f>'Salida Stata'!AC13</f>
        <v>121.38346862792969</v>
      </c>
      <c r="J43" s="225">
        <f>'Salida Stata'!AI13</f>
        <v>121.26533508300781</v>
      </c>
      <c r="K43" s="225">
        <f>'Salida Stata'!AO13</f>
        <v>121.49678039550781</v>
      </c>
      <c r="L43" s="225">
        <f>'Salida Stata'!AU13</f>
        <v>121.09474182128906</v>
      </c>
      <c r="M43" s="225">
        <f>'Salida Stata'!BA13</f>
        <v>121.52799987792969</v>
      </c>
      <c r="N43" s="225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1.616808639077072E-2</v>
      </c>
      <c r="AQ43" s="24">
        <f t="shared" si="12"/>
        <v>-1.3888175281302484E-3</v>
      </c>
      <c r="AT43" s="19">
        <f t="shared" si="8"/>
        <v>120.79959106445313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5">
      <c r="D44" s="37">
        <f>+PAM!A17</f>
        <v>43070</v>
      </c>
      <c r="E44" s="225">
        <f>'Salida Stata'!E14</f>
        <v>124.28070068359375</v>
      </c>
      <c r="F44" s="225">
        <f>'Salida Stata'!K14</f>
        <v>124.72406005859375</v>
      </c>
      <c r="G44" s="225">
        <f>'Salida Stata'!P14</f>
        <v>125.44364166259766</v>
      </c>
      <c r="H44" s="225">
        <f>'Salida Stata'!W14</f>
        <v>124.56526184082031</v>
      </c>
      <c r="I44" s="225">
        <f>'Salida Stata'!AC14</f>
        <v>125.27440643310547</v>
      </c>
      <c r="J44" s="225">
        <f>'Salida Stata'!AI14</f>
        <v>125.16993713378906</v>
      </c>
      <c r="K44" s="225">
        <f>'Salida Stata'!AO14</f>
        <v>125.6090087890625</v>
      </c>
      <c r="L44" s="225">
        <f>'Salida Stata'!AU14</f>
        <v>124.8984375</v>
      </c>
      <c r="M44" s="225">
        <f>'Salida Stata'!BA14</f>
        <v>125.60926818847656</v>
      </c>
      <c r="N44" s="225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3.1104682822828966E-2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0.24970300000000001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5">
      <c r="D45" s="37">
        <f>+PAM!A18</f>
        <v>43101</v>
      </c>
      <c r="E45" s="225">
        <f>'Salida Stata'!E15</f>
        <v>126.62486267089844</v>
      </c>
      <c r="F45" s="225">
        <f>'Salida Stata'!K15</f>
        <v>127.02006530761719</v>
      </c>
      <c r="G45" s="225">
        <f>'Salida Stata'!P15</f>
        <v>127.28089904785156</v>
      </c>
      <c r="H45" s="225">
        <f>'Salida Stata'!W15</f>
        <v>126.88524627685547</v>
      </c>
      <c r="I45" s="225">
        <f>'Salida Stata'!AC15</f>
        <v>127.60702514648438</v>
      </c>
      <c r="J45" s="225">
        <f>'Salida Stata'!AI15</f>
        <v>127.50528717041016</v>
      </c>
      <c r="K45" s="225">
        <f>'Salida Stata'!AO15</f>
        <v>127.97052764892578</v>
      </c>
      <c r="L45" s="225">
        <f>'Salida Stata'!AU15</f>
        <v>127.22392272949219</v>
      </c>
      <c r="M45" s="225">
        <f>'Salida Stata'!BA15</f>
        <v>127.98332977294922</v>
      </c>
      <c r="N45" s="225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1.8715646837688782E-2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0.25073633868239087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5">
      <c r="D46" s="37">
        <f>+PAM!A19</f>
        <v>43132</v>
      </c>
      <c r="E46" s="225">
        <f>'Salida Stata'!E16</f>
        <v>129.33427429199219</v>
      </c>
      <c r="F46" s="225">
        <f>'Salida Stata'!K16</f>
        <v>129.85459899902344</v>
      </c>
      <c r="G46" s="225">
        <f>'Salida Stata'!P16</f>
        <v>130.58271789550781</v>
      </c>
      <c r="H46" s="225">
        <f>'Salida Stata'!W16</f>
        <v>129.73443603515625</v>
      </c>
      <c r="I46" s="225">
        <f>'Salida Stata'!AC16</f>
        <v>130.56443786621094</v>
      </c>
      <c r="J46" s="225">
        <f>'Salida Stata'!AI16</f>
        <v>130.45498657226563</v>
      </c>
      <c r="K46" s="225">
        <f>'Salida Stata'!AO16</f>
        <v>131.03372192382813</v>
      </c>
      <c r="L46" s="225">
        <f>'Salida Stata'!AU16</f>
        <v>130.21502685546875</v>
      </c>
      <c r="M46" s="225">
        <f>'Salida Stata'!BA16</f>
        <v>131.03077697753906</v>
      </c>
      <c r="N46" s="225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2.344528125225831E-2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0.25849985318435431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5">
      <c r="D47" s="37">
        <f>+PAM!A20</f>
        <v>43160</v>
      </c>
      <c r="E47" s="225">
        <f>'Salida Stata'!E17</f>
        <v>131.80780029296875</v>
      </c>
      <c r="F47" s="225">
        <f>'Salida Stata'!K17</f>
        <v>132.38420104980469</v>
      </c>
      <c r="G47" s="225">
        <f>'Salida Stata'!P17</f>
        <v>133.88328552246094</v>
      </c>
      <c r="H47" s="225">
        <f>'Salida Stata'!W17</f>
        <v>132.24964904785156</v>
      </c>
      <c r="I47" s="225">
        <f>'Salida Stata'!AC17</f>
        <v>132.9915771484375</v>
      </c>
      <c r="J47" s="225">
        <f>'Salida Stata'!AI17</f>
        <v>132.9412841796875</v>
      </c>
      <c r="K47" s="225">
        <f>'Salida Stata'!AO17</f>
        <v>133.49667358398438</v>
      </c>
      <c r="L47" s="225">
        <f>'Salida Stata'!AU17</f>
        <v>132.74647521972656</v>
      </c>
      <c r="M47" s="225">
        <f>'Salida Stata'!BA17</f>
        <v>133.50408935546875</v>
      </c>
      <c r="N47" s="225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1.9433742152362932E-2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0.25523992768668258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5">
      <c r="D48" s="37">
        <f>+PAM!A21</f>
        <v>43191</v>
      </c>
      <c r="E48" s="225">
        <f>'Salida Stata'!E18</f>
        <v>135.49171447753906</v>
      </c>
      <c r="F48" s="225">
        <f>'Salida Stata'!K18</f>
        <v>136.18203735351563</v>
      </c>
      <c r="G48" s="225">
        <f>'Salida Stata'!P18</f>
        <v>137.16873168945313</v>
      </c>
      <c r="H48" s="225">
        <f>'Salida Stata'!W18</f>
        <v>136.03022766113281</v>
      </c>
      <c r="I48" s="225">
        <f>'Salida Stata'!AC18</f>
        <v>136.92665100097656</v>
      </c>
      <c r="J48" s="225">
        <f>'Salida Stata'!AI18</f>
        <v>136.845947265625</v>
      </c>
      <c r="K48" s="225">
        <f>'Salida Stata'!AO18</f>
        <v>137.49151611328125</v>
      </c>
      <c r="L48" s="225">
        <f>'Salida Stata'!AU18</f>
        <v>136.60609436035156</v>
      </c>
      <c r="M48" s="225">
        <f>'Salida Stata'!BA18</f>
        <v>137.51119995117188</v>
      </c>
      <c r="N48" s="225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2.8634432539990318E-2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0.25704288847671219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5">
      <c r="D49" s="37">
        <f>+PAM!A22</f>
        <v>43221</v>
      </c>
      <c r="E49" s="225">
        <f>'Salida Stata'!E19</f>
        <v>138.59188842773438</v>
      </c>
      <c r="F49" s="225">
        <f>'Salida Stata'!K19</f>
        <v>139.21928405761719</v>
      </c>
      <c r="G49" s="225">
        <f>'Salida Stata'!P19</f>
        <v>139.94557189941406</v>
      </c>
      <c r="H49" s="225">
        <f>'Salida Stata'!W19</f>
        <v>139.10865783691406</v>
      </c>
      <c r="I49" s="225">
        <f>'Salida Stata'!AC19</f>
        <v>139.91943359375</v>
      </c>
      <c r="J49" s="225">
        <f>'Salida Stata'!AI19</f>
        <v>139.84074401855469</v>
      </c>
      <c r="K49" s="225">
        <f>'Salida Stata'!AO19</f>
        <v>140.43571472167969</v>
      </c>
      <c r="L49" s="225">
        <f>'Salida Stata'!AU19</f>
        <v>139.61705017089844</v>
      </c>
      <c r="M49" s="225">
        <f>'Salida Stata'!BA19</f>
        <v>140.46342468261719</v>
      </c>
      <c r="N49" s="225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2.2147486450583287E-2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0.26613659956210522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5">
      <c r="D50" s="37">
        <f>+PAM!A23</f>
        <v>43252</v>
      </c>
      <c r="E50" s="225">
        <f>'Salida Stata'!E20</f>
        <v>143.9200439453125</v>
      </c>
      <c r="F50" s="225">
        <f>'Salida Stata'!K20</f>
        <v>144.59033203125</v>
      </c>
      <c r="G50" s="225">
        <f>'Salida Stata'!P20</f>
        <v>145.377197265625</v>
      </c>
      <c r="H50" s="225">
        <f>'Salida Stata'!W20</f>
        <v>144.26344299316406</v>
      </c>
      <c r="I50" s="225">
        <f>'Salida Stata'!AC20</f>
        <v>145.05332946777344</v>
      </c>
      <c r="J50" s="225">
        <f>'Salida Stata'!AI20</f>
        <v>145.00918579101563</v>
      </c>
      <c r="K50" s="225">
        <f>'Salida Stata'!AO20</f>
        <v>145.60078430175781</v>
      </c>
      <c r="L50" s="225">
        <f>'Salida Stata'!AU20</f>
        <v>144.72480773925781</v>
      </c>
      <c r="M50" s="225">
        <f>'Salida Stata'!BA20</f>
        <v>145.41757202148438</v>
      </c>
      <c r="N50" s="225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3.7129221548739766E-2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0.30011902432368864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5">
      <c r="D51" s="37">
        <f>+PAM!A24</f>
        <v>43282</v>
      </c>
      <c r="E51" s="225">
        <f>'Salida Stata'!E21</f>
        <v>148.59367370605469</v>
      </c>
      <c r="F51" s="225">
        <f>'Salida Stata'!K21</f>
        <v>149.29379272460938</v>
      </c>
      <c r="G51" s="225">
        <f>'Salida Stata'!P21</f>
        <v>149.30075073242188</v>
      </c>
      <c r="H51" s="225">
        <f>'Salida Stata'!W21</f>
        <v>148.94699096679688</v>
      </c>
      <c r="I51" s="225">
        <f>'Salida Stata'!AC21</f>
        <v>149.71446228027344</v>
      </c>
      <c r="J51" s="225">
        <f>'Salida Stata'!AI21</f>
        <v>149.74647521972656</v>
      </c>
      <c r="K51" s="225">
        <f>'Salida Stata'!AO21</f>
        <v>150.38821411132813</v>
      </c>
      <c r="L51" s="225">
        <f>'Salida Stata'!AU21</f>
        <v>149.52285766601563</v>
      </c>
      <c r="M51" s="225">
        <f>'Salida Stata'!BA21</f>
        <v>150.14680480957031</v>
      </c>
      <c r="N51" s="225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3.3028677002612472E-2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0.31737048362231168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5">
      <c r="D52" s="37">
        <f>+PAM!A25</f>
        <v>43313</v>
      </c>
      <c r="E52" s="225">
        <f>'Salida Stata'!E22</f>
        <v>154.1031494140625</v>
      </c>
      <c r="F52" s="225">
        <f>'Salida Stata'!K22</f>
        <v>154.85800170898438</v>
      </c>
      <c r="G52" s="225">
        <f>'Salida Stata'!P22</f>
        <v>155.54891967773438</v>
      </c>
      <c r="H52" s="225">
        <f>'Salida Stata'!W22</f>
        <v>154.44876098632813</v>
      </c>
      <c r="I52" s="225">
        <f>'Salida Stata'!AC22</f>
        <v>155.24468994140625</v>
      </c>
      <c r="J52" s="225">
        <f>'Salida Stata'!AI22</f>
        <v>155.29953002929688</v>
      </c>
      <c r="K52" s="225">
        <f>'Salida Stata'!AO22</f>
        <v>156.00025939941406</v>
      </c>
      <c r="L52" s="225">
        <f>'Salida Stata'!AU22</f>
        <v>155.05326843261719</v>
      </c>
      <c r="M52" s="225">
        <f>'Salida Stata'!BA22</f>
        <v>155.61195373535156</v>
      </c>
      <c r="N52" s="225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3.7373508518312892E-2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0.34864910657265358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5">
      <c r="D53" s="37">
        <f>+PAM!A26</f>
        <v>43344</v>
      </c>
      <c r="E53" s="225">
        <f>'Salida Stata'!E23</f>
        <v>163.74786376953125</v>
      </c>
      <c r="F53" s="225">
        <f>'Salida Stata'!K23</f>
        <v>164.62432861328125</v>
      </c>
      <c r="G53" s="225">
        <f>'Salida Stata'!P23</f>
        <v>165.70474243164063</v>
      </c>
      <c r="H53" s="225">
        <f>'Salida Stata'!W23</f>
        <v>164.24040222167969</v>
      </c>
      <c r="I53" s="225">
        <f>'Salida Stata'!AC23</f>
        <v>164.94525146484375</v>
      </c>
      <c r="J53" s="225">
        <f>'Salida Stata'!AI23</f>
        <v>165.0872802734375</v>
      </c>
      <c r="K53" s="225">
        <f>'Salida Stata'!AO23</f>
        <v>165.79084777832031</v>
      </c>
      <c r="L53" s="225">
        <f>'Salida Stata'!AU23</f>
        <v>165.05155944824219</v>
      </c>
      <c r="M53" s="225">
        <f>'Salida Stata'!BA23</f>
        <v>165.35885620117188</v>
      </c>
      <c r="N53" s="225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6.3437761529526071E-2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0.40725284262630779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5">
      <c r="D54" s="37">
        <f>+PAM!A27</f>
        <v>43374</v>
      </c>
      <c r="E54" s="225">
        <f>'Salida Stata'!E24</f>
        <v>173.19743347167969</v>
      </c>
      <c r="F54" s="225">
        <f>'Salida Stata'!K24</f>
        <v>174.29296875</v>
      </c>
      <c r="G54" s="225">
        <f>'Salida Stata'!P24</f>
        <v>174.3504638671875</v>
      </c>
      <c r="H54" s="225">
        <f>'Salida Stata'!W24</f>
        <v>173.62957763671875</v>
      </c>
      <c r="I54" s="225">
        <f>'Salida Stata'!AC24</f>
        <v>174.60772705078125</v>
      </c>
      <c r="J54" s="225">
        <f>'Salida Stata'!AI24</f>
        <v>174.72889709472656</v>
      </c>
      <c r="K54" s="225">
        <f>'Salida Stata'!AO24</f>
        <v>175.61968994140625</v>
      </c>
      <c r="L54" s="225">
        <f>'Salida Stata'!AU24</f>
        <v>174.56559753417969</v>
      </c>
      <c r="M54" s="225">
        <f>'Salida Stata'!BA24</f>
        <v>174.948486328125</v>
      </c>
      <c r="N54" s="225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5.7879613457382684E-2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0.46402424709906764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5">
      <c r="D55" s="37">
        <f>+PAM!A28</f>
        <v>43405</v>
      </c>
      <c r="E55" s="225">
        <f>'Salida Stata'!E25</f>
        <v>178.87776184082031</v>
      </c>
      <c r="F55" s="225">
        <f>'Salida Stata'!K25</f>
        <v>180.07821655273438</v>
      </c>
      <c r="G55" s="225">
        <f>'Salida Stata'!P25</f>
        <v>179.30496215820313</v>
      </c>
      <c r="H55" s="225">
        <f>'Salida Stata'!W25</f>
        <v>179.23060607910156</v>
      </c>
      <c r="I55" s="225">
        <f>'Salida Stata'!AC25</f>
        <v>180.45426940917969</v>
      </c>
      <c r="J55" s="225">
        <f>'Salida Stata'!AI25</f>
        <v>180.46565246582031</v>
      </c>
      <c r="K55" s="225">
        <f>'Salida Stata'!AO25</f>
        <v>181.40827941894531</v>
      </c>
      <c r="L55" s="225">
        <f>'Salida Stata'!AU25</f>
        <v>180.16621398925781</v>
      </c>
      <c r="M55" s="225">
        <f>'Salida Stata'!BA25</f>
        <v>180.65048217773438</v>
      </c>
      <c r="N55" s="225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3.2832981420490848E-2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0.48803386787502356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5">
      <c r="D56" s="37">
        <f>+PAM!A29</f>
        <v>43435</v>
      </c>
      <c r="E56" s="225">
        <f>'Salida Stata'!E26</f>
        <v>182.73533630371094</v>
      </c>
      <c r="F56" s="225">
        <f>'Salida Stata'!K26</f>
        <v>184.08612060546875</v>
      </c>
      <c r="G56" s="225">
        <f>'Salida Stata'!P26</f>
        <v>184.11337280273438</v>
      </c>
      <c r="H56" s="225">
        <f>'Salida Stata'!W26</f>
        <v>183.25283813476563</v>
      </c>
      <c r="I56" s="225">
        <f>'Salida Stata'!AC26</f>
        <v>184.68211364746094</v>
      </c>
      <c r="J56" s="225">
        <f>'Salida Stata'!AI26</f>
        <v>184.60430908203125</v>
      </c>
      <c r="K56" s="225">
        <f>'Salida Stata'!AO26</f>
        <v>185.59904479980469</v>
      </c>
      <c r="L56" s="225">
        <f>'Salida Stata'!AU26</f>
        <v>184.28836059570313</v>
      </c>
      <c r="M56" s="225">
        <f>'Salida Stata'!BA26</f>
        <v>184.89891052246094</v>
      </c>
      <c r="N56" s="225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2.3053468721704329E-2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0.4764147961555667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5">
      <c r="D57" s="37">
        <f>+PAM!A30</f>
        <v>43466</v>
      </c>
      <c r="E57" s="225">
        <f>'Salida Stata'!E27</f>
        <v>187.96983337402344</v>
      </c>
      <c r="F57" s="225">
        <f>'Salida Stata'!K27</f>
        <v>189.30677795410156</v>
      </c>
      <c r="G57" s="225">
        <f>'Salida Stata'!P27</f>
        <v>189.35980224609375</v>
      </c>
      <c r="H57" s="225">
        <f>'Salida Stata'!W27</f>
        <v>188.40609741210938</v>
      </c>
      <c r="I57" s="225">
        <f>'Salida Stata'!AC27</f>
        <v>189.96359252929688</v>
      </c>
      <c r="J57" s="225">
        <f>'Salida Stata'!AI27</f>
        <v>189.87899780273438</v>
      </c>
      <c r="K57" s="225">
        <f>'Salida Stata'!AO27</f>
        <v>190.93885803222656</v>
      </c>
      <c r="L57" s="225">
        <f>'Salida Stata'!AU27</f>
        <v>189.51890563964844</v>
      </c>
      <c r="M57" s="225">
        <f>'Salida Stata'!BA27</f>
        <v>190.20347595214844</v>
      </c>
      <c r="N57" s="225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2.8708782275023381E-2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0.49089775130155555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5">
      <c r="D58" s="37">
        <f>+PAM!A31</f>
        <v>43497</v>
      </c>
      <c r="E58" s="225">
        <f>'Salida Stata'!E28</f>
        <v>195.45429992675781</v>
      </c>
      <c r="F58" s="225">
        <f>'Salida Stata'!K28</f>
        <v>196.57203674316406</v>
      </c>
      <c r="G58" s="225">
        <f>'Salida Stata'!P28</f>
        <v>197.09463500976563</v>
      </c>
      <c r="H58" s="225">
        <f>'Salida Stata'!W28</f>
        <v>195.21372985839844</v>
      </c>
      <c r="I58" s="225">
        <f>'Salida Stata'!AC28</f>
        <v>196.80638122558594</v>
      </c>
      <c r="J58" s="225">
        <f>'Salida Stata'!AI28</f>
        <v>196.72492980957031</v>
      </c>
      <c r="K58" s="225">
        <f>'Salida Stata'!AO28</f>
        <v>197.74151611328125</v>
      </c>
      <c r="L58" s="225">
        <f>'Salida Stata'!AU28</f>
        <v>196.05912780761719</v>
      </c>
      <c r="M58" s="225">
        <f>'Salida Stata'!BA28</f>
        <v>196.668212890625</v>
      </c>
      <c r="N58" s="225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3.5962698559047324E-2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0.50913242359586763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5">
      <c r="D59" s="37">
        <f>+PAM!A32</f>
        <v>43525</v>
      </c>
      <c r="E59" s="225">
        <f>'Salida Stata'!E29</f>
        <v>204.64179992675781</v>
      </c>
      <c r="F59" s="225">
        <f>'Salida Stata'!K29</f>
        <v>205.71397399902344</v>
      </c>
      <c r="G59" s="225">
        <f>'Salida Stata'!P29</f>
        <v>207.07220458984375</v>
      </c>
      <c r="H59" s="225">
        <f>'Salida Stata'!W29</f>
        <v>204.18161010742188</v>
      </c>
      <c r="I59" s="225">
        <f>'Salida Stata'!AC29</f>
        <v>205.63064575195313</v>
      </c>
      <c r="J59" s="225">
        <f>'Salida Stata'!AI29</f>
        <v>205.595703125</v>
      </c>
      <c r="K59" s="225">
        <f>'Salida Stata'!AO29</f>
        <v>206.59715270996094</v>
      </c>
      <c r="L59" s="225">
        <f>'Salida Stata'!AU29</f>
        <v>204.78842163085938</v>
      </c>
      <c r="M59" s="225">
        <f>'Salida Stata'!BA29</f>
        <v>205.33551025390625</v>
      </c>
      <c r="N59" s="225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4.5171943982354801E-2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0.54723431614720308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5">
      <c r="D60" s="37">
        <f>+PAM!A33</f>
        <v>43556</v>
      </c>
      <c r="E60" s="225">
        <f>'Salida Stata'!E30</f>
        <v>211.80313110351563</v>
      </c>
      <c r="F60" s="225">
        <f>'Salida Stata'!K30</f>
        <v>213.12480163574219</v>
      </c>
      <c r="G60" s="225">
        <f>'Salida Stata'!P30</f>
        <v>213.47010803222656</v>
      </c>
      <c r="H60" s="225">
        <f>'Salida Stata'!W30</f>
        <v>211.64987182617188</v>
      </c>
      <c r="I60" s="225">
        <f>'Salida Stata'!AC30</f>
        <v>213.19090270996094</v>
      </c>
      <c r="J60" s="225">
        <f>'Salida Stata'!AI30</f>
        <v>213.14762878417969</v>
      </c>
      <c r="K60" s="225">
        <f>'Salida Stata'!AO30</f>
        <v>214.20150756835938</v>
      </c>
      <c r="L60" s="225">
        <f>'Salida Stata'!AU30</f>
        <v>212.46749877929688</v>
      </c>
      <c r="M60" s="225">
        <f>'Salida Stata'!BA30</f>
        <v>213.03167724609375</v>
      </c>
      <c r="N60" s="225">
        <f>'Salida Stata'!BG30</f>
        <v>212.27273559570313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3.666822212306653E-2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0.55931844879766079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211.80313110351563</v>
      </c>
      <c r="AU60" s="19">
        <f t="shared" si="9"/>
        <v>212.27273559570313</v>
      </c>
      <c r="AV60" s="52">
        <f t="shared" si="13"/>
        <v>-4.6960449218751421E-3</v>
      </c>
    </row>
    <row r="61" spans="4:48" x14ac:dyDescent="0.25">
      <c r="D61" s="37">
        <f>+PAM!A34</f>
        <v>43586</v>
      </c>
      <c r="E61" s="225">
        <f>'Salida Stata'!E31</f>
        <v>217.62571716308594</v>
      </c>
      <c r="F61" s="225">
        <f>'Salida Stata'!K31</f>
        <v>219.2568359375</v>
      </c>
      <c r="G61" s="225">
        <f>'Salida Stata'!P31</f>
        <v>219.7889404296875</v>
      </c>
      <c r="H61" s="225">
        <f>'Salida Stata'!W31</f>
        <v>217.79029846191406</v>
      </c>
      <c r="I61" s="225">
        <f>'Salida Stata'!AC31</f>
        <v>219.55595397949219</v>
      </c>
      <c r="J61" s="225">
        <f>'Salida Stata'!AI31</f>
        <v>219.4486083984375</v>
      </c>
      <c r="K61" s="225">
        <f>'Salida Stata'!AO31</f>
        <v>220.62629699707031</v>
      </c>
      <c r="L61" s="225">
        <f>'Salida Stata'!AU31</f>
        <v>218.80818176269531</v>
      </c>
      <c r="M61" s="225">
        <f>'Salida Stata'!BA31</f>
        <v>219.49906921386719</v>
      </c>
      <c r="N61" s="225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2.9518575312991402E-2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0.57056327892564207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5">
      <c r="D62" s="37">
        <f>+PAM!A35</f>
        <v>43617</v>
      </c>
      <c r="E62" s="225">
        <f>'Salida Stata'!E32</f>
        <v>223.61442565917969</v>
      </c>
      <c r="F62" s="225">
        <f>'Salida Stata'!K32</f>
        <v>225.34652709960938</v>
      </c>
      <c r="G62" s="225">
        <f>'Salida Stata'!P32</f>
        <v>225.62138366699219</v>
      </c>
      <c r="H62" s="225">
        <f>'Salida Stata'!W32</f>
        <v>223.86099243164063</v>
      </c>
      <c r="I62" s="225">
        <f>'Salida Stata'!AC32</f>
        <v>225.73236083984375</v>
      </c>
      <c r="J62" s="225">
        <f>'Salida Stata'!AI32</f>
        <v>225.61045837402344</v>
      </c>
      <c r="K62" s="225">
        <f>'Salida Stata'!AO32</f>
        <v>226.79034423828125</v>
      </c>
      <c r="L62" s="225">
        <f>'Salida Stata'!AU32</f>
        <v>224.94834899902344</v>
      </c>
      <c r="M62" s="225">
        <f>'Salida Stata'!BA32</f>
        <v>225.69058227539063</v>
      </c>
      <c r="N62" s="225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2.8100491570536512E-2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0.55689073796885946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5">
      <c r="D63" s="37">
        <f>+PAM!A36</f>
        <v>43647</v>
      </c>
      <c r="E63" s="225">
        <f>'Salida Stata'!E33</f>
        <v>228.2989501953125</v>
      </c>
      <c r="F63" s="225">
        <f>'Salida Stata'!K33</f>
        <v>230.20172119140625</v>
      </c>
      <c r="G63" s="225">
        <f>'Salida Stata'!P33</f>
        <v>230.4039306640625</v>
      </c>
      <c r="H63" s="225">
        <f>'Salida Stata'!W33</f>
        <v>228.63058471679688</v>
      </c>
      <c r="I63" s="225">
        <f>'Salida Stata'!AC33</f>
        <v>230.70625305175781</v>
      </c>
      <c r="J63" s="225">
        <f>'Salida Stata'!AI33</f>
        <v>230.59214782714844</v>
      </c>
      <c r="K63" s="225">
        <f>'Salida Stata'!AO33</f>
        <v>231.86801147460938</v>
      </c>
      <c r="L63" s="225">
        <f>'Salida Stata'!AU33</f>
        <v>229.89665222167969</v>
      </c>
      <c r="M63" s="225">
        <f>'Salida Stata'!BA33</f>
        <v>230.79573059082031</v>
      </c>
      <c r="N63" s="225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2.2183907587229212E-2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0.54054644721092182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5">
      <c r="D64" s="37">
        <f>+PAM!A37</f>
        <v>43678</v>
      </c>
      <c r="E64" s="225">
        <f>'Salida Stata'!E34</f>
        <v>237.09307861328125</v>
      </c>
      <c r="F64" s="225">
        <f>'Salida Stata'!K34</f>
        <v>239.07612609863281</v>
      </c>
      <c r="G64" s="225">
        <f>'Salida Stata'!P34</f>
        <v>239.11601257324219</v>
      </c>
      <c r="H64" s="225">
        <f>'Salida Stata'!W34</f>
        <v>237.36637878417969</v>
      </c>
      <c r="I64" s="225">
        <f>'Salida Stata'!AC34</f>
        <v>239.54795837402344</v>
      </c>
      <c r="J64" s="225">
        <f>'Salida Stata'!AI34</f>
        <v>239.43733215332031</v>
      </c>
      <c r="K64" s="225">
        <f>'Salida Stata'!AO34</f>
        <v>240.72923278808594</v>
      </c>
      <c r="L64" s="225">
        <f>'Salida Stata'!AU34</f>
        <v>238.74432373046875</v>
      </c>
      <c r="M64" s="225">
        <f>'Salida Stata'!BA34</f>
        <v>239.63357543945313</v>
      </c>
      <c r="N64" s="225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3.8582444193978604E-2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0.54234177121405103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5">
      <c r="D65" s="37">
        <f>+PAM!A38</f>
        <v>43709</v>
      </c>
      <c r="E65" s="225">
        <f>'Salida Stata'!E35</f>
        <v>251.24699401855469</v>
      </c>
      <c r="F65" s="225">
        <f>'Salida Stata'!K35</f>
        <v>253.48332214355469</v>
      </c>
      <c r="G65" s="225">
        <f>'Salida Stata'!P35</f>
        <v>252.93315124511719</v>
      </c>
      <c r="H65" s="225">
        <f>'Salida Stata'!W35</f>
        <v>251.71676635742188</v>
      </c>
      <c r="I65" s="225">
        <f>'Salida Stata'!AC35</f>
        <v>254.1026611328125</v>
      </c>
      <c r="J65" s="225">
        <f>'Salida Stata'!AI35</f>
        <v>253.89248657226563</v>
      </c>
      <c r="K65" s="225">
        <f>'Salida Stata'!AO35</f>
        <v>255.15122985839844</v>
      </c>
      <c r="L65" s="225">
        <f>'Salida Stata'!AU35</f>
        <v>253.19174194335938</v>
      </c>
      <c r="M65" s="225">
        <f>'Salida Stata'!BA35</f>
        <v>254.04605102539063</v>
      </c>
      <c r="N65" s="225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6.0534542592812324E-2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0.53813112908805305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5">
      <c r="D66" s="37">
        <f>+PAM!A39</f>
        <v>43739</v>
      </c>
      <c r="E66" s="225">
        <f>'Salida Stata'!E36</f>
        <v>259.32403564453125</v>
      </c>
      <c r="F66" s="225">
        <f>'Salida Stata'!K36</f>
        <v>261.90966796875</v>
      </c>
      <c r="G66" s="225">
        <f>'Salida Stata'!P36</f>
        <v>260.64459228515625</v>
      </c>
      <c r="H66" s="225">
        <f>'Salida Stata'!W36</f>
        <v>260.22598266601563</v>
      </c>
      <c r="I66" s="225">
        <f>'Salida Stata'!AC36</f>
        <v>262.7803955078125</v>
      </c>
      <c r="J66" s="225">
        <f>'Salida Stata'!AI36</f>
        <v>262.58889770507813</v>
      </c>
      <c r="K66" s="225">
        <f>'Salida Stata'!AO36</f>
        <v>263.87680053710938</v>
      </c>
      <c r="L66" s="225">
        <f>'Salida Stata'!AU36</f>
        <v>262.16912841796875</v>
      </c>
      <c r="M66" s="225">
        <f>'Salida Stata'!BA36</f>
        <v>263.00015258789063</v>
      </c>
      <c r="N66" s="225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3.4494208098814871E-2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0.50412932066790717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5">
      <c r="D67" s="37">
        <f>+PAM!A40</f>
        <v>43770</v>
      </c>
      <c r="E67" s="225">
        <f>'Salida Stata'!E37</f>
        <v>271.09707641601563</v>
      </c>
      <c r="F67" s="225">
        <f>'Salida Stata'!K37</f>
        <v>273.8472900390625</v>
      </c>
      <c r="G67" s="225">
        <f>'Salida Stata'!P37</f>
        <v>271.89328002929688</v>
      </c>
      <c r="H67" s="225">
        <f>'Salida Stata'!W37</f>
        <v>272.03131103515625</v>
      </c>
      <c r="I67" s="225">
        <f>'Salida Stata'!AC37</f>
        <v>274.8267822265625</v>
      </c>
      <c r="J67" s="225">
        <f>'Salida Stata'!AI37</f>
        <v>274.37429809570313</v>
      </c>
      <c r="K67" s="225">
        <f>'Salida Stata'!AO37</f>
        <v>275.76632690429688</v>
      </c>
      <c r="L67" s="225">
        <f>'Salida Stata'!AU37</f>
        <v>273.74169921875</v>
      </c>
      <c r="M67" s="225">
        <f>'Salida Stata'!BA37</f>
        <v>274.617431640625</v>
      </c>
      <c r="N67" s="225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4.4933364858572356E-2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0.5217512807020559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271.09707641601563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5">
      <c r="D68" s="37">
        <f>+PAM!A41</f>
        <v>43800</v>
      </c>
      <c r="E68" s="225">
        <f>'Salida Stata'!E38</f>
        <v>280.3345947265625</v>
      </c>
      <c r="F68" s="225">
        <f>'Salida Stata'!K38</f>
        <v>283.5087890625</v>
      </c>
      <c r="G68" s="225">
        <f>'Salida Stata'!P38</f>
        <v>281.7359619140625</v>
      </c>
      <c r="H68" s="225">
        <f>'Salida Stata'!W38</f>
        <v>281.6766357421875</v>
      </c>
      <c r="I68" s="225">
        <f>'Salida Stata'!AC38</f>
        <v>284.76339721679688</v>
      </c>
      <c r="J68" s="225">
        <f>'Salida Stata'!AI38</f>
        <v>284.21942138671875</v>
      </c>
      <c r="K68" s="225">
        <f>'Salida Stata'!AO38</f>
        <v>285.71640014648438</v>
      </c>
      <c r="L68" s="225">
        <f>'Salida Stata'!AU38</f>
        <v>283.75369262695313</v>
      </c>
      <c r="M68" s="225">
        <f>'Salida Stata'!BA38</f>
        <v>284.612548828125</v>
      </c>
      <c r="N68" s="225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3.6257466342476841E-2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0.54139170117284863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5">
      <c r="D69" s="37">
        <f>+PAM!A42</f>
        <v>43831</v>
      </c>
      <c r="E69" s="225">
        <f>'Salida Stata'!E39</f>
        <v>288.99029541015625</v>
      </c>
      <c r="F69" s="225">
        <f>'Salida Stata'!K39</f>
        <v>291.3131103515625</v>
      </c>
      <c r="G69" s="225">
        <f>'Salida Stata'!P39</f>
        <v>287.9071044921875</v>
      </c>
      <c r="H69" s="225">
        <f>'Salida Stata'!W39</f>
        <v>289.32479858398438</v>
      </c>
      <c r="I69" s="225">
        <f>'Salida Stata'!AC39</f>
        <v>291.83660888671875</v>
      </c>
      <c r="J69" s="225">
        <f>'Salida Stata'!AI39</f>
        <v>291.37606811523438</v>
      </c>
      <c r="K69" s="225">
        <f>'Salida Stata'!AO39</f>
        <v>292.64703369140625</v>
      </c>
      <c r="L69" s="225">
        <f>'Salida Stata'!AU39</f>
        <v>290.64404296875</v>
      </c>
      <c r="M69" s="225">
        <f>'Salida Stata'!BA39</f>
        <v>291.10223388671875</v>
      </c>
      <c r="N69" s="225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2.5070051206209865E-2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0.53593951687257957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5">
      <c r="D70" s="37">
        <f>+PAM!A43</f>
        <v>43862</v>
      </c>
      <c r="E70" s="225">
        <f>'Salida Stata'!E40</f>
        <v>295.71871948242188</v>
      </c>
      <c r="F70" s="225">
        <f>'Salida Stata'!K40</f>
        <v>297.88238525390625</v>
      </c>
      <c r="G70" s="225">
        <f>'Salida Stata'!P40</f>
        <v>293.36654663085938</v>
      </c>
      <c r="H70" s="225">
        <f>'Salida Stata'!W40</f>
        <v>295.96258544921875</v>
      </c>
      <c r="I70" s="225">
        <f>'Salida Stata'!AC40</f>
        <v>298.286376953125</v>
      </c>
      <c r="J70" s="225">
        <f>'Salida Stata'!AI40</f>
        <v>297.89431762695313</v>
      </c>
      <c r="K70" s="225">
        <f>'Salida Stata'!AO40</f>
        <v>299.0950927734375</v>
      </c>
      <c r="L70" s="225">
        <f>'Salida Stata'!AU40</f>
        <v>297.248046875</v>
      </c>
      <c r="M70" s="225">
        <f>'Salida Stata'!BA40</f>
        <v>297.58340454101563</v>
      </c>
      <c r="N70" s="225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2.2504107653098071E-2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0.51598553431836014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5">
      <c r="D71" s="37">
        <f>+PAM!A44</f>
        <v>43891</v>
      </c>
      <c r="E71" s="225">
        <f>'Salida Stata'!E41</f>
        <v>305.24539184570313</v>
      </c>
      <c r="F71" s="225">
        <f>'Salida Stata'!K41</f>
        <v>307.41427612304688</v>
      </c>
      <c r="G71" s="225">
        <f>'Salida Stata'!P41</f>
        <v>304.40988159179688</v>
      </c>
      <c r="H71" s="225">
        <f>'Salida Stata'!W41</f>
        <v>305.15374755859375</v>
      </c>
      <c r="I71" s="225">
        <f>'Salida Stata'!AC41</f>
        <v>307.35971069335938</v>
      </c>
      <c r="J71" s="225">
        <f>'Salida Stata'!AI41</f>
        <v>306.94509887695313</v>
      </c>
      <c r="K71" s="225">
        <f>'Salida Stata'!AO41</f>
        <v>308.03903198242188</v>
      </c>
      <c r="L71" s="225">
        <f>'Salida Stata'!AU41</f>
        <v>306.00814819335938</v>
      </c>
      <c r="M71" s="225">
        <f>'Salida Stata'!BA41</f>
        <v>306.211181640625</v>
      </c>
      <c r="N71" s="225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3.0398913615235168E-2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0.49455776785032191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305.24539184570313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5">
      <c r="D72" s="37">
        <f>+PAM!A45</f>
        <v>43922</v>
      </c>
      <c r="E72" s="225">
        <f>'Salida Stata'!E42</f>
        <v>310.64114379882813</v>
      </c>
      <c r="F72" s="225">
        <f>'Salida Stata'!K42</f>
        <v>312.45306396484375</v>
      </c>
      <c r="G72" s="225">
        <f>'Salida Stata'!P42</f>
        <v>309.11764526367188</v>
      </c>
      <c r="H72" s="225">
        <f>'Salida Stata'!W42</f>
        <v>309.89505004882813</v>
      </c>
      <c r="I72" s="225">
        <f>'Salida Stata'!AC42</f>
        <v>311.82049560546875</v>
      </c>
      <c r="J72" s="225">
        <f>'Salida Stata'!AI42</f>
        <v>311.48007202148438</v>
      </c>
      <c r="K72" s="225">
        <f>'Salida Stata'!AO42</f>
        <v>312.3603515625</v>
      </c>
      <c r="L72" s="225">
        <f>'Salida Stata'!AU42</f>
        <v>310.36392211914063</v>
      </c>
      <c r="M72" s="225">
        <f>'Salida Stata'!BA42</f>
        <v>310.255615234375</v>
      </c>
      <c r="N72" s="225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1.4678438501949387E-2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0.46285524121457544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310.64114379882813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5">
      <c r="D73" s="37">
        <f>+PAM!A46</f>
        <v>43952</v>
      </c>
      <c r="E73" s="225">
        <f>'Salida Stata'!E43</f>
        <v>315.37210083007813</v>
      </c>
      <c r="F73" s="225">
        <f>'Salida Stata'!K43</f>
        <v>317.33938598632813</v>
      </c>
      <c r="G73" s="225">
        <f>'Salida Stata'!P43</f>
        <v>313.71530151367188</v>
      </c>
      <c r="H73" s="225">
        <f>'Salida Stata'!W43</f>
        <v>314.88232421875</v>
      </c>
      <c r="I73" s="225">
        <f>'Salida Stata'!AC43</f>
        <v>316.69586181640625</v>
      </c>
      <c r="J73" s="225">
        <f>'Salida Stata'!AI43</f>
        <v>316.3695068359375</v>
      </c>
      <c r="K73" s="225">
        <f>'Salida Stata'!AO43</f>
        <v>317.15374755859375</v>
      </c>
      <c r="L73" s="225">
        <f>'Salida Stata'!AU43</f>
        <v>315.41143798828125</v>
      </c>
      <c r="M73" s="225">
        <f>'Salida Stata'!BA43</f>
        <v>315.1575927734375</v>
      </c>
      <c r="N73" s="225">
        <f>'Salida Stata'!BG43</f>
        <v>314.57107543945313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1.5613504087952368E-2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0.44309735941547701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315.37210083007813</v>
      </c>
      <c r="AU73" s="19">
        <f t="shared" si="9"/>
        <v>314.57107543945313</v>
      </c>
      <c r="AV73" s="52">
        <f t="shared" si="13"/>
        <v>8.0102539062503197E-3</v>
      </c>
    </row>
    <row r="74" spans="4:48" x14ac:dyDescent="0.25">
      <c r="D74" s="37">
        <f>+PAM!A47</f>
        <v>43983</v>
      </c>
      <c r="E74" s="225">
        <f>'Salida Stata'!E44</f>
        <v>322.85562133789063</v>
      </c>
      <c r="F74" s="225">
        <f>'Salida Stata'!K44</f>
        <v>325.0943603515625</v>
      </c>
      <c r="G74" s="225">
        <f>'Salida Stata'!P44</f>
        <v>319.7596435546875</v>
      </c>
      <c r="H74" s="225">
        <f>'Salida Stata'!W44</f>
        <v>323.07150268554688</v>
      </c>
      <c r="I74" s="225">
        <f>'Salida Stata'!AC44</f>
        <v>324.82391357421875</v>
      </c>
      <c r="J74" s="225">
        <f>'Salida Stata'!AI44</f>
        <v>324.47183227539063</v>
      </c>
      <c r="K74" s="225">
        <f>'Salida Stata'!AO44</f>
        <v>325.15673828125</v>
      </c>
      <c r="L74" s="225">
        <f>'Salida Stata'!AU44</f>
        <v>323.77432250976563</v>
      </c>
      <c r="M74" s="225">
        <f>'Salida Stata'!BA44</f>
        <v>323.5535888671875</v>
      </c>
      <c r="N74" s="225">
        <f>'Salida Stata'!BG44</f>
        <v>323.39834594726563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2.526745055221391E-2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0.43912075007993301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322.85562133789063</v>
      </c>
      <c r="AU74" s="19">
        <f t="shared" si="9"/>
        <v>323.39834594726563</v>
      </c>
      <c r="AV74" s="52">
        <f t="shared" si="13"/>
        <v>-5.4272460937498934E-3</v>
      </c>
    </row>
    <row r="75" spans="4:48" x14ac:dyDescent="0.25">
      <c r="D75" s="37">
        <f>+PAM!A48</f>
        <v>44013</v>
      </c>
      <c r="E75" s="225">
        <f>'Salida Stata'!E45</f>
        <v>329.47210693359375</v>
      </c>
      <c r="F75" s="225">
        <f>'Salida Stata'!K45</f>
        <v>331.88946533203125</v>
      </c>
      <c r="G75" s="225">
        <f>'Salida Stata'!P45</f>
        <v>324.64263916015625</v>
      </c>
      <c r="H75" s="225">
        <f>'Salida Stata'!W45</f>
        <v>330.03591918945313</v>
      </c>
      <c r="I75" s="225">
        <f>'Salida Stata'!AC45</f>
        <v>331.7532958984375</v>
      </c>
      <c r="J75" s="225">
        <f>'Salida Stata'!AI45</f>
        <v>331.45492553710938</v>
      </c>
      <c r="K75" s="225">
        <f>'Salida Stata'!AO45</f>
        <v>332.0804443359375</v>
      </c>
      <c r="L75" s="225">
        <f>'Salida Stata'!AU45</f>
        <v>330.89523315429688</v>
      </c>
      <c r="M75" s="225">
        <f>'Salida Stata'!BA45</f>
        <v>330.66653442382813</v>
      </c>
      <c r="N75" s="225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2.1321407749698373E-2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0.43790644666161671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5">
      <c r="D76" s="37">
        <f>+PAM!A49</f>
        <v>44044</v>
      </c>
      <c r="E76" s="225">
        <f>'Salida Stata'!E46</f>
        <v>338.44589233398438</v>
      </c>
      <c r="F76" s="225">
        <f>'Salida Stata'!K46</f>
        <v>340.83963012695313</v>
      </c>
      <c r="G76" s="225">
        <f>'Salida Stata'!P46</f>
        <v>334.04629516601563</v>
      </c>
      <c r="H76" s="225">
        <f>'Salida Stata'!W46</f>
        <v>338.74542236328125</v>
      </c>
      <c r="I76" s="225">
        <f>'Salida Stata'!AC46</f>
        <v>340.37692260742188</v>
      </c>
      <c r="J76" s="225">
        <f>'Salida Stata'!AI46</f>
        <v>340.17202758789063</v>
      </c>
      <c r="K76" s="225">
        <f>'Salida Stata'!AO46</f>
        <v>340.7203369140625</v>
      </c>
      <c r="L76" s="225">
        <f>'Salida Stata'!AU46</f>
        <v>339.55368041992188</v>
      </c>
      <c r="M76" s="225">
        <f>'Salida Stata'!BA46</f>
        <v>339.11749267578125</v>
      </c>
      <c r="N76" s="225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2.629744067530182E-2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0.42089798878182361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5">
      <c r="D77" s="37">
        <f>+PAM!A50</f>
        <v>44075</v>
      </c>
      <c r="E77" s="225">
        <f>'Salida Stata'!E47</f>
        <v>348.23818969726563</v>
      </c>
      <c r="F77" s="225">
        <f>'Salida Stata'!K47</f>
        <v>350.85519409179688</v>
      </c>
      <c r="G77" s="225">
        <f>'Salida Stata'!P47</f>
        <v>343.600830078125</v>
      </c>
      <c r="H77" s="225">
        <f>'Salida Stata'!W47</f>
        <v>348.64898681640625</v>
      </c>
      <c r="I77" s="225">
        <f>'Salida Stata'!AC47</f>
        <v>350.43515014648438</v>
      </c>
      <c r="J77" s="225">
        <f>'Salida Stata'!AI47</f>
        <v>350.09396362304688</v>
      </c>
      <c r="K77" s="225">
        <f>'Salida Stata'!AO47</f>
        <v>350.6732177734375</v>
      </c>
      <c r="L77" s="225">
        <f>'Salida Stata'!AU47</f>
        <v>349.43740844726563</v>
      </c>
      <c r="M77" s="225">
        <f>'Salida Stata'!BA47</f>
        <v>348.99481201171875</v>
      </c>
      <c r="N77" s="225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2.903936100470661E-2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0.3787009283584557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348.23818969726563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5">
      <c r="D78" s="37">
        <f>+PAM!A51</f>
        <v>44105</v>
      </c>
      <c r="E78" s="225">
        <f>'Salida Stata'!E48</f>
        <v>362.71725463867188</v>
      </c>
      <c r="F78" s="225">
        <f>'Salida Stata'!K48</f>
        <v>365.45028686523438</v>
      </c>
      <c r="G78" s="225">
        <f>'Salida Stata'!P48</f>
        <v>356.32699584960938</v>
      </c>
      <c r="H78" s="225">
        <f>'Salida Stata'!W48</f>
        <v>362.95846557617188</v>
      </c>
      <c r="I78" s="225">
        <f>'Salida Stata'!AC48</f>
        <v>364.60580444335938</v>
      </c>
      <c r="J78" s="225">
        <f>'Salida Stata'!AI48</f>
        <v>364.25759887695313</v>
      </c>
      <c r="K78" s="225">
        <f>'Salida Stata'!AO48</f>
        <v>364.65005493164063</v>
      </c>
      <c r="L78" s="225">
        <f>'Salida Stata'!AU48</f>
        <v>363.51766967773438</v>
      </c>
      <c r="M78" s="225">
        <f>'Salida Stata'!BA48</f>
        <v>362.72955322265625</v>
      </c>
      <c r="N78" s="225">
        <f>'Salida Stata'!BG48</f>
        <v>362.92459106445313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4.0147184440501915E-2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0.38623481658060044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362.92459106445313</v>
      </c>
      <c r="AV78" s="52">
        <f t="shared" si="13"/>
        <v>-2.0733642578125711E-3</v>
      </c>
    </row>
    <row r="79" spans="4:48" x14ac:dyDescent="0.25">
      <c r="D79" s="37">
        <f>+PAM!A52</f>
        <v>44136</v>
      </c>
      <c r="E79" s="225">
        <f>'Salida Stata'!E49</f>
        <v>375.13739013671875</v>
      </c>
      <c r="F79" s="225">
        <f>'Salida Stata'!K49</f>
        <v>377.9200439453125</v>
      </c>
      <c r="G79" s="225">
        <f>'Salida Stata'!P49</f>
        <v>366.08352661132813</v>
      </c>
      <c r="H79" s="225">
        <f>'Salida Stata'!W49</f>
        <v>375.3255615234375</v>
      </c>
      <c r="I79" s="225">
        <f>'Salida Stata'!AC49</f>
        <v>376.9276123046875</v>
      </c>
      <c r="J79" s="225">
        <f>'Salida Stata'!AI49</f>
        <v>376.61489868164063</v>
      </c>
      <c r="K79" s="225">
        <f>'Salida Stata'!AO49</f>
        <v>376.91281127929688</v>
      </c>
      <c r="L79" s="225">
        <f>'Salida Stata'!AU49</f>
        <v>375.83291625976563</v>
      </c>
      <c r="M79" s="225">
        <f>'Salida Stata'!BA49</f>
        <v>374.91680908203125</v>
      </c>
      <c r="N79" s="225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3.3760059325991021E-2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0.37141202915084559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5">
      <c r="D80" s="37">
        <f>+PAM!A53</f>
        <v>44166</v>
      </c>
      <c r="E80" s="225">
        <f>'Salida Stata'!E50</f>
        <v>391.32540893554688</v>
      </c>
      <c r="F80" s="225">
        <f>'Salida Stata'!K50</f>
        <v>394.13018798828125</v>
      </c>
      <c r="G80" s="225">
        <f>'Salida Stata'!P50</f>
        <v>378.8189697265625</v>
      </c>
      <c r="H80" s="225">
        <f>'Salida Stata'!W50</f>
        <v>391.21145629882813</v>
      </c>
      <c r="I80" s="225">
        <f>'Salida Stata'!AC50</f>
        <v>392.74334716796875</v>
      </c>
      <c r="J80" s="225">
        <f>'Salida Stata'!AI50</f>
        <v>392.44134521484375</v>
      </c>
      <c r="K80" s="225">
        <f>'Salida Stata'!AO50</f>
        <v>392.674560546875</v>
      </c>
      <c r="L80" s="225">
        <f>'Salida Stata'!AU50</f>
        <v>391.44149780273438</v>
      </c>
      <c r="M80" s="225">
        <f>'Salida Stata'!BA50</f>
        <v>390.30093383789063</v>
      </c>
      <c r="N80" s="225">
        <f>'Salida Stata'!BG50</f>
        <v>390.90396118164063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4.1918616128254982E-2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0.37890415265027233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390.90396118164063</v>
      </c>
      <c r="AV80" s="52">
        <f t="shared" si="13"/>
        <v>4.2144775390622335E-3</v>
      </c>
    </row>
    <row r="81" spans="4:49" x14ac:dyDescent="0.25">
      <c r="D81" s="37">
        <f>+PAM!A54</f>
        <v>44197</v>
      </c>
      <c r="E81" s="225">
        <f>'Salida Stata'!E51</f>
        <v>410.03585815429688</v>
      </c>
      <c r="F81" s="225">
        <f>'Salida Stata'!K51</f>
        <v>412.71160888671875</v>
      </c>
      <c r="G81" s="225">
        <f>'Salida Stata'!P51</f>
        <v>391.06137084960938</v>
      </c>
      <c r="H81" s="225">
        <f>'Salida Stata'!W51</f>
        <v>409.53854370117188</v>
      </c>
      <c r="I81" s="225">
        <f>'Salida Stata'!AC51</f>
        <v>410.85546875</v>
      </c>
      <c r="J81" s="225">
        <f>'Salida Stata'!AI51</f>
        <v>410.52761840820313</v>
      </c>
      <c r="K81" s="225">
        <f>'Salida Stata'!AO51</f>
        <v>410.66213989257813</v>
      </c>
      <c r="L81" s="225">
        <f>'Salida Stata'!AU51</f>
        <v>409.401611328125</v>
      </c>
      <c r="M81" s="225">
        <f>'Salida Stata'!BA51</f>
        <v>407.80636596679688</v>
      </c>
      <c r="N81" s="225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4.6229961258070995E-2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0.40736804914776914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5">
      <c r="D82" s="37">
        <f>+PAM!A55</f>
        <v>44228</v>
      </c>
      <c r="E82" s="225">
        <f>'Salida Stata'!E52</f>
        <v>423.82656860351563</v>
      </c>
      <c r="F82" s="225">
        <f>'Salida Stata'!K52</f>
        <v>426.65518188476563</v>
      </c>
      <c r="G82" s="225">
        <f>'Salida Stata'!P52</f>
        <v>404.64739990234375</v>
      </c>
      <c r="H82" s="225">
        <f>'Salida Stata'!W52</f>
        <v>423.5294189453125</v>
      </c>
      <c r="I82" s="225">
        <f>'Salida Stata'!AC52</f>
        <v>424.93820190429688</v>
      </c>
      <c r="J82" s="225">
        <f>'Salida Stata'!AI52</f>
        <v>424.57257080078125</v>
      </c>
      <c r="K82" s="225">
        <f>'Salida Stata'!AO52</f>
        <v>424.76065063476563</v>
      </c>
      <c r="L82" s="225">
        <f>'Salida Stata'!AU52</f>
        <v>423.67532348632813</v>
      </c>
      <c r="M82" s="225">
        <f>'Salida Stata'!BA52</f>
        <v>422.042724609375</v>
      </c>
      <c r="N82" s="225">
        <f>'Salida Stata'!BG52</f>
        <v>422.52322387695313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3.4484750490264782E-2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0.42385812856268701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423.82656860351563</v>
      </c>
      <c r="AU82" s="19">
        <f t="shared" si="9"/>
        <v>422.52322387695313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225">
        <f>'Salida Stata'!E53</f>
        <v>444.42410278320313</v>
      </c>
      <c r="F83" s="225">
        <f>'Salida Stata'!K53</f>
        <v>447.33029174804688</v>
      </c>
      <c r="G83" s="225">
        <f>'Salida Stata'!P53</f>
        <v>426.94747924804688</v>
      </c>
      <c r="H83" s="225">
        <f>'Salida Stata'!W53</f>
        <v>444.37762451171875</v>
      </c>
      <c r="I83" s="225">
        <f>'Salida Stata'!AC53</f>
        <v>445.21881103515625</v>
      </c>
      <c r="J83" s="225">
        <f>'Salida Stata'!AI53</f>
        <v>445.08853149414063</v>
      </c>
      <c r="K83" s="225">
        <f>'Salida Stata'!AO53</f>
        <v>445.2685546875</v>
      </c>
      <c r="L83" s="225">
        <f>'Salida Stata'!AU53</f>
        <v>444.066162109375</v>
      </c>
      <c r="M83" s="225">
        <f>'Salida Stata'!BA53</f>
        <v>442.44732666015625</v>
      </c>
      <c r="N83" s="225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4.8241990041874239E-2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0.44851460778925811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444.42410278320313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5">
      <c r="D84" s="37">
        <f>+PAM!A57</f>
        <v>44287</v>
      </c>
      <c r="E84" s="225">
        <f>'Salida Stata'!E54</f>
        <v>461.76812744140625</v>
      </c>
      <c r="F84" s="225">
        <f>'Salida Stata'!K54</f>
        <v>465.08065795898438</v>
      </c>
      <c r="G84" s="225">
        <f>'Salida Stata'!P54</f>
        <v>444.84158325195313</v>
      </c>
      <c r="H84" s="225">
        <f>'Salida Stata'!W54</f>
        <v>462.05368041992188</v>
      </c>
      <c r="I84" s="225">
        <f>'Salida Stata'!AC54</f>
        <v>462.96661376953125</v>
      </c>
      <c r="J84" s="225">
        <f>'Salida Stata'!AI54</f>
        <v>462.70123291015625</v>
      </c>
      <c r="K84" s="225">
        <f>'Salida Stata'!AO54</f>
        <v>462.90664672851563</v>
      </c>
      <c r="L84" s="225">
        <f>'Salida Stata'!AU54</f>
        <v>461.87478637695313</v>
      </c>
      <c r="M84" s="225">
        <f>'Salida Stata'!BA54</f>
        <v>460.07662963867188</v>
      </c>
      <c r="N84" s="225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3.9540988912438957E-2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0.48400739652897062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5">
      <c r="D85" s="37">
        <f>+PAM!A58</f>
        <v>44317</v>
      </c>
      <c r="E85" s="225">
        <f>'Salida Stata'!E55</f>
        <v>476.04702758789063</v>
      </c>
      <c r="F85" s="225">
        <f>'Salida Stata'!K55</f>
        <v>479.86648559570313</v>
      </c>
      <c r="G85" s="225">
        <f>'Salida Stata'!P55</f>
        <v>458.58929443359375</v>
      </c>
      <c r="H85" s="225">
        <f>'Salida Stata'!W55</f>
        <v>476.8172607421875</v>
      </c>
      <c r="I85" s="225">
        <f>'Salida Stata'!AC55</f>
        <v>477.9449462890625</v>
      </c>
      <c r="J85" s="225">
        <f>'Salida Stata'!AI55</f>
        <v>477.59814453125</v>
      </c>
      <c r="K85" s="225">
        <f>'Salida Stata'!AO55</f>
        <v>478.01437377929688</v>
      </c>
      <c r="L85" s="225">
        <f>'Salida Stata'!AU55</f>
        <v>476.90679931640625</v>
      </c>
      <c r="M85" s="225">
        <f>'Salida Stata'!BA55</f>
        <v>475.08828735351563</v>
      </c>
      <c r="N85" s="225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3.2301467680478479E-2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0.50839173299617291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476.04702758789063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5">
      <c r="D86" s="37">
        <f>+PAM!A59</f>
        <v>44348</v>
      </c>
      <c r="E86" s="225">
        <f>'Salida Stata'!E56</f>
        <v>491.24139404296875</v>
      </c>
      <c r="F86" s="225">
        <f>'Salida Stata'!K56</f>
        <v>495.27230834960938</v>
      </c>
      <c r="G86" s="225">
        <f>'Salida Stata'!P56</f>
        <v>473.1524658203125</v>
      </c>
      <c r="H86" s="225">
        <f>'Salida Stata'!W56</f>
        <v>492.26702880859375</v>
      </c>
      <c r="I86" s="225">
        <f>'Salida Stata'!AC56</f>
        <v>493.56768798828125</v>
      </c>
      <c r="J86" s="225">
        <f>'Salida Stata'!AI56</f>
        <v>493.06704711914063</v>
      </c>
      <c r="K86" s="225">
        <f>'Salida Stata'!AO56</f>
        <v>493.50704956054688</v>
      </c>
      <c r="L86" s="225">
        <f>'Salida Stata'!AU56</f>
        <v>492.41891479492188</v>
      </c>
      <c r="M86" s="225">
        <f>'Salida Stata'!BA56</f>
        <v>490.62985229492188</v>
      </c>
      <c r="N86" s="225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3.2431176875069578E-2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0.5189311347464407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5">
      <c r="D87" s="37">
        <f>+PAM!A60</f>
        <v>44378</v>
      </c>
      <c r="E87" s="225">
        <f>'Salida Stata'!E57</f>
        <v>505.13259887695313</v>
      </c>
      <c r="F87" s="225">
        <f>'Salida Stata'!K57</f>
        <v>509.34246826171875</v>
      </c>
      <c r="G87" s="225">
        <f>'Salida Stata'!P57</f>
        <v>487.549072265625</v>
      </c>
      <c r="H87" s="225">
        <f>'Salida Stata'!W57</f>
        <v>506.0552978515625</v>
      </c>
      <c r="I87" s="225">
        <f>'Salida Stata'!AC57</f>
        <v>507.73373413085938</v>
      </c>
      <c r="J87" s="225">
        <f>'Salida Stata'!AI57</f>
        <v>507.12188720703125</v>
      </c>
      <c r="K87" s="225">
        <f>'Salida Stata'!AO57</f>
        <v>507.70980834960938</v>
      </c>
      <c r="L87" s="225">
        <f>'Salida Stata'!AU57</f>
        <v>506.35971069335938</v>
      </c>
      <c r="M87" s="225">
        <f>'Salida Stata'!BA57</f>
        <v>504.78399658203125</v>
      </c>
      <c r="N87" s="225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2.865666252137733E-2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0.5298402831981015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505.13259887695313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5">
      <c r="D88" s="37">
        <f>+PAM!A61</f>
        <v>44409</v>
      </c>
      <c r="E88" s="225">
        <f>'Salida Stata'!E58</f>
        <v>515.2781982421875</v>
      </c>
      <c r="F88" s="225">
        <f>'Salida Stata'!K58</f>
        <v>519.86212158203125</v>
      </c>
      <c r="G88" s="225">
        <f>'Salida Stata'!P58</f>
        <v>499.46160888671875</v>
      </c>
      <c r="H88" s="225">
        <f>'Salida Stata'!W58</f>
        <v>517.19610595703125</v>
      </c>
      <c r="I88" s="225">
        <f>'Salida Stata'!AC58</f>
        <v>519.02685546875</v>
      </c>
      <c r="J88" s="225">
        <f>'Salida Stata'!AI58</f>
        <v>518.4312744140625</v>
      </c>
      <c r="K88" s="225">
        <f>'Salida Stata'!AO58</f>
        <v>519.15081787109375</v>
      </c>
      <c r="L88" s="225">
        <f>'Salida Stata'!AU58</f>
        <v>518.15301513671875</v>
      </c>
      <c r="M88" s="225">
        <f>'Salida Stata'!BA58</f>
        <v>516.95452880859375</v>
      </c>
      <c r="N88" s="225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2.263523047907845E-2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0.52438124524119623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5">
      <c r="D89" s="37">
        <f>+PAM!A62</f>
        <v>44440</v>
      </c>
      <c r="E89" s="225">
        <f>'Salida Stata'!E59</f>
        <v>532.6839599609375</v>
      </c>
      <c r="F89" s="225">
        <f>'Salida Stata'!K59</f>
        <v>537.43731689453125</v>
      </c>
      <c r="G89" s="225">
        <f>'Salida Stata'!P59</f>
        <v>518.3240966796875</v>
      </c>
      <c r="H89" s="225">
        <f>'Salida Stata'!W59</f>
        <v>535.0670166015625</v>
      </c>
      <c r="I89" s="225">
        <f>'Salida Stata'!AC59</f>
        <v>536.9271240234375</v>
      </c>
      <c r="J89" s="225">
        <f>'Salida Stata'!AI59</f>
        <v>536.204833984375</v>
      </c>
      <c r="K89" s="225">
        <f>'Salida Stata'!AO59</f>
        <v>536.84722900390625</v>
      </c>
      <c r="L89" s="225">
        <f>'Salida Stata'!AU59</f>
        <v>536.0118408203125</v>
      </c>
      <c r="M89" s="225">
        <f>'Salida Stata'!BA59</f>
        <v>534.9552001953125</v>
      </c>
      <c r="N89" s="225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3.4100113397051768E-2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0.53187805860523341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5">
      <c r="D90" s="37">
        <f>+PAM!A63</f>
        <v>44470</v>
      </c>
      <c r="E90" s="225">
        <f>'Salida Stata'!E60</f>
        <v>550.83697509765625</v>
      </c>
      <c r="F90" s="225">
        <f>'Salida Stata'!K60</f>
        <v>555.75726318359375</v>
      </c>
      <c r="G90" s="225">
        <f>'Salida Stata'!P60</f>
        <v>537.63043212890625</v>
      </c>
      <c r="H90" s="225">
        <f>'Salida Stata'!W60</f>
        <v>553.36810302734375</v>
      </c>
      <c r="I90" s="225">
        <f>'Salida Stata'!AC60</f>
        <v>555.36260986328125</v>
      </c>
      <c r="J90" s="225">
        <f>'Salida Stata'!AI60</f>
        <v>554.48272705078125</v>
      </c>
      <c r="K90" s="225">
        <f>'Salida Stata'!AO60</f>
        <v>555.1007080078125</v>
      </c>
      <c r="L90" s="225">
        <f>'Salida Stata'!AU60</f>
        <v>554.22283935546875</v>
      </c>
      <c r="M90" s="225">
        <f>'Salida Stata'!BA60</f>
        <v>553.28839111328125</v>
      </c>
      <c r="N90" s="225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3.4004334090493638E-2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0.52283116811777308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5">
      <c r="D91" s="37">
        <f>+PAM!A64</f>
        <v>44501</v>
      </c>
      <c r="E91" s="225">
        <f>'Salida Stata'!E61</f>
        <v>566.21710205078125</v>
      </c>
      <c r="F91" s="225">
        <f>'Salida Stata'!K61</f>
        <v>571.36822509765625</v>
      </c>
      <c r="G91" s="225">
        <f>'Salida Stata'!P61</f>
        <v>548.95501708984375</v>
      </c>
      <c r="H91" s="225">
        <f>'Salida Stata'!W61</f>
        <v>569.1292724609375</v>
      </c>
      <c r="I91" s="225">
        <f>'Salida Stata'!AC61</f>
        <v>571.14569091796875</v>
      </c>
      <c r="J91" s="225">
        <f>'Salida Stata'!AI61</f>
        <v>570.1793212890625</v>
      </c>
      <c r="K91" s="225">
        <f>'Salida Stata'!AO61</f>
        <v>570.72216796875</v>
      </c>
      <c r="L91" s="225">
        <f>'Salida Stata'!AU61</f>
        <v>570.02239990234375</v>
      </c>
      <c r="M91" s="225">
        <f>'Salida Stata'!BA61</f>
        <v>569.1845703125</v>
      </c>
      <c r="N91" s="225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2.8087595653764286E-2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0.51447506613631844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5">
      <c r="D92" s="37">
        <f>+PAM!A65</f>
        <v>44531</v>
      </c>
      <c r="E92" s="225">
        <f>'Salida Stata'!E62</f>
        <v>587.8359375</v>
      </c>
      <c r="F92" s="225">
        <f>'Salida Stata'!K62</f>
        <v>592.1019287109375</v>
      </c>
      <c r="G92" s="225">
        <f>'Salida Stata'!P62</f>
        <v>570.7054443359375</v>
      </c>
      <c r="H92" s="225">
        <f>'Salida Stata'!W62</f>
        <v>589.86260986328125</v>
      </c>
      <c r="I92" s="225">
        <f>'Salida Stata'!AC62</f>
        <v>591.04742431640625</v>
      </c>
      <c r="J92" s="225">
        <f>'Salida Stata'!AI62</f>
        <v>590.21795654296875</v>
      </c>
      <c r="K92" s="225">
        <f>'Salida Stata'!AO62</f>
        <v>590.339111328125</v>
      </c>
      <c r="L92" s="225">
        <f>'Salida Stata'!AU62</f>
        <v>590.1298828125</v>
      </c>
      <c r="M92" s="225">
        <f>'Salida Stata'!BA62</f>
        <v>588.56573486328125</v>
      </c>
      <c r="N92" s="225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3.5218194707665962E-2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0.50473570548280033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5">
      <c r="D93" s="37">
        <f>+PAM!A66</f>
        <v>44562</v>
      </c>
      <c r="E93" s="225">
        <f>'Salida Stata'!E63</f>
        <v>611.266357421875</v>
      </c>
      <c r="F93" s="225">
        <f>'Salida Stata'!K63</f>
        <v>615.36590576171875</v>
      </c>
      <c r="G93" s="225">
        <f>'Salida Stata'!P63</f>
        <v>593.224609375</v>
      </c>
      <c r="H93" s="225">
        <f>'Salida Stata'!W63</f>
        <v>612.6236572265625</v>
      </c>
      <c r="I93" s="225">
        <f>'Salida Stata'!AC63</f>
        <v>613.76953125</v>
      </c>
      <c r="J93" s="225">
        <f>'Salida Stata'!AI63</f>
        <v>612.851318359375</v>
      </c>
      <c r="K93" s="225">
        <f>'Salida Stata'!AO63</f>
        <v>612.8544921875</v>
      </c>
      <c r="L93" s="225">
        <f>'Salida Stata'!AU63</f>
        <v>612.498291015625</v>
      </c>
      <c r="M93" s="225">
        <f>'Salida Stata'!BA63</f>
        <v>610.64520263671875</v>
      </c>
      <c r="N93" s="225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3.8482056642328066E-2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0.49359231526296377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5">
      <c r="D94" s="37">
        <f>+PAM!A67</f>
        <v>44593</v>
      </c>
      <c r="E94" s="225">
        <f>'Salida Stata'!E64</f>
        <v>641.41400146484375</v>
      </c>
      <c r="F94" s="225">
        <f>'Salida Stata'!K64</f>
        <v>645.44146728515625</v>
      </c>
      <c r="G94" s="225">
        <f>'Salida Stata'!P64</f>
        <v>622.9742431640625</v>
      </c>
      <c r="H94" s="225">
        <f>'Salida Stata'!W64</f>
        <v>641.4261474609375</v>
      </c>
      <c r="I94" s="225">
        <f>'Salida Stata'!AC64</f>
        <v>642.32684326171875</v>
      </c>
      <c r="J94" s="225">
        <f>'Salida Stata'!AI64</f>
        <v>641.45989990234375</v>
      </c>
      <c r="K94" s="225">
        <f>'Salida Stata'!AO64</f>
        <v>641.2310791015625</v>
      </c>
      <c r="L94" s="225">
        <f>'Salida Stata'!AU64</f>
        <v>640.572998046875</v>
      </c>
      <c r="M94" s="225">
        <f>'Salida Stata'!BA64</f>
        <v>637.81585693359375</v>
      </c>
      <c r="N94" s="225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4.6657176953345036E-2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0.51116690262613562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5">
      <c r="D95" s="37">
        <f>+PAM!A68</f>
        <v>44621</v>
      </c>
      <c r="E95" s="225">
        <f>'Salida Stata'!E65</f>
        <v>685.817138671875</v>
      </c>
      <c r="F95" s="225">
        <f>'Salida Stata'!K65</f>
        <v>689.69970703125</v>
      </c>
      <c r="G95" s="225">
        <f>'Salida Stata'!P65</f>
        <v>666.21331787109375</v>
      </c>
      <c r="H95" s="225">
        <f>'Salida Stata'!W65</f>
        <v>684.706787109375</v>
      </c>
      <c r="I95" s="225">
        <f>'Salida Stata'!AC65</f>
        <v>684.9354248046875</v>
      </c>
      <c r="J95" s="225">
        <f>'Salida Stata'!AI65</f>
        <v>684.13800048828125</v>
      </c>
      <c r="K95" s="225">
        <f>'Salida Stata'!AO65</f>
        <v>683.7169189453125</v>
      </c>
      <c r="L95" s="225">
        <f>'Salida Stata'!AU65</f>
        <v>682.37994384765625</v>
      </c>
      <c r="M95" s="225">
        <f>'Salida Stata'!BA65</f>
        <v>679.195068359375</v>
      </c>
      <c r="N95" s="225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6.6277816685989199E-2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0.53716771593547485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5">
      <c r="D96" s="37">
        <f>+PAM!A69</f>
        <v>44652</v>
      </c>
      <c r="E96" s="225">
        <f>'Salida Stata'!E66</f>
        <v>725.723388671875</v>
      </c>
      <c r="F96" s="225">
        <f>'Salida Stata'!K66</f>
        <v>729.99041748046875</v>
      </c>
      <c r="G96" s="225">
        <f>'Salida Stata'!P66</f>
        <v>707.63262939453125</v>
      </c>
      <c r="H96" s="225">
        <f>'Salida Stata'!W66</f>
        <v>724.9666748046875</v>
      </c>
      <c r="I96" s="225">
        <f>'Salida Stata'!AC66</f>
        <v>725.355224609375</v>
      </c>
      <c r="J96" s="225">
        <f>'Salida Stata'!AI66</f>
        <v>724.30755615234375</v>
      </c>
      <c r="K96" s="225">
        <f>'Salida Stata'!AO66</f>
        <v>723.740478515625</v>
      </c>
      <c r="L96" s="225">
        <f>'Salida Stata'!AU66</f>
        <v>722.5205078125</v>
      </c>
      <c r="M96" s="225">
        <f>'Salida Stata'!BA66</f>
        <v>719.5111083984375</v>
      </c>
      <c r="N96" s="225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5.8553377006983043E-2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0.56528130596557502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5">
      <c r="D97" s="37">
        <f>+PAM!A70</f>
        <v>44682</v>
      </c>
      <c r="E97" s="225">
        <f>'Salida Stata'!E67</f>
        <v>762.364990234375</v>
      </c>
      <c r="F97" s="225">
        <f>'Salida Stata'!K67</f>
        <v>767.55792236328125</v>
      </c>
      <c r="G97" s="225">
        <f>'Salida Stata'!P67</f>
        <v>740.35955810546875</v>
      </c>
      <c r="H97" s="225">
        <f>'Salida Stata'!W67</f>
        <v>763.026611328125</v>
      </c>
      <c r="I97" s="225">
        <f>'Salida Stata'!AC67</f>
        <v>763.68096923828125</v>
      </c>
      <c r="J97" s="225">
        <f>'Salida Stata'!AI67</f>
        <v>762.4857177734375</v>
      </c>
      <c r="K97" s="225">
        <f>'Salida Stata'!AO67</f>
        <v>762.133056640625</v>
      </c>
      <c r="L97" s="225">
        <f>'Salida Stata'!AU67</f>
        <v>761.272216796875</v>
      </c>
      <c r="M97" s="225">
        <f>'Salida Stata'!BA67</f>
        <v>758.42791748046875</v>
      </c>
      <c r="N97" s="225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5.2773468476936758E-2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0.5963230521469598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5">
      <c r="D98" s="37">
        <f>+PAM!A71</f>
        <v>44713</v>
      </c>
      <c r="E98" s="225">
        <f>'Salida Stata'!E68</f>
        <v>800.38519287109375</v>
      </c>
      <c r="F98" s="225">
        <f>'Salida Stata'!K68</f>
        <v>806.4542236328125</v>
      </c>
      <c r="G98" s="225">
        <f>'Salida Stata'!P68</f>
        <v>780.196044921875</v>
      </c>
      <c r="H98" s="225">
        <f>'Salida Stata'!W68</f>
        <v>802.01666259765625</v>
      </c>
      <c r="I98" s="225">
        <f>'Salida Stata'!AC68</f>
        <v>803.3685302734375</v>
      </c>
      <c r="J98" s="225">
        <f>'Salida Stata'!AI68</f>
        <v>801.86761474609375</v>
      </c>
      <c r="K98" s="225">
        <f>'Salida Stata'!AO68</f>
        <v>801.72344970703125</v>
      </c>
      <c r="L98" s="225">
        <f>'Salida Stata'!AU68</f>
        <v>800.8916015625</v>
      </c>
      <c r="M98" s="225">
        <f>'Salida Stata'!BA68</f>
        <v>798.4619140625</v>
      </c>
      <c r="N98" s="225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5.1552155378102871E-2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0.62588750103970359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39" si="27">+($AT98/$AT$32)-($AU98/$AU$32)</f>
        <v>4.5887451171874538E-2</v>
      </c>
      <c r="AW98" s="52">
        <f t="shared" si="23"/>
        <v>5.0350209760918752E-3</v>
      </c>
    </row>
    <row r="99" spans="4:49" x14ac:dyDescent="0.25">
      <c r="D99" s="37">
        <f>+PAM!A72</f>
        <v>44743</v>
      </c>
      <c r="E99" s="225">
        <f>'Salida Stata'!E69</f>
        <v>859.19281005859375</v>
      </c>
      <c r="F99" s="225">
        <f>'Salida Stata'!K69</f>
        <v>865.65484619140625</v>
      </c>
      <c r="G99" s="225">
        <f>'Salida Stata'!P69</f>
        <v>834.6766357421875</v>
      </c>
      <c r="H99" s="225">
        <f>'Salida Stata'!W69</f>
        <v>862.5396728515625</v>
      </c>
      <c r="I99" s="225">
        <f>'Salida Stata'!AC69</f>
        <v>863.148193359375</v>
      </c>
      <c r="J99" s="225">
        <f>'Salida Stata'!AI69</f>
        <v>862.062255859375</v>
      </c>
      <c r="K99" s="225">
        <f>'Salida Stata'!AO69</f>
        <v>861.462646484375</v>
      </c>
      <c r="L99" s="225">
        <f>'Salida Stata'!AU69</f>
        <v>862.24639892578125</v>
      </c>
      <c r="M99" s="225">
        <f>'Salida Stata'!BA69</f>
        <v>859.36822509765625</v>
      </c>
      <c r="N99" s="225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7.518262902192796E-2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0.69942611714278557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5">
      <c r="D100" s="37">
        <f>+PAM!A73</f>
        <v>44774</v>
      </c>
      <c r="E100" s="225">
        <f>'Salida Stata'!E70</f>
        <v>920.25518798828125</v>
      </c>
      <c r="F100" s="225">
        <f>'Salida Stata'!K70</f>
        <v>926.48297119140625</v>
      </c>
      <c r="G100" s="225">
        <f>'Salida Stata'!P70</f>
        <v>892.90521240234375</v>
      </c>
      <c r="H100" s="225">
        <f>'Salida Stata'!W70</f>
        <v>923.034423828125</v>
      </c>
      <c r="I100" s="225">
        <f>'Salida Stata'!AC70</f>
        <v>922.9747314453125</v>
      </c>
      <c r="J100" s="225">
        <f>'Salida Stata'!AI70</f>
        <v>921.7998046875</v>
      </c>
      <c r="K100" s="225">
        <f>'Salida Stata'!AO70</f>
        <v>920.4732666015625</v>
      </c>
      <c r="L100" s="225">
        <f>'Salida Stata'!AU70</f>
        <v>922.0362548828125</v>
      </c>
      <c r="M100" s="225">
        <f>'Salida Stata'!BA70</f>
        <v>918.17718505859375</v>
      </c>
      <c r="N100" s="225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6.9256192976226094E-2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0.77690132913687071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5">
      <c r="D101" s="37">
        <f>+PAM!A74</f>
        <v>44805</v>
      </c>
      <c r="E101" s="225">
        <f>'Salida Stata'!E71</f>
        <v>980.582275390625</v>
      </c>
      <c r="F101" s="225">
        <f>'Salida Stata'!K71</f>
        <v>986.0113525390625</v>
      </c>
      <c r="G101" s="225">
        <f>'Salida Stata'!P71</f>
        <v>949.77288818359375</v>
      </c>
      <c r="H101" s="225">
        <f>'Salida Stata'!W71</f>
        <v>982.53839111328125</v>
      </c>
      <c r="I101" s="225">
        <f>'Salida Stata'!AC71</f>
        <v>981.12579345703125</v>
      </c>
      <c r="J101" s="225">
        <f>'Salida Stata'!AI71</f>
        <v>979.7996826171875</v>
      </c>
      <c r="K101" s="225">
        <f>'Salida Stata'!AO71</f>
        <v>977.399169921875</v>
      </c>
      <c r="L101" s="225">
        <f>'Salida Stata'!AU71</f>
        <v>979.91192626953125</v>
      </c>
      <c r="M101" s="225">
        <f>'Salida Stata'!BA71</f>
        <v>974.6614990234375</v>
      </c>
      <c r="N101" s="225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6.2639722451166335E-2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0.82594113544219261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5">
      <c r="D102" s="37">
        <f>+PAM!A75</f>
        <v>44835</v>
      </c>
      <c r="E102" s="225">
        <f>'Salida Stata'!E72</f>
        <v>1040.1324462890625</v>
      </c>
      <c r="F102" s="225">
        <f>'Salida Stata'!K72</f>
        <v>1046.2098388671875</v>
      </c>
      <c r="G102" s="225">
        <f>'Salida Stata'!P72</f>
        <v>1013.177490234375</v>
      </c>
      <c r="H102" s="225">
        <f>'Salida Stata'!W72</f>
        <v>1042.773193359375</v>
      </c>
      <c r="I102" s="225">
        <f>'Salida Stata'!AC72</f>
        <v>1041.849609375</v>
      </c>
      <c r="J102" s="225">
        <f>'Salida Stata'!AI72</f>
        <v>1040.076904296875</v>
      </c>
      <c r="K102" s="225">
        <f>'Salida Stata'!AO72</f>
        <v>1037.604736328125</v>
      </c>
      <c r="L102" s="225">
        <f>'Salida Stata'!AU72</f>
        <v>1040.0496826171875</v>
      </c>
      <c r="M102" s="225">
        <f>'Salida Stata'!BA72</f>
        <v>1035.177734375</v>
      </c>
      <c r="N102" s="225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6.1396174753997501E-2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0.87431219830332063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5">
      <c r="D103" s="37">
        <f>+PAM!A76</f>
        <v>44866</v>
      </c>
      <c r="E103" s="225">
        <f>'Salida Stata'!E73</f>
        <v>1090.0408935546875</v>
      </c>
      <c r="F103" s="225">
        <f>'Salida Stata'!K73</f>
        <v>1096.568603515625</v>
      </c>
      <c r="G103" s="225">
        <f>'Salida Stata'!P73</f>
        <v>1061.6710205078125</v>
      </c>
      <c r="H103" s="225">
        <f>'Salida Stata'!W73</f>
        <v>1093.822509765625</v>
      </c>
      <c r="I103" s="225">
        <f>'Salida Stata'!AC73</f>
        <v>1093.2999267578125</v>
      </c>
      <c r="J103" s="225">
        <f>'Salida Stata'!AI73</f>
        <v>1091.3326416015625</v>
      </c>
      <c r="K103" s="225">
        <f>'Salida Stata'!AO73</f>
        <v>1089.08642578125</v>
      </c>
      <c r="L103" s="225">
        <f>'Salida Stata'!AU73</f>
        <v>1091.929931640625</v>
      </c>
      <c r="M103" s="225">
        <f>'Salida Stata'!BA73</f>
        <v>1087.50634765625</v>
      </c>
      <c r="N103" s="225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4.9350471642873428E-2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0.91307666546144728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5">
      <c r="D104" s="37">
        <f>+PAM!A77</f>
        <v>44896</v>
      </c>
      <c r="E104" s="225">
        <f>'Salida Stata'!E74</f>
        <v>1143.5955810546875</v>
      </c>
      <c r="F104" s="225">
        <f>'Salida Stata'!K74</f>
        <v>1150.559326171875</v>
      </c>
      <c r="G104" s="225">
        <f>'Salida Stata'!P74</f>
        <v>1117.1116943359375</v>
      </c>
      <c r="H104" s="225">
        <f>'Salida Stata'!W74</f>
        <v>1148.655029296875</v>
      </c>
      <c r="I104" s="225">
        <f>'Salida Stata'!AC74</f>
        <v>1148.5975341796875</v>
      </c>
      <c r="J104" s="225">
        <f>'Salida Stata'!AI74</f>
        <v>1146.431640625</v>
      </c>
      <c r="K104" s="225">
        <f>'Salida Stata'!AO74</f>
        <v>1144.4991455078125</v>
      </c>
      <c r="L104" s="225">
        <f>'Salida Stata'!AU74</f>
        <v>1147.8892822265625</v>
      </c>
      <c r="M104" s="225">
        <f>'Salida Stata'!BA74</f>
        <v>1143.996826171875</v>
      </c>
      <c r="N104" s="225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5.0786373469694945E-2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0.94184656118548893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5">
      <c r="D105" s="37">
        <f>+PAM!A78</f>
        <v>44927</v>
      </c>
      <c r="E105" s="225">
        <f>'Salida Stata'!E75</f>
        <v>1214.894287109375</v>
      </c>
      <c r="F105" s="225">
        <f>'Salida Stata'!K75</f>
        <v>1220.935791015625</v>
      </c>
      <c r="G105" s="225">
        <f>'Salida Stata'!P75</f>
        <v>1183.6051025390625</v>
      </c>
      <c r="H105" s="225">
        <f>'Salida Stata'!W75</f>
        <v>1218.379150390625</v>
      </c>
      <c r="I105" s="225">
        <f>'Salida Stata'!AC75</f>
        <v>1217.9212646484375</v>
      </c>
      <c r="J105" s="225">
        <f>'Salida Stata'!AI75</f>
        <v>1215.94921875</v>
      </c>
      <c r="K105" s="225">
        <f>'Salida Stata'!AO75</f>
        <v>1213.81103515625</v>
      </c>
      <c r="L105" s="225">
        <f>'Salida Stata'!AU75</f>
        <v>1217.132568359375</v>
      </c>
      <c r="M105" s="225">
        <f>'Salida Stata'!BA75</f>
        <v>1212.5562744140625</v>
      </c>
      <c r="N105" s="225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6.0739233887102007E-2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0.98346502037601291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5">
      <c r="D106" s="37">
        <f>+PAM!A79</f>
        <v>44958</v>
      </c>
      <c r="E106" s="225">
        <f>'Salida Stata'!E76</f>
        <v>1297.4017333984375</v>
      </c>
      <c r="F106" s="225">
        <f>'Salida Stata'!K76</f>
        <v>1301.6231689453125</v>
      </c>
      <c r="G106" s="225">
        <f>'Salida Stata'!P76</f>
        <v>1267.5433349609375</v>
      </c>
      <c r="H106" s="225">
        <f>'Salida Stata'!W76</f>
        <v>1296.3504638671875</v>
      </c>
      <c r="I106" s="225">
        <f>'Salida Stata'!AC76</f>
        <v>1295.2001953125</v>
      </c>
      <c r="J106" s="225">
        <f>'Salida Stata'!AI76</f>
        <v>1293.072509765625</v>
      </c>
      <c r="K106" s="225">
        <f>'Salida Stata'!AO76</f>
        <v>1290.075927734375</v>
      </c>
      <c r="L106" s="225">
        <f>'Salida Stata'!AU76</f>
        <v>1292.4368896484375</v>
      </c>
      <c r="M106" s="225">
        <f>'Salida Stata'!BA76</f>
        <v>1286.2587890625</v>
      </c>
      <c r="N106" s="225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6.3506936505733247E-2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1.0153961143481496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5">
      <c r="D107" s="37">
        <f>+PAM!A80</f>
        <v>44986</v>
      </c>
      <c r="E107" s="225">
        <f>'Salida Stata'!E77</f>
        <v>1403.9052734375</v>
      </c>
      <c r="F107" s="225">
        <f>'Salida Stata'!K77</f>
        <v>1406.54345703125</v>
      </c>
      <c r="G107" s="225">
        <f>'Salida Stata'!P77</f>
        <v>1372.1859130859375</v>
      </c>
      <c r="H107" s="225">
        <f>'Salida Stata'!W77</f>
        <v>1399.079345703125</v>
      </c>
      <c r="I107" s="225">
        <f>'Salida Stata'!AC77</f>
        <v>1396.4915771484375</v>
      </c>
      <c r="J107" s="225">
        <f>'Salida Stata'!AI77</f>
        <v>1394.4136962890625</v>
      </c>
      <c r="K107" s="225">
        <f>'Salida Stata'!AO77</f>
        <v>1390.760009765625</v>
      </c>
      <c r="L107" s="225">
        <f>'Salida Stata'!AU77</f>
        <v>1391.6019287109375</v>
      </c>
      <c r="M107" s="225">
        <f>'Salida Stata'!BA77</f>
        <v>1385.229248046875</v>
      </c>
      <c r="N107" s="225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7.8215474342873792E-2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1.0379597544048091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5">
      <c r="D108" s="37">
        <f>+PAM!A81</f>
        <v>45017</v>
      </c>
      <c r="E108" s="225">
        <f>'Salida Stata'!E78</f>
        <v>1529.90234375</v>
      </c>
      <c r="F108" s="225">
        <f>'Salida Stata'!K78</f>
        <v>1530.323974609375</v>
      </c>
      <c r="G108" s="225">
        <f>'Salida Stata'!P78</f>
        <v>1494.0648193359375</v>
      </c>
      <c r="H108" s="225">
        <f>'Salida Stata'!W78</f>
        <v>1520.4029541015625</v>
      </c>
      <c r="I108" s="225">
        <f>'Salida Stata'!AC78</f>
        <v>1515.4034423828125</v>
      </c>
      <c r="J108" s="225">
        <f>'Salida Stata'!AI78</f>
        <v>1513.639892578125</v>
      </c>
      <c r="K108" s="225">
        <f>'Salida Stata'!AO78</f>
        <v>1507.862548828125</v>
      </c>
      <c r="L108" s="225">
        <f>'Salida Stata'!AU78</f>
        <v>1509.3765869140625</v>
      </c>
      <c r="M108" s="225">
        <f>'Salida Stata'!BA78</f>
        <v>1500.553955078125</v>
      </c>
      <c r="N108" s="225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8.5401514895506292E-2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1.0896486211979295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5">
      <c r="D109" s="37">
        <f>+PAM!A82</f>
        <v>45047</v>
      </c>
      <c r="E109" s="225">
        <f>'Salida Stata'!E79</f>
        <v>1640.584716796875</v>
      </c>
      <c r="F109" s="225">
        <f>'Salida Stata'!K79</f>
        <v>1643.029296875</v>
      </c>
      <c r="G109" s="225">
        <f>'Salida Stata'!P79</f>
        <v>1607.6973876953125</v>
      </c>
      <c r="H109" s="225">
        <f>'Salida Stata'!W79</f>
        <v>1635.1214599609375</v>
      </c>
      <c r="I109" s="225">
        <f>'Salida Stata'!AC79</f>
        <v>1631.91455078125</v>
      </c>
      <c r="J109" s="225">
        <f>'Salida Stata'!AI79</f>
        <v>1629.8466796875</v>
      </c>
      <c r="K109" s="225">
        <f>'Salida Stata'!AO79</f>
        <v>1625.0308837890625</v>
      </c>
      <c r="L109" s="225">
        <f>'Salida Stata'!AU79</f>
        <v>1627.422119140625</v>
      </c>
      <c r="M109" s="225">
        <f>'Salida Stata'!BA79</f>
        <v>1620.927734375</v>
      </c>
      <c r="N109" s="225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7.6790302504688324E-2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1.137319602291551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5">
      <c r="D110" s="37">
        <f>+PAM!A83</f>
        <v>45078</v>
      </c>
      <c r="E110" s="225">
        <f>'Salida Stata'!E80</f>
        <v>1729.5537109375</v>
      </c>
      <c r="F110" s="225">
        <f>'Salida Stata'!K80</f>
        <v>1735.0035400390625</v>
      </c>
      <c r="G110" s="225">
        <f>'Salida Stata'!P80</f>
        <v>1694.279541015625</v>
      </c>
      <c r="H110" s="225">
        <f>'Salida Stata'!W80</f>
        <v>1728.7041015625</v>
      </c>
      <c r="I110" s="225">
        <f>'Salida Stata'!AC80</f>
        <v>1727.4229736328125</v>
      </c>
      <c r="J110" s="225">
        <f>'Salida Stata'!AI80</f>
        <v>1725.2022705078125</v>
      </c>
      <c r="K110" s="225">
        <f>'Salida Stata'!AO80</f>
        <v>1721.461669921875</v>
      </c>
      <c r="L110" s="225">
        <f>'Salida Stata'!AU80</f>
        <v>1724.64306640625</v>
      </c>
      <c r="M110" s="225">
        <f>'Salida Stata'!BA80</f>
        <v>1719.8736572265625</v>
      </c>
      <c r="N110" s="225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5.8865053264280265E-2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1.1521833443529839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5">
      <c r="D111" s="37">
        <f>+PAM!A84</f>
        <v>45108</v>
      </c>
      <c r="E111" s="225">
        <f>'Salida Stata'!E81</f>
        <v>1836.1278076171875</v>
      </c>
      <c r="F111" s="225">
        <f>'Salida Stata'!K81</f>
        <v>1842.3145751953125</v>
      </c>
      <c r="G111" s="225">
        <f>'Salida Stata'!P81</f>
        <v>1796.16845703125</v>
      </c>
      <c r="H111" s="225">
        <f>'Salida Stata'!W81</f>
        <v>1838.1719970703125</v>
      </c>
      <c r="I111" s="225">
        <f>'Salida Stata'!AC81</f>
        <v>1838.2039794921875</v>
      </c>
      <c r="J111" s="225">
        <f>'Salida Stata'!AI81</f>
        <v>1835.476318359375</v>
      </c>
      <c r="K111" s="225">
        <f>'Salida Stata'!AO81</f>
        <v>1832.4237060546875</v>
      </c>
      <c r="L111" s="225">
        <f>'Salida Stata'!AU81</f>
        <v>1836.0291748046875</v>
      </c>
      <c r="M111" s="225">
        <f>'Salida Stata'!BA81</f>
        <v>1833.394287109375</v>
      </c>
      <c r="N111" s="225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6.4373705221829169E-2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1.130547219340329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5">
      <c r="D112" s="37">
        <f>+PAM!A85</f>
        <v>45139</v>
      </c>
      <c r="E112" s="225">
        <f>'Salida Stata'!E82</f>
        <v>2067.25439453125</v>
      </c>
      <c r="F112" s="225">
        <f>'Salida Stata'!K82</f>
        <v>2073.4677734375</v>
      </c>
      <c r="G112" s="225">
        <f>'Salida Stata'!P82</f>
        <v>2018.9088134765625</v>
      </c>
      <c r="H112" s="225">
        <f>'Salida Stata'!W82</f>
        <v>2063.2001953125</v>
      </c>
      <c r="I112" s="225">
        <f>'Salida Stata'!AC82</f>
        <v>2063.007080078125</v>
      </c>
      <c r="J112" s="225">
        <f>'Salida Stata'!AI82</f>
        <v>2060.0693359375</v>
      </c>
      <c r="K112" s="225">
        <f>'Salida Stata'!AO82</f>
        <v>2055.186767578125</v>
      </c>
      <c r="L112" s="225">
        <f>'Salida Stata'!AU82</f>
        <v>2057.8798828125</v>
      </c>
      <c r="M112" s="225">
        <f>'Salida Stata'!BA82</f>
        <v>2052.4423828125</v>
      </c>
      <c r="N112" s="225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0.12241216390812393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1.236463188594676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5">
      <c r="D113" s="37">
        <f>+PAM!A86</f>
        <v>45170</v>
      </c>
      <c r="E113" s="225">
        <f>'Salida Stata'!E83</f>
        <v>2348.003173828125</v>
      </c>
      <c r="F113" s="225">
        <f>'Salida Stata'!K83</f>
        <v>2350.802978515625</v>
      </c>
      <c r="G113" s="225">
        <f>'Salida Stata'!P83</f>
        <v>2268.891357421875</v>
      </c>
      <c r="H113" s="225">
        <f>'Salida Stata'!W83</f>
        <v>2336.81298828125</v>
      </c>
      <c r="I113" s="225">
        <f>'Salida Stata'!AC83</f>
        <v>2332.1728515625</v>
      </c>
      <c r="J113" s="225">
        <f>'Salida Stata'!AI83</f>
        <v>2329.87841796875</v>
      </c>
      <c r="K113" s="225">
        <f>'Salida Stata'!AO83</f>
        <v>2321.177978515625</v>
      </c>
      <c r="L113" s="225">
        <f>'Salida Stata'!AU83</f>
        <v>2325.81884765625</v>
      </c>
      <c r="M113" s="225">
        <f>'Salida Stata'!BA83</f>
        <v>2315.075439453125</v>
      </c>
      <c r="N113" s="225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0.1307483734730237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1.3798066827413717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5">
      <c r="D114" s="37">
        <f>+PAM!A87</f>
        <v>45200</v>
      </c>
      <c r="E114" s="225">
        <f>'Salida Stata'!E84</f>
        <v>2542.0224609375</v>
      </c>
      <c r="F114" s="225">
        <f>'Salida Stata'!K84</f>
        <v>2544.441162109375</v>
      </c>
      <c r="G114" s="225">
        <f>'Salida Stata'!P84</f>
        <v>2467.7314453125</v>
      </c>
      <c r="H114" s="225">
        <f>'Salida Stata'!W84</f>
        <v>2532.979248046875</v>
      </c>
      <c r="I114" s="225">
        <f>'Salida Stata'!AC84</f>
        <v>2525.425048828125</v>
      </c>
      <c r="J114" s="225">
        <f>'Salida Stata'!AI84</f>
        <v>2523.51611328125</v>
      </c>
      <c r="K114" s="225">
        <f>'Salida Stata'!AO84</f>
        <v>2512.876708984375</v>
      </c>
      <c r="L114" s="225">
        <f>'Salida Stata'!AU84</f>
        <v>2522.023193359375</v>
      </c>
      <c r="M114" s="225">
        <f>'Salida Stata'!BA84</f>
        <v>2508.87109375</v>
      </c>
      <c r="N114" s="225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8.3056026132919625E-2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1.428371262381666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5">
      <c r="D115" s="37">
        <f>+PAM!A88</f>
        <v>45231</v>
      </c>
      <c r="E115" s="225">
        <f>'Salida Stata'!E85</f>
        <v>2881.57568359375</v>
      </c>
      <c r="F115" s="225">
        <f>'Salida Stata'!K85</f>
        <v>2881.9248046875</v>
      </c>
      <c r="G115" s="225">
        <f>'Salida Stata'!P85</f>
        <v>2793.24658203125</v>
      </c>
      <c r="H115" s="225">
        <f>'Salida Stata'!W85</f>
        <v>2864.20361328125</v>
      </c>
      <c r="I115" s="225">
        <f>'Salida Stata'!AC85</f>
        <v>2854.531005859375</v>
      </c>
      <c r="J115" s="225">
        <f>'Salida Stata'!AI85</f>
        <v>2851.861083984375</v>
      </c>
      <c r="K115" s="225">
        <f>'Salida Stata'!AO85</f>
        <v>2837.631103515625</v>
      </c>
      <c r="L115" s="225">
        <f>'Salida Stata'!AU85</f>
        <v>2846.65625</v>
      </c>
      <c r="M115" s="225">
        <f>'Salida Stata'!BA85</f>
        <v>2828.583251953125</v>
      </c>
      <c r="N115" s="225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0.13011902206014558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1.6152831016935179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5">
      <c r="D116" s="37">
        <f>+PAM!A89</f>
        <v>45261</v>
      </c>
      <c r="E116" s="225">
        <f>'Salida Stata'!E86</f>
        <v>3618.37255859375</v>
      </c>
      <c r="F116" s="225">
        <f>'Salida Stata'!K86</f>
        <v>3625.2451171875</v>
      </c>
      <c r="G116" s="225">
        <f>'Salida Stata'!P86</f>
        <v>3494.85791015625</v>
      </c>
      <c r="H116" s="225">
        <f>'Salida Stata'!W86</f>
        <v>3589.409423828125</v>
      </c>
      <c r="I116" s="225">
        <f>'Salida Stata'!AC86</f>
        <v>3584.95458984375</v>
      </c>
      <c r="J116" s="225">
        <f>'Salida Stata'!AI86</f>
        <v>3580.480224609375</v>
      </c>
      <c r="K116" s="225">
        <f>'Salida Stata'!AO86</f>
        <v>3564.319580078125</v>
      </c>
      <c r="L116" s="225">
        <f>'Salida Stata'!AU86</f>
        <v>3571.97314453125</v>
      </c>
      <c r="M116" s="225">
        <f>'Salida Stata'!BA86</f>
        <v>3543.218994140625</v>
      </c>
      <c r="N116" s="225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0.25698049898302866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2.1284759120864347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5">
      <c r="D117" s="37">
        <f>+PAM!A90</f>
        <v>45292</v>
      </c>
      <c r="E117" s="225">
        <f>'Salida Stata'!E87</f>
        <v>4374.1552734375</v>
      </c>
      <c r="F117" s="225">
        <f>'Salida Stata'!K87</f>
        <v>4378.43701171875</v>
      </c>
      <c r="G117" s="225">
        <f>'Salida Stata'!P87</f>
        <v>4161.564453125</v>
      </c>
      <c r="H117" s="225">
        <f>'Salida Stata'!W87</f>
        <v>4341.93798828125</v>
      </c>
      <c r="I117" s="225">
        <f>'Salida Stata'!AC87</f>
        <v>4337.81201171875</v>
      </c>
      <c r="J117" s="225">
        <f>'Salida Stata'!AI87</f>
        <v>4333.3955078125</v>
      </c>
      <c r="K117" s="225">
        <f>'Salida Stata'!AO87</f>
        <v>4317.38525390625</v>
      </c>
      <c r="L117" s="225">
        <f>'Salida Stata'!AU87</f>
        <v>4330.58154296875</v>
      </c>
      <c r="M117" s="225">
        <f>'Salida Stata'!BA87</f>
        <v>4292.5048828125</v>
      </c>
      <c r="N117" s="225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0.21203681979011701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2.5747032580099747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5">
      <c r="D118" s="37">
        <f>+PAM!A91</f>
        <v>45323</v>
      </c>
      <c r="E118" s="225">
        <f>'Salida Stata'!E88</f>
        <v>4884.658203125</v>
      </c>
      <c r="F118" s="225">
        <f>'Salida Stata'!K88</f>
        <v>4889.93798828125</v>
      </c>
      <c r="G118" s="225">
        <f>'Salida Stata'!P88</f>
        <v>4771.40087890625</v>
      </c>
      <c r="H118" s="225">
        <f>'Salida Stata'!W88</f>
        <v>4852.07470703125</v>
      </c>
      <c r="I118" s="225">
        <f>'Salida Stata'!AC88</f>
        <v>4854.537109375</v>
      </c>
      <c r="J118" s="225">
        <f>'Salida Stata'!AI88</f>
        <v>4845.8095703125</v>
      </c>
      <c r="K118" s="225">
        <f>'Salida Stata'!AO88</f>
        <v>4832.396484375</v>
      </c>
      <c r="L118" s="225">
        <f>'Salida Stata'!AU88</f>
        <v>4844.72021484375</v>
      </c>
      <c r="M118" s="225">
        <f>'Salida Stata'!BA88</f>
        <v>4805.7744140625</v>
      </c>
      <c r="N118" s="225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0.11889319282549415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2.7608698208400591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5">
      <c r="D119" s="37">
        <f>+PAM!A92</f>
        <v>45352</v>
      </c>
      <c r="E119" s="225">
        <f>'Salida Stata'!E89</f>
        <v>5419.986328125</v>
      </c>
      <c r="F119" s="225">
        <f>'Salida Stata'!K89</f>
        <v>5435.34375</v>
      </c>
      <c r="G119" s="225">
        <f>'Salida Stata'!P89</f>
        <v>5335.451171875</v>
      </c>
      <c r="H119" s="225">
        <f>'Salida Stata'!W89</f>
        <v>5395.35595703125</v>
      </c>
      <c r="I119" s="225">
        <f>'Salida Stata'!AC89</f>
        <v>5404.888671875</v>
      </c>
      <c r="J119" s="225">
        <f>'Salida Stata'!AI89</f>
        <v>5392.65283203125</v>
      </c>
      <c r="K119" s="225">
        <f>'Salida Stata'!AO89</f>
        <v>5387.77978515625</v>
      </c>
      <c r="L119" s="225">
        <f>'Salida Stata'!AU89</f>
        <v>5387.73046875</v>
      </c>
      <c r="M119" s="225">
        <f>'Salida Stata'!BA89</f>
        <v>5356.48681640625</v>
      </c>
      <c r="N119" s="225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0.11279330233265372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2.881479024521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5">
      <c r="D120" s="37">
        <f>+PAM!A93</f>
        <v>45383</v>
      </c>
      <c r="E120" s="225">
        <f>'Salida Stata'!E90</f>
        <v>5880.064453125</v>
      </c>
      <c r="F120" s="225">
        <f>'Salida Stata'!K90</f>
        <v>5909.748046875</v>
      </c>
      <c r="G120" s="225">
        <f>'Salida Stata'!P90</f>
        <v>5835.58154296875</v>
      </c>
      <c r="H120" s="225">
        <f>'Salida Stata'!W90</f>
        <v>5861.22021484375</v>
      </c>
      <c r="I120" s="225">
        <f>'Salida Stata'!AC90</f>
        <v>5886.83203125</v>
      </c>
      <c r="J120" s="225">
        <f>'Salida Stata'!AI90</f>
        <v>5871.482421875</v>
      </c>
      <c r="K120" s="225">
        <f>'Salida Stata'!AO90</f>
        <v>5874.814453125</v>
      </c>
      <c r="L120" s="225">
        <f>'Salida Stata'!AU90</f>
        <v>5861.0166015625</v>
      </c>
      <c r="M120" s="225">
        <f>'Salida Stata'!BA90</f>
        <v>5839.5771484375</v>
      </c>
      <c r="N120" s="225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8.7635860887988581E-2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2.8894692170758516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5">
      <c r="D121" s="37">
        <f>+PAM!A94</f>
        <v>45413</v>
      </c>
      <c r="E121" s="225">
        <f>'Salida Stata'!E91</f>
        <v>6132.00537109375</v>
      </c>
      <c r="F121" s="225">
        <f>'Salida Stata'!K91</f>
        <v>6151.79638671875</v>
      </c>
      <c r="G121" s="225">
        <f>'Salida Stata'!P91</f>
        <v>6095.47802734375</v>
      </c>
      <c r="H121" s="225">
        <f>'Salida Stata'!W91</f>
        <v>6103.5771484375</v>
      </c>
      <c r="I121" s="225">
        <f>'Salida Stata'!AC91</f>
        <v>6121.98388671875</v>
      </c>
      <c r="J121" s="225">
        <f>'Salida Stata'!AI91</f>
        <v>6107.0048828125</v>
      </c>
      <c r="K121" s="225">
        <f>'Salida Stata'!AO91</f>
        <v>6106.4208984375</v>
      </c>
      <c r="L121" s="225">
        <f>'Salida Stata'!AU91</f>
        <v>6096.072265625</v>
      </c>
      <c r="M121" s="225">
        <f>'Salida Stata'!BA91</f>
        <v>6069.75732421875</v>
      </c>
      <c r="N121" s="225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4.0158781762211548E-2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2.7571526722749491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5">
      <c r="D122" s="37">
        <f>+PAM!A95</f>
        <v>45444</v>
      </c>
      <c r="E122" s="225">
        <f>'Salida Stata'!E92</f>
        <v>6415.85107421875</v>
      </c>
      <c r="F122" s="225">
        <f>'Salida Stata'!K92</f>
        <v>6439.896484375</v>
      </c>
      <c r="G122" s="225">
        <f>'Salida Stata'!P92</f>
        <v>6341.6484375</v>
      </c>
      <c r="H122" s="225">
        <f>'Salida Stata'!W92</f>
        <v>6388.890625</v>
      </c>
      <c r="I122" s="225">
        <f>'Salida Stata'!AC92</f>
        <v>6414.884765625</v>
      </c>
      <c r="J122" s="225">
        <f>'Salida Stata'!AI92</f>
        <v>6399.3857421875</v>
      </c>
      <c r="K122" s="225">
        <f>'Salida Stata'!AO92</f>
        <v>6404.33154296875</v>
      </c>
      <c r="L122" s="225">
        <f>'Salida Stata'!AU92</f>
        <v>6384.93359375</v>
      </c>
      <c r="M122" s="225">
        <f>'Salida Stata'!BA92</f>
        <v>6366.93603515625</v>
      </c>
      <c r="N122" s="225">
        <f>'Salida Stata'!BG92</f>
        <v>6345.86865234375</v>
      </c>
      <c r="O122" s="19" cm="1">
        <f t="array" ref="O122">+SUMPRODUCT($E$30:$N$30/100,$E122:$N122)/$D$14*100</f>
        <v>6450.0584804316431</v>
      </c>
      <c r="Q122" s="24">
        <f t="shared" si="33"/>
        <v>4.6289213062833845E-2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4.7380665659403798E-2</v>
      </c>
      <c r="AB122" s="24">
        <f>+PAM!Y95</f>
        <v>4.737693199429116E-2</v>
      </c>
      <c r="AD122" s="24">
        <f t="shared" si="31"/>
        <v>2.7095413884204005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2.7092739812629119</v>
      </c>
      <c r="AO122" s="24">
        <f>+PAM!AV95</f>
        <v>2.716389568991961</v>
      </c>
      <c r="AQ122" s="24">
        <f t="shared" si="26"/>
        <v>-2.1276510037364638E-3</v>
      </c>
      <c r="AR122" s="24">
        <f t="shared" si="32"/>
        <v>7.4787301660501626E-3</v>
      </c>
      <c r="AS122" s="35">
        <f t="shared" si="34"/>
        <v>45444</v>
      </c>
      <c r="AT122" s="19">
        <f t="shared" si="34"/>
        <v>6415.85107421875</v>
      </c>
      <c r="AU122" s="19">
        <f t="shared" si="25"/>
        <v>6345.86865234375</v>
      </c>
      <c r="AV122" s="52">
        <f t="shared" si="27"/>
        <v>0.69982421875000256</v>
      </c>
      <c r="AW122" s="52">
        <f t="shared" si="23"/>
        <v>0.11893428762976654</v>
      </c>
    </row>
    <row r="123" spans="4:49" x14ac:dyDescent="0.25">
      <c r="D123" s="37">
        <f>+PAM!A96</f>
        <v>45474</v>
      </c>
      <c r="E123" s="225">
        <f>'Salida Stata'!E93</f>
        <v>6654.23486328125</v>
      </c>
      <c r="F123" s="225">
        <f>'Salida Stata'!K93</f>
        <v>6682.099609375</v>
      </c>
      <c r="G123" s="225">
        <f>'Salida Stata'!P93</f>
        <v>6586.68310546875</v>
      </c>
      <c r="H123" s="225">
        <f>'Salida Stata'!W93</f>
        <v>6634.27734375</v>
      </c>
      <c r="I123" s="225">
        <f>'Salida Stata'!AC93</f>
        <v>6667.56494140625</v>
      </c>
      <c r="J123" s="225">
        <f>'Salida Stata'!AI93</f>
        <v>6650.44873046875</v>
      </c>
      <c r="K123" s="225">
        <f>'Salida Stata'!AO93</f>
        <v>6659.17431640625</v>
      </c>
      <c r="L123" s="225">
        <f>'Salida Stata'!AU93</f>
        <v>6637.25048828125</v>
      </c>
      <c r="M123" s="225">
        <f>'Salida Stata'!BA93</f>
        <v>6628.3408203125</v>
      </c>
      <c r="N123" s="225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3.7155443027724555E-2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3.9655689111353976E-2</v>
      </c>
      <c r="AB123" s="24">
        <f>+PAM!Y96</f>
        <v>3.9323157743564652E-2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2.6289225516379786</v>
      </c>
      <c r="AQ123" s="24">
        <f t="shared" ref="AQ123:AQ135" si="57">+Q123-Z123</f>
        <v>-4.3409352985102068E-3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5">
      <c r="D124" s="37">
        <f>+PAM!A97</f>
        <v>45505</v>
      </c>
      <c r="E124" s="225">
        <f>'Salida Stata'!E94</f>
        <v>6909.056640625</v>
      </c>
      <c r="F124" s="225">
        <f>'Salida Stata'!K94</f>
        <v>6939.96337890625</v>
      </c>
      <c r="G124" s="225">
        <f>'Salida Stata'!P94</f>
        <v>6842.40771484375</v>
      </c>
      <c r="H124" s="225">
        <f>'Salida Stata'!W94</f>
        <v>6889.228515625</v>
      </c>
      <c r="I124" s="225">
        <f>'Salida Stata'!AC94</f>
        <v>6926.17724609375</v>
      </c>
      <c r="J124" s="225">
        <f>'Salida Stata'!AI94</f>
        <v>6910.06640625</v>
      </c>
      <c r="K124" s="225">
        <f>'Salida Stata'!AO94</f>
        <v>6921.353515625</v>
      </c>
      <c r="L124" s="225">
        <f>'Salida Stata'!AU94</f>
        <v>6896.68994140625</v>
      </c>
      <c r="M124" s="225">
        <f>'Salida Stata'!BA94</f>
        <v>6890.61279296875</v>
      </c>
      <c r="N124" s="225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3.9069410474624977E-2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2.3594632503441053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5">
      <c r="D125" s="37">
        <f>+PAM!A98</f>
        <v>45536</v>
      </c>
      <c r="E125" s="225">
        <f>'Salida Stata'!E95</f>
        <v>7126.73583984375</v>
      </c>
      <c r="F125" s="225">
        <f>'Salida Stata'!K95</f>
        <v>7161.7509765625</v>
      </c>
      <c r="G125" s="225">
        <f>'Salida Stata'!P95</f>
        <v>7091.9609375</v>
      </c>
      <c r="H125" s="225">
        <f>'Salida Stata'!W95</f>
        <v>7109.51416015625</v>
      </c>
      <c r="I125" s="225">
        <f>'Salida Stata'!AC95</f>
        <v>7152.02392578125</v>
      </c>
      <c r="J125" s="225">
        <f>'Salida Stata'!AI95</f>
        <v>7134.28173828125</v>
      </c>
      <c r="K125" s="225">
        <f>'Salida Stata'!AO95</f>
        <v>7148.16015625</v>
      </c>
      <c r="L125" s="225">
        <f>'Salida Stata'!AU95</f>
        <v>7119.052734375</v>
      </c>
      <c r="M125" s="225">
        <f>'Salida Stata'!BA95</f>
        <v>7118.50732421875</v>
      </c>
      <c r="N125" s="225">
        <f>'Salida Stata'!BG95</f>
        <v>7093.998046875</v>
      </c>
      <c r="O125" s="19" cm="1">
        <f t="array" ref="O125">+SUMPRODUCT($E$30:$N$30/100,$E125:$N125)/$D$14*100</f>
        <v>7196.1839415733084</v>
      </c>
      <c r="Q125" s="24">
        <f t="shared" si="35"/>
        <v>3.1506356155600823E-2</v>
      </c>
      <c r="R125" s="24">
        <f t="shared" si="36"/>
        <v>3.1958035734073853E-2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3.2241958803125526E-2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3.2749673877844998E-2</v>
      </c>
      <c r="AB125" s="24">
        <f>+PAM!Y98</f>
        <v>3.2135128597617024E-2</v>
      </c>
      <c r="AD125" s="24">
        <f t="shared" si="46"/>
        <v>2.0352326262934732</v>
      </c>
      <c r="AE125" s="24">
        <f t="shared" si="47"/>
        <v>2.0465126350506275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2.0608801461682789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2.0684301214015952</v>
      </c>
      <c r="AO125" s="24">
        <f>+PAM!AV98</f>
        <v>2.0664824422987369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5">
      <c r="D126" s="37">
        <f>+PAM!A99</f>
        <v>45566</v>
      </c>
      <c r="E126" s="225">
        <f>'Salida Stata'!E96</f>
        <v>7302.42919921875</v>
      </c>
      <c r="F126" s="225">
        <f>'Salida Stata'!K96</f>
        <v>7340.3349609375</v>
      </c>
      <c r="G126" s="225">
        <f>'Salida Stata'!P96</f>
        <v>7280.0771484375</v>
      </c>
      <c r="H126" s="225">
        <f>'Salida Stata'!W96</f>
        <v>7290.0703125</v>
      </c>
      <c r="I126" s="225">
        <f>'Salida Stata'!AC96</f>
        <v>7338.59716796875</v>
      </c>
      <c r="J126" s="225">
        <f>'Salida Stata'!AI96</f>
        <v>7319.078125</v>
      </c>
      <c r="K126" s="225">
        <f>'Salida Stata'!AO96</f>
        <v>7334.5869140625</v>
      </c>
      <c r="L126" s="225">
        <f>'Salida Stata'!AU96</f>
        <v>7303.59619140625</v>
      </c>
      <c r="M126" s="225">
        <f>'Salida Stata'!BA96</f>
        <v>7311.24169921875</v>
      </c>
      <c r="N126" s="225">
        <f>'Salida Stata'!BG96</f>
        <v>7285.06298828125</v>
      </c>
      <c r="O126" s="19" cm="1">
        <f t="array" ref="O126">+SUMPRODUCT($E$30:$N$30/100,$E126:$N126)/$D$14*100</f>
        <v>7384.451159624663</v>
      </c>
      <c r="Q126" s="24">
        <f t="shared" si="35"/>
        <v>2.4652711047986831E-2</v>
      </c>
      <c r="R126" s="24">
        <f t="shared" si="36"/>
        <v>2.49357992143866E-2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2.6080383446570821E-2</v>
      </c>
      <c r="X126" s="24">
        <f t="shared" si="42"/>
        <v>2.5922473665655588E-2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2.6162090849805919E-2</v>
      </c>
      <c r="AB126" s="24">
        <f>+PAM!Y99</f>
        <v>2.5654479044446621E-2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1.9188009454816854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1.9051566176252455</v>
      </c>
      <c r="AO126" s="24">
        <f>+PAM!AV99</f>
        <v>1.9039600685152922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5">
      <c r="D127" s="37">
        <f>+PAM!A100</f>
        <v>45597</v>
      </c>
      <c r="E127" s="225">
        <f>'Salida Stata'!E97</f>
        <v>7454.39208984375</v>
      </c>
      <c r="F127" s="225">
        <f>'Salida Stata'!K97</f>
        <v>7496.677734375</v>
      </c>
      <c r="G127" s="225">
        <f>'Salida Stata'!P97</f>
        <v>7451.720703125</v>
      </c>
      <c r="H127" s="225">
        <f>'Salida Stata'!W97</f>
        <v>7453.82763671875</v>
      </c>
      <c r="I127" s="225">
        <f>'Salida Stata'!AC97</f>
        <v>7508.2685546875</v>
      </c>
      <c r="J127" s="225">
        <f>'Salida Stata'!AI97</f>
        <v>7488.294921875</v>
      </c>
      <c r="K127" s="225">
        <f>'Salida Stata'!AO97</f>
        <v>7509.23974609375</v>
      </c>
      <c r="L127" s="225">
        <f>'Salida Stata'!AU97</f>
        <v>7476.66064453125</v>
      </c>
      <c r="M127" s="225">
        <f>'Salida Stata'!BA97</f>
        <v>7495.0849609375</v>
      </c>
      <c r="N127" s="225">
        <f>'Salida Stata'!BG97</f>
        <v>7468.95703125</v>
      </c>
      <c r="O127" s="19" cm="1">
        <f t="array" ref="O127">+SUMPRODUCT($E$30:$N$30/100,$E127:$N127)/$D$14*100</f>
        <v>7559.1394670613754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2.3812224747980171E-2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2.3656234385006192E-2</v>
      </c>
      <c r="AB127" s="24">
        <f>+PAM!Y100</f>
        <v>2.3137163776276948E-2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1.6463058347472761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1.6329522796186868</v>
      </c>
      <c r="AO127" s="24">
        <f>+PAM!AV100</f>
        <v>1.6290588957648504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39" si="62">+($AT127/$AT$82)-($AU127/$AU$82)</f>
        <v>-8.8725464888966599E-2</v>
      </c>
    </row>
    <row r="128" spans="4:49" x14ac:dyDescent="0.25">
      <c r="D128" s="37">
        <f>+PAM!A101</f>
        <v>45627</v>
      </c>
      <c r="E128" s="225">
        <f>'Salida Stata'!E98</f>
        <v>7639.80517578125</v>
      </c>
      <c r="F128" s="225">
        <f>'Salida Stata'!K98</f>
        <v>7682.02783203125</v>
      </c>
      <c r="G128" s="225">
        <f>'Salida Stata'!P98</f>
        <v>7659.93603515625</v>
      </c>
      <c r="H128" s="225">
        <f>'Salida Stata'!W98</f>
        <v>7639.013671875</v>
      </c>
      <c r="I128" s="225">
        <f>'Salida Stata'!AC98</f>
        <v>7699.3203125</v>
      </c>
      <c r="J128" s="225">
        <f>'Salida Stata'!AI98</f>
        <v>7677.703125</v>
      </c>
      <c r="K128" s="225">
        <f>'Salida Stata'!AO98</f>
        <v>7702.55615234375</v>
      </c>
      <c r="L128" s="225">
        <f>'Salida Stata'!AU98</f>
        <v>7665.28369140625</v>
      </c>
      <c r="M128" s="225">
        <f>'Salida Stata'!BA98</f>
        <v>7691.10302734375</v>
      </c>
      <c r="N128" s="225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2.5743805336693626E-2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2.5572714697547072E-2</v>
      </c>
      <c r="AB128" s="24">
        <f>+PAM!Y101</f>
        <v>2.5251585398556875E-2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1.1443823537197813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5">
      <c r="D129" s="37">
        <f>+PAM!A102</f>
        <v>45658</v>
      </c>
      <c r="E129" s="225">
        <f>'Salida Stata'!E99</f>
        <v>7816.01953125</v>
      </c>
      <c r="F129" s="225">
        <f>'Salida Stata'!K99</f>
        <v>7855.9453125</v>
      </c>
      <c r="G129" s="225">
        <f>'Salida Stata'!P99</f>
        <v>7799.22412109375</v>
      </c>
      <c r="H129" s="225">
        <f>'Salida Stata'!W99</f>
        <v>7814.3916015625</v>
      </c>
      <c r="I129" s="225">
        <f>'Salida Stata'!AC99</f>
        <v>7881.1669921875</v>
      </c>
      <c r="J129" s="225">
        <f>'Salida Stata'!AI99</f>
        <v>7858.65380859375</v>
      </c>
      <c r="K129" s="225">
        <f>'Salida Stata'!AO99</f>
        <v>7887.11669921875</v>
      </c>
      <c r="L129" s="225">
        <f>'Salida Stata'!AU99</f>
        <v>7845.888671875</v>
      </c>
      <c r="M129" s="225">
        <f>'Salida Stata'!BA99</f>
        <v>7882.326171875</v>
      </c>
      <c r="N129" s="225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2.3479695538445755E-2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0.81077980690651708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5">
      <c r="D130" s="37">
        <f>+PAM!A103</f>
        <v>45689</v>
      </c>
      <c r="E130" s="225">
        <f>'Salida Stata'!E100</f>
        <v>8021.8017578125</v>
      </c>
      <c r="F130" s="225">
        <f>'Salida Stata'!K100</f>
        <v>8058.1171875</v>
      </c>
      <c r="G130" s="225">
        <f>'Salida Stata'!P100</f>
        <v>7984.041015625</v>
      </c>
      <c r="H130" s="225">
        <f>'Salida Stata'!W100</f>
        <v>8010.70751953125</v>
      </c>
      <c r="I130" s="225">
        <f>'Salida Stata'!AC100</f>
        <v>8079.3525390625</v>
      </c>
      <c r="J130" s="225">
        <f>'Salida Stata'!AI100</f>
        <v>8056.40478515625</v>
      </c>
      <c r="K130" s="225">
        <f>'Salida Stata'!AO100</f>
        <v>8086.3232421875</v>
      </c>
      <c r="L130" s="225">
        <f>'Salida Stata'!AU100</f>
        <v>8037.4521484375</v>
      </c>
      <c r="M130" s="225">
        <f>'Salida Stata'!BA100</f>
        <v>8075.55615234375</v>
      </c>
      <c r="N130" s="225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2.5049293186714339E-2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0.65890593766065497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5">
      <c r="D131" s="37">
        <f>+PAM!A104</f>
        <v>45717</v>
      </c>
      <c r="E131" s="225">
        <f>'Salida Stata'!E101</f>
        <v>8338.4521484375</v>
      </c>
      <c r="F131" s="225">
        <f>'Salida Stata'!K101</f>
        <v>8368.3896484375</v>
      </c>
      <c r="G131" s="225">
        <f>'Salida Stata'!P101</f>
        <v>8329.3603515625</v>
      </c>
      <c r="H131" s="225">
        <f>'Salida Stata'!W101</f>
        <v>8305.470703125</v>
      </c>
      <c r="I131" s="225">
        <f>'Salida Stata'!AC101</f>
        <v>8368.2314453125</v>
      </c>
      <c r="J131" s="225">
        <f>'Salida Stata'!AI101</f>
        <v>8347.296875</v>
      </c>
      <c r="K131" s="225">
        <f>'Salida Stata'!AO101</f>
        <v>8376.8662109375</v>
      </c>
      <c r="L131" s="225">
        <f>'Salida Stata'!AU101</f>
        <v>8315.8740234375</v>
      </c>
      <c r="M131" s="225">
        <f>'Salida Stata'!BA101</f>
        <v>8353.67578125</v>
      </c>
      <c r="N131" s="225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3.6114210637193223E-2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0.54459593935155337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5">
      <c r="D132" s="37">
        <f>+PAM!A105</f>
        <v>45748</v>
      </c>
      <c r="E132" s="225">
        <f>'Salida Stata'!E102</f>
        <v>8582.1123046875</v>
      </c>
      <c r="F132" s="225">
        <f>'Salida Stata'!K102</f>
        <v>8605.5859375</v>
      </c>
      <c r="G132" s="225">
        <f>'Salida Stata'!P102</f>
        <v>8559.7978515625</v>
      </c>
      <c r="H132" s="225">
        <f>'Salida Stata'!W102</f>
        <v>8544.3916015625</v>
      </c>
      <c r="I132" s="225">
        <f>'Salida Stata'!AC102</f>
        <v>8603.728515625</v>
      </c>
      <c r="J132" s="225">
        <f>'Salida Stata'!AI102</f>
        <v>8582.9111328125</v>
      </c>
      <c r="K132" s="225">
        <f>'Salida Stata'!AO102</f>
        <v>8611.529296875</v>
      </c>
      <c r="L132" s="225">
        <f>'Salida Stata'!AU102</f>
        <v>8548.46875</v>
      </c>
      <c r="M132" s="225">
        <f>'Salida Stata'!BA102</f>
        <v>8588.2373046875</v>
      </c>
      <c r="N132" s="225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2.8134614522970391E-2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0.46009579842504111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5">
      <c r="D133" s="37">
        <f>+PAM!A106</f>
        <v>45778</v>
      </c>
      <c r="E133" s="225">
        <f>'Salida Stata'!E103</f>
        <v>8699.2724609375</v>
      </c>
      <c r="F133" s="225">
        <f>'Salida Stata'!K103</f>
        <v>8727.0732421875</v>
      </c>
      <c r="G133" s="225">
        <f>'Salida Stata'!P103</f>
        <v>8673.09765625</v>
      </c>
      <c r="H133" s="225">
        <f>'Salida Stata'!W103</f>
        <v>8672.48828125</v>
      </c>
      <c r="I133" s="225">
        <f>'Salida Stata'!AC103</f>
        <v>8739.771484375</v>
      </c>
      <c r="J133" s="225">
        <f>'Salida Stata'!AI103</f>
        <v>8716.9228515625</v>
      </c>
      <c r="K133" s="225">
        <f>'Salida Stata'!AO103</f>
        <v>8749.07421875</v>
      </c>
      <c r="L133" s="225">
        <f>'Salida Stata'!AU103</f>
        <v>8685.1025390625</v>
      </c>
      <c r="M133" s="225">
        <f>'Salida Stata'!BA103</f>
        <v>8736.4462890625</v>
      </c>
      <c r="N133" s="225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1.5682934431768381E-2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0.4257384652210392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5">
      <c r="D134" s="37">
        <f>+PAM!A107</f>
        <v>45809</v>
      </c>
      <c r="E134" s="225">
        <f>'Salida Stata'!E104</f>
        <v>8797.5205078125</v>
      </c>
      <c r="F134" s="225">
        <f>'Salida Stata'!K104</f>
        <v>8830.70703125</v>
      </c>
      <c r="G134" s="225">
        <f>'Salida Stata'!P104</f>
        <v>8834.2978515625</v>
      </c>
      <c r="H134" s="225">
        <f>'Salida Stata'!W104</f>
        <v>8780.1083984375</v>
      </c>
      <c r="I134" s="225">
        <f>'Salida Stata'!AC104</f>
        <v>8854.9931640625</v>
      </c>
      <c r="J134" s="225">
        <f>'Salida Stata'!AI104</f>
        <v>8830.7939453125</v>
      </c>
      <c r="K134" s="225">
        <f>'Salida Stata'!AO104</f>
        <v>8867.8701171875</v>
      </c>
      <c r="L134" s="225">
        <f>'Salida Stata'!AU104</f>
        <v>8801.0556640625</v>
      </c>
      <c r="M134" s="225">
        <f>'Salida Stata'!BA104</f>
        <v>8862.158203125</v>
      </c>
      <c r="N134" s="225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1.3087472524450083E-2</v>
      </c>
      <c r="AD134" s="24">
        <f t="shared" si="46"/>
        <v>0.37121644596212255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0.38241969423130984</v>
      </c>
      <c r="AO134" s="24">
        <f>+PAM!AV107</f>
        <v>0.37906204928670695</v>
      </c>
      <c r="AQ134" s="24">
        <f t="shared" si="57"/>
        <v>-2.9938856840776573E-3</v>
      </c>
      <c r="AR134" s="24">
        <f t="shared" si="58"/>
        <v>-1.3766971290997798E-2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5">
      <c r="D135" s="37">
        <f>+PAM!A108</f>
        <v>45839</v>
      </c>
      <c r="E135" s="225">
        <f>'Salida Stata'!E105</f>
        <v>8970.923828125</v>
      </c>
      <c r="F135" s="225">
        <f>'Salida Stata'!K105</f>
        <v>9001.162109375</v>
      </c>
      <c r="G135" s="225">
        <f>'Salida Stata'!P105</f>
        <v>8985.4970703125</v>
      </c>
      <c r="H135" s="225">
        <f>'Salida Stata'!W105</f>
        <v>8953.7529296875</v>
      </c>
      <c r="I135" s="225">
        <f>'Salida Stata'!AC105</f>
        <v>9026.0751953125</v>
      </c>
      <c r="J135" s="225">
        <f>'Salida Stata'!AI105</f>
        <v>9005.7578125</v>
      </c>
      <c r="K135" s="225">
        <f>'Salida Stata'!AO105</f>
        <v>9044.6357421875</v>
      </c>
      <c r="L135" s="225">
        <f>'Salida Stata'!AU105</f>
        <v>8977.8935546875</v>
      </c>
      <c r="M135" s="225">
        <f>'Salida Stata'!BA105</f>
        <v>9040.3642578125</v>
      </c>
      <c r="N135" s="225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1.9929920797073342E-2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0.35332945891145284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5">
      <c r="D136" s="37">
        <f>+PAM!A109</f>
        <v>45870</v>
      </c>
      <c r="E136" s="225">
        <f>'Salida Stata'!E106</f>
        <v>9122.5302734375</v>
      </c>
      <c r="F136" s="225">
        <f>'Salida Stata'!K106</f>
        <v>9152.4931640625</v>
      </c>
      <c r="G136" s="225">
        <f>'Salida Stata'!P106</f>
        <v>9142.8330078125</v>
      </c>
      <c r="H136" s="225">
        <f>'Salida Stata'!W106</f>
        <v>9111.892578125</v>
      </c>
      <c r="I136" s="225">
        <f>'Salida Stata'!AC106</f>
        <v>9189.9677734375</v>
      </c>
      <c r="J136" s="225">
        <f>'Salida Stata'!AI106</f>
        <v>9168.9697265625</v>
      </c>
      <c r="K136" s="225">
        <f>'Salida Stata'!AO106</f>
        <v>9214.6005859375</v>
      </c>
      <c r="L136" s="225">
        <f>'Salida Stata'!AU106</f>
        <v>9146.21484375</v>
      </c>
      <c r="M136" s="225">
        <f>'Salida Stata'!BA106</f>
        <v>9218.6123046875</v>
      </c>
      <c r="N136" s="225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1.8413812955563991E-2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0.32642670503171467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5">
      <c r="D137" s="37">
        <f>+PAM!A110</f>
        <v>45901</v>
      </c>
      <c r="E137" s="225">
        <f>'Salida Stata'!E107</f>
        <v>9296.203125</v>
      </c>
      <c r="F137" s="225">
        <f>'Salida Stata'!K107</f>
        <v>9333.1064453125</v>
      </c>
      <c r="G137" s="225">
        <f>'Salida Stata'!P107</f>
        <v>9339.3740234375</v>
      </c>
      <c r="H137" s="225">
        <f>'Salida Stata'!W107</f>
        <v>9289.4345703125</v>
      </c>
      <c r="I137" s="225">
        <f>'Salida Stata'!AC107</f>
        <v>9375.724609375</v>
      </c>
      <c r="J137" s="225">
        <f>'Salida Stata'!AI107</f>
        <v>9353.248046875</v>
      </c>
      <c r="K137" s="225">
        <f>'Salida Stata'!AO107</f>
        <v>9404.0751953125</v>
      </c>
      <c r="L137" s="225">
        <f>'Salida Stata'!AU107</f>
        <v>9329.849609375</v>
      </c>
      <c r="M137" s="225">
        <f>'Salida Stata'!BA107</f>
        <v>9407.91015625</v>
      </c>
      <c r="N137" s="225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2.0083347520879924E-2</v>
      </c>
      <c r="AD137" s="24">
        <f t="shared" ref="AD137" si="101">+E137/E125-1</f>
        <v>0.30441247352361733</v>
      </c>
      <c r="AE137" s="24">
        <f t="shared" ref="AE137" si="102">+F137/F125-1</f>
        <v>0.30318779246248084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0.3105464950870449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0.31303520696931875</v>
      </c>
      <c r="AO137" s="24">
        <f>+PAM!AV110</f>
        <v>0.31093861261003686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5">
      <c r="D138" s="37">
        <f>+PAM!A111</f>
        <v>45931</v>
      </c>
      <c r="E138" s="225">
        <f>'Salida Stata'!E108</f>
        <v>9505.9091796875</v>
      </c>
      <c r="F138" s="225">
        <f>'Salida Stata'!K108</f>
        <v>9546.5458984375</v>
      </c>
      <c r="G138" s="225">
        <f>'Salida Stata'!P108</f>
        <v>9563.97265625</v>
      </c>
      <c r="H138" s="225">
        <f>'Salida Stata'!W108</f>
        <v>9502.5146484375</v>
      </c>
      <c r="I138" s="225">
        <f>'Salida Stata'!AC108</f>
        <v>9593.73046875</v>
      </c>
      <c r="J138" s="225">
        <f>'Salida Stata'!AI108</f>
        <v>9570.103515625</v>
      </c>
      <c r="K138" s="225">
        <f>'Salida Stata'!AO108</f>
        <v>9625.9931640625</v>
      </c>
      <c r="L138" s="225">
        <f>'Salida Stata'!AU108</f>
        <v>9547.08203125</v>
      </c>
      <c r="M138" s="225">
        <f>'Salida Stata'!BA108</f>
        <v>9628.87890625</v>
      </c>
      <c r="N138" s="225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2.3208022495716518E-2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0.31241108420253627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0.30938118808391835</v>
      </c>
      <c r="AO138" s="24">
        <f>+PAM!AV111</f>
        <v>0.30781167813129207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5">
      <c r="D139" s="37">
        <f>+PAM!A112</f>
        <v>45962</v>
      </c>
      <c r="E139" s="225">
        <f>'Salida Stata'!E109</f>
        <v>9741.919921875</v>
      </c>
      <c r="F139" s="225">
        <f>'Salida Stata'!K109</f>
        <v>9783.322265625</v>
      </c>
      <c r="G139" s="225">
        <f>'Salida Stata'!P109</f>
        <v>9802.0126953125</v>
      </c>
      <c r="H139" s="225">
        <f>'Salida Stata'!W109</f>
        <v>9735.8173828125</v>
      </c>
      <c r="I139" s="225">
        <f>'Salida Stata'!AC109</f>
        <v>9831.4970703125</v>
      </c>
      <c r="J139" s="225">
        <f>'Salida Stata'!AI109</f>
        <v>9807.0732421875</v>
      </c>
      <c r="K139" s="225">
        <f>'Salida Stata'!AO109</f>
        <v>9867.1962890625</v>
      </c>
      <c r="L139" s="225">
        <f>'Salida Stata'!AU109</f>
        <v>9781.357421875</v>
      </c>
      <c r="M139" s="225">
        <f>'Salida Stata'!BA109</f>
        <v>9867.03515625</v>
      </c>
      <c r="N139" s="225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2.4751169770490522E-2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0.3140073592929753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0.31072510164722633</v>
      </c>
      <c r="AO139" s="24">
        <f>+PAM!AV112</f>
        <v>0.30987476015249027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E127" activePane="bottomRight" state="frozen"/>
      <selection pane="topRight" activeCell="E1" sqref="E1"/>
      <selection pane="bottomLeft" activeCell="A32" sqref="A32"/>
      <selection pane="bottomRight" activeCell="L139" sqref="L139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5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5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5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5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5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5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5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5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5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5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5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5">
      <c r="B16" s="236" t="s">
        <v>68</v>
      </c>
      <c r="C16" s="236"/>
      <c r="D16" s="236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90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225">
        <f>'Salida Stata'!F2</f>
        <v>100</v>
      </c>
      <c r="F32" s="225">
        <f>'Salida Stata'!L2</f>
        <v>100</v>
      </c>
      <c r="G32" s="225">
        <f>'Salida Stata'!R2</f>
        <v>100</v>
      </c>
      <c r="H32" s="225">
        <f>'Salida Stata'!X2</f>
        <v>100</v>
      </c>
      <c r="I32" s="225">
        <f>'Salida Stata'!AD2</f>
        <v>100</v>
      </c>
      <c r="J32" s="225">
        <f>'Salida Stata'!AJ2</f>
        <v>100</v>
      </c>
      <c r="K32" s="225">
        <f>'Salida Stata'!AP2</f>
        <v>100</v>
      </c>
      <c r="L32" s="225">
        <f>'Salida Stata'!AV2</f>
        <v>100</v>
      </c>
      <c r="M32" s="225">
        <f>'Salida Stata'!BB2</f>
        <v>100</v>
      </c>
      <c r="N32" s="225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225">
        <f>'Salida Stata'!F3</f>
        <v>101.48822021484375</v>
      </c>
      <c r="F33" s="225">
        <f>'Salida Stata'!L3</f>
        <v>101.55498504638672</v>
      </c>
      <c r="G33" s="225">
        <f>'Salida Stata'!R3</f>
        <v>101.63027191162109</v>
      </c>
      <c r="H33" s="225">
        <f>'Salida Stata'!X3</f>
        <v>101.69289398193359</v>
      </c>
      <c r="I33" s="225">
        <f>'Salida Stata'!AD3</f>
        <v>101.72608947753906</v>
      </c>
      <c r="J33" s="225">
        <f>'Salida Stata'!AJ3</f>
        <v>101.7122802734375</v>
      </c>
      <c r="K33" s="225">
        <f>'Salida Stata'!AP3</f>
        <v>101.70267486572266</v>
      </c>
      <c r="L33" s="225">
        <f>'Salida Stata'!AV3</f>
        <v>101.78380584716797</v>
      </c>
      <c r="M33" s="225">
        <f>'Salida Stata'!BB3</f>
        <v>101.80376434326172</v>
      </c>
      <c r="N33" s="225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1.6013999999999973E-2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5">
      <c r="D34" s="37">
        <f>+NOA!A7</f>
        <v>42767</v>
      </c>
      <c r="E34" s="225">
        <f>'Salida Stata'!F4</f>
        <v>103.74307250976563</v>
      </c>
      <c r="F34" s="225">
        <f>'Salida Stata'!L4</f>
        <v>103.80197143554688</v>
      </c>
      <c r="G34" s="225">
        <f>'Salida Stata'!R4</f>
        <v>103.87205505371094</v>
      </c>
      <c r="H34" s="225">
        <f>'Salida Stata'!X4</f>
        <v>103.94068145751953</v>
      </c>
      <c r="I34" s="225">
        <f>'Salida Stata'!AD4</f>
        <v>103.90730285644531</v>
      </c>
      <c r="J34" s="225">
        <f>'Salida Stata'!AJ4</f>
        <v>103.86097717285156</v>
      </c>
      <c r="K34" s="225">
        <f>'Salida Stata'!AP4</f>
        <v>103.74437713623047</v>
      </c>
      <c r="L34" s="225">
        <f>'Salida Stata'!AV4</f>
        <v>103.88048553466797</v>
      </c>
      <c r="M34" s="225">
        <f>'Salida Stata'!BB4</f>
        <v>103.89811706542969</v>
      </c>
      <c r="N34" s="225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2.0768414608460128E-2</v>
      </c>
      <c r="AQ34" s="24">
        <f t="shared" ref="AQ34:AQ97" si="11">+Q34-Z34</f>
        <v>2.9839125612800554E-3</v>
      </c>
      <c r="AT34" s="19">
        <f t="shared" si="8"/>
        <v>103.74307250976563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5">
      <c r="D35" s="37">
        <f>+NOA!A8</f>
        <v>42795</v>
      </c>
      <c r="E35" s="225">
        <f>'Salida Stata'!F5</f>
        <v>106.81870269775391</v>
      </c>
      <c r="F35" s="225">
        <f>'Salida Stata'!L5</f>
        <v>106.91769409179688</v>
      </c>
      <c r="G35" s="225">
        <f>'Salida Stata'!R5</f>
        <v>107.06095123291016</v>
      </c>
      <c r="H35" s="225">
        <f>'Salida Stata'!X5</f>
        <v>107.223876953125</v>
      </c>
      <c r="I35" s="225">
        <f>'Salida Stata'!AD5</f>
        <v>107.30372619628906</v>
      </c>
      <c r="J35" s="225">
        <f>'Salida Stata'!AJ5</f>
        <v>107.3458251953125</v>
      </c>
      <c r="K35" s="225">
        <f>'Salida Stata'!AP5</f>
        <v>107.29132080078125</v>
      </c>
      <c r="L35" s="225">
        <f>'Salida Stata'!AV5</f>
        <v>107.47711181640625</v>
      </c>
      <c r="M35" s="225">
        <f>'Salida Stata'!BB5</f>
        <v>107.37089538574219</v>
      </c>
      <c r="N35" s="225">
        <f>'Salida Stata'!BH5</f>
        <v>107.15054321289063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3.2238469215082333E-2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107.15054321289063</v>
      </c>
      <c r="AV35" s="52">
        <f t="shared" si="12"/>
        <v>-3.3184051513670543E-3</v>
      </c>
    </row>
    <row r="36" spans="4:49" x14ac:dyDescent="0.25">
      <c r="D36" s="37">
        <f>+NOA!A9</f>
        <v>42826</v>
      </c>
      <c r="E36" s="225">
        <f>'Salida Stata'!F6</f>
        <v>109.76416778564453</v>
      </c>
      <c r="F36" s="225">
        <f>'Salida Stata'!L6</f>
        <v>109.88420104980469</v>
      </c>
      <c r="G36" s="225">
        <f>'Salida Stata'!R6</f>
        <v>110.02749633789063</v>
      </c>
      <c r="H36" s="225">
        <f>'Salida Stata'!X6</f>
        <v>110.13996124267578</v>
      </c>
      <c r="I36" s="225">
        <f>'Salida Stata'!AD6</f>
        <v>110.17250823974609</v>
      </c>
      <c r="J36" s="225">
        <f>'Salida Stata'!AJ6</f>
        <v>110.28838348388672</v>
      </c>
      <c r="K36" s="225">
        <f>'Salida Stata'!AP6</f>
        <v>110.19193267822266</v>
      </c>
      <c r="L36" s="225">
        <f>'Salida Stata'!AV6</f>
        <v>110.37007141113281</v>
      </c>
      <c r="M36" s="225">
        <f>'Salida Stata'!BB6</f>
        <v>110.22367858886719</v>
      </c>
      <c r="N36" s="225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2.7159871094297294E-2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5">
      <c r="D37" s="37">
        <f>+NOA!A10</f>
        <v>42856</v>
      </c>
      <c r="E37" s="225">
        <f>'Salida Stata'!F7</f>
        <v>111.38063812255859</v>
      </c>
      <c r="F37" s="225">
        <f>'Salida Stata'!L7</f>
        <v>111.51132202148438</v>
      </c>
      <c r="G37" s="225">
        <f>'Salida Stata'!R7</f>
        <v>111.67474365234375</v>
      </c>
      <c r="H37" s="225">
        <f>'Salida Stata'!X7</f>
        <v>111.77513122558594</v>
      </c>
      <c r="I37" s="225">
        <f>'Salida Stata'!AD7</f>
        <v>111.80876159667969</v>
      </c>
      <c r="J37" s="225">
        <f>'Salida Stata'!AJ7</f>
        <v>111.9632568359375</v>
      </c>
      <c r="K37" s="225">
        <f>'Salida Stata'!AP7</f>
        <v>111.90393829345703</v>
      </c>
      <c r="L37" s="225">
        <f>'Salida Stata'!AV7</f>
        <v>112.10176086425781</v>
      </c>
      <c r="M37" s="225">
        <f>'Salida Stata'!BB7</f>
        <v>111.99961090087891</v>
      </c>
      <c r="N37" s="225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1.5217901359189323E-2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5">
      <c r="D38" s="37">
        <f>+NOA!A11</f>
        <v>42887</v>
      </c>
      <c r="E38" s="225">
        <f>'Salida Stata'!F8</f>
        <v>112.39476013183594</v>
      </c>
      <c r="F38" s="225">
        <f>'Salida Stata'!L8</f>
        <v>112.54522705078125</v>
      </c>
      <c r="G38" s="225">
        <f>'Salida Stata'!R8</f>
        <v>112.69001770019531</v>
      </c>
      <c r="H38" s="225">
        <f>'Salida Stata'!X8</f>
        <v>112.78673553466797</v>
      </c>
      <c r="I38" s="225">
        <f>'Salida Stata'!AD8</f>
        <v>112.85157012939453</v>
      </c>
      <c r="J38" s="225">
        <f>'Salida Stata'!AJ8</f>
        <v>113.02156066894531</v>
      </c>
      <c r="K38" s="225">
        <f>'Salida Stata'!AP8</f>
        <v>112.97721099853516</v>
      </c>
      <c r="L38" s="225">
        <f>'Salida Stata'!AV8</f>
        <v>113.15155792236328</v>
      </c>
      <c r="M38" s="225">
        <f>'Salida Stata'!BB8</f>
        <v>113.00576782226563</v>
      </c>
      <c r="N38" s="225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9.4628972732810901E-3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5">
      <c r="D39" s="37">
        <f>+NOA!A12</f>
        <v>42917</v>
      </c>
      <c r="E39" s="225">
        <f>'Salida Stata'!F9</f>
        <v>113.86048889160156</v>
      </c>
      <c r="F39" s="225">
        <f>'Salida Stata'!L9</f>
        <v>114.05009460449219</v>
      </c>
      <c r="G39" s="225">
        <f>'Salida Stata'!R9</f>
        <v>114.27597808837891</v>
      </c>
      <c r="H39" s="225">
        <f>'Salida Stata'!X9</f>
        <v>114.44170379638672</v>
      </c>
      <c r="I39" s="225">
        <f>'Salida Stata'!AD9</f>
        <v>114.55339813232422</v>
      </c>
      <c r="J39" s="225">
        <f>'Salida Stata'!AJ9</f>
        <v>114.70622253417969</v>
      </c>
      <c r="K39" s="225">
        <f>'Salida Stata'!AP9</f>
        <v>114.71012115478516</v>
      </c>
      <c r="L39" s="225">
        <f>'Salida Stata'!AV9</f>
        <v>114.96692657470703</v>
      </c>
      <c r="M39" s="225">
        <f>'Salida Stata'!BB9</f>
        <v>114.90625762939453</v>
      </c>
      <c r="N39" s="225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1.4138486712502285E-2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5">
      <c r="D40" s="37">
        <f>+NOA!A13</f>
        <v>42948</v>
      </c>
      <c r="E40" s="225">
        <f>'Salida Stata'!F10</f>
        <v>115.28199768066406</v>
      </c>
      <c r="F40" s="225">
        <f>'Salida Stata'!L10</f>
        <v>115.46673583984375</v>
      </c>
      <c r="G40" s="225">
        <f>'Salida Stata'!R10</f>
        <v>115.73432159423828</v>
      </c>
      <c r="H40" s="225">
        <f>'Salida Stata'!X10</f>
        <v>115.90924072265625</v>
      </c>
      <c r="I40" s="225">
        <f>'Salida Stata'!AD10</f>
        <v>116.05598449707031</v>
      </c>
      <c r="J40" s="225">
        <f>'Salida Stata'!AJ10</f>
        <v>116.18614959716797</v>
      </c>
      <c r="K40" s="225">
        <f>'Salida Stata'!AP10</f>
        <v>116.17778015136719</v>
      </c>
      <c r="L40" s="225">
        <f>'Salida Stata'!AV10</f>
        <v>116.43447875976563</v>
      </c>
      <c r="M40" s="225">
        <f>'Salida Stata'!BB10</f>
        <v>116.36321258544922</v>
      </c>
      <c r="N40" s="225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1.2712001589000099E-2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5">
      <c r="D41" s="37">
        <f>+NOA!A14</f>
        <v>42979</v>
      </c>
      <c r="E41" s="225">
        <f>'Salida Stata'!F11</f>
        <v>117.49433898925781</v>
      </c>
      <c r="F41" s="225">
        <f>'Salida Stata'!L11</f>
        <v>117.60580444335938</v>
      </c>
      <c r="G41" s="225">
        <f>'Salida Stata'!R11</f>
        <v>117.81784820556641</v>
      </c>
      <c r="H41" s="225">
        <f>'Salida Stata'!X11</f>
        <v>117.96343231201172</v>
      </c>
      <c r="I41" s="225">
        <f>'Salida Stata'!AD11</f>
        <v>118.07404327392578</v>
      </c>
      <c r="J41" s="225">
        <f>'Salida Stata'!AJ11</f>
        <v>118.17423248291016</v>
      </c>
      <c r="K41" s="225">
        <f>'Salida Stata'!AP11</f>
        <v>118.12403869628906</v>
      </c>
      <c r="L41" s="225">
        <f>'Salida Stata'!AV11</f>
        <v>118.2979736328125</v>
      </c>
      <c r="M41" s="225">
        <f>'Salida Stata'!BB11</f>
        <v>118.16474151611328</v>
      </c>
      <c r="N41" s="225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1.7622485171312929E-2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5">
      <c r="D42" s="37">
        <f>+NOA!A15</f>
        <v>43009</v>
      </c>
      <c r="E42" s="225">
        <f>'Salida Stata'!F12</f>
        <v>119.73805236816406</v>
      </c>
      <c r="F42" s="225">
        <f>'Salida Stata'!L12</f>
        <v>119.85718536376953</v>
      </c>
      <c r="G42" s="225">
        <f>'Salida Stata'!R12</f>
        <v>120.04779052734375</v>
      </c>
      <c r="H42" s="225">
        <f>'Salida Stata'!X12</f>
        <v>120.15238952636719</v>
      </c>
      <c r="I42" s="225">
        <f>'Salida Stata'!AD12</f>
        <v>120.24544525146484</v>
      </c>
      <c r="J42" s="225">
        <f>'Salida Stata'!AJ12</f>
        <v>120.37268829345703</v>
      </c>
      <c r="K42" s="225">
        <f>'Salida Stata'!AP12</f>
        <v>120.27133941650391</v>
      </c>
      <c r="L42" s="225">
        <f>'Salida Stata'!AV12</f>
        <v>120.43116760253906</v>
      </c>
      <c r="M42" s="225">
        <f>'Salida Stata'!BB12</f>
        <v>120.23369598388672</v>
      </c>
      <c r="N42" s="225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1.881334475594354E-2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5">
      <c r="D43" s="37">
        <f>+NOA!A16</f>
        <v>43040</v>
      </c>
      <c r="E43" s="225">
        <f>'Salida Stata'!F13</f>
        <v>121.19486236572266</v>
      </c>
      <c r="F43" s="225">
        <f>'Salida Stata'!L13</f>
        <v>121.36572265625</v>
      </c>
      <c r="G43" s="225">
        <f>'Salida Stata'!R13</f>
        <v>121.577880859375</v>
      </c>
      <c r="H43" s="225">
        <f>'Salida Stata'!X13</f>
        <v>121.72991180419922</v>
      </c>
      <c r="I43" s="225">
        <f>'Salida Stata'!AD13</f>
        <v>121.83953857421875</v>
      </c>
      <c r="J43" s="225">
        <f>'Salida Stata'!AJ13</f>
        <v>121.94252777099609</v>
      </c>
      <c r="K43" s="225">
        <f>'Salida Stata'!AP13</f>
        <v>121.85850524902344</v>
      </c>
      <c r="L43" s="225">
        <f>'Salida Stata'!AV13</f>
        <v>122.06346130371094</v>
      </c>
      <c r="M43" s="225">
        <f>'Salida Stata'!BB13</f>
        <v>121.90756225585938</v>
      </c>
      <c r="N43" s="225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1.2601473908256944E-2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5">
      <c r="D44" s="37">
        <f>+NOA!A17</f>
        <v>43070</v>
      </c>
      <c r="E44" s="225">
        <f>'Salida Stata'!F14</f>
        <v>123.95622253417969</v>
      </c>
      <c r="F44" s="225">
        <f>'Salida Stata'!L14</f>
        <v>124.23841857910156</v>
      </c>
      <c r="G44" s="225">
        <f>'Salida Stata'!R14</f>
        <v>124.53909301757813</v>
      </c>
      <c r="H44" s="225">
        <f>'Salida Stata'!X14</f>
        <v>124.76552581787109</v>
      </c>
      <c r="I44" s="225">
        <f>'Salida Stata'!AD14</f>
        <v>124.78981781005859</v>
      </c>
      <c r="J44" s="225">
        <f>'Salida Stata'!AJ14</f>
        <v>124.94225311279297</v>
      </c>
      <c r="K44" s="225">
        <f>'Salida Stata'!AP14</f>
        <v>124.89597320556641</v>
      </c>
      <c r="L44" s="225">
        <f>'Salida Stata'!AV14</f>
        <v>125.27028656005859</v>
      </c>
      <c r="M44" s="225">
        <f>'Salida Stata'!BB14</f>
        <v>125.32512664794922</v>
      </c>
      <c r="N44" s="225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2.3101739831777879E-2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0.24313000000000007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5">
      <c r="D45" s="37">
        <f>+NOA!A18</f>
        <v>43101</v>
      </c>
      <c r="E45" s="225">
        <f>'Salida Stata'!F15</f>
        <v>126.24305725097656</v>
      </c>
      <c r="F45" s="225">
        <f>'Salida Stata'!L15</f>
        <v>126.57081604003906</v>
      </c>
      <c r="G45" s="225">
        <f>'Salida Stata'!R15</f>
        <v>126.96721649169922</v>
      </c>
      <c r="H45" s="225">
        <f>'Salida Stata'!X15</f>
        <v>127.21641540527344</v>
      </c>
      <c r="I45" s="225">
        <f>'Salida Stata'!AD15</f>
        <v>127.21957397460938</v>
      </c>
      <c r="J45" s="225">
        <f>'Salida Stata'!AJ15</f>
        <v>127.38349914550781</v>
      </c>
      <c r="K45" s="225">
        <f>'Salida Stata'!AP15</f>
        <v>127.30996704101563</v>
      </c>
      <c r="L45" s="225">
        <f>'Salida Stata'!AV15</f>
        <v>127.79467010498047</v>
      </c>
      <c r="M45" s="225">
        <f>'Salida Stata'!BB15</f>
        <v>127.92584991455078</v>
      </c>
      <c r="N45" s="225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1.8782428225527559E-2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0.24651727239978993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5">
      <c r="D46" s="37">
        <f>+NOA!A19</f>
        <v>43132</v>
      </c>
      <c r="E46" s="225">
        <f>'Salida Stata'!F16</f>
        <v>128.76020812988281</v>
      </c>
      <c r="F46" s="225">
        <f>'Salida Stata'!L16</f>
        <v>129.22213745117188</v>
      </c>
      <c r="G46" s="225">
        <f>'Salida Stata'!R16</f>
        <v>129.7119140625</v>
      </c>
      <c r="H46" s="225">
        <f>'Salida Stata'!X16</f>
        <v>130.111083984375</v>
      </c>
      <c r="I46" s="225">
        <f>'Salida Stata'!AD16</f>
        <v>130.04257202148438</v>
      </c>
      <c r="J46" s="225">
        <f>'Salida Stata'!AJ16</f>
        <v>130.19157409667969</v>
      </c>
      <c r="K46" s="225">
        <f>'Salida Stata'!AP16</f>
        <v>130.0750732421875</v>
      </c>
      <c r="L46" s="225">
        <f>'Salida Stata'!AV16</f>
        <v>130.74400329589844</v>
      </c>
      <c r="M46" s="225">
        <f>'Salida Stata'!BB16</f>
        <v>130.9835205078125</v>
      </c>
      <c r="N46" s="225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2.0435396086314839E-2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0.24611060489916725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5">
      <c r="D47" s="37">
        <f>+NOA!A20</f>
        <v>43160</v>
      </c>
      <c r="E47" s="225">
        <f>'Salida Stata'!F17</f>
        <v>132.59921264648438</v>
      </c>
      <c r="F47" s="225">
        <f>'Salida Stata'!L17</f>
        <v>133.06901550292969</v>
      </c>
      <c r="G47" s="225">
        <f>'Salida Stata'!R17</f>
        <v>133.59829711914063</v>
      </c>
      <c r="H47" s="225">
        <f>'Salida Stata'!X17</f>
        <v>134.169677734375</v>
      </c>
      <c r="I47" s="225">
        <f>'Salida Stata'!AD17</f>
        <v>134.21647644042969</v>
      </c>
      <c r="J47" s="225">
        <f>'Salida Stata'!AJ17</f>
        <v>134.31768798828125</v>
      </c>
      <c r="K47" s="225">
        <f>'Salida Stata'!AP17</f>
        <v>134.32760620117188</v>
      </c>
      <c r="L47" s="225">
        <f>'Salida Stata'!AV17</f>
        <v>135.03805541992188</v>
      </c>
      <c r="M47" s="225">
        <f>'Salida Stata'!BB17</f>
        <v>135.24542236328125</v>
      </c>
      <c r="N47" s="225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3.1043981553127598E-2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0.24466862827518554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5">
      <c r="D48" s="37">
        <f>+NOA!A21</f>
        <v>43191</v>
      </c>
      <c r="E48" s="225">
        <f>'Salida Stata'!F18</f>
        <v>136.18673706054688</v>
      </c>
      <c r="F48" s="225">
        <f>'Salida Stata'!L18</f>
        <v>136.81892395019531</v>
      </c>
      <c r="G48" s="225">
        <f>'Salida Stata'!R18</f>
        <v>137.44590759277344</v>
      </c>
      <c r="H48" s="225">
        <f>'Salida Stata'!X18</f>
        <v>138.05178833007813</v>
      </c>
      <c r="I48" s="225">
        <f>'Salida Stata'!AD18</f>
        <v>138.07632446289063</v>
      </c>
      <c r="J48" s="225">
        <f>'Salida Stata'!AJ18</f>
        <v>138.28913879394531</v>
      </c>
      <c r="K48" s="225">
        <f>'Salida Stata'!AP18</f>
        <v>138.31684875488281</v>
      </c>
      <c r="L48" s="225">
        <f>'Salida Stata'!AV18</f>
        <v>139.19454956054688</v>
      </c>
      <c r="M48" s="225">
        <f>'Salida Stata'!BB18</f>
        <v>139.49473571777344</v>
      </c>
      <c r="N48" s="225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2.8311869596541861E-2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0.24606457104506441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5">
      <c r="D49" s="37">
        <f>+NOA!A22</f>
        <v>43221</v>
      </c>
      <c r="E49" s="225">
        <f>'Salida Stata'!F19</f>
        <v>139.46290588378906</v>
      </c>
      <c r="F49" s="225">
        <f>'Salida Stata'!L19</f>
        <v>140.07795715332031</v>
      </c>
      <c r="G49" s="225">
        <f>'Salida Stata'!R19</f>
        <v>140.64836120605469</v>
      </c>
      <c r="H49" s="225">
        <f>'Salida Stata'!X19</f>
        <v>141.25656127929688</v>
      </c>
      <c r="I49" s="225">
        <f>'Salida Stata'!AD19</f>
        <v>141.23207092285156</v>
      </c>
      <c r="J49" s="225">
        <f>'Salida Stata'!AJ19</f>
        <v>141.43795776367188</v>
      </c>
      <c r="K49" s="225">
        <f>'Salida Stata'!AP19</f>
        <v>141.42930603027344</v>
      </c>
      <c r="L49" s="225">
        <f>'Salida Stata'!AV19</f>
        <v>142.25791931152344</v>
      </c>
      <c r="M49" s="225">
        <f>'Salida Stata'!BB19</f>
        <v>142.51803588867188</v>
      </c>
      <c r="N49" s="225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2.3043997066132471E-2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0.25567021390949152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5">
      <c r="D50" s="37">
        <f>+NOA!A23</f>
        <v>43252</v>
      </c>
      <c r="E50" s="225">
        <f>'Salida Stata'!F20</f>
        <v>144.65101623535156</v>
      </c>
      <c r="F50" s="225">
        <f>'Salida Stata'!L20</f>
        <v>145.17010498046875</v>
      </c>
      <c r="G50" s="225">
        <f>'Salida Stata'!R20</f>
        <v>145.62782287597656</v>
      </c>
      <c r="H50" s="225">
        <f>'Salida Stata'!X20</f>
        <v>146.29025268554688</v>
      </c>
      <c r="I50" s="225">
        <f>'Salida Stata'!AD20</f>
        <v>146.12059020996094</v>
      </c>
      <c r="J50" s="225">
        <f>'Salida Stata'!AJ20</f>
        <v>146.18092346191406</v>
      </c>
      <c r="K50" s="225">
        <f>'Salida Stata'!AP20</f>
        <v>146.09968566894531</v>
      </c>
      <c r="L50" s="225">
        <f>'Salida Stata'!AV20</f>
        <v>146.87687683105469</v>
      </c>
      <c r="M50" s="225">
        <f>'Salida Stata'!BB20</f>
        <v>147.17889404296875</v>
      </c>
      <c r="N50" s="225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3.4002482557890623E-2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0.28619498741707505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5">
      <c r="D51" s="37">
        <f>+NOA!A24</f>
        <v>43282</v>
      </c>
      <c r="E51" s="225">
        <f>'Salida Stata'!F21</f>
        <v>149.73870849609375</v>
      </c>
      <c r="F51" s="225">
        <f>'Salida Stata'!L21</f>
        <v>150.24055480957031</v>
      </c>
      <c r="G51" s="225">
        <f>'Salida Stata'!R21</f>
        <v>150.70704650878906</v>
      </c>
      <c r="H51" s="225">
        <f>'Salida Stata'!X21</f>
        <v>151.45175170898438</v>
      </c>
      <c r="I51" s="225">
        <f>'Salida Stata'!AD21</f>
        <v>151.23635864257813</v>
      </c>
      <c r="J51" s="225">
        <f>'Salida Stata'!AJ21</f>
        <v>151.19056701660156</v>
      </c>
      <c r="K51" s="225">
        <f>'Salida Stata'!AP21</f>
        <v>151.09405517578125</v>
      </c>
      <c r="L51" s="225">
        <f>'Salida Stata'!AV21</f>
        <v>151.93069458007813</v>
      </c>
      <c r="M51" s="225">
        <f>'Salida Stata'!BB21</f>
        <v>152.32565307617188</v>
      </c>
      <c r="N51" s="225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3.4235196392547795E-2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0.31168291396036407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5">
      <c r="D52" s="37">
        <f>+NOA!A25</f>
        <v>43313</v>
      </c>
      <c r="E52" s="225">
        <f>'Salida Stata'!F22</f>
        <v>156.07196044921875</v>
      </c>
      <c r="F52" s="225">
        <f>'Salida Stata'!L22</f>
        <v>156.54644775390625</v>
      </c>
      <c r="G52" s="225">
        <f>'Salida Stata'!R22</f>
        <v>156.98464965820313</v>
      </c>
      <c r="H52" s="225">
        <f>'Salida Stata'!X22</f>
        <v>157.83126831054688</v>
      </c>
      <c r="I52" s="225">
        <f>'Salida Stata'!AD22</f>
        <v>157.42239379882813</v>
      </c>
      <c r="J52" s="225">
        <f>'Salida Stata'!AJ22</f>
        <v>157.27438354492188</v>
      </c>
      <c r="K52" s="225">
        <f>'Salida Stata'!AP22</f>
        <v>157.08892822265625</v>
      </c>
      <c r="L52" s="225">
        <f>'Salida Stata'!AV22</f>
        <v>157.93873596191406</v>
      </c>
      <c r="M52" s="225">
        <f>'Salida Stata'!BB22</f>
        <v>158.4281005859375</v>
      </c>
      <c r="N52" s="225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3.9753419796059841E-2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0.34670744825619826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5">
      <c r="D53" s="37">
        <f>+NOA!A26</f>
        <v>43344</v>
      </c>
      <c r="E53" s="225">
        <f>'Salida Stata'!F23</f>
        <v>165.43977355957031</v>
      </c>
      <c r="F53" s="225">
        <f>'Salida Stata'!L23</f>
        <v>165.93229675292969</v>
      </c>
      <c r="G53" s="225">
        <f>'Salida Stata'!R23</f>
        <v>166.37702941894531</v>
      </c>
      <c r="H53" s="225">
        <f>'Salida Stata'!X23</f>
        <v>167.29362487792969</v>
      </c>
      <c r="I53" s="225">
        <f>'Salida Stata'!AD23</f>
        <v>166.7930908203125</v>
      </c>
      <c r="J53" s="225">
        <f>'Salida Stata'!AJ23</f>
        <v>166.56990051269531</v>
      </c>
      <c r="K53" s="225">
        <f>'Salida Stata'!AP23</f>
        <v>166.49249267578125</v>
      </c>
      <c r="L53" s="225">
        <f>'Salida Stata'!AV23</f>
        <v>167.39213562011719</v>
      </c>
      <c r="M53" s="225">
        <f>'Salida Stata'!BB23</f>
        <v>168.15635681152344</v>
      </c>
      <c r="N53" s="225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5.9741739533791582E-2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0.40244748387009155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5">
      <c r="D54" s="37">
        <f>+NOA!A27</f>
        <v>43374</v>
      </c>
      <c r="E54" s="225">
        <f>'Salida Stata'!F24</f>
        <v>174.40306091308594</v>
      </c>
      <c r="F54" s="225">
        <f>'Salida Stata'!L24</f>
        <v>174.99908447265625</v>
      </c>
      <c r="G54" s="225">
        <f>'Salida Stata'!R24</f>
        <v>175.41915893554688</v>
      </c>
      <c r="H54" s="225">
        <f>'Salida Stata'!X24</f>
        <v>176.49163818359375</v>
      </c>
      <c r="I54" s="225">
        <f>'Salida Stata'!AD24</f>
        <v>175.85038757324219</v>
      </c>
      <c r="J54" s="225">
        <f>'Salida Stata'!AJ24</f>
        <v>175.51286315917969</v>
      </c>
      <c r="K54" s="225">
        <f>'Salida Stata'!AP24</f>
        <v>175.42005920410156</v>
      </c>
      <c r="L54" s="225">
        <f>'Salida Stata'!AV24</f>
        <v>176.46946716308594</v>
      </c>
      <c r="M54" s="225">
        <f>'Salida Stata'!BB24</f>
        <v>177.4508056640625</v>
      </c>
      <c r="N54" s="225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5.3158539656708914E-2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0.44972536103918626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5">
      <c r="D55" s="37">
        <f>+NOA!A28</f>
        <v>43405</v>
      </c>
      <c r="E55" s="225">
        <f>'Salida Stata'!F25</f>
        <v>179.83222961425781</v>
      </c>
      <c r="F55" s="225">
        <f>'Salida Stata'!L25</f>
        <v>180.44522094726563</v>
      </c>
      <c r="G55" s="225">
        <f>'Salida Stata'!R25</f>
        <v>180.95248413085938</v>
      </c>
      <c r="H55" s="225">
        <f>'Salida Stata'!X25</f>
        <v>182.08544921875</v>
      </c>
      <c r="I55" s="225">
        <f>'Salida Stata'!AD25</f>
        <v>181.59878540039063</v>
      </c>
      <c r="J55" s="225">
        <f>'Salida Stata'!AJ25</f>
        <v>181.28443908691406</v>
      </c>
      <c r="K55" s="225">
        <f>'Salida Stata'!AP25</f>
        <v>181.22207641601563</v>
      </c>
      <c r="L55" s="225">
        <f>'Salida Stata'!AV25</f>
        <v>182.23208618164063</v>
      </c>
      <c r="M55" s="225">
        <f>'Salida Stata'!BB25</f>
        <v>183.13223266601563</v>
      </c>
      <c r="N55" s="225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3.2707282554084838E-2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0.47851052622915735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5">
      <c r="D56" s="37">
        <f>+NOA!A29</f>
        <v>43435</v>
      </c>
      <c r="E56" s="225">
        <f>'Salida Stata'!F26</f>
        <v>183.77278137207031</v>
      </c>
      <c r="F56" s="225">
        <f>'Salida Stata'!L26</f>
        <v>184.47761535644531</v>
      </c>
      <c r="G56" s="225">
        <f>'Salida Stata'!R26</f>
        <v>185.07652282714844</v>
      </c>
      <c r="H56" s="225">
        <f>'Salida Stata'!X26</f>
        <v>186.33424377441406</v>
      </c>
      <c r="I56" s="225">
        <f>'Salida Stata'!AD26</f>
        <v>185.85690307617188</v>
      </c>
      <c r="J56" s="225">
        <f>'Salida Stata'!AJ26</f>
        <v>185.52999877929688</v>
      </c>
      <c r="K56" s="225">
        <f>'Salida Stata'!AP26</f>
        <v>185.47267150878906</v>
      </c>
      <c r="L56" s="225">
        <f>'Salida Stata'!AV26</f>
        <v>186.54270935058594</v>
      </c>
      <c r="M56" s="225">
        <f>'Salida Stata'!BB26</f>
        <v>187.47714233398438</v>
      </c>
      <c r="N56" s="225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2.2655984289267961E-2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0.47786635347871886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5">
      <c r="D57" s="37">
        <f>+NOA!A30</f>
        <v>43466</v>
      </c>
      <c r="E57" s="225">
        <f>'Salida Stata'!F27</f>
        <v>189.70355224609375</v>
      </c>
      <c r="F57" s="225">
        <f>'Salida Stata'!L27</f>
        <v>190.37812805175781</v>
      </c>
      <c r="G57" s="225">
        <f>'Salida Stata'!R27</f>
        <v>191.09317016601563</v>
      </c>
      <c r="H57" s="225">
        <f>'Salida Stata'!X27</f>
        <v>192.29811096191406</v>
      </c>
      <c r="I57" s="225">
        <f>'Salida Stata'!AD27</f>
        <v>191.74838256835938</v>
      </c>
      <c r="J57" s="225">
        <f>'Salida Stata'!AJ27</f>
        <v>191.5084228515625</v>
      </c>
      <c r="K57" s="225">
        <f>'Salida Stata'!AP27</f>
        <v>191.38957214355469</v>
      </c>
      <c r="L57" s="225">
        <f>'Salida Stata'!AV27</f>
        <v>192.44752502441406</v>
      </c>
      <c r="M57" s="225">
        <f>'Salida Stata'!BB27</f>
        <v>193.40130615234375</v>
      </c>
      <c r="N57" s="225">
        <f>'Salida Stata'!BH27</f>
        <v>192.16824340820313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3.214219619198988E-2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0.49724630254429791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192.16824340820313</v>
      </c>
      <c r="AV57" s="52">
        <f t="shared" si="12"/>
        <v>-2.4646911621093892E-2</v>
      </c>
    </row>
    <row r="58" spans="4:48" x14ac:dyDescent="0.25">
      <c r="D58" s="37">
        <f>+NOA!A31</f>
        <v>43497</v>
      </c>
      <c r="E58" s="225">
        <f>'Salida Stata'!F28</f>
        <v>198.69491577148438</v>
      </c>
      <c r="F58" s="225">
        <f>'Salida Stata'!L28</f>
        <v>199.0252685546875</v>
      </c>
      <c r="G58" s="225">
        <f>'Salida Stata'!R28</f>
        <v>199.49407958984375</v>
      </c>
      <c r="H58" s="225">
        <f>'Salida Stata'!X28</f>
        <v>200.50868225097656</v>
      </c>
      <c r="I58" s="225">
        <f>'Salida Stata'!AD28</f>
        <v>199.63873291015625</v>
      </c>
      <c r="J58" s="225">
        <f>'Salida Stata'!AJ28</f>
        <v>199.26495361328125</v>
      </c>
      <c r="K58" s="225">
        <f>'Salida Stata'!AP28</f>
        <v>198.91023254394531</v>
      </c>
      <c r="L58" s="225">
        <f>'Salida Stata'!AV28</f>
        <v>199.66950988769531</v>
      </c>
      <c r="M58" s="225">
        <f>'Salida Stata'!BB28</f>
        <v>200.54310607910156</v>
      </c>
      <c r="N58" s="225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4.2156783640811657E-2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0.52911727382463103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5">
      <c r="D59" s="37">
        <f>+NOA!A32</f>
        <v>43525</v>
      </c>
      <c r="E59" s="225">
        <f>'Salida Stata'!F29</f>
        <v>208.48495483398438</v>
      </c>
      <c r="F59" s="225">
        <f>'Salida Stata'!L29</f>
        <v>208.673095703125</v>
      </c>
      <c r="G59" s="225">
        <f>'Salida Stata'!R29</f>
        <v>209.04583740234375</v>
      </c>
      <c r="H59" s="225">
        <f>'Salida Stata'!X29</f>
        <v>210.27105712890625</v>
      </c>
      <c r="I59" s="225">
        <f>'Salida Stata'!AD29</f>
        <v>209.48329162597656</v>
      </c>
      <c r="J59" s="225">
        <f>'Salida Stata'!AJ29</f>
        <v>208.98101806640625</v>
      </c>
      <c r="K59" s="225">
        <f>'Salida Stata'!AP29</f>
        <v>208.56834411621094</v>
      </c>
      <c r="L59" s="225">
        <f>'Salida Stata'!AV29</f>
        <v>209.27627563476563</v>
      </c>
      <c r="M59" s="225">
        <f>'Salida Stata'!BB29</f>
        <v>209.82685852050781</v>
      </c>
      <c r="N59" s="225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4.8798433333164803E-2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0.55544848703170047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5">
      <c r="D60" s="37">
        <f>+NOA!A33</f>
        <v>43556</v>
      </c>
      <c r="E60" s="225">
        <f>'Salida Stata'!F30</f>
        <v>215.66903686523438</v>
      </c>
      <c r="F60" s="225">
        <f>'Salida Stata'!L30</f>
        <v>216.05158996582031</v>
      </c>
      <c r="G60" s="225">
        <f>'Salida Stata'!R30</f>
        <v>216.53559875488281</v>
      </c>
      <c r="H60" s="225">
        <f>'Salida Stata'!X30</f>
        <v>217.95008850097656</v>
      </c>
      <c r="I60" s="225">
        <f>'Salida Stata'!AD30</f>
        <v>217.17767333984375</v>
      </c>
      <c r="J60" s="225">
        <f>'Salida Stata'!AJ30</f>
        <v>216.72714233398438</v>
      </c>
      <c r="K60" s="225">
        <f>'Salida Stata'!AP30</f>
        <v>216.49375915527344</v>
      </c>
      <c r="L60" s="225">
        <f>'Salida Stata'!AV30</f>
        <v>217.34269714355469</v>
      </c>
      <c r="M60" s="225">
        <f>'Salida Stata'!BB30</f>
        <v>218.08203125</v>
      </c>
      <c r="N60" s="225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3.6248120721565691E-2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0.56745304534722907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5">
      <c r="D61" s="37">
        <f>+NOA!A34</f>
        <v>43586</v>
      </c>
      <c r="E61" s="225">
        <f>'Salida Stata'!F31</f>
        <v>223.71905517578125</v>
      </c>
      <c r="F61" s="225">
        <f>'Salida Stata'!L31</f>
        <v>224.40798950195313</v>
      </c>
      <c r="G61" s="225">
        <f>'Salida Stata'!R31</f>
        <v>225.12159729003906</v>
      </c>
      <c r="H61" s="225">
        <f>'Salida Stata'!X31</f>
        <v>226.71188354492188</v>
      </c>
      <c r="I61" s="225">
        <f>'Salida Stata'!AD31</f>
        <v>225.81430053710938</v>
      </c>
      <c r="J61" s="225">
        <f>'Salida Stata'!AJ31</f>
        <v>225.51669311523438</v>
      </c>
      <c r="K61" s="225">
        <f>'Salida Stata'!AP31</f>
        <v>225.31468200683594</v>
      </c>
      <c r="L61" s="225">
        <f>'Salida Stata'!AV31</f>
        <v>226.58323669433594</v>
      </c>
      <c r="M61" s="225">
        <f>'Salida Stata'!BB31</f>
        <v>227.651123046875</v>
      </c>
      <c r="N61" s="225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3.8750644866305528E-2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0.59151792720683694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5">
      <c r="D62" s="37">
        <f>+NOA!A35</f>
        <v>43617</v>
      </c>
      <c r="E62" s="225">
        <f>'Salida Stata'!F32</f>
        <v>229.80722045898438</v>
      </c>
      <c r="F62" s="225">
        <f>'Salida Stata'!L32</f>
        <v>230.50418090820313</v>
      </c>
      <c r="G62" s="225">
        <f>'Salida Stata'!R32</f>
        <v>231.32943725585938</v>
      </c>
      <c r="H62" s="225">
        <f>'Salida Stata'!X32</f>
        <v>232.85842895507813</v>
      </c>
      <c r="I62" s="225">
        <f>'Salida Stata'!AD32</f>
        <v>232.02861022949219</v>
      </c>
      <c r="J62" s="225">
        <f>'Salida Stata'!AJ32</f>
        <v>231.88627624511719</v>
      </c>
      <c r="K62" s="225">
        <f>'Salida Stata'!AP32</f>
        <v>231.75125122070313</v>
      </c>
      <c r="L62" s="225">
        <f>'Salida Stata'!AV32</f>
        <v>232.93511962890625</v>
      </c>
      <c r="M62" s="225">
        <f>'Salida Stata'!BB32</f>
        <v>233.93728637695313</v>
      </c>
      <c r="N62" s="225">
        <f>'Salida Stata'!BH32</f>
        <v>232.03872680664063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2.8238989707560558E-2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0.5826468632109969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232.03872680664063</v>
      </c>
      <c r="AV62" s="52">
        <f t="shared" si="12"/>
        <v>-2.2315063476562536E-2</v>
      </c>
    </row>
    <row r="63" spans="4:48" x14ac:dyDescent="0.25">
      <c r="D63" s="37">
        <f>+NOA!A36</f>
        <v>43647</v>
      </c>
      <c r="E63" s="225">
        <f>'Salida Stata'!F33</f>
        <v>234.02998352050781</v>
      </c>
      <c r="F63" s="225">
        <f>'Salida Stata'!L33</f>
        <v>234.83052062988281</v>
      </c>
      <c r="G63" s="225">
        <f>'Salida Stata'!R33</f>
        <v>235.82220458984375</v>
      </c>
      <c r="H63" s="225">
        <f>'Salida Stata'!X33</f>
        <v>237.52223205566406</v>
      </c>
      <c r="I63" s="225">
        <f>'Salida Stata'!AD33</f>
        <v>236.811767578125</v>
      </c>
      <c r="J63" s="225">
        <f>'Salida Stata'!AJ33</f>
        <v>236.64260864257813</v>
      </c>
      <c r="K63" s="225">
        <f>'Salida Stata'!AP33</f>
        <v>236.59901428222656</v>
      </c>
      <c r="L63" s="225">
        <f>'Salida Stata'!AV33</f>
        <v>237.93484497070313</v>
      </c>
      <c r="M63" s="225">
        <f>'Salida Stata'!BB33</f>
        <v>239.01004028320313</v>
      </c>
      <c r="N63" s="225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1.9774555593432774E-2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0.56051834942557566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5">
      <c r="D64" s="37">
        <f>+NOA!A37</f>
        <v>43678</v>
      </c>
      <c r="E64" s="225">
        <f>'Salida Stata'!F34</f>
        <v>244.06126403808594</v>
      </c>
      <c r="F64" s="225">
        <f>'Salida Stata'!L34</f>
        <v>244.60467529296875</v>
      </c>
      <c r="G64" s="225">
        <f>'Salida Stata'!R34</f>
        <v>245.51004028320313</v>
      </c>
      <c r="H64" s="225">
        <f>'Salida Stata'!X34</f>
        <v>247.11027526855469</v>
      </c>
      <c r="I64" s="225">
        <f>'Salida Stata'!AD34</f>
        <v>246.33285522460938</v>
      </c>
      <c r="J64" s="225">
        <f>'Salida Stata'!AJ34</f>
        <v>246.10258483886719</v>
      </c>
      <c r="K64" s="225">
        <f>'Salida Stata'!AP34</f>
        <v>246.13198852539063</v>
      </c>
      <c r="L64" s="225">
        <f>'Salida Stata'!AV34</f>
        <v>247.1900634765625</v>
      </c>
      <c r="M64" s="225">
        <f>'Salida Stata'!BB34</f>
        <v>248.32870483398438</v>
      </c>
      <c r="N64" s="225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4.1477010413282667E-2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0.56310520774588912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5">
      <c r="D65" s="37">
        <f>+NOA!A38</f>
        <v>43709</v>
      </c>
      <c r="E65" s="225">
        <f>'Salida Stata'!F35</f>
        <v>258.04559326171875</v>
      </c>
      <c r="F65" s="225">
        <f>'Salida Stata'!L35</f>
        <v>258.54547119140625</v>
      </c>
      <c r="G65" s="225">
        <f>'Salida Stata'!R35</f>
        <v>259.40374755859375</v>
      </c>
      <c r="H65" s="225">
        <f>'Salida Stata'!X35</f>
        <v>260.97573852539063</v>
      </c>
      <c r="I65" s="225">
        <f>'Salida Stata'!AD35</f>
        <v>260.33123779296875</v>
      </c>
      <c r="J65" s="225">
        <f>'Salida Stata'!AJ35</f>
        <v>260.17169189453125</v>
      </c>
      <c r="K65" s="225">
        <f>'Salida Stata'!AP35</f>
        <v>260.34878540039063</v>
      </c>
      <c r="L65" s="225">
        <f>'Salida Stata'!AV35</f>
        <v>261.06719970703125</v>
      </c>
      <c r="M65" s="225">
        <f>'Salida Stata'!BB35</f>
        <v>262.07537841796875</v>
      </c>
      <c r="N65" s="225">
        <f>'Salida Stata'!BH35</f>
        <v>260.43020629882813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5.8286008402740563E-2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0.56095802336394285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260.43020629882813</v>
      </c>
      <c r="AV65" s="52">
        <f t="shared" si="12"/>
        <v>-2.3846130371093732E-2</v>
      </c>
    </row>
    <row r="66" spans="4:48" x14ac:dyDescent="0.25">
      <c r="D66" s="37">
        <f>+NOA!A39</f>
        <v>43739</v>
      </c>
      <c r="E66" s="225">
        <f>'Salida Stata'!F36</f>
        <v>264.75006103515625</v>
      </c>
      <c r="F66" s="225">
        <f>'Salida Stata'!L36</f>
        <v>265.29190063476563</v>
      </c>
      <c r="G66" s="225">
        <f>'Salida Stata'!R36</f>
        <v>266.2879638671875</v>
      </c>
      <c r="H66" s="225">
        <f>'Salida Stata'!X36</f>
        <v>267.82952880859375</v>
      </c>
      <c r="I66" s="225">
        <f>'Salida Stata'!AD36</f>
        <v>267.38980102539063</v>
      </c>
      <c r="J66" s="225">
        <f>'Salida Stata'!AJ36</f>
        <v>267.40682983398438</v>
      </c>
      <c r="K66" s="225">
        <f>'Salida Stata'!AP36</f>
        <v>268.008056640625</v>
      </c>
      <c r="L66" s="225">
        <f>'Salida Stata'!AV36</f>
        <v>268.66934204101563</v>
      </c>
      <c r="M66" s="225">
        <f>'Salida Stata'!BB36</f>
        <v>269.99066162109375</v>
      </c>
      <c r="N66" s="225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2.8572891299213143E-2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0.52451795891196862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5">
      <c r="D67" s="37">
        <f>+NOA!A40</f>
        <v>43770</v>
      </c>
      <c r="E67" s="225">
        <f>'Salida Stata'!F37</f>
        <v>274.73562622070313</v>
      </c>
      <c r="F67" s="225">
        <f>'Salida Stata'!L37</f>
        <v>275.46209716796875</v>
      </c>
      <c r="G67" s="225">
        <f>'Salida Stata'!R37</f>
        <v>276.56100463867188</v>
      </c>
      <c r="H67" s="225">
        <f>'Salida Stata'!X37</f>
        <v>278.34555053710938</v>
      </c>
      <c r="I67" s="225">
        <f>'Salida Stata'!AD37</f>
        <v>278.03921508789063</v>
      </c>
      <c r="J67" s="225">
        <f>'Salida Stata'!AJ37</f>
        <v>277.96047973632813</v>
      </c>
      <c r="K67" s="225">
        <f>'Salida Stata'!AP37</f>
        <v>278.34097290039063</v>
      </c>
      <c r="L67" s="225">
        <f>'Salida Stata'!AV37</f>
        <v>279.11965942382813</v>
      </c>
      <c r="M67" s="225">
        <f>'Salida Stata'!BB37</f>
        <v>280.19024658203125</v>
      </c>
      <c r="N67" s="225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3.8583361236549818E-2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0.533192428077367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274.73562622070313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5">
      <c r="D68" s="37">
        <f>+NOA!A41</f>
        <v>43800</v>
      </c>
      <c r="E68" s="225">
        <f>'Salida Stata'!F38</f>
        <v>284.72146606445313</v>
      </c>
      <c r="F68" s="225">
        <f>'Salida Stata'!L38</f>
        <v>285.60873413085938</v>
      </c>
      <c r="G68" s="225">
        <f>'Salida Stata'!R38</f>
        <v>286.79058837890625</v>
      </c>
      <c r="H68" s="225">
        <f>'Salida Stata'!X38</f>
        <v>288.81246948242188</v>
      </c>
      <c r="I68" s="225">
        <f>'Salida Stata'!AD38</f>
        <v>288.46893310546875</v>
      </c>
      <c r="J68" s="225">
        <f>'Salida Stata'!AJ38</f>
        <v>288.36798095703125</v>
      </c>
      <c r="K68" s="225">
        <f>'Salida Stata'!AP38</f>
        <v>288.9276123046875</v>
      </c>
      <c r="L68" s="225">
        <f>'Salida Stata'!AV38</f>
        <v>289.744873046875</v>
      </c>
      <c r="M68" s="225">
        <f>'Salida Stata'!BB38</f>
        <v>291.0694580078125</v>
      </c>
      <c r="N68" s="225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3.6890763258673243E-2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0.55453357863682395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284.72146606445313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5">
      <c r="D69" s="37">
        <f>+NOA!A42</f>
        <v>43831</v>
      </c>
      <c r="E69" s="225">
        <f>'Salida Stata'!F39</f>
        <v>292.85992431640625</v>
      </c>
      <c r="F69" s="225">
        <f>'Salida Stata'!L39</f>
        <v>293.43682861328125</v>
      </c>
      <c r="G69" s="225">
        <f>'Salida Stata'!R39</f>
        <v>294.33734130859375</v>
      </c>
      <c r="H69" s="225">
        <f>'Salida Stata'!X39</f>
        <v>296.09100341796875</v>
      </c>
      <c r="I69" s="225">
        <f>'Salida Stata'!AD39</f>
        <v>295.4002685546875</v>
      </c>
      <c r="J69" s="225">
        <f>'Salida Stata'!AJ39</f>
        <v>295.0137939453125</v>
      </c>
      <c r="K69" s="225">
        <f>'Salida Stata'!AP39</f>
        <v>295.02328491210938</v>
      </c>
      <c r="L69" s="225">
        <f>'Salida Stata'!AV39</f>
        <v>295.71771240234375</v>
      </c>
      <c r="M69" s="225">
        <f>'Salida Stata'!BB39</f>
        <v>296.81399536132813</v>
      </c>
      <c r="N69" s="225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2.4337542778990473E-2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0.54277880701243664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5">
      <c r="D70" s="37">
        <f>+NOA!A43</f>
        <v>43862</v>
      </c>
      <c r="E70" s="225">
        <f>'Salida Stata'!F40</f>
        <v>298.98919677734375</v>
      </c>
      <c r="F70" s="225">
        <f>'Salida Stata'!L40</f>
        <v>299.20352172851563</v>
      </c>
      <c r="G70" s="225">
        <f>'Salida Stata'!R40</f>
        <v>299.79904174804688</v>
      </c>
      <c r="H70" s="225">
        <f>'Salida Stata'!X40</f>
        <v>301.37567138671875</v>
      </c>
      <c r="I70" s="225">
        <f>'Salida Stata'!AD40</f>
        <v>300.53890991210938</v>
      </c>
      <c r="J70" s="225">
        <f>'Salida Stata'!AJ40</f>
        <v>299.91461181640625</v>
      </c>
      <c r="K70" s="225">
        <f>'Salida Stata'!AP40</f>
        <v>299.77426147460938</v>
      </c>
      <c r="L70" s="225">
        <f>'Salida Stata'!AV40</f>
        <v>300.06448364257813</v>
      </c>
      <c r="M70" s="225">
        <f>'Salida Stata'!BB40</f>
        <v>300.96768188476563</v>
      </c>
      <c r="N70" s="225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1.8290425624644335E-2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0.50744773981995461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5">
      <c r="D71" s="37">
        <f>+NOA!A44</f>
        <v>43891</v>
      </c>
      <c r="E71" s="225">
        <f>'Salida Stata'!F41</f>
        <v>310.7183837890625</v>
      </c>
      <c r="F71" s="225">
        <f>'Salida Stata'!L41</f>
        <v>310.58682250976563</v>
      </c>
      <c r="G71" s="225">
        <f>'Salida Stata'!R41</f>
        <v>310.91146850585938</v>
      </c>
      <c r="H71" s="225">
        <f>'Salida Stata'!X41</f>
        <v>312.4022216796875</v>
      </c>
      <c r="I71" s="225">
        <f>'Salida Stata'!AD41</f>
        <v>311.58139038085938</v>
      </c>
      <c r="J71" s="225">
        <f>'Salida Stata'!AJ41</f>
        <v>310.93612670898438</v>
      </c>
      <c r="K71" s="225">
        <f>'Salida Stata'!AP41</f>
        <v>310.71197509765625</v>
      </c>
      <c r="L71" s="225">
        <f>'Salida Stata'!AV41</f>
        <v>310.4910888671875</v>
      </c>
      <c r="M71" s="225">
        <f>'Salida Stata'!BB41</f>
        <v>310.79580688476563</v>
      </c>
      <c r="N71" s="225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3.787714759415417E-2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0.49175047428259311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5">
      <c r="D72" s="37">
        <f>+NOA!A45</f>
        <v>43922</v>
      </c>
      <c r="E72" s="225">
        <f>'Salida Stata'!F42</f>
        <v>319.94833374023438</v>
      </c>
      <c r="F72" s="225">
        <f>'Salida Stata'!L42</f>
        <v>319.35012817382813</v>
      </c>
      <c r="G72" s="225">
        <f>'Salida Stata'!R42</f>
        <v>319.29351806640625</v>
      </c>
      <c r="H72" s="225">
        <f>'Salida Stata'!X42</f>
        <v>320.5965576171875</v>
      </c>
      <c r="I72" s="225">
        <f>'Salida Stata'!AD42</f>
        <v>319.57052612304688</v>
      </c>
      <c r="J72" s="225">
        <f>'Salida Stata'!AJ42</f>
        <v>318.59423828125</v>
      </c>
      <c r="K72" s="225">
        <f>'Salida Stata'!AP42</f>
        <v>318.09381103515625</v>
      </c>
      <c r="L72" s="225">
        <f>'Salida Stata'!AV42</f>
        <v>317.51864624023438</v>
      </c>
      <c r="M72" s="225">
        <f>'Salida Stata'!BB42</f>
        <v>317.57406616210938</v>
      </c>
      <c r="N72" s="225">
        <f>'Salida Stata'!BH42</f>
        <v>315.08718872070313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2.5915580786387782E-2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0.47687607206113225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315.08718872070313</v>
      </c>
      <c r="AV72" s="52">
        <f t="shared" si="12"/>
        <v>4.8611450195312322E-2</v>
      </c>
    </row>
    <row r="73" spans="4:48" x14ac:dyDescent="0.25">
      <c r="D73" s="37">
        <f>+NOA!A46</f>
        <v>43952</v>
      </c>
      <c r="E73" s="225">
        <f>'Salida Stata'!F43</f>
        <v>324.83004760742188</v>
      </c>
      <c r="F73" s="225">
        <f>'Salida Stata'!L43</f>
        <v>324.32376098632813</v>
      </c>
      <c r="G73" s="225">
        <f>'Salida Stata'!R43</f>
        <v>324.21084594726563</v>
      </c>
      <c r="H73" s="225">
        <f>'Salida Stata'!X43</f>
        <v>325.38937377929688</v>
      </c>
      <c r="I73" s="225">
        <f>'Salida Stata'!AD43</f>
        <v>324.525634765625</v>
      </c>
      <c r="J73" s="225">
        <f>'Salida Stata'!AJ43</f>
        <v>323.71817016601563</v>
      </c>
      <c r="K73" s="225">
        <f>'Salida Stata'!AP43</f>
        <v>323.47100830078125</v>
      </c>
      <c r="L73" s="225">
        <f>'Salida Stata'!AV43</f>
        <v>322.71182250976563</v>
      </c>
      <c r="M73" s="225">
        <f>'Salida Stata'!BB43</f>
        <v>322.737060546875</v>
      </c>
      <c r="N73" s="225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1.674404322410239E-2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0.44558750097491751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5">
      <c r="D74" s="37">
        <f>+NOA!A47</f>
        <v>43983</v>
      </c>
      <c r="E74" s="225">
        <f>'Salida Stata'!F44</f>
        <v>331.45135498046875</v>
      </c>
      <c r="F74" s="225">
        <f>'Salida Stata'!L44</f>
        <v>330.94607543945313</v>
      </c>
      <c r="G74" s="225">
        <f>'Salida Stata'!R44</f>
        <v>330.73291015625</v>
      </c>
      <c r="H74" s="225">
        <f>'Salida Stata'!X44</f>
        <v>331.70114135742188</v>
      </c>
      <c r="I74" s="225">
        <f>'Salida Stata'!AD44</f>
        <v>331.11911010742188</v>
      </c>
      <c r="J74" s="225">
        <f>'Salida Stata'!AJ44</f>
        <v>330.62417602539063</v>
      </c>
      <c r="K74" s="225">
        <f>'Salida Stata'!AP44</f>
        <v>330.63568115234375</v>
      </c>
      <c r="L74" s="225">
        <f>'Salida Stata'!AV44</f>
        <v>329.693359375</v>
      </c>
      <c r="M74" s="225">
        <f>'Salida Stata'!BB44</f>
        <v>329.454833984375</v>
      </c>
      <c r="N74" s="225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2.2102327254348353E-2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0.43696004896340734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5">
      <c r="D75" s="37">
        <f>+NOA!A48</f>
        <v>44013</v>
      </c>
      <c r="E75" s="225">
        <f>'Salida Stata'!F45</f>
        <v>336.94873046875</v>
      </c>
      <c r="F75" s="225">
        <f>'Salida Stata'!L45</f>
        <v>336.5999755859375</v>
      </c>
      <c r="G75" s="225">
        <f>'Salida Stata'!R45</f>
        <v>336.53579711914063</v>
      </c>
      <c r="H75" s="225">
        <f>'Salida Stata'!X45</f>
        <v>337.534423828125</v>
      </c>
      <c r="I75" s="225">
        <f>'Salida Stata'!AD45</f>
        <v>337.26345825195313</v>
      </c>
      <c r="J75" s="225">
        <f>'Salida Stata'!AJ45</f>
        <v>336.87661743164063</v>
      </c>
      <c r="K75" s="225">
        <f>'Salida Stata'!AP45</f>
        <v>337.29592895507813</v>
      </c>
      <c r="L75" s="225">
        <f>'Salida Stata'!AV45</f>
        <v>336.32681274414063</v>
      </c>
      <c r="M75" s="225">
        <f>'Salida Stata'!BB45</f>
        <v>336.26821899414063</v>
      </c>
      <c r="N75" s="225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1.8938357431879993E-2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0.43578176564129745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5">
      <c r="D76" s="37">
        <f>+NOA!A49</f>
        <v>44044</v>
      </c>
      <c r="E76" s="225">
        <f>'Salida Stata'!F46</f>
        <v>345.74468994140625</v>
      </c>
      <c r="F76" s="225">
        <f>'Salida Stata'!L46</f>
        <v>345.345703125</v>
      </c>
      <c r="G76" s="225">
        <f>'Salida Stata'!R46</f>
        <v>345.1864013671875</v>
      </c>
      <c r="H76" s="225">
        <f>'Salida Stata'!X46</f>
        <v>346.22149658203125</v>
      </c>
      <c r="I76" s="225">
        <f>'Salida Stata'!AD46</f>
        <v>345.88104248046875</v>
      </c>
      <c r="J76" s="225">
        <f>'Salida Stata'!AJ46</f>
        <v>345.45462036132813</v>
      </c>
      <c r="K76" s="225">
        <f>'Salida Stata'!AP46</f>
        <v>345.92935180664063</v>
      </c>
      <c r="L76" s="225">
        <f>'Salida Stata'!AV46</f>
        <v>344.83279418945313</v>
      </c>
      <c r="M76" s="225">
        <f>'Salida Stata'!BB46</f>
        <v>344.79806518554688</v>
      </c>
      <c r="N76" s="225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2.5544301709592876E-2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0.41381690957121053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5">
      <c r="D77" s="37">
        <f>+NOA!A50</f>
        <v>44075</v>
      </c>
      <c r="E77" s="225">
        <f>'Salida Stata'!F47</f>
        <v>354.20733642578125</v>
      </c>
      <c r="F77" s="225">
        <f>'Salida Stata'!L47</f>
        <v>353.58929443359375</v>
      </c>
      <c r="G77" s="225">
        <f>'Salida Stata'!R47</f>
        <v>353.21517944335938</v>
      </c>
      <c r="H77" s="225">
        <f>'Salida Stata'!X47</f>
        <v>354.14642333984375</v>
      </c>
      <c r="I77" s="225">
        <f>'Salida Stata'!AD47</f>
        <v>353.861328125</v>
      </c>
      <c r="J77" s="225">
        <f>'Salida Stata'!AJ47</f>
        <v>353.23672485351563</v>
      </c>
      <c r="K77" s="225">
        <f>'Salida Stata'!AP47</f>
        <v>353.58810424804688</v>
      </c>
      <c r="L77" s="225">
        <f>'Salida Stata'!AV47</f>
        <v>352.19595336914063</v>
      </c>
      <c r="M77" s="225">
        <f>'Salida Stata'!BB47</f>
        <v>351.95211791992188</v>
      </c>
      <c r="N77" s="225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2.3186773308560005E-2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0.36692609584490565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5">
      <c r="D78" s="37">
        <f>+NOA!A51</f>
        <v>44105</v>
      </c>
      <c r="E78" s="225">
        <f>'Salida Stata'!F48</f>
        <v>369.62295532226563</v>
      </c>
      <c r="F78" s="225">
        <f>'Salida Stata'!L48</f>
        <v>368.66189575195313</v>
      </c>
      <c r="G78" s="225">
        <f>'Salida Stata'!R48</f>
        <v>367.78298950195313</v>
      </c>
      <c r="H78" s="225">
        <f>'Salida Stata'!X48</f>
        <v>368.58175659179688</v>
      </c>
      <c r="I78" s="225">
        <f>'Salida Stata'!AD48</f>
        <v>367.95437622070313</v>
      </c>
      <c r="J78" s="225">
        <f>'Salida Stata'!AJ48</f>
        <v>367.1959228515625</v>
      </c>
      <c r="K78" s="225">
        <f>'Salida Stata'!AP48</f>
        <v>367.42068481445313</v>
      </c>
      <c r="L78" s="225">
        <f>'Salida Stata'!AV48</f>
        <v>365.66421508789063</v>
      </c>
      <c r="M78" s="225">
        <f>'Salida Stata'!BB48</f>
        <v>365.24603271484375</v>
      </c>
      <c r="N78" s="225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4.068586643241523E-2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0.38302368304359224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369.62295532226563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5">
      <c r="D79" s="37">
        <f>+NOA!A52</f>
        <v>44136</v>
      </c>
      <c r="E79" s="225">
        <f>'Salida Stata'!F49</f>
        <v>380.41265869140625</v>
      </c>
      <c r="F79" s="225">
        <f>'Salida Stata'!L49</f>
        <v>379.58755493164063</v>
      </c>
      <c r="G79" s="225">
        <f>'Salida Stata'!R49</f>
        <v>378.78472900390625</v>
      </c>
      <c r="H79" s="225">
        <f>'Salida Stata'!X49</f>
        <v>379.614990234375</v>
      </c>
      <c r="I79" s="225">
        <f>'Salida Stata'!AD49</f>
        <v>379.20361328125</v>
      </c>
      <c r="J79" s="225">
        <f>'Salida Stata'!AJ49</f>
        <v>378.59457397460938</v>
      </c>
      <c r="K79" s="225">
        <f>'Salida Stata'!AP49</f>
        <v>379.14419555664063</v>
      </c>
      <c r="L79" s="225">
        <f>'Salida Stata'!AV49</f>
        <v>377.3768310546875</v>
      </c>
      <c r="M79" s="225">
        <f>'Salida Stata'!BB49</f>
        <v>377.08441162109375</v>
      </c>
      <c r="N79" s="225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3.1050664537877193E-2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0.37299280991363482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5">
      <c r="D80" s="37">
        <f>+NOA!A53</f>
        <v>44166</v>
      </c>
      <c r="E80" s="225">
        <f>'Salida Stata'!F50</f>
        <v>398.2567138671875</v>
      </c>
      <c r="F80" s="225">
        <f>'Salida Stata'!L50</f>
        <v>396.97048950195313</v>
      </c>
      <c r="G80" s="225">
        <f>'Salida Stata'!R50</f>
        <v>395.69747924804688</v>
      </c>
      <c r="H80" s="225">
        <f>'Salida Stata'!X50</f>
        <v>396.417724609375</v>
      </c>
      <c r="I80" s="225">
        <f>'Salida Stata'!AD50</f>
        <v>395.728271484375</v>
      </c>
      <c r="J80" s="225">
        <f>'Salida Stata'!AJ50</f>
        <v>394.6298828125</v>
      </c>
      <c r="K80" s="225">
        <f>'Salida Stata'!AP50</f>
        <v>394.71109008789063</v>
      </c>
      <c r="L80" s="225">
        <f>'Salida Stata'!AV50</f>
        <v>392.55169677734375</v>
      </c>
      <c r="M80" s="225">
        <f>'Salida Stata'!BB50</f>
        <v>391.89727783203125</v>
      </c>
      <c r="N80" s="225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4.3102837348282463E-2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0.3812184913083454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5">
      <c r="D81" s="37">
        <f>+NOA!A54</f>
        <v>44197</v>
      </c>
      <c r="E81" s="225">
        <f>'Salida Stata'!F51</f>
        <v>420.33148193359375</v>
      </c>
      <c r="F81" s="225">
        <f>'Salida Stata'!L51</f>
        <v>419.32281494140625</v>
      </c>
      <c r="G81" s="225">
        <f>'Salida Stata'!R51</f>
        <v>418.18783569335938</v>
      </c>
      <c r="H81" s="225">
        <f>'Salida Stata'!X51</f>
        <v>419.25515747070313</v>
      </c>
      <c r="I81" s="225">
        <f>'Salida Stata'!AD51</f>
        <v>418.260498046875</v>
      </c>
      <c r="J81" s="225">
        <f>'Salida Stata'!AJ51</f>
        <v>417.08761596679688</v>
      </c>
      <c r="K81" s="225">
        <f>'Salida Stata'!AP51</f>
        <v>416.7869873046875</v>
      </c>
      <c r="L81" s="225">
        <f>'Salida Stata'!AV51</f>
        <v>415.04742431640625</v>
      </c>
      <c r="M81" s="225">
        <f>'Salida Stata'!BB51</f>
        <v>414.3402099609375</v>
      </c>
      <c r="N81" s="225">
        <f>'Salida Stata'!BH51</f>
        <v>412.74612426757813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5.5123809098887699E-2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0.42273074536868505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412.74612426757813</v>
      </c>
      <c r="AV81" s="52">
        <f t="shared" si="12"/>
        <v>7.5853576660156463E-2</v>
      </c>
    </row>
    <row r="82" spans="4:49" x14ac:dyDescent="0.25">
      <c r="D82" s="37">
        <f>+NOA!A55</f>
        <v>44228</v>
      </c>
      <c r="E82" s="225">
        <f>'Salida Stata'!F52</f>
        <v>434.54641723632813</v>
      </c>
      <c r="F82" s="225">
        <f>'Salida Stata'!L52</f>
        <v>433.36917114257813</v>
      </c>
      <c r="G82" s="225">
        <f>'Salida Stata'!R52</f>
        <v>432.12503051757813</v>
      </c>
      <c r="H82" s="225">
        <f>'Salida Stata'!X52</f>
        <v>433.22283935546875</v>
      </c>
      <c r="I82" s="225">
        <f>'Salida Stata'!AD52</f>
        <v>432.0411376953125</v>
      </c>
      <c r="J82" s="225">
        <f>'Salida Stata'!AJ52</f>
        <v>430.68997192382813</v>
      </c>
      <c r="K82" s="225">
        <f>'Salida Stata'!AP52</f>
        <v>430.373779296875</v>
      </c>
      <c r="L82" s="225">
        <f>'Salida Stata'!AV52</f>
        <v>428.59286499023438</v>
      </c>
      <c r="M82" s="225">
        <f>'Salida Stata'!BB52</f>
        <v>428.083251953125</v>
      </c>
      <c r="N82" s="225">
        <f>'Salida Stata'!BH52</f>
        <v>426.36526489257813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3.2923617102607272E-2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0.44317588645482875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434.54641723632813</v>
      </c>
      <c r="AU82" s="19">
        <f t="shared" si="9"/>
        <v>426.36526489257813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225">
        <f>'Salida Stata'!F53</f>
        <v>451.62728881835938</v>
      </c>
      <c r="F83" s="225">
        <f>'Salida Stata'!L53</f>
        <v>450.61495971679688</v>
      </c>
      <c r="G83" s="225">
        <f>'Salida Stata'!R53</f>
        <v>449.42776489257813</v>
      </c>
      <c r="H83" s="225">
        <f>'Salida Stata'!X53</f>
        <v>450.93057250976563</v>
      </c>
      <c r="I83" s="225">
        <f>'Salida Stata'!AD53</f>
        <v>450.3267822265625</v>
      </c>
      <c r="J83" s="225">
        <f>'Salida Stata'!AJ53</f>
        <v>448.9473876953125</v>
      </c>
      <c r="K83" s="225">
        <f>'Salida Stata'!AP53</f>
        <v>448.73770141601563</v>
      </c>
      <c r="L83" s="225">
        <f>'Salida Stata'!AV53</f>
        <v>447.30120849609375</v>
      </c>
      <c r="M83" s="225">
        <f>'Salida Stata'!BB53</f>
        <v>446.2559814453125</v>
      </c>
      <c r="N83" s="225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4.1850519470913339E-2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0.44870088957658449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39" si="24">+($AT83/$AT$82)-($AU83/$AU$82)</f>
        <v>-3.2702790422691752E-3</v>
      </c>
    </row>
    <row r="84" spans="4:49" x14ac:dyDescent="0.25">
      <c r="D84" s="37">
        <f>+NOA!A57</f>
        <v>44287</v>
      </c>
      <c r="E84" s="225">
        <f>'Salida Stata'!F54</f>
        <v>469.81112670898438</v>
      </c>
      <c r="F84" s="225">
        <f>'Salida Stata'!L54</f>
        <v>468.91854858398438</v>
      </c>
      <c r="G84" s="225">
        <f>'Salida Stata'!R54</f>
        <v>467.5794677734375</v>
      </c>
      <c r="H84" s="225">
        <f>'Salida Stata'!X54</f>
        <v>469.20901489257813</v>
      </c>
      <c r="I84" s="225">
        <f>'Salida Stata'!AD54</f>
        <v>468.48211669921875</v>
      </c>
      <c r="J84" s="225">
        <f>'Salida Stata'!AJ54</f>
        <v>466.98681640625</v>
      </c>
      <c r="K84" s="225">
        <f>'Salida Stata'!AP54</f>
        <v>466.63363647460938</v>
      </c>
      <c r="L84" s="225">
        <f>'Salida Stata'!AV54</f>
        <v>465.39031982421875</v>
      </c>
      <c r="M84" s="225">
        <f>'Salida Stata'!BB54</f>
        <v>464.31854248046875</v>
      </c>
      <c r="N84" s="225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3.9937666118565973E-2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0.46850155141941796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5">
      <c r="D85" s="37">
        <f>+NOA!A58</f>
        <v>44317</v>
      </c>
      <c r="E85" s="225">
        <f>'Salida Stata'!F55</f>
        <v>484.94854736328125</v>
      </c>
      <c r="F85" s="225">
        <f>'Salida Stata'!L55</f>
        <v>484.22332763671875</v>
      </c>
      <c r="G85" s="225">
        <f>'Salida Stata'!R55</f>
        <v>482.9522705078125</v>
      </c>
      <c r="H85" s="225">
        <f>'Salida Stata'!X55</f>
        <v>484.94570922851563</v>
      </c>
      <c r="I85" s="225">
        <f>'Salida Stata'!AD55</f>
        <v>484.20556640625</v>
      </c>
      <c r="J85" s="225">
        <f>'Salida Stata'!AJ55</f>
        <v>482.51235961914063</v>
      </c>
      <c r="K85" s="225">
        <f>'Salida Stata'!AP55</f>
        <v>482.05313110351563</v>
      </c>
      <c r="L85" s="225">
        <f>'Salida Stata'!AV55</f>
        <v>481.1263427734375</v>
      </c>
      <c r="M85" s="225">
        <f>'Salida Stata'!BB55</f>
        <v>480.09658813476563</v>
      </c>
      <c r="N85" s="225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3.2453268469876617E-2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0.49119066555660473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5">
      <c r="D86" s="37">
        <f>+NOA!A59</f>
        <v>44348</v>
      </c>
      <c r="E86" s="225">
        <f>'Salida Stata'!F56</f>
        <v>501.00390625</v>
      </c>
      <c r="F86" s="225">
        <f>'Salida Stata'!L56</f>
        <v>500.29840087890625</v>
      </c>
      <c r="G86" s="225">
        <f>'Salida Stata'!R56</f>
        <v>499.05270385742188</v>
      </c>
      <c r="H86" s="225">
        <f>'Salida Stata'!X56</f>
        <v>501.13568115234375</v>
      </c>
      <c r="I86" s="225">
        <f>'Salida Stata'!AD56</f>
        <v>500.25625610351563</v>
      </c>
      <c r="J86" s="225">
        <f>'Salida Stata'!AJ56</f>
        <v>498.583740234375</v>
      </c>
      <c r="K86" s="225">
        <f>'Salida Stata'!AP56</f>
        <v>497.92922973632813</v>
      </c>
      <c r="L86" s="225">
        <f>'Salida Stata'!AV56</f>
        <v>497.09912109375</v>
      </c>
      <c r="M86" s="225">
        <f>'Salida Stata'!BB56</f>
        <v>496.01708984375</v>
      </c>
      <c r="N86" s="225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3.2863347983856483E-2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0.50689039858314966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5">
      <c r="D87" s="37">
        <f>+NOA!A60</f>
        <v>44378</v>
      </c>
      <c r="E87" s="225">
        <f>'Salida Stata'!F57</f>
        <v>514.6533203125</v>
      </c>
      <c r="F87" s="225">
        <f>'Salida Stata'!L57</f>
        <v>513.92657470703125</v>
      </c>
      <c r="G87" s="225">
        <f>'Salida Stata'!R57</f>
        <v>512.85882568359375</v>
      </c>
      <c r="H87" s="225">
        <f>'Salida Stata'!X57</f>
        <v>515.03668212890625</v>
      </c>
      <c r="I87" s="225">
        <f>'Salida Stata'!AD57</f>
        <v>514.249267578125</v>
      </c>
      <c r="J87" s="225">
        <f>'Salida Stata'!AJ57</f>
        <v>512.48773193359375</v>
      </c>
      <c r="K87" s="225">
        <f>'Salida Stata'!AP57</f>
        <v>511.69525146484375</v>
      </c>
      <c r="L87" s="225">
        <f>'Salida Stata'!AV57</f>
        <v>510.98202514648438</v>
      </c>
      <c r="M87" s="225">
        <f>'Salida Stata'!BB57</f>
        <v>509.791259765625</v>
      </c>
      <c r="N87" s="225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2.7529381732412039E-2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0.51959551655033898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5">
      <c r="D88" s="37">
        <f>+NOA!A61</f>
        <v>44409</v>
      </c>
      <c r="E88" s="225">
        <f>'Salida Stata'!F58</f>
        <v>525.85186767578125</v>
      </c>
      <c r="F88" s="225">
        <f>'Salida Stata'!L58</f>
        <v>525.21759033203125</v>
      </c>
      <c r="G88" s="225">
        <f>'Salida Stata'!R58</f>
        <v>524.3690185546875</v>
      </c>
      <c r="H88" s="225">
        <f>'Salida Stata'!X58</f>
        <v>526.63226318359375</v>
      </c>
      <c r="I88" s="225">
        <f>'Salida Stata'!AD58</f>
        <v>526.35467529296875</v>
      </c>
      <c r="J88" s="225">
        <f>'Salida Stata'!AJ58</f>
        <v>524.72076416015625</v>
      </c>
      <c r="K88" s="225">
        <f>'Salida Stata'!AP58</f>
        <v>524.337646484375</v>
      </c>
      <c r="L88" s="225">
        <f>'Salida Stata'!AV58</f>
        <v>523.5791015625</v>
      </c>
      <c r="M88" s="225">
        <f>'Salida Stata'!BB58</f>
        <v>522.28607177734375</v>
      </c>
      <c r="N88" s="225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2.3828622011282885E-2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0.51705331610805483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5">
      <c r="D89" s="37">
        <f>+NOA!A62</f>
        <v>44440</v>
      </c>
      <c r="E89" s="225">
        <f>'Salida Stata'!F59</f>
        <v>542.4942626953125</v>
      </c>
      <c r="F89" s="225">
        <f>'Salida Stata'!L59</f>
        <v>541.8409423828125</v>
      </c>
      <c r="G89" s="225">
        <f>'Salida Stata'!R59</f>
        <v>540.93621826171875</v>
      </c>
      <c r="H89" s="225">
        <f>'Salida Stata'!X59</f>
        <v>542.90667724609375</v>
      </c>
      <c r="I89" s="225">
        <f>'Salida Stata'!AD59</f>
        <v>542.89508056640625</v>
      </c>
      <c r="J89" s="225">
        <f>'Salida Stata'!AJ59</f>
        <v>541.48175048828125</v>
      </c>
      <c r="K89" s="225">
        <f>'Salida Stata'!AP59</f>
        <v>541.19622802734375</v>
      </c>
      <c r="L89" s="225">
        <f>'Salida Stata'!AV59</f>
        <v>540.26934814453125</v>
      </c>
      <c r="M89" s="225">
        <f>'Salida Stata'!BB59</f>
        <v>538.72601318359375</v>
      </c>
      <c r="N89" s="225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3.2608142352426484E-2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0.53102214323045671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5">
      <c r="D90" s="37">
        <f>+NOA!A63</f>
        <v>44470</v>
      </c>
      <c r="E90" s="225">
        <f>'Salida Stata'!F60</f>
        <v>560.29736328125</v>
      </c>
      <c r="F90" s="225">
        <f>'Salida Stata'!L60</f>
        <v>559.38775634765625</v>
      </c>
      <c r="G90" s="225">
        <f>'Salida Stata'!R60</f>
        <v>558.2420654296875</v>
      </c>
      <c r="H90" s="225">
        <f>'Salida Stata'!X60</f>
        <v>560.01239013671875</v>
      </c>
      <c r="I90" s="225">
        <f>'Salida Stata'!AD60</f>
        <v>560.02667236328125</v>
      </c>
      <c r="J90" s="225">
        <f>'Salida Stata'!AJ60</f>
        <v>558.45233154296875</v>
      </c>
      <c r="K90" s="225">
        <f>'Salida Stata'!AP60</f>
        <v>558.0821533203125</v>
      </c>
      <c r="L90" s="225">
        <f>'Salida Stata'!AV60</f>
        <v>556.7518310546875</v>
      </c>
      <c r="M90" s="225">
        <f>'Salida Stata'!BB60</f>
        <v>554.935302734375</v>
      </c>
      <c r="N90" s="225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3.199318305058485E-2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0.51823375898219415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5">
      <c r="D91" s="37">
        <f>+NOA!A64</f>
        <v>44501</v>
      </c>
      <c r="E91" s="225">
        <f>'Salida Stata'!F61</f>
        <v>575.07110595703125</v>
      </c>
      <c r="F91" s="225">
        <f>'Salida Stata'!L61</f>
        <v>574.22308349609375</v>
      </c>
      <c r="G91" s="225">
        <f>'Salida Stata'!R61</f>
        <v>572.995849609375</v>
      </c>
      <c r="H91" s="225">
        <f>'Salida Stata'!X61</f>
        <v>574.75732421875</v>
      </c>
      <c r="I91" s="225">
        <f>'Salida Stata'!AD61</f>
        <v>574.72479248046875</v>
      </c>
      <c r="J91" s="225">
        <f>'Salida Stata'!AJ61</f>
        <v>573.2655029296875</v>
      </c>
      <c r="K91" s="225">
        <f>'Salida Stata'!AP61</f>
        <v>572.899169921875</v>
      </c>
      <c r="L91" s="225">
        <f>'Salida Stata'!AV61</f>
        <v>571.55010986328125</v>
      </c>
      <c r="M91" s="225">
        <f>'Salida Stata'!BB61</f>
        <v>569.6138916015625</v>
      </c>
      <c r="N91" s="225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2.655175559512668E-2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0.51160906470634915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5">
      <c r="D92" s="37">
        <f>+NOA!A65</f>
        <v>44531</v>
      </c>
      <c r="E92" s="225">
        <f>'Salida Stata'!F62</f>
        <v>599.20440673828125</v>
      </c>
      <c r="F92" s="225">
        <f>'Salida Stata'!L62</f>
        <v>598.203125</v>
      </c>
      <c r="G92" s="225">
        <f>'Salida Stata'!R62</f>
        <v>596.79937744140625</v>
      </c>
      <c r="H92" s="225">
        <f>'Salida Stata'!X62</f>
        <v>598.16864013671875</v>
      </c>
      <c r="I92" s="225">
        <f>'Salida Stata'!AD62</f>
        <v>597.61541748046875</v>
      </c>
      <c r="J92" s="225">
        <f>'Salida Stata'!AJ62</f>
        <v>596.10516357421875</v>
      </c>
      <c r="K92" s="225">
        <f>'Salida Stata'!AP62</f>
        <v>595.088134765625</v>
      </c>
      <c r="L92" s="225">
        <f>'Salida Stata'!AV62</f>
        <v>594.02374267578125</v>
      </c>
      <c r="M92" s="225">
        <f>'Salida Stata'!BB62</f>
        <v>591.92413330078125</v>
      </c>
      <c r="N92" s="225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4.0413704164750985E-2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0.50771211614971157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5">
      <c r="D93" s="37">
        <f>+NOA!A66</f>
        <v>44562</v>
      </c>
      <c r="E93" s="225">
        <f>'Salida Stata'!F63</f>
        <v>624.49822998046875</v>
      </c>
      <c r="F93" s="225">
        <f>'Salida Stata'!L63</f>
        <v>623.0709228515625</v>
      </c>
      <c r="G93" s="225">
        <f>'Salida Stata'!R63</f>
        <v>621.30401611328125</v>
      </c>
      <c r="H93" s="225">
        <f>'Salida Stata'!X63</f>
        <v>622.50042724609375</v>
      </c>
      <c r="I93" s="225">
        <f>'Salida Stata'!AD63</f>
        <v>621.45367431640625</v>
      </c>
      <c r="J93" s="225">
        <f>'Salida Stata'!AJ63</f>
        <v>619.79998779296875</v>
      </c>
      <c r="K93" s="225">
        <f>'Salida Stata'!AP63</f>
        <v>618.4833984375</v>
      </c>
      <c r="L93" s="225">
        <f>'Salida Stata'!AV63</f>
        <v>616.94476318359375</v>
      </c>
      <c r="M93" s="225">
        <f>'Salida Stata'!BB63</f>
        <v>614.57281494140625</v>
      </c>
      <c r="N93" s="225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4.036788721264073E-2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0.48662674017676943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5">
      <c r="D94" s="37">
        <f>+NOA!A67</f>
        <v>44593</v>
      </c>
      <c r="E94" s="225">
        <f>'Salida Stata'!F64</f>
        <v>656.09820556640625</v>
      </c>
      <c r="F94" s="225">
        <f>'Salida Stata'!L64</f>
        <v>654.2259521484375</v>
      </c>
      <c r="G94" s="225">
        <f>'Salida Stata'!R64</f>
        <v>652.09954833984375</v>
      </c>
      <c r="H94" s="225">
        <f>'Salida Stata'!X64</f>
        <v>653.49505615234375</v>
      </c>
      <c r="I94" s="225">
        <f>'Salida Stata'!AD64</f>
        <v>652.0242919921875</v>
      </c>
      <c r="J94" s="225">
        <f>'Salida Stata'!AJ64</f>
        <v>649.76959228515625</v>
      </c>
      <c r="K94" s="225">
        <f>'Salida Stata'!AP64</f>
        <v>648.0030517578125</v>
      </c>
      <c r="L94" s="225">
        <f>'Salida Stata'!AV64</f>
        <v>646.365966796875</v>
      </c>
      <c r="M94" s="225">
        <f>'Salida Stata'!BB64</f>
        <v>643.77685546875</v>
      </c>
      <c r="N94" s="225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4.8523634995495613E-2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0.50907893641162416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5">
      <c r="D95" s="37">
        <f>+NOA!A68</f>
        <v>44621</v>
      </c>
      <c r="E95" s="225">
        <f>'Salida Stata'!F65</f>
        <v>702.439697265625</v>
      </c>
      <c r="F95" s="225">
        <f>'Salida Stata'!L65</f>
        <v>699.70391845703125</v>
      </c>
      <c r="G95" s="225">
        <f>'Salida Stata'!R65</f>
        <v>696.54180908203125</v>
      </c>
      <c r="H95" s="225">
        <f>'Salida Stata'!X65</f>
        <v>698.0238037109375</v>
      </c>
      <c r="I95" s="225">
        <f>'Salida Stata'!AD65</f>
        <v>696.1341552734375</v>
      </c>
      <c r="J95" s="225">
        <f>'Salida Stata'!AJ65</f>
        <v>693.23553466796875</v>
      </c>
      <c r="K95" s="225">
        <f>'Salida Stata'!AP65</f>
        <v>690.75579833984375</v>
      </c>
      <c r="L95" s="225">
        <f>'Salida Stata'!AV65</f>
        <v>688.413818359375</v>
      </c>
      <c r="M95" s="225">
        <f>'Salida Stata'!BB65</f>
        <v>684.62890625</v>
      </c>
      <c r="N95" s="225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6.7668803239308239E-2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0.5464756910141646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5">
      <c r="D96" s="37">
        <f>+NOA!A69</f>
        <v>44652</v>
      </c>
      <c r="E96" s="225">
        <f>'Salida Stata'!F66</f>
        <v>747.59759521484375</v>
      </c>
      <c r="F96" s="225">
        <f>'Salida Stata'!L66</f>
        <v>744.54718017578125</v>
      </c>
      <c r="G96" s="225">
        <f>'Salida Stata'!R66</f>
        <v>740.54656982421875</v>
      </c>
      <c r="H96" s="225">
        <f>'Salida Stata'!X66</f>
        <v>741.665283203125</v>
      </c>
      <c r="I96" s="225">
        <f>'Salida Stata'!AD66</f>
        <v>739.5865478515625</v>
      </c>
      <c r="J96" s="225">
        <f>'Salida Stata'!AJ66</f>
        <v>736.71136474609375</v>
      </c>
      <c r="K96" s="225">
        <f>'Salida Stata'!AP66</f>
        <v>734.1402587890625</v>
      </c>
      <c r="L96" s="225">
        <f>'Salida Stata'!AV66</f>
        <v>731.0247802734375</v>
      </c>
      <c r="M96" s="225">
        <f>'Salida Stata'!BB66</f>
        <v>726.44012451171875</v>
      </c>
      <c r="N96" s="225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6.3651077181514859E-2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0.58173954860358235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5">
      <c r="D97" s="37">
        <f>+NOA!A70</f>
        <v>44682</v>
      </c>
      <c r="E97" s="225">
        <f>'Salida Stata'!F67</f>
        <v>788.3514404296875</v>
      </c>
      <c r="F97" s="225">
        <f>'Salida Stata'!L67</f>
        <v>785.5589599609375</v>
      </c>
      <c r="G97" s="225">
        <f>'Salida Stata'!R67</f>
        <v>781.9288330078125</v>
      </c>
      <c r="H97" s="225">
        <f>'Salida Stata'!X67</f>
        <v>783.11346435546875</v>
      </c>
      <c r="I97" s="225">
        <f>'Salida Stata'!AD67</f>
        <v>780.99371337890625</v>
      </c>
      <c r="J97" s="225">
        <f>'Salida Stata'!AJ67</f>
        <v>778.1444091796875</v>
      </c>
      <c r="K97" s="225">
        <f>'Salida Stata'!AP67</f>
        <v>775.51593017578125</v>
      </c>
      <c r="L97" s="225">
        <f>'Salida Stata'!AV67</f>
        <v>772.8865966796875</v>
      </c>
      <c r="M97" s="225">
        <f>'Salida Stata'!BB67</f>
        <v>768.681640625</v>
      </c>
      <c r="N97" s="225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5.5505178191320059E-2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0.61705554632547877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5">
      <c r="D98" s="37">
        <f>+NOA!A71</f>
        <v>44713</v>
      </c>
      <c r="E98" s="225">
        <f>'Salida Stata'!F68</f>
        <v>828.365234375</v>
      </c>
      <c r="F98" s="225">
        <f>'Salida Stata'!L68</f>
        <v>825.92047119140625</v>
      </c>
      <c r="G98" s="225">
        <f>'Salida Stata'!R68</f>
        <v>822.77349853515625</v>
      </c>
      <c r="H98" s="225">
        <f>'Salida Stata'!X68</f>
        <v>824.1676025390625</v>
      </c>
      <c r="I98" s="225">
        <f>'Salida Stata'!AD68</f>
        <v>822.01544189453125</v>
      </c>
      <c r="J98" s="225">
        <f>'Salida Stata'!AJ68</f>
        <v>819.639892578125</v>
      </c>
      <c r="K98" s="225">
        <f>'Salida Stata'!AP68</f>
        <v>816.92559814453125</v>
      </c>
      <c r="L98" s="225">
        <f>'Salida Stata'!AV68</f>
        <v>815.06842041015625</v>
      </c>
      <c r="M98" s="225">
        <f>'Salida Stata'!BB68</f>
        <v>810.951416015625</v>
      </c>
      <c r="N98" s="225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5.2392063753733176E-2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0.64762979238613605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39" si="29">+($AT98/$AT$32)-($AU98/$AU$32)</f>
        <v>0.20490539550781151</v>
      </c>
      <c r="AW98" s="52">
        <f t="shared" si="24"/>
        <v>1.1480786126281561E-2</v>
      </c>
    </row>
    <row r="99" spans="4:49" x14ac:dyDescent="0.25">
      <c r="D99" s="37">
        <f>+NOA!A72</f>
        <v>44743</v>
      </c>
      <c r="E99" s="225">
        <f>'Salida Stata'!F69</f>
        <v>882.6729736328125</v>
      </c>
      <c r="F99" s="225">
        <f>'Salida Stata'!L69</f>
        <v>880.19757080078125</v>
      </c>
      <c r="G99" s="225">
        <f>'Salida Stata'!R69</f>
        <v>876.8426513671875</v>
      </c>
      <c r="H99" s="225">
        <f>'Salida Stata'!X69</f>
        <v>877.80218505859375</v>
      </c>
      <c r="I99" s="225">
        <f>'Salida Stata'!AD69</f>
        <v>876.07879638671875</v>
      </c>
      <c r="J99" s="225">
        <f>'Salida Stata'!AJ69</f>
        <v>874.11773681640625</v>
      </c>
      <c r="K99" s="225">
        <f>'Salida Stata'!AP69</f>
        <v>872.4075927734375</v>
      </c>
      <c r="L99" s="225">
        <f>'Salida Stata'!AV69</f>
        <v>869.79486083984375</v>
      </c>
      <c r="M99" s="225">
        <f>'Salida Stata'!BB69</f>
        <v>865.793212890625</v>
      </c>
      <c r="N99" s="225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6.7388390429747425E-2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0.7115431863895112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5">
      <c r="D100" s="37">
        <f>+NOA!A73</f>
        <v>44774</v>
      </c>
      <c r="E100" s="225">
        <f>'Salida Stata'!F70</f>
        <v>949.975341796875</v>
      </c>
      <c r="F100" s="225">
        <f>'Salida Stata'!L70</f>
        <v>947.243408203125</v>
      </c>
      <c r="G100" s="225">
        <f>'Salida Stata'!R70</f>
        <v>943.0029296875</v>
      </c>
      <c r="H100" s="225">
        <f>'Salida Stata'!X70</f>
        <v>943.16278076171875</v>
      </c>
      <c r="I100" s="225">
        <f>'Salida Stata'!AD70</f>
        <v>941.1292724609375</v>
      </c>
      <c r="J100" s="225">
        <f>'Salida Stata'!AJ70</f>
        <v>939.5509033203125</v>
      </c>
      <c r="K100" s="225">
        <f>'Salida Stata'!AP70</f>
        <v>938.067138671875</v>
      </c>
      <c r="L100" s="225">
        <f>'Salida Stata'!AV70</f>
        <v>934.6568603515625</v>
      </c>
      <c r="M100" s="225">
        <f>'Salida Stata'!BB70</f>
        <v>930.3304443359375</v>
      </c>
      <c r="N100" s="225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7.6103321296795645E-2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0.79893125452821767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5">
      <c r="D101" s="37">
        <f>+NOA!A74</f>
        <v>44805</v>
      </c>
      <c r="E101" s="225">
        <f>'Salida Stata'!F71</f>
        <v>1007.1699829101563</v>
      </c>
      <c r="F101" s="225">
        <f>'Salida Stata'!L71</f>
        <v>1004.7748413085938</v>
      </c>
      <c r="G101" s="225">
        <f>'Salida Stata'!R71</f>
        <v>999.8740234375</v>
      </c>
      <c r="H101" s="225">
        <f>'Salida Stata'!X71</f>
        <v>999.5101318359375</v>
      </c>
      <c r="I101" s="225">
        <f>'Salida Stata'!AD71</f>
        <v>997.77496337890625</v>
      </c>
      <c r="J101" s="225">
        <f>'Salida Stata'!AJ71</f>
        <v>996.63446044921875</v>
      </c>
      <c r="K101" s="225">
        <f>'Salida Stata'!AP71</f>
        <v>994.955078125</v>
      </c>
      <c r="L101" s="225">
        <f>'Salida Stata'!AV71</f>
        <v>991.48388671875</v>
      </c>
      <c r="M101" s="225">
        <f>'Salida Stata'!BB71</f>
        <v>986.234619140625</v>
      </c>
      <c r="N101" s="225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6.1417483490655789E-2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0.84912069432660964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1007.1699829101563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5">
      <c r="D102" s="37">
        <f>+NOA!A75</f>
        <v>44835</v>
      </c>
      <c r="E102" s="225">
        <f>'Salida Stata'!F72</f>
        <v>1069.6439208984375</v>
      </c>
      <c r="F102" s="225">
        <f>'Salida Stata'!L72</f>
        <v>1067.5718994140625</v>
      </c>
      <c r="G102" s="225">
        <f>'Salida Stata'!R72</f>
        <v>1062.6177978515625</v>
      </c>
      <c r="H102" s="225">
        <f>'Salida Stata'!X72</f>
        <v>1062.114501953125</v>
      </c>
      <c r="I102" s="225">
        <f>'Salida Stata'!AD72</f>
        <v>1060.284912109375</v>
      </c>
      <c r="J102" s="225">
        <f>'Salida Stata'!AJ72</f>
        <v>1059.556884765625</v>
      </c>
      <c r="K102" s="225">
        <f>'Salida Stata'!AP72</f>
        <v>1057.8094482421875</v>
      </c>
      <c r="L102" s="225">
        <f>'Salida Stata'!AV72</f>
        <v>1054.2686767578125</v>
      </c>
      <c r="M102" s="225">
        <f>'Salida Stata'!BB72</f>
        <v>1048.5999755859375</v>
      </c>
      <c r="N102" s="225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6.2821457868655228E-2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0.90435865701156981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5">
      <c r="D103" s="37">
        <f>+NOA!A76</f>
        <v>44866</v>
      </c>
      <c r="E103" s="225">
        <f>'Salida Stata'!F73</f>
        <v>1117.2049560546875</v>
      </c>
      <c r="F103" s="225">
        <f>'Salida Stata'!L73</f>
        <v>1115.558349609375</v>
      </c>
      <c r="G103" s="225">
        <f>'Salida Stata'!R73</f>
        <v>1110.8443603515625</v>
      </c>
      <c r="H103" s="225">
        <f>'Salida Stata'!X73</f>
        <v>1110.4442138671875</v>
      </c>
      <c r="I103" s="225">
        <f>'Salida Stata'!AD73</f>
        <v>1108.722412109375</v>
      </c>
      <c r="J103" s="225">
        <f>'Salida Stata'!AJ73</f>
        <v>1108.28369140625</v>
      </c>
      <c r="K103" s="225">
        <f>'Salida Stata'!AP73</f>
        <v>1106.4970703125</v>
      </c>
      <c r="L103" s="225">
        <f>'Salida Stata'!AV73</f>
        <v>1103.336669921875</v>
      </c>
      <c r="M103" s="225">
        <f>'Salida Stata'!BB73</f>
        <v>1097.7376708984375</v>
      </c>
      <c r="N103" s="225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4.5620185345912168E-2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0.93973254739128387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5">
      <c r="D104" s="37">
        <f>+NOA!A77</f>
        <v>44896</v>
      </c>
      <c r="E104" s="225">
        <f>'Salida Stata'!F74</f>
        <v>1166.2352294921875</v>
      </c>
      <c r="F104" s="225">
        <f>'Salida Stata'!L74</f>
        <v>1165.53662109375</v>
      </c>
      <c r="G104" s="225">
        <f>'Salida Stata'!R74</f>
        <v>1161.94775390625</v>
      </c>
      <c r="H104" s="225">
        <f>'Salida Stata'!X74</f>
        <v>1161.9083251953125</v>
      </c>
      <c r="I104" s="225">
        <f>'Salida Stata'!AD74</f>
        <v>1160.7662353515625</v>
      </c>
      <c r="J104" s="225">
        <f>'Salida Stata'!AJ74</f>
        <v>1160.7410888671875</v>
      </c>
      <c r="K104" s="225">
        <f>'Salida Stata'!AP74</f>
        <v>1159.5350341796875</v>
      </c>
      <c r="L104" s="225">
        <f>'Salida Stata'!AV74</f>
        <v>1157.5577392578125</v>
      </c>
      <c r="M104" s="225">
        <f>'Salida Stata'!BB74</f>
        <v>1152.959228515625</v>
      </c>
      <c r="N104" s="225">
        <f>'Salida Stata'!BH74</f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4.659288617966828E-2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0.951252926662155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5">
      <c r="D105" s="37">
        <f>+NOA!A78</f>
        <v>44927</v>
      </c>
      <c r="E105" s="225">
        <f>'Salida Stata'!F75</f>
        <v>1243.4178466796875</v>
      </c>
      <c r="F105" s="225">
        <f>'Salida Stata'!L75</f>
        <v>1241.671875</v>
      </c>
      <c r="G105" s="225">
        <f>'Salida Stata'!R75</f>
        <v>1237.95947265625</v>
      </c>
      <c r="H105" s="225">
        <f>'Salida Stata'!X75</f>
        <v>1237.1724853515625</v>
      </c>
      <c r="I105" s="225">
        <f>'Salida Stata'!AD75</f>
        <v>1234.45654296875</v>
      </c>
      <c r="J105" s="225">
        <f>'Salida Stata'!AJ75</f>
        <v>1233.9163818359375</v>
      </c>
      <c r="K105" s="225">
        <f>'Salida Stata'!AP75</f>
        <v>1231.2108154296875</v>
      </c>
      <c r="L105" s="225">
        <f>'Salida Stata'!AV75</f>
        <v>1229.208251953125</v>
      </c>
      <c r="M105" s="225">
        <f>'Salida Stata'!BB75</f>
        <v>1224.707763671875</v>
      </c>
      <c r="N105" s="225">
        <f>'Salida Stata'!BH75</f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6.3323931661345423E-2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0.9943079358235114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5">
      <c r="D106" s="37">
        <f>+NOA!A79</f>
        <v>44958</v>
      </c>
      <c r="E106" s="225">
        <f>'Salida Stata'!F76</f>
        <v>1341.4422607421875</v>
      </c>
      <c r="F106" s="225">
        <f>'Salida Stata'!L76</f>
        <v>1336.8541259765625</v>
      </c>
      <c r="G106" s="225">
        <f>'Salida Stata'!R76</f>
        <v>1331.1973876953125</v>
      </c>
      <c r="H106" s="225">
        <f>'Salida Stata'!X76</f>
        <v>1329.2073974609375</v>
      </c>
      <c r="I106" s="225">
        <f>'Salida Stata'!AD76</f>
        <v>1324.6365966796875</v>
      </c>
      <c r="J106" s="225">
        <f>'Salida Stata'!AJ76</f>
        <v>1321.9541015625</v>
      </c>
      <c r="K106" s="225">
        <f>'Salida Stata'!AP76</f>
        <v>1317.2750244140625</v>
      </c>
      <c r="L106" s="225">
        <f>'Salida Stata'!AV76</f>
        <v>1312.7701416015625</v>
      </c>
      <c r="M106" s="225">
        <f>'Salida Stata'!BB76</f>
        <v>1307.0225830078125</v>
      </c>
      <c r="N106" s="225">
        <f>'Salida Stata'!BH76</f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7.291385735253697E-2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1.0406985105131863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5">
      <c r="D107" s="37">
        <f>+NOA!A80</f>
        <v>44986</v>
      </c>
      <c r="E107" s="225">
        <f>'Salida Stata'!F77</f>
        <v>1439.7607421875</v>
      </c>
      <c r="F107" s="225">
        <f>'Salida Stata'!L77</f>
        <v>1433.5216064453125</v>
      </c>
      <c r="G107" s="225">
        <f>'Salida Stata'!R77</f>
        <v>1427.1014404296875</v>
      </c>
      <c r="H107" s="225">
        <f>'Salida Stata'!X77</f>
        <v>1425.2403564453125</v>
      </c>
      <c r="I107" s="225">
        <f>'Salida Stata'!AD77</f>
        <v>1421.3436279296875</v>
      </c>
      <c r="J107" s="225">
        <f>'Salida Stata'!AJ77</f>
        <v>1418.327392578125</v>
      </c>
      <c r="K107" s="225">
        <f>'Salida Stata'!AP77</f>
        <v>1413.047607421875</v>
      </c>
      <c r="L107" s="225">
        <f>'Salida Stata'!AV77</f>
        <v>1407.9892578125</v>
      </c>
      <c r="M107" s="225">
        <f>'Salida Stata'!BB77</f>
        <v>1399.406982421875</v>
      </c>
      <c r="N107" s="225">
        <f>'Salida Stata'!BH77</f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7.3389077992521701E-2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1.0516320098654122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5">
      <c r="D108" s="37">
        <f>+NOA!A81</f>
        <v>45017</v>
      </c>
      <c r="E108" s="225">
        <f>'Salida Stata'!F78</f>
        <v>1553.3275146484375</v>
      </c>
      <c r="F108" s="225">
        <f>'Salida Stata'!L78</f>
        <v>1545.7457275390625</v>
      </c>
      <c r="G108" s="225">
        <f>'Salida Stata'!R78</f>
        <v>1537.472412109375</v>
      </c>
      <c r="H108" s="225">
        <f>'Salida Stata'!X78</f>
        <v>1534.319091796875</v>
      </c>
      <c r="I108" s="225">
        <f>'Salida Stata'!AD78</f>
        <v>1528.5782470703125</v>
      </c>
      <c r="J108" s="225">
        <f>'Salida Stata'!AJ78</f>
        <v>1526.0733642578125</v>
      </c>
      <c r="K108" s="225">
        <f>'Salida Stata'!AP78</f>
        <v>1519.9185791015625</v>
      </c>
      <c r="L108" s="225">
        <f>'Salida Stata'!AV78</f>
        <v>1513.6861572265625</v>
      </c>
      <c r="M108" s="225">
        <f>'Salida Stata'!BB78</f>
        <v>1503.599853515625</v>
      </c>
      <c r="N108" s="225">
        <f>'Salida Stata'!BH78</f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7.6925545164763243E-2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1.0772365751336879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5">
      <c r="D109" s="37">
        <f>+NOA!A82</f>
        <v>45047</v>
      </c>
      <c r="E109" s="225">
        <f>'Salida Stata'!F79</f>
        <v>1676.5833740234375</v>
      </c>
      <c r="F109" s="225">
        <f>'Salida Stata'!L79</f>
        <v>1668.0679931640625</v>
      </c>
      <c r="G109" s="225">
        <f>'Salida Stata'!R79</f>
        <v>1659.5347900390625</v>
      </c>
      <c r="H109" s="225">
        <f>'Salida Stata'!X79</f>
        <v>1655.6943359375</v>
      </c>
      <c r="I109" s="225">
        <f>'Salida Stata'!AD79</f>
        <v>1649.264404296875</v>
      </c>
      <c r="J109" s="225">
        <f>'Salida Stata'!AJ79</f>
        <v>1647.4105224609375</v>
      </c>
      <c r="K109" s="225">
        <f>'Salida Stata'!AP79</f>
        <v>1640.934326171875</v>
      </c>
      <c r="L109" s="225">
        <f>'Salida Stata'!AV79</f>
        <v>1634.09375</v>
      </c>
      <c r="M109" s="225">
        <f>'Salida Stata'!BB79</f>
        <v>1623.481201171875</v>
      </c>
      <c r="N109" s="225">
        <f>'Salida Stata'!BH79</f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7.9573527074891404E-2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1.1246031401084831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5">
      <c r="D110" s="37">
        <f>+NOA!A83</f>
        <v>45078</v>
      </c>
      <c r="E110" s="225">
        <f>'Salida Stata'!F80</f>
        <v>1784.127197265625</v>
      </c>
      <c r="F110" s="225">
        <f>'Salida Stata'!L80</f>
        <v>1776.3612060546875</v>
      </c>
      <c r="G110" s="225">
        <f>'Salida Stata'!R80</f>
        <v>1768.6473388671875</v>
      </c>
      <c r="H110" s="225">
        <f>'Salida Stata'!X80</f>
        <v>1765.5084228515625</v>
      </c>
      <c r="I110" s="225">
        <f>'Salida Stata'!AD80</f>
        <v>1759.158935546875</v>
      </c>
      <c r="J110" s="225">
        <f>'Salida Stata'!AJ80</f>
        <v>1758.5697021484375</v>
      </c>
      <c r="K110" s="225">
        <f>'Salida Stata'!AP80</f>
        <v>1753.379638671875</v>
      </c>
      <c r="L110" s="225">
        <f>'Salida Stata'!AV80</f>
        <v>1746.473876953125</v>
      </c>
      <c r="M110" s="225">
        <f>'Salida Stata'!BB80</f>
        <v>1736.755126953125</v>
      </c>
      <c r="N110" s="225">
        <f>'Salida Stata'!BH80</f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6.6211057437000731E-2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1.152501371560255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5">
      <c r="D111" s="37">
        <f>+NOA!A84</f>
        <v>45108</v>
      </c>
      <c r="E111" s="225">
        <f>'Salida Stata'!F81</f>
        <v>1888.0404052734375</v>
      </c>
      <c r="F111" s="225">
        <f>'Salida Stata'!L81</f>
        <v>1880.7919921875</v>
      </c>
      <c r="G111" s="225">
        <f>'Salida Stata'!R81</f>
        <v>1875.1019287109375</v>
      </c>
      <c r="H111" s="225">
        <f>'Salida Stata'!X81</f>
        <v>1873.0594482421875</v>
      </c>
      <c r="I111" s="225">
        <f>'Salida Stata'!AD81</f>
        <v>1868.38232421875</v>
      </c>
      <c r="J111" s="225">
        <f>'Salida Stata'!AJ81</f>
        <v>1867.78955078125</v>
      </c>
      <c r="K111" s="225">
        <f>'Salida Stata'!AP81</f>
        <v>1862.7647705078125</v>
      </c>
      <c r="L111" s="225">
        <f>'Salida Stata'!AV81</f>
        <v>1856.7662353515625</v>
      </c>
      <c r="M111" s="225">
        <f>'Salida Stata'!BB81</f>
        <v>1846.5634765625</v>
      </c>
      <c r="N111" s="225">
        <f>'Salida Stata'!BH81</f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6.0752003200670757E-2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1.1391183961214448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5">
      <c r="D112" s="37">
        <f>+NOA!A85</f>
        <v>45139</v>
      </c>
      <c r="E112" s="225">
        <f>'Salida Stata'!F82</f>
        <v>2158.85595703125</v>
      </c>
      <c r="F112" s="225">
        <f>'Salida Stata'!L82</f>
        <v>2144.96435546875</v>
      </c>
      <c r="G112" s="225">
        <f>'Salida Stata'!R82</f>
        <v>2134.93701171875</v>
      </c>
      <c r="H112" s="225">
        <f>'Salida Stata'!X82</f>
        <v>2131.2109375</v>
      </c>
      <c r="I112" s="225">
        <f>'Salida Stata'!AD82</f>
        <v>2122.9404296875</v>
      </c>
      <c r="J112" s="225">
        <f>'Salida Stata'!AJ82</f>
        <v>2119.361083984375</v>
      </c>
      <c r="K112" s="225">
        <f>'Salida Stata'!AP82</f>
        <v>2111.827880859375</v>
      </c>
      <c r="L112" s="225">
        <f>'Salida Stata'!AV82</f>
        <v>2100.75537109375</v>
      </c>
      <c r="M112" s="225">
        <f>'Salida Stata'!BB82</f>
        <v>2087.6279296875</v>
      </c>
      <c r="N112" s="225">
        <f>'Salida Stata'!BH82</f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0.13680632267064619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1.2597860907273004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5">
      <c r="D113" s="37">
        <f>+NOA!A86</f>
        <v>45170</v>
      </c>
      <c r="E113" s="225">
        <f>'Salida Stata'!F83</f>
        <v>2448.560302734375</v>
      </c>
      <c r="F113" s="225">
        <f>'Salida Stata'!L83</f>
        <v>2431.339111328125</v>
      </c>
      <c r="G113" s="225">
        <f>'Salida Stata'!R83</f>
        <v>2417.68017578125</v>
      </c>
      <c r="H113" s="225">
        <f>'Salida Stata'!X83</f>
        <v>2411.5791015625</v>
      </c>
      <c r="I113" s="225">
        <f>'Salida Stata'!AD83</f>
        <v>2401.304931640625</v>
      </c>
      <c r="J113" s="225">
        <f>'Salida Stata'!AJ83</f>
        <v>2396.133056640625</v>
      </c>
      <c r="K113" s="225">
        <f>'Salida Stata'!AP83</f>
        <v>2386.6611328125</v>
      </c>
      <c r="L113" s="225">
        <f>'Salida Stata'!AV83</f>
        <v>2371.466064453125</v>
      </c>
      <c r="M113" s="225">
        <f>'Salida Stata'!BB83</f>
        <v>2355.6064453125</v>
      </c>
      <c r="N113" s="225">
        <f>'Salida Stata'!BH83</f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0.13177804233588808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1.4095855943979552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5">
      <c r="D114" s="37">
        <f>+NOA!A87</f>
        <v>45200</v>
      </c>
      <c r="E114" s="225">
        <f>'Salida Stata'!F84</f>
        <v>2634.854248046875</v>
      </c>
      <c r="F114" s="225">
        <f>'Salida Stata'!L84</f>
        <v>2616.796630859375</v>
      </c>
      <c r="G114" s="225">
        <f>'Salida Stata'!R84</f>
        <v>2602.2041015625</v>
      </c>
      <c r="H114" s="225">
        <f>'Salida Stata'!X84</f>
        <v>2593.79345703125</v>
      </c>
      <c r="I114" s="225">
        <f>'Salida Stata'!AD84</f>
        <v>2582.773681640625</v>
      </c>
      <c r="J114" s="225">
        <f>'Salida Stata'!AJ84</f>
        <v>2578.586181640625</v>
      </c>
      <c r="K114" s="225">
        <f>'Salida Stata'!AP84</f>
        <v>2570.349365234375</v>
      </c>
      <c r="L114" s="225">
        <f>'Salida Stata'!AV84</f>
        <v>2553.5751953125</v>
      </c>
      <c r="M114" s="225">
        <f>'Salida Stata'!BB84</f>
        <v>2538.3583984375</v>
      </c>
      <c r="N114" s="225">
        <f>'Salida Stata'!BH84</f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7.7189699649289345E-2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1.4421606879427089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5">
      <c r="D115" s="37">
        <f>+NOA!A88</f>
        <v>45231</v>
      </c>
      <c r="E115" s="225">
        <f>'Salida Stata'!F85</f>
        <v>2951.332275390625</v>
      </c>
      <c r="F115" s="225">
        <f>'Salida Stata'!L85</f>
        <v>2928.28369140625</v>
      </c>
      <c r="G115" s="225">
        <f>'Salida Stata'!R85</f>
        <v>2910.00244140625</v>
      </c>
      <c r="H115" s="225">
        <f>'Salida Stata'!X85</f>
        <v>2900.144287109375</v>
      </c>
      <c r="I115" s="225">
        <f>'Salida Stata'!AD85</f>
        <v>2886.893310546875</v>
      </c>
      <c r="J115" s="225">
        <f>'Salida Stata'!AJ85</f>
        <v>2880.882080078125</v>
      </c>
      <c r="K115" s="225">
        <f>'Salida Stata'!AP85</f>
        <v>2871.6875</v>
      </c>
      <c r="L115" s="225">
        <f>'Salida Stata'!AV85</f>
        <v>2848.66552734375</v>
      </c>
      <c r="M115" s="225">
        <f>'Salida Stata'!BB85</f>
        <v>2831.060791015625</v>
      </c>
      <c r="N115" s="225">
        <f>'Salida Stata'!BH85</f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0.11811740816823679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1.6114859075999144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5">
      <c r="D116" s="37">
        <f>+NOA!A89</f>
        <v>45261</v>
      </c>
      <c r="E116" s="225">
        <f>'Salida Stata'!F86</f>
        <v>3709.139892578125</v>
      </c>
      <c r="F116" s="225">
        <f>'Salida Stata'!L86</f>
        <v>3675.394287109375</v>
      </c>
      <c r="G116" s="225">
        <f>'Salida Stata'!R86</f>
        <v>3649.531005859375</v>
      </c>
      <c r="H116" s="225">
        <f>'Salida Stata'!X86</f>
        <v>3644.857421875</v>
      </c>
      <c r="I116" s="225">
        <f>'Salida Stata'!AD86</f>
        <v>3625.9619140625</v>
      </c>
      <c r="J116" s="225">
        <f>'Salida Stata'!AJ86</f>
        <v>3607.959716796875</v>
      </c>
      <c r="K116" s="225">
        <f>'Salida Stata'!AP86</f>
        <v>3596.739013671875</v>
      </c>
      <c r="L116" s="225">
        <f>'Salida Stata'!AV86</f>
        <v>3563.020751953125</v>
      </c>
      <c r="M116" s="225">
        <f>'Salida Stata'!BB86</f>
        <v>3545.8896484375</v>
      </c>
      <c r="N116" s="225">
        <f>'Salida Stata'!BH86</f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0.25228747326784617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2.1247404142411375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5">
      <c r="D117" s="37">
        <f>+NOA!A90</f>
        <v>45292</v>
      </c>
      <c r="E117" s="225">
        <f>'Salida Stata'!F87</f>
        <v>4508.1123046875</v>
      </c>
      <c r="F117" s="225">
        <f>'Salida Stata'!L87</f>
        <v>4471.47998046875</v>
      </c>
      <c r="G117" s="225">
        <f>'Salida Stata'!R87</f>
        <v>4445.7470703125</v>
      </c>
      <c r="H117" s="225">
        <f>'Salida Stata'!X87</f>
        <v>4447.38232421875</v>
      </c>
      <c r="I117" s="225">
        <f>'Salida Stata'!AD87</f>
        <v>4420.23779296875</v>
      </c>
      <c r="J117" s="225">
        <f>'Salida Stata'!AJ87</f>
        <v>4392.66796875</v>
      </c>
      <c r="K117" s="225">
        <f>'Salida Stata'!AP87</f>
        <v>4382.78955078125</v>
      </c>
      <c r="L117" s="225">
        <f>'Salida Stata'!AV87</f>
        <v>4345.48046875</v>
      </c>
      <c r="M117" s="225">
        <f>'Salida Stata'!BB87</f>
        <v>4343.60107421875</v>
      </c>
      <c r="N117" s="225">
        <f>'Salida Stata'!BH87</f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0.21711863705681056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2.5766897376187048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5">
      <c r="D118" s="37">
        <f>+NOA!A91</f>
        <v>45323</v>
      </c>
      <c r="E118" s="225">
        <f>'Salida Stata'!F88</f>
        <v>5015.29443359375</v>
      </c>
      <c r="F118" s="225">
        <f>'Salida Stata'!L88</f>
        <v>4987.76806640625</v>
      </c>
      <c r="G118" s="225">
        <f>'Salida Stata'!R88</f>
        <v>4971.2607421875</v>
      </c>
      <c r="H118" s="225">
        <f>'Salida Stata'!X88</f>
        <v>4982.09765625</v>
      </c>
      <c r="I118" s="225">
        <f>'Salida Stata'!AD88</f>
        <v>4950.06689453125</v>
      </c>
      <c r="J118" s="225">
        <f>'Salida Stata'!AJ88</f>
        <v>4922.0146484375</v>
      </c>
      <c r="K118" s="225">
        <f>'Salida Stata'!AP88</f>
        <v>4910.04248046875</v>
      </c>
      <c r="L118" s="225">
        <f>'Salida Stata'!AV88</f>
        <v>4887.29443359375</v>
      </c>
      <c r="M118" s="225">
        <f>'Salida Stata'!BB88</f>
        <v>4898.5576171875</v>
      </c>
      <c r="N118" s="225">
        <f>'Salida Stata'!BH88</f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0.1169122273133536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2.72336369213274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5">
      <c r="D119" s="37">
        <f>+NOA!A92</f>
        <v>45352</v>
      </c>
      <c r="E119" s="225">
        <f>'Salida Stata'!F89</f>
        <v>5436.42431640625</v>
      </c>
      <c r="F119" s="225">
        <f>'Salida Stata'!L89</f>
        <v>5411.8095703125</v>
      </c>
      <c r="G119" s="225">
        <f>'Salida Stata'!R89</f>
        <v>5398.79296875</v>
      </c>
      <c r="H119" s="225">
        <f>'Salida Stata'!X89</f>
        <v>5421.6640625</v>
      </c>
      <c r="I119" s="225">
        <f>'Salida Stata'!AD89</f>
        <v>5397.92236328125</v>
      </c>
      <c r="J119" s="225">
        <f>'Salida Stata'!AJ89</f>
        <v>5365.73828125</v>
      </c>
      <c r="K119" s="225">
        <f>'Salida Stata'!AP89</f>
        <v>5349.89794921875</v>
      </c>
      <c r="L119" s="225">
        <f>'Salida Stata'!AV89</f>
        <v>5334.19580078125</v>
      </c>
      <c r="M119" s="225">
        <f>'Salida Stata'!BB89</f>
        <v>5333.87060546875</v>
      </c>
      <c r="N119" s="225">
        <f>'Salida Stata'!BH89</f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8.766686708165472E-2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2.7728903759684194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5">
      <c r="D120" s="37">
        <f>+NOA!A93</f>
        <v>45383</v>
      </c>
      <c r="E120" s="225">
        <f>'Salida Stata'!F90</f>
        <v>5930.92822265625</v>
      </c>
      <c r="F120" s="225">
        <f>'Salida Stata'!L90</f>
        <v>5908.56005859375</v>
      </c>
      <c r="G120" s="225">
        <f>'Salida Stata'!R90</f>
        <v>5896.51220703125</v>
      </c>
      <c r="H120" s="225">
        <f>'Salida Stata'!X90</f>
        <v>5920.82958984375</v>
      </c>
      <c r="I120" s="225">
        <f>'Salida Stata'!AD90</f>
        <v>5893.05908203125</v>
      </c>
      <c r="J120" s="225">
        <f>'Salida Stata'!AJ90</f>
        <v>5862.69384765625</v>
      </c>
      <c r="K120" s="225">
        <f>'Salida Stata'!AP90</f>
        <v>5845.21337890625</v>
      </c>
      <c r="L120" s="225">
        <f>'Salida Stata'!AV90</f>
        <v>5830.49169921875</v>
      </c>
      <c r="M120" s="225">
        <f>'Salida Stata'!BB90</f>
        <v>5830.65185546875</v>
      </c>
      <c r="N120" s="225">
        <f>'Salida Stata'!BH90</f>
        <v>5785.99755859375</v>
      </c>
      <c r="O120" s="19" cm="1">
        <f t="array" ref="O120">+SUMPRODUCT($E$30:$N$30/100,$E120:$N120)/$D$14*100</f>
        <v>5996.2302775797434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9.3166635516070739E-2</v>
      </c>
      <c r="AA120" s="24">
        <f t="shared" si="23"/>
        <v>9.2222066368785383E-2</v>
      </c>
      <c r="AB120" s="24">
        <f>+NOA!Y93</f>
        <v>9.1020858661966964E-2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2.8601363360358176</v>
      </c>
      <c r="AN120" s="24">
        <f t="shared" si="31"/>
        <v>2.8435556972896374</v>
      </c>
      <c r="AO120" s="24">
        <f>+NOA!AV93</f>
        <v>2.8222717588120418</v>
      </c>
      <c r="AQ120" s="24">
        <f t="shared" si="28"/>
        <v>-2.2053938120949468E-3</v>
      </c>
      <c r="AR120" s="24">
        <f t="shared" si="32"/>
        <v>-4.1927898519928508E-2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5785.99755859375</v>
      </c>
      <c r="AV120" s="52">
        <f t="shared" si="29"/>
        <v>1.4493066406250037</v>
      </c>
      <c r="AW120" s="52">
        <f t="shared" si="24"/>
        <v>7.8031221720284094E-2</v>
      </c>
    </row>
    <row r="121" spans="4:49" x14ac:dyDescent="0.25">
      <c r="D121" s="37">
        <f>+NOA!A94</f>
        <v>45413</v>
      </c>
      <c r="E121" s="225">
        <f>'Salida Stata'!F91</f>
        <v>6183.63232421875</v>
      </c>
      <c r="F121" s="225">
        <f>'Salida Stata'!L91</f>
        <v>6161.52587890625</v>
      </c>
      <c r="G121" s="225">
        <f>'Salida Stata'!R91</f>
        <v>6148.28271484375</v>
      </c>
      <c r="H121" s="225">
        <f>'Salida Stata'!X91</f>
        <v>6173.75146484375</v>
      </c>
      <c r="I121" s="225">
        <f>'Salida Stata'!AD91</f>
        <v>6141.091796875</v>
      </c>
      <c r="J121" s="225">
        <f>'Salida Stata'!AJ91</f>
        <v>6107.89306640625</v>
      </c>
      <c r="K121" s="225">
        <f>'Salida Stata'!AP91</f>
        <v>6084.42529296875</v>
      </c>
      <c r="L121" s="225">
        <f>'Salida Stata'!AV91</f>
        <v>6073.88330078125</v>
      </c>
      <c r="M121" s="225">
        <f>'Salida Stata'!BB91</f>
        <v>6073.8212890625</v>
      </c>
      <c r="N121" s="225">
        <f>'Salida Stata'!BH91</f>
        <v>6022.482421875</v>
      </c>
      <c r="O121" s="19" cm="1">
        <f t="array" ref="O121">+SUMPRODUCT($E$30:$N$30/100,$E121:$N121)/$D$14*100</f>
        <v>6248.6820498389961</v>
      </c>
      <c r="Q121" s="24">
        <f t="shared" si="25"/>
        <v>4.2607850251359602E-2</v>
      </c>
      <c r="R121" s="24">
        <f t="shared" si="25"/>
        <v>4.2813446559550883E-2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4.1705359815930931E-2</v>
      </c>
      <c r="Z121" s="24">
        <f t="shared" si="34"/>
        <v>4.087192586695898E-2</v>
      </c>
      <c r="AA121" s="24">
        <f t="shared" si="23"/>
        <v>4.2101747360034691E-2</v>
      </c>
      <c r="AB121" s="24">
        <f>+NOA!Y94</f>
        <v>4.1700910000279645E-2</v>
      </c>
      <c r="AD121" s="24">
        <f t="shared" si="31"/>
        <v>2.6882343103399444</v>
      </c>
      <c r="AE121" s="24">
        <f t="shared" si="31"/>
        <v>2.6938097872250428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2.7412329041310999</v>
      </c>
      <c r="AM121" s="24">
        <f t="shared" si="31"/>
        <v>2.7211994625489644</v>
      </c>
      <c r="AN121" s="24">
        <f t="shared" si="31"/>
        <v>2.7108110133877168</v>
      </c>
      <c r="AO121" s="24">
        <f>+NOA!AV94</f>
        <v>2.6881822956618873</v>
      </c>
      <c r="AQ121" s="24">
        <f t="shared" si="28"/>
        <v>1.7359243844006222E-3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5">
      <c r="D122" s="37">
        <f>+NOA!A95</f>
        <v>45444</v>
      </c>
      <c r="E122" s="225">
        <f>'Salida Stata'!F92</f>
        <v>6465.9892578125</v>
      </c>
      <c r="F122" s="225">
        <f>'Salida Stata'!L92</f>
        <v>6451.2294921875</v>
      </c>
      <c r="G122" s="225">
        <f>'Salida Stata'!R92</f>
        <v>6446.27490234375</v>
      </c>
      <c r="H122" s="225">
        <f>'Salida Stata'!X92</f>
        <v>6479.07666015625</v>
      </c>
      <c r="I122" s="225">
        <f>'Salida Stata'!AD92</f>
        <v>6445.00244140625</v>
      </c>
      <c r="J122" s="225">
        <f>'Salida Stata'!AJ92</f>
        <v>6415.26904296875</v>
      </c>
      <c r="K122" s="225">
        <f>'Salida Stata'!AP92</f>
        <v>6390.5732421875</v>
      </c>
      <c r="L122" s="225">
        <f>'Salida Stata'!AV92</f>
        <v>6392.63037109375</v>
      </c>
      <c r="M122" s="225">
        <f>'Salida Stata'!BB92</f>
        <v>6395.83837890625</v>
      </c>
      <c r="N122" s="225">
        <f>'Salida Stata'!BH92</f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4.701816059444619E-2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5.3017215113593474E-2</v>
      </c>
      <c r="Z122" s="24">
        <f t="shared" si="34"/>
        <v>5.2540350918157896E-2</v>
      </c>
      <c r="AA122" s="24">
        <f t="shared" si="23"/>
        <v>4.9437720423990195E-2</v>
      </c>
      <c r="AB122" s="24">
        <f>+NOA!Y95</f>
        <v>4.759406961475765E-2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2.6237833716349646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5">
      <c r="D123" s="37">
        <f>+NOA!A96</f>
        <v>45474</v>
      </c>
      <c r="E123" s="225">
        <f>'Salida Stata'!F93</f>
        <v>6675.2080078125</v>
      </c>
      <c r="F123" s="225">
        <f>'Salida Stata'!L93</f>
        <v>6665.6552734375</v>
      </c>
      <c r="G123" s="225">
        <f>'Salida Stata'!R93</f>
        <v>6671.38134765625</v>
      </c>
      <c r="H123" s="225">
        <f>'Salida Stata'!X93</f>
        <v>6705.71142578125</v>
      </c>
      <c r="I123" s="225">
        <f>'Salida Stata'!AD93</f>
        <v>6677.53955078125</v>
      </c>
      <c r="J123" s="225">
        <f>'Salida Stata'!AJ93</f>
        <v>6652.4443359375</v>
      </c>
      <c r="K123" s="225">
        <f>'Salida Stata'!AP93</f>
        <v>6630.72607421875</v>
      </c>
      <c r="L123" s="225">
        <f>'Salida Stata'!AV93</f>
        <v>6640.875</v>
      </c>
      <c r="M123" s="225">
        <f>'Salida Stata'!BB93</f>
        <v>6647.26806640625</v>
      </c>
      <c r="N123" s="225">
        <f>'Salida Stata'!BH93</f>
        <v>6596.8125</v>
      </c>
      <c r="O123" s="19" cm="1">
        <f t="array" ref="O123">+SUMPRODUCT($E$30:$N$30/100,$E123:$N123)/$D$14*100</f>
        <v>6793.8434623020612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3.4979485119957632E-2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3.6025485076848218E-2</v>
      </c>
      <c r="AB123" s="24">
        <f>+NOA!Y96</f>
        <v>3.5859446279410845E-2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2.580084674874771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2.5637172475855037</v>
      </c>
      <c r="AO123" s="24">
        <f>+NOA!AV96</f>
        <v>2.5387444241933794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5">
      <c r="D124" s="37">
        <f>+NOA!A97</f>
        <v>45505</v>
      </c>
      <c r="E124" s="225">
        <f>'Salida Stata'!F94</f>
        <v>7014.57080078125</v>
      </c>
      <c r="F124" s="225">
        <f>'Salida Stata'!L94</f>
        <v>7006.0263671875</v>
      </c>
      <c r="G124" s="225">
        <f>'Salida Stata'!R94</f>
        <v>7014.8671875</v>
      </c>
      <c r="H124" s="225">
        <f>'Salida Stata'!X94</f>
        <v>7050.40966796875</v>
      </c>
      <c r="I124" s="225">
        <f>'Salida Stata'!AD94</f>
        <v>7016.2607421875</v>
      </c>
      <c r="J124" s="225">
        <f>'Salida Stata'!AJ94</f>
        <v>6995.39306640625</v>
      </c>
      <c r="K124" s="225">
        <f>'Salida Stata'!AP94</f>
        <v>6970.96240234375</v>
      </c>
      <c r="L124" s="225">
        <f>'Salida Stata'!AV94</f>
        <v>6987.291015625</v>
      </c>
      <c r="M124" s="225">
        <f>'Salida Stata'!BB94</f>
        <v>6995.5390625</v>
      </c>
      <c r="N124" s="225">
        <f>'Salida Stata'!BH94</f>
        <v>6936.3046875</v>
      </c>
      <c r="O124" s="19" cm="1">
        <f t="array" ref="O124">+SUMPRODUCT($E$30:$N$30/100,$E124:$N124)/$D$14*100</f>
        <v>7142.9033381079125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5.1403679684492332E-2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5.1312077186824068E-2</v>
      </c>
      <c r="X124" s="24">
        <f t="shared" si="42"/>
        <v>5.216421264140636E-2</v>
      </c>
      <c r="Y124" s="24">
        <f t="shared" si="43"/>
        <v>5.2393102341371067E-2</v>
      </c>
      <c r="Z124" s="24">
        <f t="shared" si="44"/>
        <v>5.1463064548219251E-2</v>
      </c>
      <c r="AA124" s="24">
        <f t="shared" si="45"/>
        <v>5.1378851712249096E-2</v>
      </c>
      <c r="AB124" s="24">
        <f>+NOA!Y97</f>
        <v>5.0454589804555638E-2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2.300914087518831</v>
      </c>
      <c r="AK124" s="24">
        <f t="shared" si="53"/>
        <v>2.3260850414901446</v>
      </c>
      <c r="AL124" s="24">
        <f t="shared" si="54"/>
        <v>2.350951078503329</v>
      </c>
      <c r="AM124" s="24">
        <f t="shared" si="55"/>
        <v>2.3355413657389934</v>
      </c>
      <c r="AN124" s="24">
        <f t="shared" si="56"/>
        <v>2.2972039543122662</v>
      </c>
      <c r="AO124" s="24">
        <f>+NOA!AV97</f>
        <v>2.2699416324553487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5">
      <c r="D125" s="37">
        <f>+NOA!A98</f>
        <v>45536</v>
      </c>
      <c r="E125" s="225">
        <f>'Salida Stata'!F95</f>
        <v>7243.29638671875</v>
      </c>
      <c r="F125" s="225">
        <f>'Salida Stata'!L95</f>
        <v>7240.86572265625</v>
      </c>
      <c r="G125" s="225">
        <f>'Salida Stata'!R95</f>
        <v>7253.73486328125</v>
      </c>
      <c r="H125" s="225">
        <f>'Salida Stata'!X95</f>
        <v>7292.27685546875</v>
      </c>
      <c r="I125" s="225">
        <f>'Salida Stata'!AD95</f>
        <v>7257.52001953125</v>
      </c>
      <c r="J125" s="225">
        <f>'Salida Stata'!AJ95</f>
        <v>7240.88134765625</v>
      </c>
      <c r="K125" s="225">
        <f>'Salida Stata'!AP95</f>
        <v>7217.71435546875</v>
      </c>
      <c r="L125" s="225">
        <f>'Salida Stata'!AV95</f>
        <v>7240.51708984375</v>
      </c>
      <c r="M125" s="225">
        <f>'Salida Stata'!BB95</f>
        <v>7251.99755859375</v>
      </c>
      <c r="N125" s="225">
        <f>'Salida Stata'!BH95</f>
        <v>7192.37060546875</v>
      </c>
      <c r="O125" s="19" cm="1">
        <f t="array" ref="O125">+SUMPRODUCT($E$30:$N$30/100,$E125:$N125)/$D$14*100</f>
        <v>7390.6078900344583</v>
      </c>
      <c r="Q125" s="24">
        <f t="shared" si="35"/>
        <v>3.2607210395827257E-2</v>
      </c>
      <c r="R125" s="24">
        <f t="shared" si="36"/>
        <v>3.351962198838021E-2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3.5397114327002877E-2</v>
      </c>
      <c r="X125" s="24">
        <f t="shared" si="42"/>
        <v>3.6240951414859612E-2</v>
      </c>
      <c r="Y125" s="24">
        <f t="shared" si="43"/>
        <v>3.6660290765655246E-2</v>
      </c>
      <c r="Z125" s="24">
        <f t="shared" si="44"/>
        <v>3.6916763248622697E-2</v>
      </c>
      <c r="AA125" s="24">
        <f t="shared" si="45"/>
        <v>3.4678412992798613E-2</v>
      </c>
      <c r="AB125" s="24">
        <f>+NOA!Y98</f>
        <v>3.4199871840186358E-2</v>
      </c>
      <c r="AD125" s="24">
        <f t="shared" si="46"/>
        <v>1.9581858280680122</v>
      </c>
      <c r="AE125" s="24">
        <f t="shared" si="47"/>
        <v>1.978138955985004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2.0241890045627122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2.0643853842507589</v>
      </c>
      <c r="AN125" s="24">
        <f t="shared" si="56"/>
        <v>2.015525170695625</v>
      </c>
      <c r="AO125" s="24">
        <f>+NOA!AV98</f>
        <v>1.9880180483361696</v>
      </c>
      <c r="AQ125" s="24">
        <f t="shared" si="57"/>
        <v>-4.3095528527954396E-3</v>
      </c>
      <c r="AR125" s="24">
        <f t="shared" si="58"/>
        <v>-0.10619955618274668</v>
      </c>
      <c r="AS125" s="35">
        <f t="shared" si="33"/>
        <v>45536</v>
      </c>
      <c r="AT125" s="19">
        <f t="shared" si="33"/>
        <v>7243.29638671875</v>
      </c>
      <c r="AU125" s="19">
        <f t="shared" si="27"/>
        <v>7192.37060546875</v>
      </c>
      <c r="AV125" s="52">
        <f t="shared" si="29"/>
        <v>0.50925781249999602</v>
      </c>
      <c r="AW125" s="52">
        <f t="shared" si="24"/>
        <v>-0.20039830288189009</v>
      </c>
    </row>
    <row r="126" spans="4:49" x14ac:dyDescent="0.25">
      <c r="D126" s="37">
        <f>+NOA!A99</f>
        <v>45566</v>
      </c>
      <c r="E126" s="225">
        <f>'Salida Stata'!F96</f>
        <v>7405.70166015625</v>
      </c>
      <c r="F126" s="225">
        <f>'Salida Stata'!L96</f>
        <v>7410.17626953125</v>
      </c>
      <c r="G126" s="225">
        <f>'Salida Stata'!R96</f>
        <v>7432.10498046875</v>
      </c>
      <c r="H126" s="225">
        <f>'Salida Stata'!X96</f>
        <v>7473.34423828125</v>
      </c>
      <c r="I126" s="225">
        <f>'Salida Stata'!AD96</f>
        <v>7443.15478515625</v>
      </c>
      <c r="J126" s="225">
        <f>'Salida Stata'!AJ96</f>
        <v>7433.6181640625</v>
      </c>
      <c r="K126" s="225">
        <f>'Salida Stata'!AP96</f>
        <v>7413.53076171875</v>
      </c>
      <c r="L126" s="225">
        <f>'Salida Stata'!AV96</f>
        <v>7446.69189453125</v>
      </c>
      <c r="M126" s="225">
        <f>'Salida Stata'!BB96</f>
        <v>7459.2333984375</v>
      </c>
      <c r="N126" s="225">
        <f>'Salida Stata'!BH96</f>
        <v>7403.9599609375</v>
      </c>
      <c r="O126" s="19" cm="1">
        <f t="array" ref="O126">+SUMPRODUCT($E$30:$N$30/100,$E126:$N126)/$D$14*100</f>
        <v>7580.5341282921563</v>
      </c>
      <c r="Q126" s="24">
        <f t="shared" si="35"/>
        <v>2.2421459065969707E-2</v>
      </c>
      <c r="R126" s="24">
        <f t="shared" si="36"/>
        <v>2.3382638673334011E-2</v>
      </c>
      <c r="S126" s="24">
        <f t="shared" si="37"/>
        <v>2.4590107103365177E-2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2.712997447753418E-2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2.9418583534595255E-2</v>
      </c>
      <c r="AA126" s="24">
        <f t="shared" si="45"/>
        <v>2.5698324289913366E-2</v>
      </c>
      <c r="AB126" s="24">
        <f>+NOA!Y99</f>
        <v>2.5513946084953609E-2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1.8560807263373862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1.8842502353927104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1.8732225515821965</v>
      </c>
      <c r="AO126" s="24">
        <f>+NOA!AV99</f>
        <v>1.8446746016230429</v>
      </c>
      <c r="AQ126" s="24">
        <f t="shared" si="57"/>
        <v>-6.9971244686255485E-3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5">
      <c r="D127" s="37">
        <f>+NOA!A100</f>
        <v>45597</v>
      </c>
      <c r="E127" s="225">
        <f>'Salida Stata'!F97</f>
        <v>7522.4765625</v>
      </c>
      <c r="F127" s="225">
        <f>'Salida Stata'!L97</f>
        <v>7535.9130859375</v>
      </c>
      <c r="G127" s="225">
        <f>'Salida Stata'!R97</f>
        <v>7570.27197265625</v>
      </c>
      <c r="H127" s="225">
        <f>'Salida Stata'!X97</f>
        <v>7615.591796875</v>
      </c>
      <c r="I127" s="225">
        <f>'Salida Stata'!AD97</f>
        <v>7592.94189453125</v>
      </c>
      <c r="J127" s="225">
        <f>'Salida Stata'!AJ97</f>
        <v>7587.22021484375</v>
      </c>
      <c r="K127" s="225">
        <f>'Salida Stata'!AP97</f>
        <v>7569.00341796875</v>
      </c>
      <c r="L127" s="225">
        <f>'Salida Stata'!AV97</f>
        <v>7615.4462890625</v>
      </c>
      <c r="M127" s="225">
        <f>'Salida Stata'!BB97</f>
        <v>7630.73876953125</v>
      </c>
      <c r="N127" s="225">
        <f>'Salida Stata'!BH97</f>
        <v>7582.84423828125</v>
      </c>
      <c r="O127" s="19" cm="1">
        <f t="array" ref="O127">+SUMPRODUCT($E$30:$N$30/100,$E127:$N127)/$D$14*100</f>
        <v>7730.1161927928279</v>
      </c>
      <c r="Q127" s="24">
        <f t="shared" si="35"/>
        <v>1.5768242862390203E-2</v>
      </c>
      <c r="R127" s="24">
        <f t="shared" si="36"/>
        <v>1.6968127590061277E-2</v>
      </c>
      <c r="S127" s="24">
        <f t="shared" si="37"/>
        <v>1.8590559814560814E-2</v>
      </c>
      <c r="T127" s="24">
        <f t="shared" si="38"/>
        <v>1.9033989879002844E-2</v>
      </c>
      <c r="U127" s="24">
        <f t="shared" si="39"/>
        <v>2.0124142745723494E-2</v>
      </c>
      <c r="V127" s="24">
        <f t="shared" si="40"/>
        <v>2.0663161248156703E-2</v>
      </c>
      <c r="W127" s="24">
        <f t="shared" si="41"/>
        <v>2.0971472466643659E-2</v>
      </c>
      <c r="X127" s="24">
        <f t="shared" si="42"/>
        <v>2.2661659287284364E-2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1.9732391144101635E-2</v>
      </c>
      <c r="AB127" s="24">
        <f>+NOA!Y100</f>
        <v>1.9266449044730294E-2</v>
      </c>
      <c r="AD127" s="24">
        <f t="shared" si="46"/>
        <v>1.5488409506531617</v>
      </c>
      <c r="AE127" s="24">
        <f t="shared" si="47"/>
        <v>1.5734914646601497</v>
      </c>
      <c r="AF127" s="24">
        <f t="shared" si="48"/>
        <v>1.6014658492856584</v>
      </c>
      <c r="AG127" s="24">
        <f t="shared" si="49"/>
        <v>1.6259354855980614</v>
      </c>
      <c r="AH127" s="24">
        <f t="shared" si="50"/>
        <v>1.6301428829362905</v>
      </c>
      <c r="AI127" s="24">
        <f t="shared" si="51"/>
        <v>1.6336448365279832</v>
      </c>
      <c r="AJ127" s="24">
        <f t="shared" si="52"/>
        <v>1.6357336646026943</v>
      </c>
      <c r="AK127" s="24">
        <f t="shared" si="53"/>
        <v>1.6733381704392492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1.621486222593437</v>
      </c>
      <c r="AO127" s="24">
        <f>+NOA!AV100</f>
        <v>1.5931815019624329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5">
      <c r="D128" s="37">
        <f>+NOA!A101</f>
        <v>45627</v>
      </c>
      <c r="E128" s="225">
        <f>'Salida Stata'!F98</f>
        <v>7726.71728515625</v>
      </c>
      <c r="F128" s="225">
        <f>'Salida Stata'!L98</f>
        <v>7743.427734375</v>
      </c>
      <c r="G128" s="225">
        <f>'Salida Stata'!R98</f>
        <v>7780.837890625</v>
      </c>
      <c r="H128" s="225">
        <f>'Salida Stata'!X98</f>
        <v>7827.97021484375</v>
      </c>
      <c r="I128" s="225">
        <f>'Salida Stata'!AD98</f>
        <v>7802.25927734375</v>
      </c>
      <c r="J128" s="225">
        <f>'Salida Stata'!AJ98</f>
        <v>7798.357421875</v>
      </c>
      <c r="K128" s="225">
        <f>'Salida Stata'!AP98</f>
        <v>7776.189453125</v>
      </c>
      <c r="L128" s="225">
        <f>'Salida Stata'!AV98</f>
        <v>7828.6533203125</v>
      </c>
      <c r="M128" s="225">
        <f>'Salida Stata'!BB98</f>
        <v>7843.26611328125</v>
      </c>
      <c r="N128" s="225">
        <f>'Salida Stata'!BH98</f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2.7536762442859963E-2</v>
      </c>
      <c r="S128" s="24">
        <f t="shared" si="37"/>
        <v>2.7814841888020858E-2</v>
      </c>
      <c r="T128" s="24">
        <f t="shared" si="38"/>
        <v>2.7887316394229256E-2</v>
      </c>
      <c r="U128" s="24">
        <f t="shared" si="39"/>
        <v>2.7567362653368788E-2</v>
      </c>
      <c r="V128" s="24">
        <f t="shared" si="40"/>
        <v>2.7828005653266485E-2</v>
      </c>
      <c r="W128" s="24">
        <f t="shared" si="41"/>
        <v>2.7372960971901783E-2</v>
      </c>
      <c r="X128" s="24">
        <f t="shared" si="42"/>
        <v>2.7996656158709055E-2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2.7619404565885963E-2</v>
      </c>
      <c r="AB128" s="24">
        <f>+NOA!Y101</f>
        <v>2.7169856599032816E-2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1.1270178999357467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5">
      <c r="D129" s="37">
        <f>+NOA!A102</f>
        <v>45658</v>
      </c>
      <c r="E129" s="225">
        <f>'Salida Stata'!F99</f>
        <v>7920.54150390625</v>
      </c>
      <c r="F129" s="225">
        <f>'Salida Stata'!L99</f>
        <v>7941.45068359375</v>
      </c>
      <c r="G129" s="225">
        <f>'Salida Stata'!R99</f>
        <v>7987.5751953125</v>
      </c>
      <c r="H129" s="225">
        <f>'Salida Stata'!X99</f>
        <v>8037.63525390625</v>
      </c>
      <c r="I129" s="225">
        <f>'Salida Stata'!AD99</f>
        <v>8009.41552734375</v>
      </c>
      <c r="J129" s="225">
        <f>'Salida Stata'!AJ99</f>
        <v>8009.00537109375</v>
      </c>
      <c r="K129" s="225">
        <f>'Salida Stata'!AP99</f>
        <v>7983.48046875</v>
      </c>
      <c r="L129" s="225">
        <f>'Salida Stata'!AV99</f>
        <v>8047.63720703125</v>
      </c>
      <c r="M129" s="225">
        <f>'Salida Stata'!BB99</f>
        <v>8065.4892578125</v>
      </c>
      <c r="N129" s="225">
        <f>'Salida Stata'!BH99</f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2.5850285224909397E-2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0.79276025597965272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5">
      <c r="D130" s="37">
        <f>+NOA!A103</f>
        <v>45689</v>
      </c>
      <c r="E130" s="225">
        <f>'Salida Stata'!F100</f>
        <v>8138.13916015625</v>
      </c>
      <c r="F130" s="225">
        <f>'Salida Stata'!L100</f>
        <v>8156.55126953125</v>
      </c>
      <c r="G130" s="225">
        <f>'Salida Stata'!R100</f>
        <v>8201.775390625</v>
      </c>
      <c r="H130" s="225">
        <f>'Salida Stata'!X100</f>
        <v>8253.1201171875</v>
      </c>
      <c r="I130" s="225">
        <f>'Salida Stata'!AD100</f>
        <v>8218.794921875</v>
      </c>
      <c r="J130" s="225">
        <f>'Salida Stata'!AJ100</f>
        <v>8215.2275390625</v>
      </c>
      <c r="K130" s="225">
        <f>'Salida Stata'!AP100</f>
        <v>8182.654296875</v>
      </c>
      <c r="L130" s="225">
        <f>'Salida Stata'!AV100</f>
        <v>8248.96484375</v>
      </c>
      <c r="M130" s="225">
        <f>'Salida Stata'!BB100</f>
        <v>8265.28515625</v>
      </c>
      <c r="N130" s="225">
        <f>'Salida Stata'!BH100</f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2.5751567315128954E-2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0.64643791823713581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5">
      <c r="D131" s="37">
        <f>+NOA!A104</f>
        <v>45717</v>
      </c>
      <c r="E131" s="225">
        <f>'Salida Stata'!F101</f>
        <v>8504.23046875</v>
      </c>
      <c r="F131" s="225">
        <f>'Salida Stata'!L101</f>
        <v>8513.0439453125</v>
      </c>
      <c r="G131" s="225">
        <f>'Salida Stata'!R101</f>
        <v>8553.1572265625</v>
      </c>
      <c r="H131" s="225">
        <f>'Salida Stata'!X101</f>
        <v>8608.671875</v>
      </c>
      <c r="I131" s="225">
        <f>'Salida Stata'!AD101</f>
        <v>8573.791015625</v>
      </c>
      <c r="J131" s="225">
        <f>'Salida Stata'!AJ101</f>
        <v>8567.2001953125</v>
      </c>
      <c r="K131" s="225">
        <f>'Salida Stata'!AP101</f>
        <v>8528.056640625</v>
      </c>
      <c r="L131" s="225">
        <f>'Salida Stata'!AV101</f>
        <v>8592.1533203125</v>
      </c>
      <c r="M131" s="225">
        <f>'Salida Stata'!BB101</f>
        <v>8589.525390625</v>
      </c>
      <c r="N131" s="225">
        <f>'Salida Stata'!BH101</f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4.3292425758025832E-2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0.57926683395850942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5">
      <c r="D132" s="37">
        <f>+NOA!A105</f>
        <v>45748</v>
      </c>
      <c r="E132" s="225">
        <f>'Salida Stata'!F102</f>
        <v>8756.9609375</v>
      </c>
      <c r="F132" s="225">
        <f>'Salida Stata'!L102</f>
        <v>8762.662109375</v>
      </c>
      <c r="G132" s="225">
        <f>'Salida Stata'!R102</f>
        <v>8800.8759765625</v>
      </c>
      <c r="H132" s="225">
        <f>'Salida Stata'!X102</f>
        <v>8852.6767578125</v>
      </c>
      <c r="I132" s="225">
        <f>'Salida Stata'!AD102</f>
        <v>8815.7392578125</v>
      </c>
      <c r="J132" s="225">
        <f>'Salida Stata'!AJ102</f>
        <v>8808.5869140625</v>
      </c>
      <c r="K132" s="225">
        <f>'Salida Stata'!AP102</f>
        <v>8762.7158203125</v>
      </c>
      <c r="L132" s="225">
        <f>'Salida Stata'!AV102</f>
        <v>8823.6689453125</v>
      </c>
      <c r="M132" s="225">
        <f>'Salida Stata'!BB102</f>
        <v>8812.4873046875</v>
      </c>
      <c r="N132" s="225">
        <f>'Salida Stata'!BH102</f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2.8667830962877838E-2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0.5074620731640731</v>
      </c>
      <c r="AN132" s="24">
        <f t="shared" si="56"/>
        <v>0.49562244123482491</v>
      </c>
      <c r="AO132" s="24">
        <f>+NOA!AV105</f>
        <v>0.48901001818797107</v>
      </c>
      <c r="AQ132" s="24">
        <f t="shared" si="57"/>
        <v>3.8424641983472174E-3</v>
      </c>
      <c r="AR132" s="24">
        <f t="shared" si="58"/>
        <v>-3.0971276319111229E-2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5">
      <c r="D133" s="37">
        <f>+NOA!A106</f>
        <v>45778</v>
      </c>
      <c r="E133" s="225">
        <f>'Salida Stata'!F103</f>
        <v>8854.205078125</v>
      </c>
      <c r="F133" s="225">
        <f>'Salida Stata'!L103</f>
        <v>8859.9814453125</v>
      </c>
      <c r="G133" s="225">
        <f>'Salida Stata'!R103</f>
        <v>8900.255859375</v>
      </c>
      <c r="H133" s="225">
        <f>'Salida Stata'!X103</f>
        <v>8952.892578125</v>
      </c>
      <c r="I133" s="225">
        <f>'Salida Stata'!AD103</f>
        <v>8920.6728515625</v>
      </c>
      <c r="J133" s="225">
        <f>'Salida Stata'!AJ103</f>
        <v>8916.791015625</v>
      </c>
      <c r="K133" s="225">
        <f>'Salida Stata'!AP103</f>
        <v>8874.5</v>
      </c>
      <c r="L133" s="225">
        <f>'Salida Stata'!AV103</f>
        <v>8929.611328125</v>
      </c>
      <c r="M133" s="225">
        <f>'Salida Stata'!BB103</f>
        <v>8914.470703125</v>
      </c>
      <c r="N133" s="225">
        <f>'Salida Stata'!BH103</f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1.2233061689830071E-2</v>
      </c>
      <c r="AD133" s="24">
        <f t="shared" si="46"/>
        <v>0.43187767543143085</v>
      </c>
      <c r="AE133" s="24">
        <f t="shared" si="47"/>
        <v>0.43795248440720025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0.46768735510506887</v>
      </c>
      <c r="AM133" s="24">
        <f t="shared" si="55"/>
        <v>0.46558192917100016</v>
      </c>
      <c r="AN133" s="24">
        <f t="shared" si="56"/>
        <v>0.4519530759059025</v>
      </c>
      <c r="AO133" s="24">
        <f>+NOA!AV106</f>
        <v>0.44688859837593387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5">
      <c r="D134" s="37">
        <f>+NOA!A107</f>
        <v>45809</v>
      </c>
      <c r="E134" s="225">
        <f>'Salida Stata'!F104</f>
        <v>8943.974609375</v>
      </c>
      <c r="F134" s="225">
        <f>'Salida Stata'!L104</f>
        <v>8954.2900390625</v>
      </c>
      <c r="G134" s="225">
        <f>'Salida Stata'!R104</f>
        <v>9000.7099609375</v>
      </c>
      <c r="H134" s="225">
        <f>'Salida Stata'!X104</f>
        <v>9056.306640625</v>
      </c>
      <c r="I134" s="225">
        <f>'Salida Stata'!AD104</f>
        <v>9030.3310546875</v>
      </c>
      <c r="J134" s="225">
        <f>'Salida Stata'!AJ104</f>
        <v>9030.2607421875</v>
      </c>
      <c r="K134" s="225">
        <f>'Salida Stata'!AP104</f>
        <v>8992.298828125</v>
      </c>
      <c r="L134" s="225">
        <f>'Salida Stata'!AV104</f>
        <v>9053.494140625</v>
      </c>
      <c r="M134" s="225">
        <f>'Salida Stata'!BB104</f>
        <v>9039.1015625</v>
      </c>
      <c r="N134" s="225">
        <f>'Salida Stata'!BH104</f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1.2177238193853412E-2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0.3979725047669338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5">
      <c r="D135" s="37">
        <f>+NOA!A108</f>
        <v>45839</v>
      </c>
      <c r="E135" s="225">
        <f>'Salida Stata'!F105</f>
        <v>9093.0498046875</v>
      </c>
      <c r="F135" s="225">
        <f>'Salida Stata'!L105</f>
        <v>9107.1650390625</v>
      </c>
      <c r="G135" s="225">
        <f>'Salida Stata'!R105</f>
        <v>9159.322265625</v>
      </c>
      <c r="H135" s="225">
        <f>'Salida Stata'!X105</f>
        <v>9220.119140625</v>
      </c>
      <c r="I135" s="225">
        <f>'Salida Stata'!AD105</f>
        <v>9191.2646484375</v>
      </c>
      <c r="J135" s="225">
        <f>'Salida Stata'!AJ105</f>
        <v>9189.4951171875</v>
      </c>
      <c r="K135" s="225">
        <f>'Salida Stata'!AP105</f>
        <v>9149.0986328125</v>
      </c>
      <c r="L135" s="225">
        <f>'Salida Stata'!AV105</f>
        <v>9221.123046875</v>
      </c>
      <c r="M135" s="225">
        <f>'Salida Stata'!BB105</f>
        <v>9212.0009765625</v>
      </c>
      <c r="N135" s="225">
        <f>'Salida Stata'!BH105</f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1.6764289838723689E-2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0.3749650939610496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0.3757094691662124</v>
      </c>
      <c r="AO135" s="24">
        <f>+NOA!AV108</f>
        <v>0.3722021130654487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5">
      <c r="D136" s="37">
        <f>+NOA!A109</f>
        <v>45870</v>
      </c>
      <c r="E136" s="225">
        <f>'Salida Stata'!F106</f>
        <v>9250.2314453125</v>
      </c>
      <c r="F136" s="225">
        <f>'Salida Stata'!L106</f>
        <v>9274.46875</v>
      </c>
      <c r="G136" s="225">
        <f>'Salida Stata'!R106</f>
        <v>9341.396484375</v>
      </c>
      <c r="H136" s="225">
        <f>'Salida Stata'!X106</f>
        <v>9411.068359375</v>
      </c>
      <c r="I136" s="225">
        <f>'Salida Stata'!AD106</f>
        <v>9385.4296875</v>
      </c>
      <c r="J136" s="225">
        <f>'Salida Stata'!AJ106</f>
        <v>9386.2373046875</v>
      </c>
      <c r="K136" s="225">
        <f>'Salida Stata'!AP106</f>
        <v>9342.8037109375</v>
      </c>
      <c r="L136" s="225">
        <f>'Salida Stata'!AV106</f>
        <v>9437.4443359375</v>
      </c>
      <c r="M136" s="225">
        <f>'Salida Stata'!BB106</f>
        <v>9432.1025390625</v>
      </c>
      <c r="N136" s="225">
        <f>'Salida Stata'!BH106</f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1.9677895699320436E-2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0.34024589026563956</v>
      </c>
      <c r="AK136" s="24">
        <f t="shared" ref="AK136" si="80">+L136/L124-1</f>
        <v>0.35065854775956229</v>
      </c>
      <c r="AL136" s="24">
        <f t="shared" ref="AL136" si="81">+M136/M124-1</f>
        <v>0.34830246172505031</v>
      </c>
      <c r="AM136" s="24">
        <f t="shared" ref="AM136" si="82">+N136/N124-1</f>
        <v>0.34663390764399726</v>
      </c>
      <c r="AN136" s="24">
        <f t="shared" ref="AN136" si="83">+O136/O124-1</f>
        <v>0.33558726606976852</v>
      </c>
      <c r="AO136" s="24">
        <f>+NOA!AV109</f>
        <v>0.33199871437095574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5">
      <c r="D137" s="37">
        <f>+NOA!A110</f>
        <v>45901</v>
      </c>
      <c r="E137" s="225">
        <f>'Salida Stata'!F107</f>
        <v>9443.5126953125</v>
      </c>
      <c r="F137" s="225">
        <f>'Salida Stata'!L107</f>
        <v>9472.37890625</v>
      </c>
      <c r="G137" s="225">
        <f>'Salida Stata'!R107</f>
        <v>9543.27734375</v>
      </c>
      <c r="H137" s="225">
        <f>'Salida Stata'!X107</f>
        <v>9620.7509765625</v>
      </c>
      <c r="I137" s="225">
        <f>'Salida Stata'!AD107</f>
        <v>9598.587890625</v>
      </c>
      <c r="J137" s="225">
        <f>'Salida Stata'!AJ107</f>
        <v>9598.4814453125</v>
      </c>
      <c r="K137" s="225">
        <f>'Salida Stata'!AP107</f>
        <v>9557.6591796875</v>
      </c>
      <c r="L137" s="225">
        <f>'Salida Stata'!AV107</f>
        <v>9658.03515625</v>
      </c>
      <c r="M137" s="225">
        <f>'Salida Stata'!BB107</f>
        <v>9653.82421875</v>
      </c>
      <c r="N137" s="225">
        <f>'Salida Stata'!BH107</f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2.1947335762450004E-2</v>
      </c>
      <c r="AD137" s="24">
        <f t="shared" ref="AD137" si="100">+E137/E125-1</f>
        <v>0.30375897811223762</v>
      </c>
      <c r="AE137" s="24">
        <f t="shared" ref="AE137" si="101">+F137/F125-1</f>
        <v>0.30818320199081639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0.32419471164660463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0.32950816277692252</v>
      </c>
      <c r="AN137" s="24">
        <f t="shared" ref="AN137" si="110">+O137/O125-1</f>
        <v>0.31965537320467852</v>
      </c>
      <c r="AO137" s="24">
        <f>+NOA!AV110</f>
        <v>0.31621804880745197</v>
      </c>
      <c r="AQ137" s="24">
        <f t="shared" ref="AQ137" si="111">+Q137-Z137</f>
        <v>-2.8350821791849334E-3</v>
      </c>
      <c r="AR137" s="24">
        <f t="shared" ref="AR137" si="112">+AD137-AM137</f>
        <v>-2.5749184664684899E-2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5">
      <c r="D138" s="37">
        <f>+NOA!A111</f>
        <v>45931</v>
      </c>
      <c r="E138" s="225">
        <f>'Salida Stata'!F108</f>
        <v>9648.4560546875</v>
      </c>
      <c r="F138" s="225">
        <f>'Salida Stata'!L108</f>
        <v>9678.3935546875</v>
      </c>
      <c r="G138" s="225">
        <f>'Salida Stata'!R108</f>
        <v>9750.12890625</v>
      </c>
      <c r="H138" s="225">
        <f>'Salida Stata'!X108</f>
        <v>9828.3203125</v>
      </c>
      <c r="I138" s="225">
        <f>'Salida Stata'!AD108</f>
        <v>9803.86328125</v>
      </c>
      <c r="J138" s="225">
        <f>'Salida Stata'!AJ108</f>
        <v>9803.25</v>
      </c>
      <c r="K138" s="225">
        <f>'Salida Stata'!AP108</f>
        <v>9758.6650390625</v>
      </c>
      <c r="L138" s="225">
        <f>'Salida Stata'!AV108</f>
        <v>9862.7548828125</v>
      </c>
      <c r="M138" s="225">
        <f>'Salida Stata'!BB108</f>
        <v>9858.3779296875</v>
      </c>
      <c r="N138" s="225">
        <f>'Salida Stata'!BH108</f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2.1381891593889257E-2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0.31189332387969704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0.31633163100277684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0.31860550236063245</v>
      </c>
      <c r="AN138" s="24">
        <f t="shared" ref="AN138" si="137">+O138/O126-1</f>
        <v>0.31415885200230287</v>
      </c>
      <c r="AO138" s="24">
        <f>+NOA!AV111</f>
        <v>0.31091467412341411</v>
      </c>
      <c r="AQ138" s="24">
        <f t="shared" ref="AQ138" si="138">+Q138-Z138</f>
        <v>7.2521194374930431E-4</v>
      </c>
      <c r="AR138" s="24">
        <f t="shared" ref="AR138" si="139">+AD138-AM138</f>
        <v>-1.5763921987824059E-2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5">
      <c r="D139" s="37">
        <f>+NOA!A112</f>
        <v>45962</v>
      </c>
      <c r="E139" s="225">
        <f>'Salida Stata'!F109</f>
        <v>9888.1337890625</v>
      </c>
      <c r="F139" s="225">
        <f>'Salida Stata'!L109</f>
        <v>9914.2275390625</v>
      </c>
      <c r="G139" s="225">
        <f>'Salida Stata'!R109</f>
        <v>9980.9677734375</v>
      </c>
      <c r="H139" s="225">
        <f>'Salida Stata'!X109</f>
        <v>10061.474609375</v>
      </c>
      <c r="I139" s="225">
        <f>'Salida Stata'!AD109</f>
        <v>10031.5576171875</v>
      </c>
      <c r="J139" s="225">
        <f>'Salida Stata'!AJ109</f>
        <v>10025.6640625</v>
      </c>
      <c r="K139" s="225">
        <f>'Salida Stata'!AP109</f>
        <v>9975.9697265625</v>
      </c>
      <c r="L139" s="225">
        <f>'Salida Stata'!AV109</f>
        <v>10075.662109375</v>
      </c>
      <c r="M139" s="225">
        <f>'Salida Stata'!BB109</f>
        <v>10069.13671875</v>
      </c>
      <c r="N139" s="225">
        <f>'Salida Stata'!BH109</f>
        <v>9963.4072265625</v>
      </c>
      <c r="O139" s="19" cm="1">
        <f t="array" ref="O139">+SUMPRODUCT($E$30:$N$30/100,$E139:$N139)/$D$14*100</f>
        <v>10191.695759287053</v>
      </c>
      <c r="Q139" s="24">
        <f t="shared" ref="Q139" si="143">+E139/E138-1</f>
        <v>2.4841045346167823E-2</v>
      </c>
      <c r="R139" s="24">
        <f t="shared" ref="R139" si="144">+F139/F138-1</f>
        <v>2.4367058752305049E-2</v>
      </c>
      <c r="S139" s="24">
        <f t="shared" ref="S139" si="145">+G139/G138-1</f>
        <v>2.3675468232992047E-2</v>
      </c>
      <c r="T139" s="24">
        <f t="shared" ref="T139" si="146">+H139/H138-1</f>
        <v>2.3722700264303231E-2</v>
      </c>
      <c r="U139" s="24">
        <f t="shared" ref="U139" si="147">+I139/I138-1</f>
        <v>2.3224960345272105E-2</v>
      </c>
      <c r="V139" s="24">
        <f t="shared" ref="V139" si="148">+J139/J138-1</f>
        <v>2.2687788488511496E-2</v>
      </c>
      <c r="W139" s="24">
        <f t="shared" ref="W139" si="149">+K139/K138-1</f>
        <v>2.2267870311170723E-2</v>
      </c>
      <c r="X139" s="24">
        <f t="shared" ref="X139" si="150">+L139/L138-1</f>
        <v>2.1586993602926041E-2</v>
      </c>
      <c r="Y139" s="24">
        <f t="shared" ref="Y139" si="151">+M139/M138-1</f>
        <v>2.1378647741614909E-2</v>
      </c>
      <c r="Z139" s="24">
        <f t="shared" ref="Z139" si="152">+N139/N138-1</f>
        <v>2.053742583432272E-2</v>
      </c>
      <c r="AA139" s="24">
        <f t="shared" ref="AA139" si="153">+O139/O138-1</f>
        <v>2.305452034054456E-2</v>
      </c>
      <c r="AB139" s="24">
        <f>+NOA!Y112</f>
        <v>2.297268270039643E-2</v>
      </c>
      <c r="AD139" s="24">
        <f t="shared" ref="AD139" si="154">+E139/E127-1</f>
        <v>0.31447851075474853</v>
      </c>
      <c r="AE139" s="24">
        <f t="shared" ref="AE139" si="155">+F139/F127-1</f>
        <v>0.31559738362204426</v>
      </c>
      <c r="AF139" s="24">
        <f t="shared" ref="AF139" si="156">+G139/G127-1</f>
        <v>0.31844242974210979</v>
      </c>
      <c r="AG139" s="24">
        <f t="shared" ref="AG139" si="157">+H139/H127-1</f>
        <v>0.32116779335568513</v>
      </c>
      <c r="AH139" s="24">
        <f t="shared" ref="AH139" si="158">+I139/I127-1</f>
        <v>0.32116875863525851</v>
      </c>
      <c r="AI139" s="24">
        <f t="shared" ref="AI139" si="159">+J139/J127-1</f>
        <v>0.32138830541462893</v>
      </c>
      <c r="AJ139" s="24">
        <f t="shared" ref="AJ139" si="160">+K139/K127-1</f>
        <v>0.31800306799698785</v>
      </c>
      <c r="AK139" s="24">
        <f t="shared" ref="AK139" si="161">+L139/L127-1</f>
        <v>0.32305602678150658</v>
      </c>
      <c r="AL139" s="24">
        <f t="shared" ref="AL139" si="162">+M139/M127-1</f>
        <v>0.3195493939531806</v>
      </c>
      <c r="AM139" s="24">
        <f t="shared" ref="AM139" si="163">+N139/N127-1</f>
        <v>0.31394064199066762</v>
      </c>
      <c r="AN139" s="24">
        <f t="shared" ref="AN139" si="164">+O139/O127-1</f>
        <v>0.31844017671937164</v>
      </c>
      <c r="AO139" s="24">
        <f>+NOA!AV112</f>
        <v>0.31568139247217997</v>
      </c>
      <c r="AQ139" s="24">
        <f t="shared" ref="AQ139" si="165">+Q139-Z139</f>
        <v>4.3036195118451026E-3</v>
      </c>
      <c r="AR139" s="24">
        <f t="shared" ref="AR139" si="166">+AD139-AM139</f>
        <v>5.3786876408090656E-4</v>
      </c>
      <c r="AS139" s="35">
        <f t="shared" ref="AS139" si="167">+D139</f>
        <v>45962</v>
      </c>
      <c r="AT139" s="19">
        <f t="shared" ref="AT139" si="168">+E139</f>
        <v>9888.1337890625</v>
      </c>
      <c r="AU139" s="19">
        <f t="shared" ref="AU139" si="169">+N139</f>
        <v>9963.4072265625</v>
      </c>
      <c r="AV139" s="52">
        <f t="shared" si="29"/>
        <v>-0.75273437499998863</v>
      </c>
      <c r="AW139" s="52">
        <f t="shared" si="24"/>
        <v>-0.61317407077041608</v>
      </c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E122" activePane="bottomRight" state="frozen"/>
      <selection pane="topRight" activeCell="E1" sqref="E1"/>
      <selection pane="bottomLeft" activeCell="A32" sqref="A32"/>
      <selection pane="bottomRight" activeCell="L139" sqref="L139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25" customFormat="1" hidden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5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5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5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5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5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5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5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5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5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5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5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5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5">
      <c r="B16" s="236" t="s">
        <v>68</v>
      </c>
      <c r="C16" s="236"/>
      <c r="D16" s="236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225">
        <f>'Salida Stata'!G2</f>
        <v>100</v>
      </c>
      <c r="F32" s="225">
        <f>'Salida Stata'!M2</f>
        <v>100</v>
      </c>
      <c r="G32" s="225">
        <f>'Salida Stata'!S2</f>
        <v>100</v>
      </c>
      <c r="H32" s="225">
        <f>'Salida Stata'!Y2</f>
        <v>100</v>
      </c>
      <c r="I32" s="225">
        <f>'Salida Stata'!AE2</f>
        <v>100</v>
      </c>
      <c r="J32" s="225">
        <f>'Salida Stata'!AK2</f>
        <v>100</v>
      </c>
      <c r="K32" s="225">
        <f>'Salida Stata'!AQ2</f>
        <v>100</v>
      </c>
      <c r="L32" s="225">
        <f>'Salida Stata'!AW2</f>
        <v>100</v>
      </c>
      <c r="M32" s="225">
        <f>'Salida Stata'!BC2</f>
        <v>100</v>
      </c>
      <c r="N32" s="225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225">
        <f>'Salida Stata'!G3</f>
        <v>101.68172454833984</v>
      </c>
      <c r="F33" s="225">
        <f>'Salida Stata'!M3</f>
        <v>101.71726226806641</v>
      </c>
      <c r="G33" s="225">
        <f>'Salida Stata'!S3</f>
        <v>101.66059875488281</v>
      </c>
      <c r="H33" s="225">
        <f>'Salida Stata'!Y3</f>
        <v>101.73043823242188</v>
      </c>
      <c r="I33" s="225">
        <f>'Salida Stata'!AE3</f>
        <v>101.70672607421875</v>
      </c>
      <c r="J33" s="225">
        <f>'Salida Stata'!AK3</f>
        <v>101.68672180175781</v>
      </c>
      <c r="K33" s="225">
        <f>'Salida Stata'!AQ3</f>
        <v>101.7115478515625</v>
      </c>
      <c r="L33" s="225">
        <f>'Salida Stata'!AW3</f>
        <v>101.67922210693359</v>
      </c>
      <c r="M33" s="225">
        <f>'Salida Stata'!BC3</f>
        <v>101.71952819824219</v>
      </c>
      <c r="N33" s="225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1.6727000000000158E-2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5">
      <c r="D34" s="37">
        <f>+NEA!A7</f>
        <v>42767</v>
      </c>
      <c r="E34" s="225">
        <f>'Salida Stata'!G4</f>
        <v>103.43946838378906</v>
      </c>
      <c r="F34" s="225">
        <f>'Salida Stata'!M4</f>
        <v>103.56216430664063</v>
      </c>
      <c r="G34" s="225">
        <f>'Salida Stata'!S4</f>
        <v>103.44939422607422</v>
      </c>
      <c r="H34" s="225">
        <f>'Salida Stata'!Y4</f>
        <v>103.60171508789063</v>
      </c>
      <c r="I34" s="225">
        <f>'Salida Stata'!AE4</f>
        <v>103.5595703125</v>
      </c>
      <c r="J34" s="225">
        <f>'Salida Stata'!AK4</f>
        <v>103.51454162597656</v>
      </c>
      <c r="K34" s="225">
        <f>'Salida Stata'!AQ4</f>
        <v>103.56070709228516</v>
      </c>
      <c r="L34" s="225">
        <f>'Salida Stata'!AW4</f>
        <v>103.5758056640625</v>
      </c>
      <c r="M34" s="225">
        <f>'Salida Stata'!BC4</f>
        <v>103.72893524169922</v>
      </c>
      <c r="N34" s="225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1.7595677108997565E-2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5">
      <c r="D35" s="37">
        <f>+NEA!A8</f>
        <v>42795</v>
      </c>
      <c r="E35" s="225">
        <f>'Salida Stata'!G5</f>
        <v>105.89948272705078</v>
      </c>
      <c r="F35" s="225">
        <f>'Salida Stata'!M5</f>
        <v>106.11751556396484</v>
      </c>
      <c r="G35" s="225">
        <f>'Salida Stata'!S5</f>
        <v>105.93801879882813</v>
      </c>
      <c r="H35" s="225">
        <f>'Salida Stata'!Y5</f>
        <v>106.20375061035156</v>
      </c>
      <c r="I35" s="225">
        <f>'Salida Stata'!AE5</f>
        <v>106.05429840087891</v>
      </c>
      <c r="J35" s="225">
        <f>'Salida Stata'!AK5</f>
        <v>106.05632019042969</v>
      </c>
      <c r="K35" s="225">
        <f>'Salida Stata'!AQ5</f>
        <v>106.07334136962891</v>
      </c>
      <c r="L35" s="225">
        <f>'Salida Stata'!AW5</f>
        <v>106.25385284423828</v>
      </c>
      <c r="M35" s="225">
        <f>'Salida Stata'!BC5</f>
        <v>106.598876953125</v>
      </c>
      <c r="N35" s="225">
        <f>'Salida Stata'!BI5</f>
        <v>105.78604125976563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2.4417731392389674E-2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105.78604125976563</v>
      </c>
      <c r="AV35" s="52">
        <f t="shared" si="12"/>
        <v>1.1344146728515803E-3</v>
      </c>
    </row>
    <row r="36" spans="4:49" x14ac:dyDescent="0.25">
      <c r="D36" s="37">
        <f>+NEA!A9</f>
        <v>42826</v>
      </c>
      <c r="E36" s="225">
        <f>'Salida Stata'!G6</f>
        <v>108.39453125</v>
      </c>
      <c r="F36" s="225">
        <f>'Salida Stata'!M6</f>
        <v>108.59999084472656</v>
      </c>
      <c r="G36" s="225">
        <f>'Salida Stata'!S6</f>
        <v>108.26914215087891</v>
      </c>
      <c r="H36" s="225">
        <f>'Salida Stata'!Y6</f>
        <v>108.60359191894531</v>
      </c>
      <c r="I36" s="225">
        <f>'Salida Stata'!AE6</f>
        <v>108.38247680664063</v>
      </c>
      <c r="J36" s="225">
        <f>'Salida Stata'!AK6</f>
        <v>108.45518493652344</v>
      </c>
      <c r="K36" s="225">
        <f>'Salida Stata'!AQ6</f>
        <v>108.42462158203125</v>
      </c>
      <c r="L36" s="225">
        <f>'Salida Stata'!AW6</f>
        <v>108.57254791259766</v>
      </c>
      <c r="M36" s="225">
        <f>'Salida Stata'!BC6</f>
        <v>108.93157196044922</v>
      </c>
      <c r="N36" s="225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2.2260067177416465E-2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5">
      <c r="D37" s="37">
        <f>+NEA!A10</f>
        <v>42856</v>
      </c>
      <c r="E37" s="225">
        <f>'Salida Stata'!G7</f>
        <v>110.46481323242188</v>
      </c>
      <c r="F37" s="225">
        <f>'Salida Stata'!M7</f>
        <v>110.65568542480469</v>
      </c>
      <c r="G37" s="225">
        <f>'Salida Stata'!S7</f>
        <v>110.32472229003906</v>
      </c>
      <c r="H37" s="225">
        <f>'Salida Stata'!Y7</f>
        <v>110.67099761962891</v>
      </c>
      <c r="I37" s="225">
        <f>'Salida Stata'!AE7</f>
        <v>110.38125610351563</v>
      </c>
      <c r="J37" s="225">
        <f>'Salida Stata'!AK7</f>
        <v>110.56580352783203</v>
      </c>
      <c r="K37" s="225">
        <f>'Salida Stata'!AQ7</f>
        <v>110.43893432617188</v>
      </c>
      <c r="L37" s="225">
        <f>'Salida Stata'!AW7</f>
        <v>110.64253234863281</v>
      </c>
      <c r="M37" s="225">
        <f>'Salida Stata'!BC7</f>
        <v>110.93595123291016</v>
      </c>
      <c r="N37" s="225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1.9251056556093049E-2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5">
      <c r="D38" s="37">
        <f>+NEA!A11</f>
        <v>42887</v>
      </c>
      <c r="E38" s="225">
        <f>'Salida Stata'!G8</f>
        <v>111.98880004882813</v>
      </c>
      <c r="F38" s="225">
        <f>'Salida Stata'!M8</f>
        <v>112.18891906738281</v>
      </c>
      <c r="G38" s="225">
        <f>'Salida Stata'!S8</f>
        <v>111.83077239990234</v>
      </c>
      <c r="H38" s="225">
        <f>'Salida Stata'!Y8</f>
        <v>112.19029998779297</v>
      </c>
      <c r="I38" s="225">
        <f>'Salida Stata'!AE8</f>
        <v>111.91970062255859</v>
      </c>
      <c r="J38" s="225">
        <f>'Salida Stata'!AK8</f>
        <v>112.08390808105469</v>
      </c>
      <c r="K38" s="225">
        <f>'Salida Stata'!AQ8</f>
        <v>111.99442291259766</v>
      </c>
      <c r="L38" s="225">
        <f>'Salida Stata'!AW8</f>
        <v>112.17446136474609</v>
      </c>
      <c r="M38" s="225">
        <f>'Salida Stata'!BC8</f>
        <v>112.49700164794922</v>
      </c>
      <c r="N38" s="225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1.36480819609337E-2</v>
      </c>
      <c r="AQ38" s="24">
        <f t="shared" si="11"/>
        <v>8.1877070130875751E-4</v>
      </c>
      <c r="AT38" s="19">
        <f t="shared" si="8"/>
        <v>111.98880004882813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5">
      <c r="D39" s="37">
        <f>+NEA!A12</f>
        <v>42917</v>
      </c>
      <c r="E39" s="225">
        <f>'Salida Stata'!G9</f>
        <v>113.28738403320313</v>
      </c>
      <c r="F39" s="225">
        <f>'Salida Stata'!M9</f>
        <v>113.51761627197266</v>
      </c>
      <c r="G39" s="225">
        <f>'Salida Stata'!S9</f>
        <v>113.35157775878906</v>
      </c>
      <c r="H39" s="225">
        <f>'Salida Stata'!Y9</f>
        <v>113.61680603027344</v>
      </c>
      <c r="I39" s="225">
        <f>'Salida Stata'!AE9</f>
        <v>113.54286193847656</v>
      </c>
      <c r="J39" s="225">
        <f>'Salida Stata'!AK9</f>
        <v>113.48519897460938</v>
      </c>
      <c r="K39" s="225">
        <f>'Salida Stata'!AQ9</f>
        <v>113.64347076416016</v>
      </c>
      <c r="L39" s="225">
        <f>'Salida Stata'!AW9</f>
        <v>113.74530029296875</v>
      </c>
      <c r="M39" s="225">
        <f>'Salida Stata'!BC9</f>
        <v>114.14110565185547</v>
      </c>
      <c r="N39" s="225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1.2808613162551774E-2</v>
      </c>
      <c r="AQ39" s="24">
        <f t="shared" si="11"/>
        <v>-2.8421144969876799E-3</v>
      </c>
      <c r="AT39" s="19">
        <f t="shared" si="8"/>
        <v>113.28738403320313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5">
      <c r="D40" s="37">
        <f>+NEA!A13</f>
        <v>42948</v>
      </c>
      <c r="E40" s="225">
        <f>'Salida Stata'!G10</f>
        <v>114.62978363037109</v>
      </c>
      <c r="F40" s="225">
        <f>'Salida Stata'!M10</f>
        <v>114.87823486328125</v>
      </c>
      <c r="G40" s="225">
        <f>'Salida Stata'!S10</f>
        <v>114.63779449462891</v>
      </c>
      <c r="H40" s="225">
        <f>'Salida Stata'!Y10</f>
        <v>114.9447021484375</v>
      </c>
      <c r="I40" s="225">
        <f>'Salida Stata'!AE10</f>
        <v>114.88607025146484</v>
      </c>
      <c r="J40" s="225">
        <f>'Salida Stata'!AK10</f>
        <v>114.76996612548828</v>
      </c>
      <c r="K40" s="225">
        <f>'Salida Stata'!AQ10</f>
        <v>115.0107421875</v>
      </c>
      <c r="L40" s="225">
        <f>'Salida Stata'!AW10</f>
        <v>115.04500579833984</v>
      </c>
      <c r="M40" s="225">
        <f>'Salida Stata'!BC10</f>
        <v>115.48057556152344</v>
      </c>
      <c r="N40" s="225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1.1526442106265744E-2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5">
      <c r="D41" s="37">
        <f>+NEA!A14</f>
        <v>42979</v>
      </c>
      <c r="E41" s="225">
        <f>'Salida Stata'!G11</f>
        <v>116.16960906982422</v>
      </c>
      <c r="F41" s="225">
        <f>'Salida Stata'!M11</f>
        <v>116.40188598632813</v>
      </c>
      <c r="G41" s="225">
        <f>'Salida Stata'!S11</f>
        <v>116.07064819335938</v>
      </c>
      <c r="H41" s="225">
        <f>'Salida Stata'!Y11</f>
        <v>116.40692138671875</v>
      </c>
      <c r="I41" s="225">
        <f>'Salida Stata'!AE11</f>
        <v>116.2861328125</v>
      </c>
      <c r="J41" s="225">
        <f>'Salida Stata'!AK11</f>
        <v>116.24971771240234</v>
      </c>
      <c r="K41" s="225">
        <f>'Salida Stata'!AQ11</f>
        <v>116.40113830566406</v>
      </c>
      <c r="L41" s="225">
        <f>'Salida Stata'!AW11</f>
        <v>116.45477294921875</v>
      </c>
      <c r="M41" s="225">
        <f>'Salida Stata'!BC11</f>
        <v>116.82968139648438</v>
      </c>
      <c r="N41" s="225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1.2986469412081592E-2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5">
      <c r="D42" s="37">
        <f>+NEA!A15</f>
        <v>43009</v>
      </c>
      <c r="E42" s="225">
        <f>'Salida Stata'!G12</f>
        <v>117.91407012939453</v>
      </c>
      <c r="F42" s="225">
        <f>'Salida Stata'!M12</f>
        <v>118.15602111816406</v>
      </c>
      <c r="G42" s="225">
        <f>'Salida Stata'!S12</f>
        <v>117.8404541015625</v>
      </c>
      <c r="H42" s="225">
        <f>'Salida Stata'!Y12</f>
        <v>118.13568115234375</v>
      </c>
      <c r="I42" s="225">
        <f>'Salida Stata'!AE12</f>
        <v>118.07339477539063</v>
      </c>
      <c r="J42" s="225">
        <f>'Salida Stata'!AK12</f>
        <v>118.02366638183594</v>
      </c>
      <c r="K42" s="225">
        <f>'Salida Stata'!AQ12</f>
        <v>118.19857025146484</v>
      </c>
      <c r="L42" s="225">
        <f>'Salida Stata'!AW12</f>
        <v>118.23605346679688</v>
      </c>
      <c r="M42" s="225">
        <f>'Salida Stata'!BC12</f>
        <v>118.61787414550781</v>
      </c>
      <c r="N42" s="225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1.4912602371348394E-2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5">
      <c r="D43" s="37">
        <f>+NEA!A16</f>
        <v>43040</v>
      </c>
      <c r="E43" s="225">
        <f>'Salida Stata'!G13</f>
        <v>119.72280120849609</v>
      </c>
      <c r="F43" s="225">
        <f>'Salida Stata'!M13</f>
        <v>119.93375396728516</v>
      </c>
      <c r="G43" s="225">
        <f>'Salida Stata'!S13</f>
        <v>119.74199676513672</v>
      </c>
      <c r="H43" s="225">
        <f>'Salida Stata'!Y13</f>
        <v>119.91523742675781</v>
      </c>
      <c r="I43" s="225">
        <f>'Salida Stata'!AE13</f>
        <v>119.94351959228516</v>
      </c>
      <c r="J43" s="225">
        <f>'Salida Stata'!AK13</f>
        <v>119.86215209960938</v>
      </c>
      <c r="K43" s="225">
        <f>'Salida Stata'!AQ13</f>
        <v>120.06334686279297</v>
      </c>
      <c r="L43" s="225">
        <f>'Salida Stata'!AW13</f>
        <v>120.07024383544922</v>
      </c>
      <c r="M43" s="225">
        <f>'Salida Stata'!BC13</f>
        <v>120.44926452636719</v>
      </c>
      <c r="N43" s="225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1.5210860489929701E-2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5">
      <c r="D44" s="37">
        <f>+NEA!A17</f>
        <v>43070</v>
      </c>
      <c r="E44" s="225">
        <f>'Salida Stata'!G14</f>
        <v>122.29387664794922</v>
      </c>
      <c r="F44" s="225">
        <f>'Salida Stata'!M14</f>
        <v>122.50651550292969</v>
      </c>
      <c r="G44" s="225">
        <f>'Salida Stata'!S14</f>
        <v>122.48584747314453</v>
      </c>
      <c r="H44" s="225">
        <f>'Salida Stata'!Y14</f>
        <v>122.60923767089844</v>
      </c>
      <c r="I44" s="225">
        <f>'Salida Stata'!AE14</f>
        <v>122.70320892333984</v>
      </c>
      <c r="J44" s="225">
        <f>'Salida Stata'!AK14</f>
        <v>122.53083038330078</v>
      </c>
      <c r="K44" s="225">
        <f>'Salida Stata'!AQ14</f>
        <v>122.87693023681641</v>
      </c>
      <c r="L44" s="225">
        <f>'Salida Stata'!AW14</f>
        <v>122.87593078613281</v>
      </c>
      <c r="M44" s="225">
        <f>'Salida Stata'!BC14</f>
        <v>123.49526214599609</v>
      </c>
      <c r="N44" s="225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2.1552098649913143E-2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0.22275700000000009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5">
      <c r="D45" s="37">
        <f>+NEA!A18</f>
        <v>43101</v>
      </c>
      <c r="E45" s="225">
        <f>'Salida Stata'!G15</f>
        <v>124.72645568847656</v>
      </c>
      <c r="F45" s="225">
        <f>'Salida Stata'!M15</f>
        <v>124.96439361572266</v>
      </c>
      <c r="G45" s="225">
        <f>'Salida Stata'!S15</f>
        <v>125.06023406982422</v>
      </c>
      <c r="H45" s="225">
        <f>'Salida Stata'!Y15</f>
        <v>125.09891510009766</v>
      </c>
      <c r="I45" s="225">
        <f>'Salida Stata'!AE15</f>
        <v>125.33164978027344</v>
      </c>
      <c r="J45" s="225">
        <f>'Salida Stata'!AK15</f>
        <v>125.05742645263672</v>
      </c>
      <c r="K45" s="225">
        <f>'Salida Stata'!AQ15</f>
        <v>125.54676818847656</v>
      </c>
      <c r="L45" s="225">
        <f>'Salida Stata'!AW15</f>
        <v>125.49581909179688</v>
      </c>
      <c r="M45" s="225">
        <f>'Salida Stata'!BC15</f>
        <v>126.25577545166016</v>
      </c>
      <c r="N45" s="225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1.9967172545321876E-2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0.22665376251442115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5">
      <c r="D46" s="37">
        <f>+NEA!A19</f>
        <v>43132</v>
      </c>
      <c r="E46" s="225">
        <f>'Salida Stata'!G16</f>
        <v>127.34841156005859</v>
      </c>
      <c r="F46" s="225">
        <f>'Salida Stata'!M16</f>
        <v>127.60318756103516</v>
      </c>
      <c r="G46" s="225">
        <f>'Salida Stata'!S16</f>
        <v>127.85507202148438</v>
      </c>
      <c r="H46" s="225">
        <f>'Salida Stata'!Y16</f>
        <v>127.77836608886719</v>
      </c>
      <c r="I46" s="225">
        <f>'Salida Stata'!AE16</f>
        <v>128.16938781738281</v>
      </c>
      <c r="J46" s="225">
        <f>'Salida Stata'!AK16</f>
        <v>127.73271942138672</v>
      </c>
      <c r="K46" s="225">
        <f>'Salida Stata'!AQ16</f>
        <v>128.42173767089844</v>
      </c>
      <c r="L46" s="225">
        <f>'Salida Stata'!AW16</f>
        <v>128.255859375</v>
      </c>
      <c r="M46" s="225">
        <f>'Salida Stata'!BC16</f>
        <v>129.19589233398438</v>
      </c>
      <c r="N46" s="225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2.0656332887524664E-2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0.23034320912956208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5">
      <c r="D47" s="37">
        <f>+NEA!A20</f>
        <v>43160</v>
      </c>
      <c r="E47" s="225">
        <f>'Salida Stata'!G17</f>
        <v>130.24014282226563</v>
      </c>
      <c r="F47" s="225">
        <f>'Salida Stata'!M17</f>
        <v>130.62507629394531</v>
      </c>
      <c r="G47" s="225">
        <f>'Salida Stata'!S17</f>
        <v>131.045166015625</v>
      </c>
      <c r="H47" s="225">
        <f>'Salida Stata'!Y17</f>
        <v>130.84561157226563</v>
      </c>
      <c r="I47" s="225">
        <f>'Salida Stata'!AE17</f>
        <v>131.50582885742188</v>
      </c>
      <c r="J47" s="225">
        <f>'Salida Stata'!AK17</f>
        <v>130.63201904296875</v>
      </c>
      <c r="K47" s="225">
        <f>'Salida Stata'!AQ17</f>
        <v>131.63694763183594</v>
      </c>
      <c r="L47" s="225">
        <f>'Salida Stata'!AW17</f>
        <v>131.44851684570313</v>
      </c>
      <c r="M47" s="225">
        <f>'Salida Stata'!BC17</f>
        <v>132.60087585449219</v>
      </c>
      <c r="N47" s="225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2.4281698815492359E-2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0.23017983167905798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130.24014282226563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5">
      <c r="D48" s="37">
        <f>+NEA!A21</f>
        <v>43191</v>
      </c>
      <c r="E48" s="225">
        <f>'Salida Stata'!G18</f>
        <v>133.75987243652344</v>
      </c>
      <c r="F48" s="225">
        <f>'Salida Stata'!M18</f>
        <v>134.13847351074219</v>
      </c>
      <c r="G48" s="225">
        <f>'Salida Stata'!S18</f>
        <v>134.63888549804688</v>
      </c>
      <c r="H48" s="225">
        <f>'Salida Stata'!Y18</f>
        <v>134.42356872558594</v>
      </c>
      <c r="I48" s="225">
        <f>'Salida Stata'!AE18</f>
        <v>135.07733154296875</v>
      </c>
      <c r="J48" s="225">
        <f>'Salida Stata'!AK18</f>
        <v>134.2265625</v>
      </c>
      <c r="K48" s="225">
        <f>'Salida Stata'!AQ18</f>
        <v>135.28854370117188</v>
      </c>
      <c r="L48" s="225">
        <f>'Salida Stata'!AW18</f>
        <v>135.12541198730469</v>
      </c>
      <c r="M48" s="225">
        <f>'Salida Stata'!BC18</f>
        <v>136.51620483398438</v>
      </c>
      <c r="N48" s="225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2.6470978484372854E-2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0.23524720966743051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5">
      <c r="D49" s="37">
        <f>+NEA!A22</f>
        <v>43221</v>
      </c>
      <c r="E49" s="225">
        <f>'Salida Stata'!G19</f>
        <v>137.36494445800781</v>
      </c>
      <c r="F49" s="225">
        <f>'Salida Stata'!M19</f>
        <v>137.68296813964844</v>
      </c>
      <c r="G49" s="225">
        <f>'Salida Stata'!S19</f>
        <v>138.05718994140625</v>
      </c>
      <c r="H49" s="225">
        <f>'Salida Stata'!Y19</f>
        <v>137.85816955566406</v>
      </c>
      <c r="I49" s="225">
        <f>'Salida Stata'!AE19</f>
        <v>138.43876647949219</v>
      </c>
      <c r="J49" s="225">
        <f>'Salida Stata'!AK19</f>
        <v>137.68795776367188</v>
      </c>
      <c r="K49" s="225">
        <f>'Salida Stata'!AQ19</f>
        <v>138.60736083984375</v>
      </c>
      <c r="L49" s="225">
        <f>'Salida Stata'!AW19</f>
        <v>138.40948486328125</v>
      </c>
      <c r="M49" s="225">
        <f>'Salida Stata'!BC19</f>
        <v>139.7266845703125</v>
      </c>
      <c r="N49" s="225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2.5538029090892866E-2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0.24286649564306373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5">
      <c r="D50" s="37">
        <f>+NEA!A23</f>
        <v>43252</v>
      </c>
      <c r="E50" s="225">
        <f>'Salida Stata'!G20</f>
        <v>141.72315979003906</v>
      </c>
      <c r="F50" s="225">
        <f>'Salida Stata'!M20</f>
        <v>141.93647766113281</v>
      </c>
      <c r="G50" s="225">
        <f>'Salida Stata'!S20</f>
        <v>142.47695922851563</v>
      </c>
      <c r="H50" s="225">
        <f>'Salida Stata'!Y20</f>
        <v>142.11141967773438</v>
      </c>
      <c r="I50" s="225">
        <f>'Salida Stata'!AE20</f>
        <v>142.83216857910156</v>
      </c>
      <c r="J50" s="225">
        <f>'Salida Stata'!AK20</f>
        <v>141.86480712890625</v>
      </c>
      <c r="K50" s="225">
        <f>'Salida Stata'!AQ20</f>
        <v>142.99272155761719</v>
      </c>
      <c r="L50" s="225">
        <f>'Salida Stata'!AW20</f>
        <v>142.55865478515625</v>
      </c>
      <c r="M50" s="225">
        <f>'Salida Stata'!BC20</f>
        <v>143.86143493652344</v>
      </c>
      <c r="N50" s="225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3.0978422423892704E-2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0.26411578314512307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5">
      <c r="D51" s="37">
        <f>+NEA!A24</f>
        <v>43282</v>
      </c>
      <c r="E51" s="225">
        <f>'Salida Stata'!G21</f>
        <v>146.53428649902344</v>
      </c>
      <c r="F51" s="225">
        <f>'Salida Stata'!M21</f>
        <v>146.67718505859375</v>
      </c>
      <c r="G51" s="225">
        <f>'Salida Stata'!S21</f>
        <v>147.67222595214844</v>
      </c>
      <c r="H51" s="225">
        <f>'Salida Stata'!Y21</f>
        <v>146.86618041992188</v>
      </c>
      <c r="I51" s="225">
        <f>'Salida Stata'!AE21</f>
        <v>148.10676574707031</v>
      </c>
      <c r="J51" s="225">
        <f>'Salida Stata'!AK21</f>
        <v>146.64779663085938</v>
      </c>
      <c r="K51" s="225">
        <f>'Salida Stata'!AQ21</f>
        <v>148.21401977539063</v>
      </c>
      <c r="L51" s="225">
        <f>'Salida Stata'!AW21</f>
        <v>147.46786499023438</v>
      </c>
      <c r="M51" s="225">
        <f>'Salida Stata'!BC21</f>
        <v>148.81784057617188</v>
      </c>
      <c r="N51" s="225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3.4176056761044515E-2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0.29078510876822827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5">
      <c r="D52" s="37">
        <f>+NEA!A25</f>
        <v>43313</v>
      </c>
      <c r="E52" s="225">
        <f>'Salida Stata'!G22</f>
        <v>152.60334777832031</v>
      </c>
      <c r="F52" s="225">
        <f>'Salida Stata'!M22</f>
        <v>152.65725708007813</v>
      </c>
      <c r="G52" s="225">
        <f>'Salida Stata'!S22</f>
        <v>153.86576843261719</v>
      </c>
      <c r="H52" s="225">
        <f>'Salida Stata'!Y22</f>
        <v>152.78352355957031</v>
      </c>
      <c r="I52" s="225">
        <f>'Salida Stata'!AE22</f>
        <v>154.26487731933594</v>
      </c>
      <c r="J52" s="225">
        <f>'Salida Stata'!AK22</f>
        <v>152.58360290527344</v>
      </c>
      <c r="K52" s="225">
        <f>'Salida Stata'!AQ22</f>
        <v>154.35728454589844</v>
      </c>
      <c r="L52" s="225">
        <f>'Salida Stata'!AW22</f>
        <v>153.37644958496094</v>
      </c>
      <c r="M52" s="225">
        <f>'Salida Stata'!BC22</f>
        <v>154.90225219726563</v>
      </c>
      <c r="N52" s="225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3.9854012802921446E-2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0.32693325566855513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5">
      <c r="D53" s="37">
        <f>+NEA!A26</f>
        <v>43344</v>
      </c>
      <c r="E53" s="225">
        <f>'Salida Stata'!G23</f>
        <v>163.6629638671875</v>
      </c>
      <c r="F53" s="225">
        <f>'Salida Stata'!M23</f>
        <v>163.58753967285156</v>
      </c>
      <c r="G53" s="225">
        <f>'Salida Stata'!S23</f>
        <v>165.32302856445313</v>
      </c>
      <c r="H53" s="225">
        <f>'Salida Stata'!Y23</f>
        <v>163.80276489257813</v>
      </c>
      <c r="I53" s="225">
        <f>'Salida Stata'!AE23</f>
        <v>165.72276306152344</v>
      </c>
      <c r="J53" s="225">
        <f>'Salida Stata'!AK23</f>
        <v>163.66226196289063</v>
      </c>
      <c r="K53" s="225">
        <f>'Salida Stata'!AQ23</f>
        <v>165.81149291992188</v>
      </c>
      <c r="L53" s="225">
        <f>'Salida Stata'!AW23</f>
        <v>164.55607604980469</v>
      </c>
      <c r="M53" s="225">
        <f>'Salida Stata'!BC23</f>
        <v>166.07063293457031</v>
      </c>
      <c r="N53" s="225">
        <f>'Salida Stata'!BI23</f>
        <v>163.41030883789063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7.3114377695518096E-2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0.40569612516807263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163.41030883789063</v>
      </c>
      <c r="AV53" s="52">
        <f t="shared" si="12"/>
        <v>2.5265502929687766E-3</v>
      </c>
    </row>
    <row r="54" spans="4:48" x14ac:dyDescent="0.25">
      <c r="D54" s="37">
        <f>+NEA!A27</f>
        <v>43374</v>
      </c>
      <c r="E54" s="225">
        <f>'Salida Stata'!G24</f>
        <v>171.71963500976563</v>
      </c>
      <c r="F54" s="225">
        <f>'Salida Stata'!M24</f>
        <v>171.45504760742188</v>
      </c>
      <c r="G54" s="225">
        <f>'Salida Stata'!S24</f>
        <v>173.54074096679688</v>
      </c>
      <c r="H54" s="225">
        <f>'Salida Stata'!Y24</f>
        <v>171.61427307128906</v>
      </c>
      <c r="I54" s="225">
        <f>'Salida Stata'!AE24</f>
        <v>173.92636108398438</v>
      </c>
      <c r="J54" s="225">
        <f>'Salida Stata'!AK24</f>
        <v>171.4405517578125</v>
      </c>
      <c r="K54" s="225">
        <f>'Salida Stata'!AQ24</f>
        <v>173.93003845214844</v>
      </c>
      <c r="L54" s="225">
        <f>'Salida Stata'!AW24</f>
        <v>172.30274963378906</v>
      </c>
      <c r="M54" s="225">
        <f>'Salida Stata'!BC24</f>
        <v>173.72439575195313</v>
      </c>
      <c r="N54" s="225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4.8683404776485029E-2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0.45247008971812308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171.71963500976563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5">
      <c r="D55" s="37">
        <f>+NEA!A28</f>
        <v>43405</v>
      </c>
      <c r="E55" s="225">
        <f>'Salida Stata'!G25</f>
        <v>176.82040405273438</v>
      </c>
      <c r="F55" s="225">
        <f>'Salida Stata'!M25</f>
        <v>176.53619384765625</v>
      </c>
      <c r="G55" s="225">
        <f>'Salida Stata'!S25</f>
        <v>178.64651489257813</v>
      </c>
      <c r="H55" s="225">
        <f>'Salida Stata'!Y25</f>
        <v>176.79490661621094</v>
      </c>
      <c r="I55" s="225">
        <f>'Salida Stata'!AE25</f>
        <v>179.08233642578125</v>
      </c>
      <c r="J55" s="225">
        <f>'Salida Stata'!AK25</f>
        <v>176.4912109375</v>
      </c>
      <c r="K55" s="225">
        <f>'Salida Stata'!AQ25</f>
        <v>179.23046875</v>
      </c>
      <c r="L55" s="225">
        <f>'Salida Stata'!AW25</f>
        <v>177.41986083984375</v>
      </c>
      <c r="M55" s="225">
        <f>'Salida Stata'!BC25</f>
        <v>178.76518249511719</v>
      </c>
      <c r="N55" s="225">
        <f>'Salida Stata'!BI25</f>
        <v>176.42092895507813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3.0238248175182614E-2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0.47396989038898552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176.42092895507813</v>
      </c>
      <c r="AV55" s="52">
        <f t="shared" si="12"/>
        <v>3.9947509765625444E-3</v>
      </c>
    </row>
    <row r="56" spans="4:48" x14ac:dyDescent="0.25">
      <c r="D56" s="37">
        <f>+NEA!A29</f>
        <v>43435</v>
      </c>
      <c r="E56" s="225">
        <f>'Salida Stata'!G26</f>
        <v>181.11775207519531</v>
      </c>
      <c r="F56" s="225">
        <f>'Salida Stata'!M26</f>
        <v>180.85122680664063</v>
      </c>
      <c r="G56" s="225">
        <f>'Salida Stata'!S26</f>
        <v>183.10029602050781</v>
      </c>
      <c r="H56" s="225">
        <f>'Salida Stata'!Y26</f>
        <v>181.03475952148438</v>
      </c>
      <c r="I56" s="225">
        <f>'Salida Stata'!AE26</f>
        <v>183.55392456054688</v>
      </c>
      <c r="J56" s="225">
        <f>'Salida Stata'!AK26</f>
        <v>180.91816711425781</v>
      </c>
      <c r="K56" s="225">
        <f>'Salida Stata'!AQ26</f>
        <v>183.8232421875</v>
      </c>
      <c r="L56" s="225">
        <f>'Salida Stata'!AW26</f>
        <v>181.86000061035156</v>
      </c>
      <c r="M56" s="225">
        <f>'Salida Stata'!BC26</f>
        <v>183.13970947265625</v>
      </c>
      <c r="N56" s="225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2.461906621556742E-2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0.4783951349286899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5">
      <c r="D57" s="37">
        <f>+NEA!A30</f>
        <v>43466</v>
      </c>
      <c r="E57" s="225">
        <f>'Salida Stata'!G27</f>
        <v>187.427734375</v>
      </c>
      <c r="F57" s="225">
        <f>'Salida Stata'!M27</f>
        <v>187.22563171386719</v>
      </c>
      <c r="G57" s="225">
        <f>'Salida Stata'!S27</f>
        <v>189.2816162109375</v>
      </c>
      <c r="H57" s="225">
        <f>'Salida Stata'!Y27</f>
        <v>187.40835571289063</v>
      </c>
      <c r="I57" s="225">
        <f>'Salida Stata'!AE27</f>
        <v>189.739990234375</v>
      </c>
      <c r="J57" s="225">
        <f>'Salida Stata'!AK27</f>
        <v>187.24296569824219</v>
      </c>
      <c r="K57" s="225">
        <f>'Salida Stata'!AQ27</f>
        <v>190.12942504882813</v>
      </c>
      <c r="L57" s="225">
        <f>'Salida Stata'!AW27</f>
        <v>188.185546875</v>
      </c>
      <c r="M57" s="225">
        <f>'Salida Stata'!BC27</f>
        <v>189.66587829589844</v>
      </c>
      <c r="N57" s="225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3.4307895368635988E-2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0.49918134788144708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5">
      <c r="D58" s="37">
        <f>+NEA!A31</f>
        <v>43497</v>
      </c>
      <c r="E58" s="225">
        <f>'Salida Stata'!G28</f>
        <v>196.36993408203125</v>
      </c>
      <c r="F58" s="225">
        <f>'Salida Stata'!M28</f>
        <v>195.985595703125</v>
      </c>
      <c r="G58" s="225">
        <f>'Salida Stata'!S28</f>
        <v>198.04737854003906</v>
      </c>
      <c r="H58" s="225">
        <f>'Salida Stata'!Y28</f>
        <v>196.0653076171875</v>
      </c>
      <c r="I58" s="225">
        <f>'Salida Stata'!AE28</f>
        <v>198.38882446289063</v>
      </c>
      <c r="J58" s="225">
        <f>'Salida Stata'!AK28</f>
        <v>195.786376953125</v>
      </c>
      <c r="K58" s="225">
        <f>'Salida Stata'!AQ28</f>
        <v>198.68606567382813</v>
      </c>
      <c r="L58" s="225">
        <f>'Salida Stata'!AW28</f>
        <v>196.57896423339844</v>
      </c>
      <c r="M58" s="225">
        <f>'Salida Stata'!BC28</f>
        <v>198.34664916992188</v>
      </c>
      <c r="N58" s="225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4.521758942567855E-2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0.53525791596422123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5">
      <c r="D59" s="37">
        <f>+NEA!A32</f>
        <v>43525</v>
      </c>
      <c r="E59" s="225">
        <f>'Salida Stata'!G29</f>
        <v>206.66400146484375</v>
      </c>
      <c r="F59" s="225">
        <f>'Salida Stata'!M29</f>
        <v>206.31221008300781</v>
      </c>
      <c r="G59" s="225">
        <f>'Salida Stata'!S29</f>
        <v>208.31263732910156</v>
      </c>
      <c r="H59" s="225">
        <f>'Salida Stata'!Y29</f>
        <v>206.14533996582031</v>
      </c>
      <c r="I59" s="225">
        <f>'Salida Stata'!AE29</f>
        <v>208.61381530761719</v>
      </c>
      <c r="J59" s="225">
        <f>'Salida Stata'!AK29</f>
        <v>205.72781372070313</v>
      </c>
      <c r="K59" s="225">
        <f>'Salida Stata'!AQ29</f>
        <v>208.63923645019531</v>
      </c>
      <c r="L59" s="225">
        <f>'Salida Stata'!AW29</f>
        <v>206.53536987304688</v>
      </c>
      <c r="M59" s="225">
        <f>'Salida Stata'!BC29</f>
        <v>208.55326843261719</v>
      </c>
      <c r="N59" s="225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5.1465448691642157E-2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0.57600263221875636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5">
      <c r="D60" s="37">
        <f>+NEA!A33</f>
        <v>43556</v>
      </c>
      <c r="E60" s="225">
        <f>'Salida Stata'!G30</f>
        <v>213.83415222167969</v>
      </c>
      <c r="F60" s="225">
        <f>'Salida Stata'!M30</f>
        <v>213.47096252441406</v>
      </c>
      <c r="G60" s="225">
        <f>'Salida Stata'!S30</f>
        <v>215.61585998535156</v>
      </c>
      <c r="H60" s="225">
        <f>'Salida Stata'!Y30</f>
        <v>213.39350891113281</v>
      </c>
      <c r="I60" s="225">
        <f>'Salida Stata'!AE30</f>
        <v>215.92381286621094</v>
      </c>
      <c r="J60" s="225">
        <f>'Salida Stata'!AK30</f>
        <v>212.849609375</v>
      </c>
      <c r="K60" s="225">
        <f>'Salida Stata'!AQ30</f>
        <v>215.90750122070313</v>
      </c>
      <c r="L60" s="225">
        <f>'Salida Stata'!AW30</f>
        <v>213.69180297851563</v>
      </c>
      <c r="M60" s="225">
        <f>'Salida Stata'!BC30</f>
        <v>215.73858642578125</v>
      </c>
      <c r="N60" s="225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3.5093875008516573E-2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0.58924188389196619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5">
      <c r="D61" s="37">
        <f>+NEA!A34</f>
        <v>43586</v>
      </c>
      <c r="E61" s="225">
        <f>'Salida Stata'!G31</f>
        <v>219.71421813964844</v>
      </c>
      <c r="F61" s="225">
        <f>'Salida Stata'!M31</f>
        <v>219.30778503417969</v>
      </c>
      <c r="G61" s="225">
        <f>'Salida Stata'!S31</f>
        <v>221.61320495605469</v>
      </c>
      <c r="H61" s="225">
        <f>'Salida Stata'!Y31</f>
        <v>219.32847595214844</v>
      </c>
      <c r="I61" s="225">
        <f>'Salida Stata'!AE31</f>
        <v>221.87394714355469</v>
      </c>
      <c r="J61" s="225">
        <f>'Salida Stata'!AK31</f>
        <v>218.77351379394531</v>
      </c>
      <c r="K61" s="225">
        <f>'Salida Stata'!AQ31</f>
        <v>222.02557373046875</v>
      </c>
      <c r="L61" s="225">
        <f>'Salida Stata'!AW31</f>
        <v>219.70498657226563</v>
      </c>
      <c r="M61" s="225">
        <f>'Salida Stata'!BC31</f>
        <v>221.82237243652344</v>
      </c>
      <c r="N61" s="225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2.7752585481809033E-2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0.59267370764774108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5">
      <c r="D62" s="37">
        <f>+NEA!A35</f>
        <v>43617</v>
      </c>
      <c r="E62" s="225">
        <f>'Salida Stata'!G32</f>
        <v>226.09422302246094</v>
      </c>
      <c r="F62" s="225">
        <f>'Salida Stata'!M32</f>
        <v>225.70376586914063</v>
      </c>
      <c r="G62" s="225">
        <f>'Salida Stata'!S32</f>
        <v>227.92720031738281</v>
      </c>
      <c r="H62" s="225">
        <f>'Salida Stata'!Y32</f>
        <v>225.794921875</v>
      </c>
      <c r="I62" s="225">
        <f>'Salida Stata'!AE32</f>
        <v>228.21917724609375</v>
      </c>
      <c r="J62" s="225">
        <f>'Salida Stata'!AK32</f>
        <v>225.21380615234375</v>
      </c>
      <c r="K62" s="225">
        <f>'Salida Stata'!AQ32</f>
        <v>228.53707885742188</v>
      </c>
      <c r="L62" s="225">
        <f>'Salida Stata'!AW32</f>
        <v>226.15788269042969</v>
      </c>
      <c r="M62" s="225">
        <f>'Salida Stata'!BC32</f>
        <v>228.32188415527344</v>
      </c>
      <c r="N62" s="225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2.9187530478014256E-2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0.58990710608421582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5">
      <c r="D63" s="37">
        <f>+NEA!A36</f>
        <v>43647</v>
      </c>
      <c r="E63" s="225">
        <f>'Salida Stata'!G33</f>
        <v>230.19331359863281</v>
      </c>
      <c r="F63" s="225">
        <f>'Salida Stata'!M33</f>
        <v>229.83866882324219</v>
      </c>
      <c r="G63" s="225">
        <f>'Salida Stata'!S33</f>
        <v>232.00218200683594</v>
      </c>
      <c r="H63" s="225">
        <f>'Salida Stata'!Y33</f>
        <v>230.03822326660156</v>
      </c>
      <c r="I63" s="225">
        <f>'Salida Stata'!AE33</f>
        <v>232.34828186035156</v>
      </c>
      <c r="J63" s="225">
        <f>'Salida Stata'!AK33</f>
        <v>229.28640747070313</v>
      </c>
      <c r="K63" s="225">
        <f>'Salida Stata'!AQ33</f>
        <v>232.76094055175781</v>
      </c>
      <c r="L63" s="225">
        <f>'Salida Stata'!AW33</f>
        <v>230.30169677734375</v>
      </c>
      <c r="M63" s="225">
        <f>'Salida Stata'!BC33</f>
        <v>232.46783447265625</v>
      </c>
      <c r="N63" s="225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1.8638495941427857E-2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0.56602018838115753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5">
      <c r="D64" s="37">
        <f>+NEA!A37</f>
        <v>43678</v>
      </c>
      <c r="E64" s="225">
        <f>'Salida Stata'!G34</f>
        <v>240.54576110839844</v>
      </c>
      <c r="F64" s="225">
        <f>'Salida Stata'!M34</f>
        <v>240.05375671386719</v>
      </c>
      <c r="G64" s="225">
        <f>'Salida Stata'!S34</f>
        <v>242.14688110351563</v>
      </c>
      <c r="H64" s="225">
        <f>'Salida Stata'!Y34</f>
        <v>240.21371459960938</v>
      </c>
      <c r="I64" s="225">
        <f>'Salida Stata'!AE34</f>
        <v>242.47171020507813</v>
      </c>
      <c r="J64" s="225">
        <f>'Salida Stata'!AK34</f>
        <v>239.18412780761719</v>
      </c>
      <c r="K64" s="225">
        <f>'Salida Stata'!AQ34</f>
        <v>242.78634643554688</v>
      </c>
      <c r="L64" s="225">
        <f>'Salida Stata'!AW34</f>
        <v>240.13624572753906</v>
      </c>
      <c r="M64" s="225">
        <f>'Salida Stata'!BC34</f>
        <v>242.19195556640625</v>
      </c>
      <c r="N64" s="225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4.4618518950020114E-2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0.5731955348453317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5">
      <c r="D65" s="37">
        <f>+NEA!A38</f>
        <v>43709</v>
      </c>
      <c r="E65" s="225">
        <f>'Salida Stata'!G35</f>
        <v>255.23390197753906</v>
      </c>
      <c r="F65" s="225">
        <f>'Salida Stata'!M35</f>
        <v>254.74090576171875</v>
      </c>
      <c r="G65" s="225">
        <f>'Salida Stata'!S35</f>
        <v>256.83370971679688</v>
      </c>
      <c r="H65" s="225">
        <f>'Salida Stata'!Y35</f>
        <v>254.94468688964844</v>
      </c>
      <c r="I65" s="225">
        <f>'Salida Stata'!AE35</f>
        <v>257.147216796875</v>
      </c>
      <c r="J65" s="225">
        <f>'Salida Stata'!AK35</f>
        <v>254.00701904296875</v>
      </c>
      <c r="K65" s="225">
        <f>'Salida Stata'!AQ35</f>
        <v>257.69003295898438</v>
      </c>
      <c r="L65" s="225">
        <f>'Salida Stata'!AW35</f>
        <v>254.89628601074219</v>
      </c>
      <c r="M65" s="225">
        <f>'Salida Stata'!BC35</f>
        <v>256.72665405273438</v>
      </c>
      <c r="N65" s="225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6.1886981290254273E-2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0.55673606858542546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5">
      <c r="D66" s="37">
        <f>+NEA!A39</f>
        <v>43739</v>
      </c>
      <c r="E66" s="225">
        <f>'Salida Stata'!G36</f>
        <v>262.98275756835938</v>
      </c>
      <c r="F66" s="225">
        <f>'Salida Stata'!M36</f>
        <v>262.54617309570313</v>
      </c>
      <c r="G66" s="225">
        <f>'Salida Stata'!S36</f>
        <v>264.91891479492188</v>
      </c>
      <c r="H66" s="225">
        <f>'Salida Stata'!Y36</f>
        <v>263.1646728515625</v>
      </c>
      <c r="I66" s="225">
        <f>'Salida Stata'!AE36</f>
        <v>265.32858276367188</v>
      </c>
      <c r="J66" s="225">
        <f>'Salida Stata'!AK36</f>
        <v>262.07247924804688</v>
      </c>
      <c r="K66" s="225">
        <f>'Salida Stata'!AQ36</f>
        <v>266.12081909179688</v>
      </c>
      <c r="L66" s="225">
        <f>'Salida Stata'!AW36</f>
        <v>263.36590576171875</v>
      </c>
      <c r="M66" s="225">
        <f>'Salida Stata'!BC36</f>
        <v>265.0040283203125</v>
      </c>
      <c r="N66" s="225">
        <f>'Salida Stata'!BI36</f>
        <v>261.21719360351563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3.3015361013315481E-2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0.5334773722627737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261.21719360351563</v>
      </c>
      <c r="AV66" s="52">
        <f t="shared" si="12"/>
        <v>1.7655639648437749E-2</v>
      </c>
    </row>
    <row r="67" spans="4:48" x14ac:dyDescent="0.25">
      <c r="D67" s="37">
        <f>+NEA!A40</f>
        <v>43770</v>
      </c>
      <c r="E67" s="225">
        <f>'Salida Stata'!G37</f>
        <v>274.418212890625</v>
      </c>
      <c r="F67" s="225">
        <f>'Salida Stata'!M37</f>
        <v>273.90673828125</v>
      </c>
      <c r="G67" s="225">
        <f>'Salida Stata'!S37</f>
        <v>276.46340942382813</v>
      </c>
      <c r="H67" s="225">
        <f>'Salida Stata'!Y37</f>
        <v>274.289794921875</v>
      </c>
      <c r="I67" s="225">
        <f>'Salida Stata'!AE37</f>
        <v>276.82452392578125</v>
      </c>
      <c r="J67" s="225">
        <f>'Salida Stata'!AK37</f>
        <v>273.58624267578125</v>
      </c>
      <c r="K67" s="225">
        <f>'Salida Stata'!AQ37</f>
        <v>277.78866577148438</v>
      </c>
      <c r="L67" s="225">
        <f>'Salida Stata'!AW37</f>
        <v>274.69223022460938</v>
      </c>
      <c r="M67" s="225">
        <f>'Salida Stata'!BC37</f>
        <v>276.078369140625</v>
      </c>
      <c r="N67" s="225">
        <f>'Salida Stata'!BI37</f>
        <v>272.38369750976563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4.29670840187657E-2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0.55242384583425674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272.38369750976563</v>
      </c>
      <c r="AV67" s="52">
        <f t="shared" si="12"/>
        <v>2.0345153808593697E-2</v>
      </c>
    </row>
    <row r="68" spans="4:48" x14ac:dyDescent="0.25">
      <c r="D68" s="37">
        <f>+NEA!A41</f>
        <v>43800</v>
      </c>
      <c r="E68" s="225">
        <f>'Salida Stata'!G38</f>
        <v>285.22601318359375</v>
      </c>
      <c r="F68" s="225">
        <f>'Salida Stata'!M38</f>
        <v>284.57244873046875</v>
      </c>
      <c r="G68" s="225">
        <f>'Salida Stata'!S38</f>
        <v>287.86187744140625</v>
      </c>
      <c r="H68" s="225">
        <f>'Salida Stata'!Y38</f>
        <v>285.1109619140625</v>
      </c>
      <c r="I68" s="225">
        <f>'Salida Stata'!AE38</f>
        <v>288.1734619140625</v>
      </c>
      <c r="J68" s="225">
        <f>'Salida Stata'!AK38</f>
        <v>284.5128173828125</v>
      </c>
      <c r="K68" s="225">
        <f>'Salida Stata'!AQ38</f>
        <v>289.26535034179688</v>
      </c>
      <c r="L68" s="225">
        <f>'Salida Stata'!AW38</f>
        <v>285.78543090820313</v>
      </c>
      <c r="M68" s="225">
        <f>'Salida Stata'!BC38</f>
        <v>287.13873291015625</v>
      </c>
      <c r="N68" s="225">
        <f>'Salida Stata'!BI38</f>
        <v>283.84170532226563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3.9868707134029346E-2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0.57552892652504406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283.84170532226563</v>
      </c>
      <c r="AV68" s="52">
        <f t="shared" si="12"/>
        <v>1.3843078613281268E-2</v>
      </c>
    </row>
    <row r="69" spans="4:48" x14ac:dyDescent="0.25">
      <c r="D69" s="37">
        <f>+NEA!A42</f>
        <v>43831</v>
      </c>
      <c r="E69" s="225">
        <f>'Salida Stata'!G39</f>
        <v>295.42611694335938</v>
      </c>
      <c r="F69" s="225">
        <f>'Salida Stata'!M39</f>
        <v>294.39154052734375</v>
      </c>
      <c r="G69" s="225">
        <f>'Salida Stata'!S39</f>
        <v>297.10812377929688</v>
      </c>
      <c r="H69" s="225">
        <f>'Salida Stata'!Y39</f>
        <v>294.09384155273438</v>
      </c>
      <c r="I69" s="225">
        <f>'Salida Stata'!AE39</f>
        <v>297.1285400390625</v>
      </c>
      <c r="J69" s="225">
        <f>'Salida Stata'!AK39</f>
        <v>293.54595947265625</v>
      </c>
      <c r="K69" s="225">
        <f>'Salida Stata'!AQ39</f>
        <v>297.55160522460938</v>
      </c>
      <c r="L69" s="225">
        <f>'Salida Stata'!AW39</f>
        <v>293.80050659179688</v>
      </c>
      <c r="M69" s="225">
        <f>'Salida Stata'!BC39</f>
        <v>295.09490966796875</v>
      </c>
      <c r="N69" s="225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3.093417674585841E-2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0.570389846272497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5">
      <c r="D70" s="37">
        <f>+NEA!A43</f>
        <v>43862</v>
      </c>
      <c r="E70" s="225">
        <f>'Salida Stata'!G40</f>
        <v>302.18545532226563</v>
      </c>
      <c r="F70" s="225">
        <f>'Salida Stata'!M40</f>
        <v>301.0670166015625</v>
      </c>
      <c r="G70" s="225">
        <f>'Salida Stata'!S40</f>
        <v>303.57037353515625</v>
      </c>
      <c r="H70" s="225">
        <f>'Salida Stata'!Y40</f>
        <v>300.47344970703125</v>
      </c>
      <c r="I70" s="225">
        <f>'Salida Stata'!AE40</f>
        <v>303.61468505859375</v>
      </c>
      <c r="J70" s="225">
        <f>'Salida Stata'!AK40</f>
        <v>299.85736083984375</v>
      </c>
      <c r="K70" s="225">
        <f>'Salida Stata'!AQ40</f>
        <v>303.82980346679688</v>
      </c>
      <c r="L70" s="225">
        <f>'Salida Stata'!AW40</f>
        <v>299.94784545898438</v>
      </c>
      <c r="M70" s="225">
        <f>'Salida Stata'!BC40</f>
        <v>301.13751220703125</v>
      </c>
      <c r="N70" s="225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2.2225544714693957E-2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0.53584538976462959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302.18545532226563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5">
      <c r="D71" s="37">
        <f>+NEA!A44</f>
        <v>43891</v>
      </c>
      <c r="E71" s="225">
        <f>'Salida Stata'!G41</f>
        <v>312.35104370117188</v>
      </c>
      <c r="F71" s="225">
        <f>'Salida Stata'!M41</f>
        <v>311.48745727539063</v>
      </c>
      <c r="G71" s="225">
        <f>'Salida Stata'!S41</f>
        <v>314.11016845703125</v>
      </c>
      <c r="H71" s="225">
        <f>'Salida Stata'!Y41</f>
        <v>310.79611206054688</v>
      </c>
      <c r="I71" s="225">
        <f>'Salida Stata'!AE41</f>
        <v>314.30703735351563</v>
      </c>
      <c r="J71" s="225">
        <f>'Salida Stata'!AK41</f>
        <v>310.2230224609375</v>
      </c>
      <c r="K71" s="225">
        <f>'Salida Stata'!AQ41</f>
        <v>314.4473876953125</v>
      </c>
      <c r="L71" s="225">
        <f>'Salida Stata'!AW41</f>
        <v>310.61434936523438</v>
      </c>
      <c r="M71" s="225">
        <f>'Salida Stata'!BC41</f>
        <v>312.00619506835938</v>
      </c>
      <c r="N71" s="225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3.4757910693908878E-2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0.51144116874142287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5">
      <c r="D72" s="37">
        <f>+NEA!A45</f>
        <v>43922</v>
      </c>
      <c r="E72" s="225">
        <f>'Salida Stata'!G42</f>
        <v>319.70455932617188</v>
      </c>
      <c r="F72" s="225">
        <f>'Salida Stata'!M42</f>
        <v>318.52667236328125</v>
      </c>
      <c r="G72" s="225">
        <f>'Salida Stata'!S42</f>
        <v>320.56674194335938</v>
      </c>
      <c r="H72" s="225">
        <f>'Salida Stata'!Y42</f>
        <v>317.53839111328125</v>
      </c>
      <c r="I72" s="225">
        <f>'Salida Stata'!AE42</f>
        <v>320.55368041992188</v>
      </c>
      <c r="J72" s="225">
        <f>'Salida Stata'!AK42</f>
        <v>316.650146484375</v>
      </c>
      <c r="K72" s="225">
        <f>'Salida Stata'!AQ42</f>
        <v>320.40383911132813</v>
      </c>
      <c r="L72" s="225">
        <f>'Salida Stata'!AW42</f>
        <v>316.44619750976563</v>
      </c>
      <c r="M72" s="225">
        <f>'Salida Stata'!BC42</f>
        <v>317.59201049804688</v>
      </c>
      <c r="N72" s="225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2.1417348187262597E-2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0.49147074269395996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5">
      <c r="D73" s="37">
        <f>+NEA!A46</f>
        <v>43952</v>
      </c>
      <c r="E73" s="225">
        <f>'Salida Stata'!G43</f>
        <v>324.2774658203125</v>
      </c>
      <c r="F73" s="225">
        <f>'Salida Stata'!M43</f>
        <v>323.26956176757813</v>
      </c>
      <c r="G73" s="225">
        <f>'Salida Stata'!S43</f>
        <v>325.440673828125</v>
      </c>
      <c r="H73" s="225">
        <f>'Salida Stata'!Y43</f>
        <v>322.54425048828125</v>
      </c>
      <c r="I73" s="225">
        <f>'Salida Stata'!AE43</f>
        <v>325.60528564453125</v>
      </c>
      <c r="J73" s="225">
        <f>'Salida Stata'!AK43</f>
        <v>321.7650146484375</v>
      </c>
      <c r="K73" s="225">
        <f>'Salida Stata'!AQ43</f>
        <v>325.69415283203125</v>
      </c>
      <c r="L73" s="225">
        <f>'Salida Stata'!AW43</f>
        <v>321.8109130859375</v>
      </c>
      <c r="M73" s="225">
        <f>'Salida Stata'!BC43</f>
        <v>322.75146484375</v>
      </c>
      <c r="N73" s="225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1.6471551717072597E-2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0.47509974830764112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5">
      <c r="D74" s="37">
        <f>+NEA!A47</f>
        <v>43983</v>
      </c>
      <c r="E74" s="225">
        <f>'Salida Stata'!G44</f>
        <v>331.27679443359375</v>
      </c>
      <c r="F74" s="225">
        <f>'Salida Stata'!M44</f>
        <v>330.33013916015625</v>
      </c>
      <c r="G74" s="225">
        <f>'Salida Stata'!S44</f>
        <v>332.23773193359375</v>
      </c>
      <c r="H74" s="225">
        <f>'Salida Stata'!Y44</f>
        <v>330.06338500976563</v>
      </c>
      <c r="I74" s="225">
        <f>'Salida Stata'!AE44</f>
        <v>332.55804443359375</v>
      </c>
      <c r="J74" s="225">
        <f>'Salida Stata'!AK44</f>
        <v>328.82846069335938</v>
      </c>
      <c r="K74" s="225">
        <f>'Salida Stata'!AQ44</f>
        <v>332.7545166015625</v>
      </c>
      <c r="L74" s="225">
        <f>'Salida Stata'!AW44</f>
        <v>329.13165283203125</v>
      </c>
      <c r="M74" s="225">
        <f>'Salida Stata'!BC44</f>
        <v>329.99227905273438</v>
      </c>
      <c r="N74" s="225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2.3063843221315272E-2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0.46632287406114137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5">
      <c r="D75" s="37">
        <f>+NEA!A48</f>
        <v>44013</v>
      </c>
      <c r="E75" s="225">
        <f>'Salida Stata'!G45</f>
        <v>338.25689697265625</v>
      </c>
      <c r="F75" s="225">
        <f>'Salida Stata'!M45</f>
        <v>337.27899169921875</v>
      </c>
      <c r="G75" s="225">
        <f>'Salida Stata'!S45</f>
        <v>339.34158325195313</v>
      </c>
      <c r="H75" s="225">
        <f>'Salida Stata'!Y45</f>
        <v>337.12771606445313</v>
      </c>
      <c r="I75" s="225">
        <f>'Salida Stata'!AE45</f>
        <v>339.56234741210938</v>
      </c>
      <c r="J75" s="225">
        <f>'Salida Stata'!AK45</f>
        <v>336.07174682617188</v>
      </c>
      <c r="K75" s="225">
        <f>'Salida Stata'!AQ45</f>
        <v>339.88436889648438</v>
      </c>
      <c r="L75" s="225">
        <f>'Salida Stata'!AW45</f>
        <v>336.35458374023438</v>
      </c>
      <c r="M75" s="225">
        <f>'Salida Stata'!BC45</f>
        <v>336.8997802734375</v>
      </c>
      <c r="N75" s="225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2.2019483822389052E-2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0.47118978208251461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5">
      <c r="D76" s="37">
        <f>+NEA!A49</f>
        <v>44044</v>
      </c>
      <c r="E76" s="225">
        <f>'Salida Stata'!G46</f>
        <v>346.28579711914063</v>
      </c>
      <c r="F76" s="225">
        <f>'Salida Stata'!M46</f>
        <v>345.12606811523438</v>
      </c>
      <c r="G76" s="225">
        <f>'Salida Stata'!S46</f>
        <v>347.65579223632813</v>
      </c>
      <c r="H76" s="225">
        <f>'Salida Stata'!Y46</f>
        <v>345.00973510742188</v>
      </c>
      <c r="I76" s="225">
        <f>'Salida Stata'!AE46</f>
        <v>347.96963500976563</v>
      </c>
      <c r="J76" s="225">
        <f>'Salida Stata'!AK46</f>
        <v>343.67526245117188</v>
      </c>
      <c r="K76" s="225">
        <f>'Salida Stata'!AQ46</f>
        <v>348.19189453125</v>
      </c>
      <c r="L76" s="225">
        <f>'Salida Stata'!AW46</f>
        <v>344.08721923828125</v>
      </c>
      <c r="M76" s="225">
        <f>'Salida Stata'!BC46</f>
        <v>344.73150634765625</v>
      </c>
      <c r="N76" s="225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2.3424605000084586E-2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0.44134130718009623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346.28579711914063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5">
      <c r="D77" s="37">
        <f>+NEA!A50</f>
        <v>44075</v>
      </c>
      <c r="E77" s="225">
        <f>'Salida Stata'!G47</f>
        <v>358.13934326171875</v>
      </c>
      <c r="F77" s="225">
        <f>'Salida Stata'!M47</f>
        <v>356.80966186523438</v>
      </c>
      <c r="G77" s="225">
        <f>'Salida Stata'!S47</f>
        <v>359.11007690429688</v>
      </c>
      <c r="H77" s="225">
        <f>'Salida Stata'!Y47</f>
        <v>356.68389892578125</v>
      </c>
      <c r="I77" s="225">
        <f>'Salida Stata'!AE47</f>
        <v>359.28018188476563</v>
      </c>
      <c r="J77" s="225">
        <f>'Salida Stata'!AK47</f>
        <v>355.3287353515625</v>
      </c>
      <c r="K77" s="225">
        <f>'Salida Stata'!AQ47</f>
        <v>359.52993774414063</v>
      </c>
      <c r="L77" s="225">
        <f>'Salida Stata'!AW47</f>
        <v>355.41232299804688</v>
      </c>
      <c r="M77" s="225">
        <f>'Salida Stata'!BC47</f>
        <v>355.6339111328125</v>
      </c>
      <c r="N77" s="225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3.3996790666793064E-2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0.40348484550478925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5">
      <c r="D78" s="37">
        <f>+NEA!A51</f>
        <v>44105</v>
      </c>
      <c r="E78" s="225">
        <f>'Salida Stata'!G48</f>
        <v>371.92654418945313</v>
      </c>
      <c r="F78" s="225">
        <f>'Salida Stata'!M48</f>
        <v>370.1881103515625</v>
      </c>
      <c r="G78" s="225">
        <f>'Salida Stata'!S48</f>
        <v>372.55349731445313</v>
      </c>
      <c r="H78" s="225">
        <f>'Salida Stata'!Y48</f>
        <v>369.8577880859375</v>
      </c>
      <c r="I78" s="225">
        <f>'Salida Stata'!AE48</f>
        <v>372.45370483398438</v>
      </c>
      <c r="J78" s="225">
        <f>'Salida Stata'!AK48</f>
        <v>368.40704345703125</v>
      </c>
      <c r="K78" s="225">
        <f>'Salida Stata'!AQ48</f>
        <v>372.52227783203125</v>
      </c>
      <c r="L78" s="225">
        <f>'Salida Stata'!AW48</f>
        <v>368.10137939453125</v>
      </c>
      <c r="M78" s="225">
        <f>'Salida Stata'!BC48</f>
        <v>367.98114013671875</v>
      </c>
      <c r="N78" s="225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3.746017580802441E-2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0.40952370072503497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371.92654418945313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5">
      <c r="D79" s="37">
        <f>+NEA!A52</f>
        <v>44136</v>
      </c>
      <c r="E79" s="225">
        <f>'Salida Stata'!G49</f>
        <v>385.44903564453125</v>
      </c>
      <c r="F79" s="225">
        <f>'Salida Stata'!M49</f>
        <v>383.61026000976563</v>
      </c>
      <c r="G79" s="225">
        <f>'Salida Stata'!S49</f>
        <v>386.10015869140625</v>
      </c>
      <c r="H79" s="225">
        <f>'Salida Stata'!Y49</f>
        <v>383.37210083007813</v>
      </c>
      <c r="I79" s="225">
        <f>'Salida Stata'!AE49</f>
        <v>386.089599609375</v>
      </c>
      <c r="J79" s="225">
        <f>'Salida Stata'!AK49</f>
        <v>381.88330078125</v>
      </c>
      <c r="K79" s="225">
        <f>'Salida Stata'!AQ49</f>
        <v>386.1800537109375</v>
      </c>
      <c r="L79" s="225">
        <f>'Salida Stata'!AW49</f>
        <v>381.51998901367188</v>
      </c>
      <c r="M79" s="225">
        <f>'Salida Stata'!BC49</f>
        <v>381.16867065429688</v>
      </c>
      <c r="N79" s="225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3.67810862666762E-2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0.4011635994545284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5">
      <c r="D80" s="37">
        <f>+NEA!A53</f>
        <v>44166</v>
      </c>
      <c r="E80" s="225">
        <f>'Salida Stata'!G50</f>
        <v>409.05108642578125</v>
      </c>
      <c r="F80" s="225">
        <f>'Salida Stata'!M50</f>
        <v>406.25320434570313</v>
      </c>
      <c r="G80" s="225">
        <f>'Salida Stata'!S50</f>
        <v>407.69940185546875</v>
      </c>
      <c r="H80" s="225">
        <f>'Salida Stata'!Y50</f>
        <v>404.79037475585938</v>
      </c>
      <c r="I80" s="225">
        <f>'Salida Stata'!AE50</f>
        <v>406.78851318359375</v>
      </c>
      <c r="J80" s="225">
        <f>'Salida Stata'!AK50</f>
        <v>403.30697631835938</v>
      </c>
      <c r="K80" s="225">
        <f>'Salida Stata'!AQ50</f>
        <v>406.07083129882813</v>
      </c>
      <c r="L80" s="225">
        <f>'Salida Stata'!AW50</f>
        <v>400.95974731445313</v>
      </c>
      <c r="M80" s="225">
        <f>'Salida Stata'!BC50</f>
        <v>399.80145263671875</v>
      </c>
      <c r="N80" s="225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5.548968800844678E-2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0.42221197761885776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5">
      <c r="D81" s="37">
        <f>+NEA!A54</f>
        <v>44197</v>
      </c>
      <c r="E81" s="225">
        <f>'Salida Stata'!G51</f>
        <v>427.44091796875</v>
      </c>
      <c r="F81" s="225">
        <f>'Salida Stata'!M51</f>
        <v>424.23117065429688</v>
      </c>
      <c r="G81" s="225">
        <f>'Salida Stata'!S51</f>
        <v>426.30953979492188</v>
      </c>
      <c r="H81" s="225">
        <f>'Salida Stata'!Y51</f>
        <v>422.3348388671875</v>
      </c>
      <c r="I81" s="225">
        <f>'Salida Stata'!AE51</f>
        <v>425.34750366210938</v>
      </c>
      <c r="J81" s="225">
        <f>'Salida Stata'!AK51</f>
        <v>421.09225463867188</v>
      </c>
      <c r="K81" s="225">
        <f>'Salida Stata'!AQ51</f>
        <v>424.37057495117188</v>
      </c>
      <c r="L81" s="225">
        <f>'Salida Stata'!AW51</f>
        <v>418.23861694335938</v>
      </c>
      <c r="M81" s="225">
        <f>'Salida Stata'!BC51</f>
        <v>417.016845703125</v>
      </c>
      <c r="N81" s="225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4.3149207565559733E-2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0.43906306620493862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5">
      <c r="D82" s="37">
        <f>+NEA!A55</f>
        <v>44228</v>
      </c>
      <c r="E82" s="225">
        <f>'Salida Stata'!G52</f>
        <v>443.37615966796875</v>
      </c>
      <c r="F82" s="225">
        <f>'Salida Stata'!M52</f>
        <v>440.0234375</v>
      </c>
      <c r="G82" s="225">
        <f>'Salida Stata'!S52</f>
        <v>442.70187377929688</v>
      </c>
      <c r="H82" s="225">
        <f>'Salida Stata'!Y52</f>
        <v>438.39654541015625</v>
      </c>
      <c r="I82" s="225">
        <f>'Salida Stata'!AE52</f>
        <v>441.73727416992188</v>
      </c>
      <c r="J82" s="225">
        <f>'Salida Stata'!AK52</f>
        <v>437.0458984375</v>
      </c>
      <c r="K82" s="225">
        <f>'Salida Stata'!AQ52</f>
        <v>440.88107299804688</v>
      </c>
      <c r="L82" s="225">
        <f>'Salida Stata'!AW52</f>
        <v>434.23779296875</v>
      </c>
      <c r="M82" s="225">
        <f>'Salida Stata'!BC52</f>
        <v>432.83969116210938</v>
      </c>
      <c r="N82" s="225">
        <f>'Salida Stata'!BI52</f>
        <v>432.87747192382813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3.7966819709376542E-2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0.46122323191097725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432.87747192382813</v>
      </c>
      <c r="AV82" s="52">
        <f t="shared" si="12"/>
        <v>0.104986877441406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225">
        <f>'Salida Stata'!G53</f>
        <v>457.48336791992188</v>
      </c>
      <c r="F83" s="225">
        <f>'Salida Stata'!M53</f>
        <v>454.49041748046875</v>
      </c>
      <c r="G83" s="225">
        <f>'Salida Stata'!S53</f>
        <v>457.35671997070313</v>
      </c>
      <c r="H83" s="225">
        <f>'Salida Stata'!Y53</f>
        <v>452.921875</v>
      </c>
      <c r="I83" s="225">
        <f>'Salida Stata'!AE53</f>
        <v>456.65167236328125</v>
      </c>
      <c r="J83" s="225">
        <f>'Salida Stata'!AK53</f>
        <v>451.20599365234375</v>
      </c>
      <c r="K83" s="225">
        <f>'Salida Stata'!AQ53</f>
        <v>455.43740844726563</v>
      </c>
      <c r="L83" s="225">
        <f>'Salida Stata'!AW53</f>
        <v>449.05224609375</v>
      </c>
      <c r="M83" s="225">
        <f>'Salida Stata'!BC53</f>
        <v>448.05523681640625</v>
      </c>
      <c r="N83" s="225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3.3275381484669353E-2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0.45912969283276461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39" si="24">+($AT83/$AT$82)-($AU83/$AU$82)</f>
        <v>-1.0161744459906696E-3</v>
      </c>
    </row>
    <row r="84" spans="4:49" x14ac:dyDescent="0.25">
      <c r="D84" s="37">
        <f>+NEA!A57</f>
        <v>44287</v>
      </c>
      <c r="E84" s="225">
        <f>'Salida Stata'!G54</f>
        <v>475.864013671875</v>
      </c>
      <c r="F84" s="225">
        <f>'Salida Stata'!M54</f>
        <v>472.82086181640625</v>
      </c>
      <c r="G84" s="225">
        <f>'Salida Stata'!S54</f>
        <v>476.45199584960938</v>
      </c>
      <c r="H84" s="225">
        <f>'Salida Stata'!Y54</f>
        <v>471.37722778320313</v>
      </c>
      <c r="I84" s="225">
        <f>'Salida Stata'!AE54</f>
        <v>475.72744750976563</v>
      </c>
      <c r="J84" s="225">
        <f>'Salida Stata'!AK54</f>
        <v>469.78900146484375</v>
      </c>
      <c r="K84" s="225">
        <f>'Salida Stata'!AQ54</f>
        <v>474.46856689453125</v>
      </c>
      <c r="L84" s="225">
        <f>'Salida Stata'!AW54</f>
        <v>468.00299072265625</v>
      </c>
      <c r="M84" s="225">
        <f>'Salida Stata'!BC54</f>
        <v>467.03570556640625</v>
      </c>
      <c r="N84" s="225">
        <f>'Salida Stata'!BI54</f>
        <v>466.71951293945313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4.1338639580825509E-2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0.48758794042715747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466.71951293945313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5">
      <c r="D85" s="37">
        <f>+NEA!A58</f>
        <v>44317</v>
      </c>
      <c r="E85" s="225">
        <f>'Salida Stata'!G55</f>
        <v>490.6346435546875</v>
      </c>
      <c r="F85" s="225">
        <f>'Salida Stata'!M55</f>
        <v>487.44473266601563</v>
      </c>
      <c r="G85" s="225">
        <f>'Salida Stata'!S55</f>
        <v>491.57427978515625</v>
      </c>
      <c r="H85" s="225">
        <f>'Salida Stata'!Y55</f>
        <v>485.8184814453125</v>
      </c>
      <c r="I85" s="225">
        <f>'Salida Stata'!AE55</f>
        <v>490.6380615234375</v>
      </c>
      <c r="J85" s="225">
        <f>'Salida Stata'!AK55</f>
        <v>484.89208984375</v>
      </c>
      <c r="K85" s="225">
        <f>'Salida Stata'!AQ55</f>
        <v>489.56881713867188</v>
      </c>
      <c r="L85" s="225">
        <f>'Salida Stata'!AW55</f>
        <v>482.88031005859375</v>
      </c>
      <c r="M85" s="225">
        <f>'Salida Stata'!BC55</f>
        <v>481.43194580078125</v>
      </c>
      <c r="N85" s="225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3.1457044157977565E-2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0.50951894065908299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5">
      <c r="D86" s="37">
        <f>+NEA!A59</f>
        <v>44348</v>
      </c>
      <c r="E86" s="225">
        <f>'Salida Stata'!G56</f>
        <v>504.38595581054688</v>
      </c>
      <c r="F86" s="225">
        <f>'Salida Stata'!M56</f>
        <v>501.22152709960938</v>
      </c>
      <c r="G86" s="225">
        <f>'Salida Stata'!S56</f>
        <v>505.35739135742188</v>
      </c>
      <c r="H86" s="225">
        <f>'Salida Stata'!Y56</f>
        <v>499.842041015625</v>
      </c>
      <c r="I86" s="225">
        <f>'Salida Stata'!AE56</f>
        <v>504.57952880859375</v>
      </c>
      <c r="J86" s="225">
        <f>'Salida Stata'!AK56</f>
        <v>498.82257080078125</v>
      </c>
      <c r="K86" s="225">
        <f>'Salida Stata'!AQ56</f>
        <v>503.76931762695313</v>
      </c>
      <c r="L86" s="225">
        <f>'Salida Stata'!AW56</f>
        <v>496.95684814453125</v>
      </c>
      <c r="M86" s="225">
        <f>'Salida Stata'!BC56</f>
        <v>495.43548583984375</v>
      </c>
      <c r="N86" s="225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2.8534883353045437E-2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0.51759139748440552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5">
      <c r="D87" s="37">
        <f>+NEA!A60</f>
        <v>44378</v>
      </c>
      <c r="E87" s="225">
        <f>'Salida Stata'!G57</f>
        <v>519.38238525390625</v>
      </c>
      <c r="F87" s="225">
        <f>'Salida Stata'!M57</f>
        <v>516.0616455078125</v>
      </c>
      <c r="G87" s="225">
        <f>'Salida Stata'!S57</f>
        <v>520.37933349609375</v>
      </c>
      <c r="H87" s="225">
        <f>'Salida Stata'!Y57</f>
        <v>514.77142333984375</v>
      </c>
      <c r="I87" s="225">
        <f>'Salida Stata'!AE57</f>
        <v>519.5418701171875</v>
      </c>
      <c r="J87" s="225">
        <f>'Salida Stata'!AK57</f>
        <v>513.6796875</v>
      </c>
      <c r="K87" s="225">
        <f>'Salida Stata'!AQ57</f>
        <v>518.8062744140625</v>
      </c>
      <c r="L87" s="225">
        <f>'Salida Stata'!AW57</f>
        <v>511.624267578125</v>
      </c>
      <c r="M87" s="225">
        <f>'Salida Stata'!BC57</f>
        <v>509.862060546875</v>
      </c>
      <c r="N87" s="225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2.9767024352205018E-2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0.52909567998177698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5">
      <c r="D88" s="37">
        <f>+NEA!A61</f>
        <v>44409</v>
      </c>
      <c r="E88" s="225">
        <f>'Salida Stata'!G58</f>
        <v>532.89422607421875</v>
      </c>
      <c r="F88" s="225">
        <f>'Salida Stata'!M58</f>
        <v>529.60595703125</v>
      </c>
      <c r="G88" s="225">
        <f>'Salida Stata'!S58</f>
        <v>534.11639404296875</v>
      </c>
      <c r="H88" s="225">
        <f>'Salida Stata'!Y58</f>
        <v>528.642333984375</v>
      </c>
      <c r="I88" s="225">
        <f>'Salida Stata'!AE58</f>
        <v>533.29351806640625</v>
      </c>
      <c r="J88" s="225">
        <f>'Salida Stata'!AK58</f>
        <v>527.59710693359375</v>
      </c>
      <c r="K88" s="225">
        <f>'Salida Stata'!AQ58</f>
        <v>532.81671142578125</v>
      </c>
      <c r="L88" s="225">
        <f>'Salida Stata'!AW58</f>
        <v>525.80792236328125</v>
      </c>
      <c r="M88" s="225">
        <f>'Salida Stata'!BC58</f>
        <v>523.7325439453125</v>
      </c>
      <c r="N88" s="225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2.7374985767552262E-2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0.5349979322202969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5">
      <c r="D89" s="37">
        <f>+NEA!A62</f>
        <v>44440</v>
      </c>
      <c r="E89" s="225">
        <f>'Salida Stata'!G59</f>
        <v>547.711181640625</v>
      </c>
      <c r="F89" s="225">
        <f>'Salida Stata'!M59</f>
        <v>544.533203125</v>
      </c>
      <c r="G89" s="225">
        <f>'Salida Stata'!S59</f>
        <v>548.79132080078125</v>
      </c>
      <c r="H89" s="225">
        <f>'Salida Stata'!Y59</f>
        <v>543.63037109375</v>
      </c>
      <c r="I89" s="225">
        <f>'Salida Stata'!AE59</f>
        <v>547.9544677734375</v>
      </c>
      <c r="J89" s="225">
        <f>'Salida Stata'!AK59</f>
        <v>542.77105712890625</v>
      </c>
      <c r="K89" s="225">
        <f>'Salida Stata'!AQ59</f>
        <v>547.69097900390625</v>
      </c>
      <c r="L89" s="225">
        <f>'Salida Stata'!AW59</f>
        <v>540.92584228515625</v>
      </c>
      <c r="M89" s="225">
        <f>'Salida Stata'!BC59</f>
        <v>538.63311767578125</v>
      </c>
      <c r="N89" s="225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2.8305117769801269E-2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0.52654848033938473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5">
      <c r="D90" s="37">
        <f>+NEA!A63</f>
        <v>44470</v>
      </c>
      <c r="E90" s="225">
        <f>'Salida Stata'!G60</f>
        <v>566.75347900390625</v>
      </c>
      <c r="F90" s="225">
        <f>'Salida Stata'!M60</f>
        <v>563.45281982421875</v>
      </c>
      <c r="G90" s="225">
        <f>'Salida Stata'!S60</f>
        <v>567.9915771484375</v>
      </c>
      <c r="H90" s="225">
        <f>'Salida Stata'!Y60</f>
        <v>562.50531005859375</v>
      </c>
      <c r="I90" s="225">
        <f>'Salida Stata'!AE60</f>
        <v>566.9122314453125</v>
      </c>
      <c r="J90" s="225">
        <f>'Salida Stata'!AK60</f>
        <v>562.2138671875</v>
      </c>
      <c r="K90" s="225">
        <f>'Salida Stata'!AQ60</f>
        <v>566.73193359375</v>
      </c>
      <c r="L90" s="225">
        <f>'Salida Stata'!AW60</f>
        <v>560.01312255859375</v>
      </c>
      <c r="M90" s="225">
        <f>'Salida Stata'!BC60</f>
        <v>557.0927734375</v>
      </c>
      <c r="N90" s="225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3.521419620767352E-2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0.52324368192327375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5">
      <c r="D91" s="37">
        <f>+NEA!A64</f>
        <v>44501</v>
      </c>
      <c r="E91" s="225">
        <f>'Salida Stata'!G61</f>
        <v>583.38665771484375</v>
      </c>
      <c r="F91" s="225">
        <f>'Salida Stata'!M61</f>
        <v>579.9954833984375</v>
      </c>
      <c r="G91" s="225">
        <f>'Salida Stata'!S61</f>
        <v>585.2313232421875</v>
      </c>
      <c r="H91" s="225">
        <f>'Salida Stata'!Y61</f>
        <v>579.37994384765625</v>
      </c>
      <c r="I91" s="225">
        <f>'Salida Stata'!AE61</f>
        <v>584.1260986328125</v>
      </c>
      <c r="J91" s="225">
        <f>'Salida Stata'!AK61</f>
        <v>579.140869140625</v>
      </c>
      <c r="K91" s="225">
        <f>'Salida Stata'!AQ61</f>
        <v>583.98773193359375</v>
      </c>
      <c r="L91" s="225">
        <f>'Salida Stata'!AW61</f>
        <v>577.00128173828125</v>
      </c>
      <c r="M91" s="225">
        <f>'Salida Stata'!BC61</f>
        <v>574.0802001953125</v>
      </c>
      <c r="N91" s="225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2.9715411682912585E-2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0.51286275936323844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5">
      <c r="D92" s="37">
        <f>+NEA!A65</f>
        <v>44531</v>
      </c>
      <c r="E92" s="225">
        <f>'Salida Stata'!G62</f>
        <v>610.62896728515625</v>
      </c>
      <c r="F92" s="225">
        <f>'Salida Stata'!M62</f>
        <v>606.6688232421875</v>
      </c>
      <c r="G92" s="225">
        <f>'Salida Stata'!S62</f>
        <v>611.36956787109375</v>
      </c>
      <c r="H92" s="225">
        <f>'Salida Stata'!Y62</f>
        <v>605.31011962890625</v>
      </c>
      <c r="I92" s="225">
        <f>'Salida Stata'!AE62</f>
        <v>609.62322998046875</v>
      </c>
      <c r="J92" s="225">
        <f>'Salida Stata'!AK62</f>
        <v>605.217041015625</v>
      </c>
      <c r="K92" s="225">
        <f>'Salida Stata'!AQ62</f>
        <v>608.55767822265625</v>
      </c>
      <c r="L92" s="225">
        <f>'Salida Stata'!AW62</f>
        <v>601.6104736328125</v>
      </c>
      <c r="M92" s="225">
        <f>'Salida Stata'!BC62</f>
        <v>598.32208251953125</v>
      </c>
      <c r="N92" s="225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4.4130030581145174E-2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0.49658064606915642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5">
      <c r="D93" s="37">
        <f>+NEA!A66</f>
        <v>44562</v>
      </c>
      <c r="E93" s="225">
        <f>'Salida Stata'!G63</f>
        <v>632.02252197265625</v>
      </c>
      <c r="F93" s="225">
        <f>'Salida Stata'!M63</f>
        <v>627.79180908203125</v>
      </c>
      <c r="G93" s="225">
        <f>'Salida Stata'!S63</f>
        <v>632.75927734375</v>
      </c>
      <c r="H93" s="225">
        <f>'Salida Stata'!Y63</f>
        <v>626.29296875</v>
      </c>
      <c r="I93" s="225">
        <f>'Salida Stata'!AE63</f>
        <v>630.84716796875</v>
      </c>
      <c r="J93" s="225">
        <f>'Salida Stata'!AK63</f>
        <v>626.2376708984375</v>
      </c>
      <c r="K93" s="225">
        <f>'Salida Stata'!AQ63</f>
        <v>629.6829833984375</v>
      </c>
      <c r="L93" s="225">
        <f>'Salida Stata'!AW63</f>
        <v>622.141357421875</v>
      </c>
      <c r="M93" s="225">
        <f>'Salida Stata'!BC63</f>
        <v>618.80731201171875</v>
      </c>
      <c r="N93" s="225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3.4239414273455449E-2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0.48379798362285231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5">
      <c r="D94" s="37">
        <f>+NEA!A67</f>
        <v>44593</v>
      </c>
      <c r="E94" s="225">
        <f>'Salida Stata'!G64</f>
        <v>664.30804443359375</v>
      </c>
      <c r="F94" s="225">
        <f>'Salida Stata'!M64</f>
        <v>659.40960693359375</v>
      </c>
      <c r="G94" s="225">
        <f>'Salida Stata'!S64</f>
        <v>664.7642822265625</v>
      </c>
      <c r="H94" s="225">
        <f>'Salida Stata'!Y64</f>
        <v>657.32611083984375</v>
      </c>
      <c r="I94" s="225">
        <f>'Salida Stata'!AE64</f>
        <v>662.6458740234375</v>
      </c>
      <c r="J94" s="225">
        <f>'Salida Stata'!AK64</f>
        <v>656.84613037109375</v>
      </c>
      <c r="K94" s="225">
        <f>'Salida Stata'!AQ64</f>
        <v>660.76983642578125</v>
      </c>
      <c r="L94" s="225">
        <f>'Salida Stata'!AW64</f>
        <v>652.09637451171875</v>
      </c>
      <c r="M94" s="225">
        <f>'Salida Stata'!BC64</f>
        <v>648.51824951171875</v>
      </c>
      <c r="N94" s="225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4.9633790775865716E-2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0.5004761931905628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5">
      <c r="D95" s="37">
        <f>+NEA!A68</f>
        <v>44621</v>
      </c>
      <c r="E95" s="225">
        <f>'Salida Stata'!G65</f>
        <v>713.31634521484375</v>
      </c>
      <c r="F95" s="225">
        <f>'Salida Stata'!M65</f>
        <v>708.06915283203125</v>
      </c>
      <c r="G95" s="225">
        <f>'Salida Stata'!S65</f>
        <v>713.9140625</v>
      </c>
      <c r="H95" s="225">
        <f>'Salida Stata'!Y65</f>
        <v>704.96826171875</v>
      </c>
      <c r="I95" s="225">
        <f>'Salida Stata'!AE65</f>
        <v>711.2445068359375</v>
      </c>
      <c r="J95" s="225">
        <f>'Salida Stata'!AK65</f>
        <v>704.45245361328125</v>
      </c>
      <c r="K95" s="225">
        <f>'Salida Stata'!AQ65</f>
        <v>708.4608154296875</v>
      </c>
      <c r="L95" s="225">
        <f>'Salida Stata'!AW65</f>
        <v>699.53619384765625</v>
      </c>
      <c r="M95" s="225">
        <f>'Salida Stata'!BC65</f>
        <v>696.86163330078125</v>
      </c>
      <c r="N95" s="225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7.2485125727378419E-2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0.55741482623216365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5">
      <c r="D96" s="37">
        <f>+NEA!A69</f>
        <v>44652</v>
      </c>
      <c r="E96" s="225">
        <f>'Salida Stata'!G66</f>
        <v>757.0557861328125</v>
      </c>
      <c r="F96" s="225">
        <f>'Salida Stata'!M66</f>
        <v>751.1236572265625</v>
      </c>
      <c r="G96" s="225">
        <f>'Salida Stata'!S66</f>
        <v>756.33502197265625</v>
      </c>
      <c r="H96" s="225">
        <f>'Salida Stata'!Y66</f>
        <v>747.4539794921875</v>
      </c>
      <c r="I96" s="225">
        <f>'Salida Stata'!AE66</f>
        <v>752.68304443359375</v>
      </c>
      <c r="J96" s="225">
        <f>'Salida Stata'!AK66</f>
        <v>747.08551025390625</v>
      </c>
      <c r="K96" s="225">
        <f>'Salida Stata'!AQ66</f>
        <v>749.67962646484375</v>
      </c>
      <c r="L96" s="225">
        <f>'Salida Stata'!AW66</f>
        <v>740.694580078125</v>
      </c>
      <c r="M96" s="225">
        <f>'Salida Stata'!BC66</f>
        <v>737.1395263671875</v>
      </c>
      <c r="N96" s="225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6.0247628239695983E-2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0.58569490551380343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5">
      <c r="D97" s="37">
        <f>+NEA!A70</f>
        <v>44682</v>
      </c>
      <c r="E97" s="225">
        <f>'Salida Stata'!G67</f>
        <v>796.604248046875</v>
      </c>
      <c r="F97" s="225">
        <f>'Salida Stata'!M67</f>
        <v>790.5025634765625</v>
      </c>
      <c r="G97" s="225">
        <f>'Salida Stata'!S67</f>
        <v>796.241455078125</v>
      </c>
      <c r="H97" s="225">
        <f>'Salida Stata'!Y67</f>
        <v>787.11376953125</v>
      </c>
      <c r="I97" s="225">
        <f>'Salida Stata'!AE67</f>
        <v>792.62060546875</v>
      </c>
      <c r="J97" s="225">
        <f>'Salida Stata'!AK67</f>
        <v>786.56683349609375</v>
      </c>
      <c r="K97" s="225">
        <f>'Salida Stata'!AQ67</f>
        <v>789.5594482421875</v>
      </c>
      <c r="L97" s="225">
        <f>'Salida Stata'!AW67</f>
        <v>780.14324951171875</v>
      </c>
      <c r="M97" s="225">
        <f>'Salida Stata'!BC67</f>
        <v>776.59014892578125</v>
      </c>
      <c r="N97" s="225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5.2642129098058321E-2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0.61826347582182484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5">
      <c r="D98" s="37">
        <f>+NEA!A71</f>
        <v>44713</v>
      </c>
      <c r="E98" s="225">
        <f>'Salida Stata'!G68</f>
        <v>834.8223876953125</v>
      </c>
      <c r="F98" s="225">
        <f>'Salida Stata'!M68</f>
        <v>828.39813232421875</v>
      </c>
      <c r="G98" s="225">
        <f>'Salida Stata'!S68</f>
        <v>835.5928955078125</v>
      </c>
      <c r="H98" s="225">
        <f>'Salida Stata'!Y68</f>
        <v>825.59619140625</v>
      </c>
      <c r="I98" s="225">
        <f>'Salida Stata'!AE68</f>
        <v>831.833740234375</v>
      </c>
      <c r="J98" s="225">
        <f>'Salida Stata'!AK68</f>
        <v>825.29168701171875</v>
      </c>
      <c r="K98" s="225">
        <f>'Salida Stata'!AQ68</f>
        <v>829.1907958984375</v>
      </c>
      <c r="L98" s="225">
        <f>'Salida Stata'!AW68</f>
        <v>819.1533203125</v>
      </c>
      <c r="M98" s="225">
        <f>'Salida Stata'!BC68</f>
        <v>815.05743408203125</v>
      </c>
      <c r="N98" s="225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4.9237398089115425E-2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0.65083614204567475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39" si="29">+($AT98/$AT$32)-($AU98/$AU$32)</f>
        <v>0.10098205566406193</v>
      </c>
      <c r="AW98" s="52">
        <f t="shared" si="24"/>
        <v>-2.2337782886832303E-2</v>
      </c>
    </row>
    <row r="99" spans="4:49" x14ac:dyDescent="0.25">
      <c r="D99" s="37">
        <f>+NEA!A72</f>
        <v>44743</v>
      </c>
      <c r="E99" s="225">
        <f>'Salida Stata'!G69</f>
        <v>895.691650390625</v>
      </c>
      <c r="F99" s="225">
        <f>'Salida Stata'!M69</f>
        <v>889.1607666015625</v>
      </c>
      <c r="G99" s="225">
        <f>'Salida Stata'!S69</f>
        <v>895.863525390625</v>
      </c>
      <c r="H99" s="225">
        <f>'Salida Stata'!Y69</f>
        <v>886.720947265625</v>
      </c>
      <c r="I99" s="225">
        <f>'Salida Stata'!AE69</f>
        <v>892.05096435546875</v>
      </c>
      <c r="J99" s="225">
        <f>'Salida Stata'!AK69</f>
        <v>886.137451171875</v>
      </c>
      <c r="K99" s="225">
        <f>'Salida Stata'!AQ69</f>
        <v>889.591064453125</v>
      </c>
      <c r="L99" s="225">
        <f>'Salida Stata'!AW69</f>
        <v>879.670166015625</v>
      </c>
      <c r="M99" s="225">
        <f>'Salida Stata'!BC69</f>
        <v>874.6278076171875</v>
      </c>
      <c r="N99" s="225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7.4381759219980692E-2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0.72235874380488485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5">
      <c r="D100" s="37">
        <f>+NEA!A73</f>
        <v>44774</v>
      </c>
      <c r="E100" s="225">
        <f>'Salida Stata'!G70</f>
        <v>963.987548828125</v>
      </c>
      <c r="F100" s="225">
        <f>'Salida Stata'!M70</f>
        <v>956.54168701171875</v>
      </c>
      <c r="G100" s="225">
        <f>'Salida Stata'!S70</f>
        <v>963.931640625</v>
      </c>
      <c r="H100" s="225">
        <f>'Salida Stata'!Y70</f>
        <v>953.70062255859375</v>
      </c>
      <c r="I100" s="225">
        <f>'Salida Stata'!AE70</f>
        <v>959.05291748046875</v>
      </c>
      <c r="J100" s="225">
        <f>'Salida Stata'!AK70</f>
        <v>953.55126953125</v>
      </c>
      <c r="K100" s="225">
        <f>'Salida Stata'!AQ70</f>
        <v>956.21185302734375</v>
      </c>
      <c r="L100" s="225">
        <f>'Salida Stata'!AW70</f>
        <v>946.20037841796875</v>
      </c>
      <c r="M100" s="225">
        <f>'Salida Stata'!BC70</f>
        <v>940.1806640625</v>
      </c>
      <c r="N100" s="225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7.6225165756825808E-2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0.80425438639550939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5">
      <c r="D101" s="37">
        <f>+NEA!A74</f>
        <v>44805</v>
      </c>
      <c r="E101" s="225">
        <f>'Salida Stata'!G71</f>
        <v>1031.115234375</v>
      </c>
      <c r="F101" s="225">
        <f>'Salida Stata'!M71</f>
        <v>1022.745361328125</v>
      </c>
      <c r="G101" s="225">
        <f>'Salida Stata'!S71</f>
        <v>1028.30224609375</v>
      </c>
      <c r="H101" s="225">
        <f>'Salida Stata'!Y71</f>
        <v>1018.9476318359375</v>
      </c>
      <c r="I101" s="225">
        <f>'Salida Stata'!AE71</f>
        <v>1021.77001953125</v>
      </c>
      <c r="J101" s="225">
        <f>'Salida Stata'!AK71</f>
        <v>1019.6156005859375</v>
      </c>
      <c r="K101" s="225">
        <f>'Salida Stata'!AQ71</f>
        <v>1018.8338623046875</v>
      </c>
      <c r="L101" s="225">
        <f>'Salida Stata'!AW71</f>
        <v>1010.2294921875</v>
      </c>
      <c r="M101" s="225">
        <f>'Salida Stata'!BC71</f>
        <v>1002.8773803710938</v>
      </c>
      <c r="N101" s="225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6.8467264052096466E-2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0.87472250655234296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5">
      <c r="D102" s="37">
        <f>+NEA!A75</f>
        <v>44835</v>
      </c>
      <c r="E102" s="225">
        <f>'Salida Stata'!G72</f>
        <v>1095.509765625</v>
      </c>
      <c r="F102" s="225">
        <f>'Salida Stata'!M72</f>
        <v>1086.4951171875</v>
      </c>
      <c r="G102" s="225">
        <f>'Salida Stata'!S72</f>
        <v>1092.7454833984375</v>
      </c>
      <c r="H102" s="225">
        <f>'Salida Stata'!Y72</f>
        <v>1082.3338623046875</v>
      </c>
      <c r="I102" s="225">
        <f>'Salida Stata'!AE72</f>
        <v>1085.0850830078125</v>
      </c>
      <c r="J102" s="225">
        <f>'Salida Stata'!AK72</f>
        <v>1084.39990234375</v>
      </c>
      <c r="K102" s="225">
        <f>'Salida Stata'!AQ72</f>
        <v>1082.4705810546875</v>
      </c>
      <c r="L102" s="225">
        <f>'Salida Stata'!AW72</f>
        <v>1073.826904296875</v>
      </c>
      <c r="M102" s="225">
        <f>'Salida Stata'!BC72</f>
        <v>1065.694580078125</v>
      </c>
      <c r="N102" s="225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6.2240156745021924E-2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0.92366520523843998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5">
      <c r="D103" s="37">
        <f>+NEA!A76</f>
        <v>44866</v>
      </c>
      <c r="E103" s="225">
        <f>'Salida Stata'!G73</f>
        <v>1144.0164794921875</v>
      </c>
      <c r="F103" s="225">
        <f>'Salida Stata'!M73</f>
        <v>1135.1534423828125</v>
      </c>
      <c r="G103" s="225">
        <f>'Salida Stata'!S73</f>
        <v>1142.0660400390625</v>
      </c>
      <c r="H103" s="225">
        <f>'Salida Stata'!Y73</f>
        <v>1131.8619384765625</v>
      </c>
      <c r="I103" s="225">
        <f>'Salida Stata'!AE73</f>
        <v>1134.8048095703125</v>
      </c>
      <c r="J103" s="225">
        <f>'Salida Stata'!AK73</f>
        <v>1133.9794921875</v>
      </c>
      <c r="K103" s="225">
        <f>'Salida Stata'!AQ73</f>
        <v>1132.839111328125</v>
      </c>
      <c r="L103" s="225">
        <f>'Salida Stata'!AW73</f>
        <v>1123.9951171875</v>
      </c>
      <c r="M103" s="225">
        <f>'Salida Stata'!BC73</f>
        <v>1116.1962890625</v>
      </c>
      <c r="N103" s="225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4.5301597604330945E-2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0.95278257417284062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5">
      <c r="D104" s="37">
        <f>+NEA!A77</f>
        <v>44896</v>
      </c>
      <c r="E104" s="225">
        <f>'Salida Stata'!G74</f>
        <v>1196.281005859375</v>
      </c>
      <c r="F104" s="225">
        <f>'Salida Stata'!M74</f>
        <v>1187.8048095703125</v>
      </c>
      <c r="G104" s="225">
        <f>'Salida Stata'!S74</f>
        <v>1197.1248779296875</v>
      </c>
      <c r="H104" s="225">
        <f>'Salida Stata'!Y74</f>
        <v>1186.3958740234375</v>
      </c>
      <c r="I104" s="225">
        <f>'Salida Stata'!AE74</f>
        <v>1190.747802734375</v>
      </c>
      <c r="J104" s="225">
        <f>'Salida Stata'!AK74</f>
        <v>1188.4111328125</v>
      </c>
      <c r="K104" s="225">
        <f>'Salida Stata'!AQ74</f>
        <v>1189.321533203125</v>
      </c>
      <c r="L104" s="225">
        <f>'Salida Stata'!AW74</f>
        <v>1180.0179443359375</v>
      </c>
      <c r="M104" s="225">
        <f>'Salida Stata'!BC74</f>
        <v>1172.5845947265625</v>
      </c>
      <c r="N104" s="225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4.7896149376340125E-2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0.95982615202245802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5">
      <c r="D105" s="37">
        <f>+NEA!A78</f>
        <v>44927</v>
      </c>
      <c r="E105" s="225">
        <f>'Salida Stata'!G75</f>
        <v>1265.4390869140625</v>
      </c>
      <c r="F105" s="225">
        <f>'Salida Stata'!M75</f>
        <v>1255.862060546875</v>
      </c>
      <c r="G105" s="225">
        <f>'Salida Stata'!S75</f>
        <v>1264.848388671875</v>
      </c>
      <c r="H105" s="225">
        <f>'Salida Stata'!Y75</f>
        <v>1253.3505859375</v>
      </c>
      <c r="I105" s="225">
        <f>'Salida Stata'!AE75</f>
        <v>1258.2664794921875</v>
      </c>
      <c r="J105" s="225">
        <f>'Salida Stata'!AK75</f>
        <v>1255.03173828125</v>
      </c>
      <c r="K105" s="225">
        <f>'Salida Stata'!AQ75</f>
        <v>1256.02392578125</v>
      </c>
      <c r="L105" s="225">
        <f>'Salida Stata'!AW75</f>
        <v>1245.1099853515625</v>
      </c>
      <c r="M105" s="225">
        <f>'Salida Stata'!BC75</f>
        <v>1236.916015625</v>
      </c>
      <c r="N105" s="225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5.6460189490126877E-2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1.001933284845701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5">
      <c r="D106" s="37">
        <f>+NEA!A79</f>
        <v>44958</v>
      </c>
      <c r="E106" s="225">
        <f>'Salida Stata'!G76</f>
        <v>1367.0948486328125</v>
      </c>
      <c r="F106" s="225">
        <f>'Salida Stata'!M76</f>
        <v>1355.9481201171875</v>
      </c>
      <c r="G106" s="225">
        <f>'Salida Stata'!S76</f>
        <v>1364.8372802734375</v>
      </c>
      <c r="H106" s="225">
        <f>'Salida Stata'!Y76</f>
        <v>1351.3843994140625</v>
      </c>
      <c r="I106" s="225">
        <f>'Salida Stata'!AE76</f>
        <v>1357.55126953125</v>
      </c>
      <c r="J106" s="225">
        <f>'Salida Stata'!AK76</f>
        <v>1351.87646484375</v>
      </c>
      <c r="K106" s="225">
        <f>'Salida Stata'!AQ76</f>
        <v>1352.5953369140625</v>
      </c>
      <c r="L106" s="225">
        <f>'Salida Stata'!AW76</f>
        <v>1339.457275390625</v>
      </c>
      <c r="M106" s="225">
        <f>'Salida Stata'!BC76</f>
        <v>1331.4871826171875</v>
      </c>
      <c r="N106" s="225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7.7614443200404448E-2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1.055299897003811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5">
      <c r="D107" s="37">
        <f>+NEA!A80</f>
        <v>44986</v>
      </c>
      <c r="E107" s="225">
        <f>'Salida Stata'!G77</f>
        <v>1452.91064453125</v>
      </c>
      <c r="F107" s="225">
        <f>'Salida Stata'!M77</f>
        <v>1441.7205810546875</v>
      </c>
      <c r="G107" s="225">
        <f>'Salida Stata'!S77</f>
        <v>1449.15771484375</v>
      </c>
      <c r="H107" s="225">
        <f>'Salida Stata'!Y77</f>
        <v>1436.328857421875</v>
      </c>
      <c r="I107" s="225">
        <f>'Salida Stata'!AE77</f>
        <v>1441.7032470703125</v>
      </c>
      <c r="J107" s="225">
        <f>'Salida Stata'!AK77</f>
        <v>1435.276123046875</v>
      </c>
      <c r="K107" s="225">
        <f>'Salida Stata'!AQ77</f>
        <v>1434.9891357421875</v>
      </c>
      <c r="L107" s="225">
        <f>'Salida Stata'!AW77</f>
        <v>1422.28759765625</v>
      </c>
      <c r="M107" s="225">
        <f>'Salida Stata'!BC77</f>
        <v>1414.67919921875</v>
      </c>
      <c r="N107" s="225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6.2482537705801811E-2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1.0361310361614984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5">
      <c r="D108" s="37">
        <f>+NEA!A81</f>
        <v>45017</v>
      </c>
      <c r="E108" s="225">
        <f>'Salida Stata'!G78</f>
        <v>1577.68994140625</v>
      </c>
      <c r="F108" s="225">
        <f>'Salida Stata'!M78</f>
        <v>1564.3564453125</v>
      </c>
      <c r="G108" s="225">
        <f>'Salida Stata'!S78</f>
        <v>1569.8658447265625</v>
      </c>
      <c r="H108" s="225">
        <f>'Salida Stata'!Y78</f>
        <v>1557.3250732421875</v>
      </c>
      <c r="I108" s="225">
        <f>'Salida Stata'!AE78</f>
        <v>1559.99609375</v>
      </c>
      <c r="J108" s="225">
        <f>'Salida Stata'!AK78</f>
        <v>1555.4942626953125</v>
      </c>
      <c r="K108" s="225">
        <f>'Salida Stata'!AQ78</f>
        <v>1550.974365234375</v>
      </c>
      <c r="L108" s="225">
        <f>'Salida Stata'!AW78</f>
        <v>1537.5023193359375</v>
      </c>
      <c r="M108" s="225">
        <f>'Salida Stata'!BC78</f>
        <v>1528.1376953125</v>
      </c>
      <c r="N108" s="225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8.3295371267321006E-2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8.3391165193748895E-2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1.0805765719246252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5">
      <c r="D109" s="37">
        <f>+NEA!A82</f>
        <v>45047</v>
      </c>
      <c r="E109" s="225">
        <f>'Salida Stata'!G79</f>
        <v>1690.00439453125</v>
      </c>
      <c r="F109" s="225">
        <f>'Salida Stata'!M79</f>
        <v>1676.60302734375</v>
      </c>
      <c r="G109" s="225">
        <f>'Salida Stata'!S79</f>
        <v>1681.5665283203125</v>
      </c>
      <c r="H109" s="225">
        <f>'Salida Stata'!Y79</f>
        <v>1671.6397705078125</v>
      </c>
      <c r="I109" s="225">
        <f>'Salida Stata'!AE79</f>
        <v>1671.115478515625</v>
      </c>
      <c r="J109" s="225">
        <f>'Salida Stata'!AK79</f>
        <v>1669.1373291015625</v>
      </c>
      <c r="K109" s="225">
        <f>'Salida Stata'!AQ79</f>
        <v>1664.175048828125</v>
      </c>
      <c r="L109" s="225">
        <f>'Salida Stata'!AW79</f>
        <v>1651.56982421875</v>
      </c>
      <c r="M109" s="225">
        <f>'Salida Stata'!BC79</f>
        <v>1641.8427734375</v>
      </c>
      <c r="N109" s="225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7.2870564981044827E-2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1.1205586404941994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5">
      <c r="D110" s="37">
        <f>+NEA!A83</f>
        <v>45078</v>
      </c>
      <c r="E110" s="225">
        <f>'Salida Stata'!G80</f>
        <v>1800.945068359375</v>
      </c>
      <c r="F110" s="225">
        <f>'Salida Stata'!M80</f>
        <v>1787.35107421875</v>
      </c>
      <c r="G110" s="225">
        <f>'Salida Stata'!S80</f>
        <v>1792.3594970703125</v>
      </c>
      <c r="H110" s="225">
        <f>'Salida Stata'!Y80</f>
        <v>1783.354248046875</v>
      </c>
      <c r="I110" s="225">
        <f>'Salida Stata'!AE80</f>
        <v>1782.279541015625</v>
      </c>
      <c r="J110" s="225">
        <f>'Salida Stata'!AK80</f>
        <v>1778.4061279296875</v>
      </c>
      <c r="K110" s="225">
        <f>'Salida Stata'!AQ80</f>
        <v>1776.2569580078125</v>
      </c>
      <c r="L110" s="225">
        <f>'Salida Stata'!AW80</f>
        <v>1762.365234375</v>
      </c>
      <c r="M110" s="225">
        <f>'Salida Stata'!BC80</f>
        <v>1755.078857421875</v>
      </c>
      <c r="N110" s="225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6.6095580125910658E-2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1.1546298274784381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5">
      <c r="D111" s="37">
        <f>+NEA!A84</f>
        <v>45108</v>
      </c>
      <c r="E111" s="225">
        <f>'Salida Stata'!G81</f>
        <v>1910.4315185546875</v>
      </c>
      <c r="F111" s="225">
        <f>'Salida Stata'!M81</f>
        <v>1897.8526611328125</v>
      </c>
      <c r="G111" s="225">
        <f>'Salida Stata'!S81</f>
        <v>1903.1502685546875</v>
      </c>
      <c r="H111" s="225">
        <f>'Salida Stata'!Y81</f>
        <v>1896.146728515625</v>
      </c>
      <c r="I111" s="225">
        <f>'Salida Stata'!AE81</f>
        <v>1894.8995361328125</v>
      </c>
      <c r="J111" s="225">
        <f>'Salida Stata'!AK81</f>
        <v>1889.82861328125</v>
      </c>
      <c r="K111" s="225">
        <f>'Salida Stata'!AQ81</f>
        <v>1890.4886474609375</v>
      </c>
      <c r="L111" s="225">
        <f>'Salida Stata'!AW81</f>
        <v>1875.5245361328125</v>
      </c>
      <c r="M111" s="225">
        <f>'Salida Stata'!BC81</f>
        <v>1868.9442138671875</v>
      </c>
      <c r="N111" s="225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6.2591028386031144E-2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1.1309839863939417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5">
      <c r="D112" s="37">
        <f>+NEA!A85</f>
        <v>45139</v>
      </c>
      <c r="E112" s="225">
        <f>'Salida Stata'!G82</f>
        <v>2189.59619140625</v>
      </c>
      <c r="F112" s="225">
        <f>'Salida Stata'!M82</f>
        <v>2170.73046875</v>
      </c>
      <c r="G112" s="225">
        <f>'Salida Stata'!S82</f>
        <v>2170.8349609375</v>
      </c>
      <c r="H112" s="225">
        <f>'Salida Stata'!Y82</f>
        <v>2165.3017578125</v>
      </c>
      <c r="I112" s="225">
        <f>'Salida Stata'!AE82</f>
        <v>2158.576904296875</v>
      </c>
      <c r="J112" s="225">
        <f>'Salida Stata'!AK82</f>
        <v>2154.014892578125</v>
      </c>
      <c r="K112" s="225">
        <f>'Salida Stata'!AQ82</f>
        <v>2151.185791015625</v>
      </c>
      <c r="L112" s="225">
        <f>'Salida Stata'!AW82</f>
        <v>2130.193359375</v>
      </c>
      <c r="M112" s="225">
        <f>'Salida Stata'!BC82</f>
        <v>2117.823974609375</v>
      </c>
      <c r="N112" s="225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0.14180495639256052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1.2608355157228837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5">
      <c r="D113" s="37">
        <f>+NEA!A86</f>
        <v>45170</v>
      </c>
      <c r="E113" s="225">
        <f>'Salida Stata'!G83</f>
        <v>2480.46484375</v>
      </c>
      <c r="F113" s="225">
        <f>'Salida Stata'!M83</f>
        <v>2455.697021484375</v>
      </c>
      <c r="G113" s="225">
        <f>'Salida Stata'!S83</f>
        <v>2453.679931640625</v>
      </c>
      <c r="H113" s="225">
        <f>'Salida Stata'!Y83</f>
        <v>2445.23388671875</v>
      </c>
      <c r="I113" s="225">
        <f>'Salida Stata'!AE83</f>
        <v>2437.86669921875</v>
      </c>
      <c r="J113" s="225">
        <f>'Salida Stata'!AK83</f>
        <v>2431.842529296875</v>
      </c>
      <c r="K113" s="225">
        <f>'Salida Stata'!AQ83</f>
        <v>2424.98291015625</v>
      </c>
      <c r="L113" s="225">
        <f>'Salida Stata'!AW83</f>
        <v>2399.030029296875</v>
      </c>
      <c r="M113" s="225">
        <f>'Salida Stata'!BC83</f>
        <v>2382.961181640625</v>
      </c>
      <c r="N113" s="225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0.12953542006163632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1.3900533781985858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5">
      <c r="D114" s="37">
        <f>+NEA!A87</f>
        <v>45200</v>
      </c>
      <c r="E114" s="225">
        <f>'Salida Stata'!G84</f>
        <v>2658.013671875</v>
      </c>
      <c r="F114" s="225">
        <f>'Salida Stata'!M84</f>
        <v>2633.941650390625</v>
      </c>
      <c r="G114" s="225">
        <f>'Salida Stata'!S84</f>
        <v>2633.051025390625</v>
      </c>
      <c r="H114" s="225">
        <f>'Salida Stata'!Y84</f>
        <v>2625.39306640625</v>
      </c>
      <c r="I114" s="225">
        <f>'Salida Stata'!AE84</f>
        <v>2618.323974609375</v>
      </c>
      <c r="J114" s="225">
        <f>'Salida Stata'!AK84</f>
        <v>2613.310791015625</v>
      </c>
      <c r="K114" s="225">
        <f>'Salida Stata'!AQ84</f>
        <v>2605.384033203125</v>
      </c>
      <c r="L114" s="225">
        <f>'Salida Stata'!AW84</f>
        <v>2580.82861328125</v>
      </c>
      <c r="M114" s="225">
        <f>'Salida Stata'!BC84</f>
        <v>2563.70849609375</v>
      </c>
      <c r="N114" s="225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7.3956982684887596E-2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1.4164163802386818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5">
      <c r="D115" s="37">
        <f>+NEA!A88</f>
        <v>45231</v>
      </c>
      <c r="E115" s="225">
        <f>'Salida Stata'!G85</f>
        <v>3005.998779296875</v>
      </c>
      <c r="F115" s="225">
        <f>'Salida Stata'!M85</f>
        <v>2975.384521484375</v>
      </c>
      <c r="G115" s="225">
        <f>'Salida Stata'!S85</f>
        <v>2968.24560546875</v>
      </c>
      <c r="H115" s="225">
        <f>'Salida Stata'!Y85</f>
        <v>2961.919677734375</v>
      </c>
      <c r="I115" s="225">
        <f>'Salida Stata'!AE85</f>
        <v>2948.50146484375</v>
      </c>
      <c r="J115" s="225">
        <f>'Salida Stata'!AK85</f>
        <v>2948.237060546875</v>
      </c>
      <c r="K115" s="225">
        <f>'Salida Stata'!AQ85</f>
        <v>2934.120849609375</v>
      </c>
      <c r="L115" s="225">
        <f>'Salida Stata'!AW85</f>
        <v>2903.487060546875</v>
      </c>
      <c r="M115" s="225">
        <f>'Salida Stata'!BC85</f>
        <v>2877.946044921875</v>
      </c>
      <c r="N115" s="225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0.12825834239127931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1.608186906002615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5">
      <c r="D116" s="37">
        <f>+NEA!A89</f>
        <v>45261</v>
      </c>
      <c r="E116" s="225">
        <f>'Salida Stata'!G86</f>
        <v>3864.22265625</v>
      </c>
      <c r="F116" s="225">
        <f>'Salida Stata'!M86</f>
        <v>3815.6025390625</v>
      </c>
      <c r="G116" s="225">
        <f>'Salida Stata'!S86</f>
        <v>3826.1494140625</v>
      </c>
      <c r="H116" s="225">
        <f>'Salida Stata'!Y86</f>
        <v>3797.52001953125</v>
      </c>
      <c r="I116" s="225">
        <f>'Salida Stata'!AE86</f>
        <v>3800.11767578125</v>
      </c>
      <c r="J116" s="225">
        <f>'Salida Stata'!AK86</f>
        <v>3773.923828125</v>
      </c>
      <c r="K116" s="225">
        <f>'Salida Stata'!AQ86</f>
        <v>3779.580322265625</v>
      </c>
      <c r="L116" s="225">
        <f>'Salida Stata'!AW86</f>
        <v>3717.49462890625</v>
      </c>
      <c r="M116" s="225">
        <f>'Salida Stata'!BC86</f>
        <v>3683.00341796875</v>
      </c>
      <c r="N116" s="225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0.28354861333531112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2.1947199047457042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5">
      <c r="D117" s="37">
        <f>+NEA!A90</f>
        <v>45292</v>
      </c>
      <c r="E117" s="225">
        <f>'Salida Stata'!G87</f>
        <v>4607.7666015625</v>
      </c>
      <c r="F117" s="225">
        <f>'Salida Stata'!M87</f>
        <v>4553.58447265625</v>
      </c>
      <c r="G117" s="225">
        <f>'Salida Stata'!S87</f>
        <v>4580.251953125</v>
      </c>
      <c r="H117" s="225">
        <f>'Salida Stata'!Y87</f>
        <v>4535.34912109375</v>
      </c>
      <c r="I117" s="225">
        <f>'Salida Stata'!AE87</f>
        <v>4556.787109375</v>
      </c>
      <c r="J117" s="225">
        <f>'Salida Stata'!AK87</f>
        <v>4507.23876953125</v>
      </c>
      <c r="K117" s="225">
        <f>'Salida Stata'!AQ87</f>
        <v>4539.8388671875</v>
      </c>
      <c r="L117" s="225">
        <f>'Salida Stata'!AW87</f>
        <v>4453.216796875</v>
      </c>
      <c r="M117" s="225">
        <f>'Salida Stata'!BC87</f>
        <v>4418.546875</v>
      </c>
      <c r="N117" s="225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0.19503902622166902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2.613780246523874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5">
      <c r="D118" s="37">
        <f>+NEA!A91</f>
        <v>45323</v>
      </c>
      <c r="E118" s="225">
        <f>'Salida Stata'!G88</f>
        <v>5092.98974609375</v>
      </c>
      <c r="F118" s="225">
        <f>'Salida Stata'!M88</f>
        <v>5041.634765625</v>
      </c>
      <c r="G118" s="225">
        <f>'Salida Stata'!S88</f>
        <v>5080.16845703125</v>
      </c>
      <c r="H118" s="225">
        <f>'Salida Stata'!Y88</f>
        <v>5028.25244140625</v>
      </c>
      <c r="I118" s="225">
        <f>'Salida Stata'!AE88</f>
        <v>5059.72705078125</v>
      </c>
      <c r="J118" s="225">
        <f>'Salida Stata'!AK88</f>
        <v>5003.68115234375</v>
      </c>
      <c r="K118" s="225">
        <f>'Salida Stata'!AQ88</f>
        <v>5050</v>
      </c>
      <c r="L118" s="225">
        <f>'Salida Stata'!AW88</f>
        <v>4958.37548828125</v>
      </c>
      <c r="M118" s="225">
        <f>'Salida Stata'!BC88</f>
        <v>4925.14697265625</v>
      </c>
      <c r="N118" s="225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0.1089586501875468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2.7188930507998514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5">
      <c r="D119" s="37">
        <f>+NEA!A92</f>
        <v>45352</v>
      </c>
      <c r="E119" s="225">
        <f>'Salida Stata'!G89</f>
        <v>5596.50732421875</v>
      </c>
      <c r="F119" s="225">
        <f>'Salida Stata'!M89</f>
        <v>5546.609375</v>
      </c>
      <c r="G119" s="225">
        <f>'Salida Stata'!S89</f>
        <v>5647.28662109375</v>
      </c>
      <c r="H119" s="225">
        <f>'Salida Stata'!Y89</f>
        <v>5541.419921875</v>
      </c>
      <c r="I119" s="225">
        <f>'Salida Stata'!AE89</f>
        <v>5638.36328125</v>
      </c>
      <c r="J119" s="225">
        <f>'Salida Stata'!AK89</f>
        <v>5528.875</v>
      </c>
      <c r="K119" s="225">
        <f>'Salida Stata'!AQ89</f>
        <v>5631.30908203125</v>
      </c>
      <c r="L119" s="225">
        <f>'Salida Stata'!AW89</f>
        <v>5510.6474609375</v>
      </c>
      <c r="M119" s="225">
        <f>'Salida Stata'!BC89</f>
        <v>5491.56689453125</v>
      </c>
      <c r="N119" s="225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0.10345253032237367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2.8622958978358928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5">
      <c r="D120" s="37">
        <f>+NEA!A93</f>
        <v>45383</v>
      </c>
      <c r="E120" s="225">
        <f>'Salida Stata'!G90</f>
        <v>5942.53466796875</v>
      </c>
      <c r="F120" s="225">
        <f>'Salida Stata'!M90</f>
        <v>5895.298828125</v>
      </c>
      <c r="G120" s="225">
        <f>'Salida Stata'!S90</f>
        <v>5993.49853515625</v>
      </c>
      <c r="H120" s="225">
        <f>'Salida Stata'!Y90</f>
        <v>5892.9052734375</v>
      </c>
      <c r="I120" s="225">
        <f>'Salida Stata'!AE90</f>
        <v>5984.14453125</v>
      </c>
      <c r="J120" s="225">
        <f>'Salida Stata'!AK90</f>
        <v>5881.94287109375</v>
      </c>
      <c r="K120" s="225">
        <f>'Salida Stata'!AQ90</f>
        <v>5984.65087890625</v>
      </c>
      <c r="L120" s="225">
        <f>'Salida Stata'!AW90</f>
        <v>5866.02001953125</v>
      </c>
      <c r="M120" s="225">
        <f>'Salida Stata'!BC90</f>
        <v>5849.4453125</v>
      </c>
      <c r="N120" s="225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6.2869625393418893E-2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2.789136487334408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5">
      <c r="D121" s="37">
        <f>+NEA!A94</f>
        <v>45413</v>
      </c>
      <c r="E121" s="225">
        <f>'Salida Stata'!G91</f>
        <v>6162.02685546875</v>
      </c>
      <c r="F121" s="225">
        <f>'Salida Stata'!M91</f>
        <v>6114.9228515625</v>
      </c>
      <c r="G121" s="225">
        <f>'Salida Stata'!S91</f>
        <v>6222.92041015625</v>
      </c>
      <c r="H121" s="225">
        <f>'Salida Stata'!Y91</f>
        <v>6112.23193359375</v>
      </c>
      <c r="I121" s="225">
        <f>'Salida Stata'!AE91</f>
        <v>6215.72802734375</v>
      </c>
      <c r="J121" s="225">
        <f>'Salida Stata'!AK91</f>
        <v>6103.40771484375</v>
      </c>
      <c r="K121" s="225">
        <f>'Salida Stata'!AQ91</f>
        <v>6214.24853515625</v>
      </c>
      <c r="L121" s="225">
        <f>'Salida Stata'!AW91</f>
        <v>6092.2744140625</v>
      </c>
      <c r="M121" s="225">
        <f>'Salida Stata'!BC91</f>
        <v>6080.7900390625</v>
      </c>
      <c r="N121" s="225">
        <f>'Salida Stata'!BI91</f>
        <v>6144.4990234375</v>
      </c>
      <c r="O121" s="19" cm="1">
        <f t="array" ref="O121">+SUMPRODUCT($E$30:$N$30/100,$E121:$N121)/$D$14*100</f>
        <v>6205.6807541324897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3.721876561377524E-2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3.7837662410286521E-2</v>
      </c>
      <c r="AB121" s="24">
        <f>+NEA!Y94</f>
        <v>3.7307587374065143E-2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2.6564288798518891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2.677066971319273</v>
      </c>
      <c r="AO121" s="24">
        <f>+NEA!AV94</f>
        <v>2.6635360836629327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5">
      <c r="D122" s="37">
        <f>+NEA!A95</f>
        <v>45444</v>
      </c>
      <c r="E122" s="225">
        <f>'Salida Stata'!G92</f>
        <v>6435.8759765625</v>
      </c>
      <c r="F122" s="225">
        <f>'Salida Stata'!M92</f>
        <v>6389.650390625</v>
      </c>
      <c r="G122" s="225">
        <f>'Salida Stata'!S92</f>
        <v>6492.4091796875</v>
      </c>
      <c r="H122" s="225">
        <f>'Salida Stata'!Y92</f>
        <v>6391.0078125</v>
      </c>
      <c r="I122" s="225">
        <f>'Salida Stata'!AE92</f>
        <v>6484.42138671875</v>
      </c>
      <c r="J122" s="225">
        <f>'Salida Stata'!AK92</f>
        <v>6378.4501953125</v>
      </c>
      <c r="K122" s="225">
        <f>'Salida Stata'!AQ92</f>
        <v>6487.75634765625</v>
      </c>
      <c r="L122" s="225">
        <f>'Salida Stata'!AW92</f>
        <v>6368.64453125</v>
      </c>
      <c r="M122" s="225">
        <f>'Salida Stata'!BC92</f>
        <v>6370.3642578125</v>
      </c>
      <c r="N122" s="225">
        <f>'Salida Stata'!BI92</f>
        <v>6406.8310546875</v>
      </c>
      <c r="O122" s="19" cm="1">
        <f t="array" ref="O122">+SUMPRODUCT($E$30:$N$30/100,$E122:$N122)/$D$14*100</f>
        <v>6482.2840349258031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4.5609505976704767E-2</v>
      </c>
      <c r="U122" s="24">
        <f t="shared" ref="U122:U135" si="39">+I122/I121-1</f>
        <v>4.322797879717144E-2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4.7621150687624292E-2</v>
      </c>
      <c r="Z122" s="24">
        <f t="shared" si="34"/>
        <v>4.2693803066672142E-2</v>
      </c>
      <c r="AA122" s="24">
        <f t="shared" si="23"/>
        <v>4.4572592718231219E-2</v>
      </c>
      <c r="AB122" s="24">
        <f>+NEA!Y95</f>
        <v>4.3818115281907044E-2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2.63827404034702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2.6296740917785617</v>
      </c>
      <c r="AM122" s="24">
        <f t="shared" si="31"/>
        <v>2.6095373925300631</v>
      </c>
      <c r="AN122" s="24">
        <f t="shared" si="31"/>
        <v>2.602244937299337</v>
      </c>
      <c r="AO122" s="24">
        <f>+NEA!AV95</f>
        <v>2.5869816941410284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5">
      <c r="D123" s="37">
        <f>+NEA!A96</f>
        <v>45474</v>
      </c>
      <c r="E123" s="225">
        <f>'Salida Stata'!G93</f>
        <v>6723.712890625</v>
      </c>
      <c r="F123" s="225">
        <f>'Salida Stata'!M93</f>
        <v>6684.70703125</v>
      </c>
      <c r="G123" s="225">
        <f>'Salida Stata'!S93</f>
        <v>6785.4580078125</v>
      </c>
      <c r="H123" s="225">
        <f>'Salida Stata'!Y93</f>
        <v>6696.52099609375</v>
      </c>
      <c r="I123" s="225">
        <f>'Salida Stata'!AE93</f>
        <v>6781.189453125</v>
      </c>
      <c r="J123" s="225">
        <f>'Salida Stata'!AK93</f>
        <v>6679.22998046875</v>
      </c>
      <c r="K123" s="225">
        <f>'Salida Stata'!AQ93</f>
        <v>6794.546875</v>
      </c>
      <c r="L123" s="225">
        <f>'Salida Stata'!AW93</f>
        <v>6683.265625</v>
      </c>
      <c r="M123" s="225">
        <f>'Salida Stata'!BC93</f>
        <v>6704.59912109375</v>
      </c>
      <c r="N123" s="225">
        <f>'Salida Stata'!BI93</f>
        <v>6701.9521484375</v>
      </c>
      <c r="O123" s="19" cm="1">
        <f t="array" ref="O123">+SUMPRODUCT($E$30:$N$30/100,$E123:$N123)/$D$14*100</f>
        <v>6784.9769901899353</v>
      </c>
      <c r="Q123" s="24">
        <f t="shared" si="35"/>
        <v>4.4723813061456452E-2</v>
      </c>
      <c r="R123" s="24">
        <f t="shared" si="36"/>
        <v>4.617727459047094E-2</v>
      </c>
      <c r="S123" s="24">
        <f t="shared" si="37"/>
        <v>4.5137147091999008E-2</v>
      </c>
      <c r="T123" s="24">
        <f t="shared" si="38"/>
        <v>4.7803600395575296E-2</v>
      </c>
      <c r="U123" s="24">
        <f t="shared" si="39"/>
        <v>4.5766314171698408E-2</v>
      </c>
      <c r="V123" s="24">
        <f t="shared" ref="V123:V135" si="40">+J123/J122-1</f>
        <v>4.7155621811908466E-2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5.2467150975134658E-2</v>
      </c>
      <c r="Z123" s="24">
        <f t="shared" ref="Z123:Z135" si="44">+N123/N122-1</f>
        <v>4.6063504910758946E-2</v>
      </c>
      <c r="AA123" s="24">
        <f t="shared" ref="AA123:AA135" si="45">+O123/O122-1</f>
        <v>4.6695416867458706E-2</v>
      </c>
      <c r="AB123" s="24">
        <f>+NEA!Y96</f>
        <v>4.606758600499572E-2</v>
      </c>
      <c r="AD123" s="24">
        <f t="shared" ref="AD123:AD135" si="46">+E123/E111-1</f>
        <v>2.5194733887722598</v>
      </c>
      <c r="AE123" s="24">
        <f t="shared" ref="AE123:AE135" si="47">+F123/F111-1</f>
        <v>2.5222476265675722</v>
      </c>
      <c r="AF123" s="24">
        <f t="shared" ref="AF123:AF135" si="48">+G123/G111-1</f>
        <v>2.5653821560635839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2.5343046102322542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2.5873725236670966</v>
      </c>
      <c r="AM123" s="24">
        <f t="shared" ref="AM123:AM135" si="55">+N123/N111-1</f>
        <v>2.5510407200601777</v>
      </c>
      <c r="AN123" s="24">
        <f t="shared" ref="AN123:AN135" si="56">+O123/O111-1</f>
        <v>2.5482883510333112</v>
      </c>
      <c r="AO123" s="24">
        <f>+NEA!AV96</f>
        <v>2.5312036160642801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5">
      <c r="D124" s="37">
        <f>+NEA!A97</f>
        <v>45505</v>
      </c>
      <c r="E124" s="225">
        <f>'Salida Stata'!G94</f>
        <v>7027.3154296875</v>
      </c>
      <c r="F124" s="225">
        <f>'Salida Stata'!M94</f>
        <v>6984.54833984375</v>
      </c>
      <c r="G124" s="225">
        <f>'Salida Stata'!S94</f>
        <v>7086.00537109375</v>
      </c>
      <c r="H124" s="225">
        <f>'Salida Stata'!Y94</f>
        <v>6994.39892578125</v>
      </c>
      <c r="I124" s="225">
        <f>'Salida Stata'!AE94</f>
        <v>7081.462890625</v>
      </c>
      <c r="J124" s="225">
        <f>'Salida Stata'!AK94</f>
        <v>6972.18994140625</v>
      </c>
      <c r="K124" s="225">
        <f>'Salida Stata'!AQ94</f>
        <v>7090.44384765625</v>
      </c>
      <c r="L124" s="225">
        <f>'Salida Stata'!AW94</f>
        <v>6970.81982421875</v>
      </c>
      <c r="M124" s="225">
        <f>'Salida Stata'!BC94</f>
        <v>6996.54296875</v>
      </c>
      <c r="N124" s="225">
        <f>'Salida Stata'!BI94</f>
        <v>6985.24169921875</v>
      </c>
      <c r="O124" s="19" cm="1">
        <f t="array" ref="O124">+SUMPRODUCT($E$30:$N$30/100,$E124:$N124)/$D$14*100</f>
        <v>7085.0351150661327</v>
      </c>
      <c r="Q124" s="24">
        <f t="shared" si="35"/>
        <v>4.5154001070720762E-2</v>
      </c>
      <c r="R124" s="24">
        <f t="shared" si="36"/>
        <v>4.4854816702068812E-2</v>
      </c>
      <c r="S124" s="24">
        <f t="shared" si="37"/>
        <v>4.4292863198801324E-2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4.3861337578458448E-2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4.3543818561462944E-2</v>
      </c>
      <c r="Z124" s="24">
        <f t="shared" si="44"/>
        <v>4.226970657307616E-2</v>
      </c>
      <c r="AA124" s="24">
        <f t="shared" si="45"/>
        <v>4.422389719376163E-2</v>
      </c>
      <c r="AB124" s="24">
        <f>+NEA!Y97</f>
        <v>4.3657400949174807E-2</v>
      </c>
      <c r="AD124" s="24">
        <f t="shared" si="46"/>
        <v>2.2094116062442843</v>
      </c>
      <c r="AE124" s="24">
        <f t="shared" si="47"/>
        <v>2.2176027564885814</v>
      </c>
      <c r="AF124" s="24">
        <f t="shared" si="48"/>
        <v>2.2641842878896594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2.2481673755854494</v>
      </c>
      <c r="AO124" s="24">
        <f>+NEA!AV97</f>
        <v>2.2276675342236993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5">
      <c r="D125" s="37">
        <f>+NEA!A98</f>
        <v>45536</v>
      </c>
      <c r="E125" s="225">
        <f>'Salida Stata'!G95</f>
        <v>7253.91064453125</v>
      </c>
      <c r="F125" s="225">
        <f>'Salida Stata'!M95</f>
        <v>7212.72802734375</v>
      </c>
      <c r="G125" s="225">
        <f>'Salida Stata'!S95</f>
        <v>7313.12939453125</v>
      </c>
      <c r="H125" s="225">
        <f>'Salida Stata'!Y95</f>
        <v>7225.1953125</v>
      </c>
      <c r="I125" s="225">
        <f>'Salida Stata'!AE95</f>
        <v>7309.3310546875</v>
      </c>
      <c r="J125" s="225">
        <f>'Salida Stata'!AK95</f>
        <v>7203.79296875</v>
      </c>
      <c r="K125" s="225">
        <f>'Salida Stata'!AQ95</f>
        <v>7323.30224609375</v>
      </c>
      <c r="L125" s="225">
        <f>'Salida Stata'!AW95</f>
        <v>7204.3544921875</v>
      </c>
      <c r="M125" s="225">
        <f>'Salida Stata'!BC95</f>
        <v>7234.650390625</v>
      </c>
      <c r="N125" s="225">
        <f>'Salida Stata'!BI95</f>
        <v>7217.37841796875</v>
      </c>
      <c r="O125" s="19" cm="1">
        <f t="array" ref="O125">+SUMPRODUCT($E$30:$N$30/100,$E125:$N125)/$D$14*100</f>
        <v>7316.92989830635</v>
      </c>
      <c r="Q125" s="24">
        <f t="shared" si="35"/>
        <v>3.2244918719099847E-2</v>
      </c>
      <c r="R125" s="24">
        <f t="shared" si="36"/>
        <v>3.2669211579270829E-2</v>
      </c>
      <c r="S125" s="24">
        <f t="shared" si="37"/>
        <v>3.2052476895376936E-2</v>
      </c>
      <c r="T125" s="24">
        <f t="shared" si="38"/>
        <v>3.2997315304398533E-2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3.2730223559104044E-2</v>
      </c>
      <c r="AB125" s="24">
        <f>+NEA!Y98</f>
        <v>3.2656876874425755E-2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1.9548074528753818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1.9696273903020716</v>
      </c>
      <c r="AO125" s="24">
        <f>+NEA!AV98</f>
        <v>1.9508353755728578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5">
      <c r="D126" s="37">
        <f>+NEA!A99</f>
        <v>45566</v>
      </c>
      <c r="E126" s="225">
        <f>'Salida Stata'!G96</f>
        <v>7431.89404296875</v>
      </c>
      <c r="F126" s="225">
        <f>'Salida Stata'!M96</f>
        <v>7395.263671875</v>
      </c>
      <c r="G126" s="225">
        <f>'Salida Stata'!S96</f>
        <v>7492.5087890625</v>
      </c>
      <c r="H126" s="225">
        <f>'Salida Stata'!Y96</f>
        <v>7416.14013671875</v>
      </c>
      <c r="I126" s="225">
        <f>'Salida Stata'!AE96</f>
        <v>7488.578125</v>
      </c>
      <c r="J126" s="225">
        <f>'Salida Stata'!AK96</f>
        <v>7394.27490234375</v>
      </c>
      <c r="K126" s="225">
        <f>'Salida Stata'!AQ96</f>
        <v>7509.767578125</v>
      </c>
      <c r="L126" s="225">
        <f>'Salida Stata'!AW96</f>
        <v>7399.431640625</v>
      </c>
      <c r="M126" s="225">
        <f>'Salida Stata'!BC96</f>
        <v>7436.3291015625</v>
      </c>
      <c r="N126" s="225">
        <f>'Salida Stata'!BI96</f>
        <v>7419.255859375</v>
      </c>
      <c r="O126" s="19" cm="1">
        <f t="array" ref="O126">+SUMPRODUCT($E$30:$N$30/100,$E126:$N126)/$D$14*100</f>
        <v>7504.4519646147992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2.6427634957965074E-2</v>
      </c>
      <c r="U126" s="24">
        <f t="shared" si="39"/>
        <v>2.452304718056908E-2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2.7971020738450703E-2</v>
      </c>
      <c r="AA126" s="24">
        <f t="shared" si="45"/>
        <v>2.5628517549669994E-2</v>
      </c>
      <c r="AB126" s="24">
        <f>+NEA!Y99</f>
        <v>2.5623967395638658E-2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1.8600655219212179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1.8525530773908963</v>
      </c>
      <c r="AN126" s="24">
        <f t="shared" si="56"/>
        <v>1.8365247615334277</v>
      </c>
      <c r="AO126" s="24">
        <f>+NEA!AV99</f>
        <v>1.8180341799727664</v>
      </c>
      <c r="AQ126" s="24">
        <f t="shared" si="57"/>
        <v>-3.4348212786901033E-3</v>
      </c>
      <c r="AR126" s="24">
        <f t="shared" si="58"/>
        <v>-5.6520039033276515E-2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7419.255859375</v>
      </c>
      <c r="AV126" s="52">
        <f t="shared" si="29"/>
        <v>0.12638183593750796</v>
      </c>
      <c r="AW126" s="52">
        <f t="shared" si="24"/>
        <v>-0.37733855915663383</v>
      </c>
    </row>
    <row r="127" spans="4:49" x14ac:dyDescent="0.25">
      <c r="D127" s="37">
        <f>+NEA!A100</f>
        <v>45597</v>
      </c>
      <c r="E127" s="225">
        <f>'Salida Stata'!G97</f>
        <v>7545.92919921875</v>
      </c>
      <c r="F127" s="225">
        <f>'Salida Stata'!M97</f>
        <v>7516.25048828125</v>
      </c>
      <c r="G127" s="225">
        <f>'Salida Stata'!S97</f>
        <v>7622.84423828125</v>
      </c>
      <c r="H127" s="225">
        <f>'Salida Stata'!Y97</f>
        <v>7549.50927734375</v>
      </c>
      <c r="I127" s="225">
        <f>'Salida Stata'!AE97</f>
        <v>7624.22119140625</v>
      </c>
      <c r="J127" s="225">
        <f>'Salida Stata'!AK97</f>
        <v>7529.97021484375</v>
      </c>
      <c r="K127" s="225">
        <f>'Salida Stata'!AQ97</f>
        <v>7652.6123046875</v>
      </c>
      <c r="L127" s="225">
        <f>'Salida Stata'!AW97</f>
        <v>7547.05419921875</v>
      </c>
      <c r="M127" s="225">
        <f>'Salida Stata'!BC97</f>
        <v>7587.68701171875</v>
      </c>
      <c r="N127" s="225">
        <f>'Salida Stata'!BI97</f>
        <v>7585.33837890625</v>
      </c>
      <c r="O127" s="19" cm="1">
        <f t="array" ref="O127">+SUMPRODUCT($E$30:$N$30/100,$E127:$N127)/$D$14*100</f>
        <v>7638.0681766444868</v>
      </c>
      <c r="Q127" s="24">
        <f t="shared" si="35"/>
        <v>1.5344023419963548E-2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1.8113327275496749E-2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2.2385333877033897E-2</v>
      </c>
      <c r="AA127" s="24">
        <f t="shared" si="45"/>
        <v>1.7804926017211953E-2</v>
      </c>
      <c r="AB127" s="24">
        <f>+NEA!Y100</f>
        <v>1.7763802482029467E-2</v>
      </c>
      <c r="AD127" s="24">
        <f t="shared" si="46"/>
        <v>1.5102901741642749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1.5602137050905256</v>
      </c>
      <c r="AO127" s="24">
        <f>+NEA!AV100</f>
        <v>1.5420536013539685</v>
      </c>
      <c r="AQ127" s="24">
        <f t="shared" si="57"/>
        <v>-7.0413104570703489E-3</v>
      </c>
      <c r="AR127" s="24">
        <f t="shared" si="58"/>
        <v>-8.6774205804083238E-2</v>
      </c>
      <c r="AS127" s="35">
        <f t="shared" ref="AS127:AS135" si="59">+D127</f>
        <v>45597</v>
      </c>
      <c r="AT127" s="19">
        <f t="shared" ref="AT127:AT135" si="60">+E127</f>
        <v>7545.92919921875</v>
      </c>
      <c r="AU127" s="19">
        <f t="shared" si="27"/>
        <v>7585.33837890625</v>
      </c>
      <c r="AV127" s="52">
        <f t="shared" si="29"/>
        <v>-0.39409179687500284</v>
      </c>
      <c r="AW127" s="52">
        <f t="shared" si="24"/>
        <v>-0.50381221762634709</v>
      </c>
    </row>
    <row r="128" spans="4:49" x14ac:dyDescent="0.25">
      <c r="D128" s="37">
        <f>+NEA!A101</f>
        <v>45627</v>
      </c>
      <c r="E128" s="225">
        <f>'Salida Stata'!G98</f>
        <v>7761.10693359375</v>
      </c>
      <c r="F128" s="225">
        <f>'Salida Stata'!M98</f>
        <v>7731.181640625</v>
      </c>
      <c r="G128" s="225">
        <f>'Salida Stata'!S98</f>
        <v>7868.21826171875</v>
      </c>
      <c r="H128" s="225">
        <f>'Salida Stata'!Y98</f>
        <v>7767.70166015625</v>
      </c>
      <c r="I128" s="225">
        <f>'Salida Stata'!AE98</f>
        <v>7874.57080078125</v>
      </c>
      <c r="J128" s="225">
        <f>'Salida Stata'!AK98</f>
        <v>7756.9423828125</v>
      </c>
      <c r="K128" s="225">
        <f>'Salida Stata'!AQ98</f>
        <v>7902.90087890625</v>
      </c>
      <c r="L128" s="225">
        <f>'Salida Stata'!AW98</f>
        <v>7783.61279296875</v>
      </c>
      <c r="M128" s="225">
        <f>'Salida Stata'!BC98</f>
        <v>7831.0185546875</v>
      </c>
      <c r="N128" s="225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2.8515737253044682E-2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3.055948512326645E-2</v>
      </c>
      <c r="AB128" s="24">
        <f>+NEA!Y101</f>
        <v>2.9301617430987692E-2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1.0385202837552119</v>
      </c>
      <c r="AQ128" s="24">
        <f t="shared" si="57"/>
        <v>-5.2207711594052242E-3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5">
      <c r="D129" s="37">
        <f>+NEA!A102</f>
        <v>45658</v>
      </c>
      <c r="E129" s="225">
        <f>'Salida Stata'!G99</f>
        <v>7948.90185546875</v>
      </c>
      <c r="F129" s="225">
        <f>'Salida Stata'!M99</f>
        <v>7921.865234375</v>
      </c>
      <c r="G129" s="225">
        <f>'Salida Stata'!S99</f>
        <v>8075.29638671875</v>
      </c>
      <c r="H129" s="225">
        <f>'Salida Stata'!Y99</f>
        <v>7966.57373046875</v>
      </c>
      <c r="I129" s="225">
        <f>'Salida Stata'!AE99</f>
        <v>8086.19482421875</v>
      </c>
      <c r="J129" s="225">
        <f>'Salida Stata'!AK99</f>
        <v>7954.9482421875</v>
      </c>
      <c r="K129" s="225">
        <f>'Salida Stata'!AQ99</f>
        <v>8115.02783203125</v>
      </c>
      <c r="L129" s="225">
        <f>'Salida Stata'!AW99</f>
        <v>7991.55419921875</v>
      </c>
      <c r="M129" s="225">
        <f>'Salida Stata'!BC99</f>
        <v>8052.46435546875</v>
      </c>
      <c r="N129" s="225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2.4796521174364372E-2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0.74811738302864073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5">
      <c r="D130" s="37">
        <f>+NEA!A103</f>
        <v>45689</v>
      </c>
      <c r="E130" s="225">
        <f>'Salida Stata'!G100</f>
        <v>8108.126953125</v>
      </c>
      <c r="F130" s="225">
        <f>'Salida Stata'!M100</f>
        <v>8079.55615234375</v>
      </c>
      <c r="G130" s="225">
        <f>'Salida Stata'!S100</f>
        <v>8230.455078125</v>
      </c>
      <c r="H130" s="225">
        <f>'Salida Stata'!Y100</f>
        <v>8117.67724609375</v>
      </c>
      <c r="I130" s="225">
        <f>'Salida Stata'!AE100</f>
        <v>8241.5751953125</v>
      </c>
      <c r="J130" s="225">
        <f>'Salida Stata'!AK100</f>
        <v>8101.6181640625</v>
      </c>
      <c r="K130" s="225">
        <f>'Salida Stata'!AQ100</f>
        <v>8267.4765625</v>
      </c>
      <c r="L130" s="225">
        <f>'Salida Stata'!AW100</f>
        <v>8137.85400390625</v>
      </c>
      <c r="M130" s="225">
        <f>'Salida Stata'!BC100</f>
        <v>8202.8681640625</v>
      </c>
      <c r="N130" s="225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1.9112393132259653E-2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0.60648739192676793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5">
      <c r="D131" s="37">
        <f>+NEA!A104</f>
        <v>45717</v>
      </c>
      <c r="E131" s="225">
        <f>'Salida Stata'!G101</f>
        <v>8386.7392578125</v>
      </c>
      <c r="F131" s="225">
        <f>'Salida Stata'!M101</f>
        <v>8354.787109375</v>
      </c>
      <c r="G131" s="225">
        <f>'Salida Stata'!S101</f>
        <v>8485.9453125</v>
      </c>
      <c r="H131" s="225">
        <f>'Salida Stata'!Y101</f>
        <v>8373.84765625</v>
      </c>
      <c r="I131" s="225">
        <f>'Salida Stata'!AE101</f>
        <v>8491.302734375</v>
      </c>
      <c r="J131" s="225">
        <f>'Salida Stata'!AK101</f>
        <v>8346.5224609375</v>
      </c>
      <c r="K131" s="225">
        <f>'Salida Stata'!AQ101</f>
        <v>8501.3974609375</v>
      </c>
      <c r="L131" s="225">
        <f>'Salida Stata'!AW101</f>
        <v>8368.3486328125</v>
      </c>
      <c r="M131" s="225">
        <f>'Salida Stata'!BC101</f>
        <v>8437.8564453125</v>
      </c>
      <c r="N131" s="225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3.1283883387685396E-2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0.50141896514168494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5">
      <c r="D132" s="37">
        <f>+NEA!A105</f>
        <v>45748</v>
      </c>
      <c r="E132" s="225">
        <f>'Salida Stata'!G102</f>
        <v>8617.4619140625</v>
      </c>
      <c r="F132" s="225">
        <f>'Salida Stata'!M102</f>
        <v>8585.8974609375</v>
      </c>
      <c r="G132" s="225">
        <f>'Salida Stata'!S102</f>
        <v>8711.234375</v>
      </c>
      <c r="H132" s="225">
        <f>'Salida Stata'!Y102</f>
        <v>8599.748046875</v>
      </c>
      <c r="I132" s="225">
        <f>'Salida Stata'!AE102</f>
        <v>8715.03125</v>
      </c>
      <c r="J132" s="225">
        <f>'Salida Stata'!AK102</f>
        <v>8573.7080078125</v>
      </c>
      <c r="K132" s="225">
        <f>'Salida Stata'!AQ102</f>
        <v>8721.4658203125</v>
      </c>
      <c r="L132" s="225">
        <f>'Salida Stata'!AW102</f>
        <v>8587.85546875</v>
      </c>
      <c r="M132" s="225">
        <f>'Salida Stata'!BC102</f>
        <v>8658.6591796875</v>
      </c>
      <c r="N132" s="225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2.6623690309882653E-2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0.45021763899260825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5">
      <c r="D133" s="37">
        <f>+NEA!A106</f>
        <v>45778</v>
      </c>
      <c r="E133" s="225">
        <f>'Salida Stata'!G103</f>
        <v>8721.158203125</v>
      </c>
      <c r="F133" s="225">
        <f>'Salida Stata'!M103</f>
        <v>8693.896484375</v>
      </c>
      <c r="G133" s="225">
        <f>'Salida Stata'!S103</f>
        <v>8813.7470703125</v>
      </c>
      <c r="H133" s="225">
        <f>'Salida Stata'!Y103</f>
        <v>8712.08203125</v>
      </c>
      <c r="I133" s="225">
        <f>'Salida Stata'!AE103</f>
        <v>8817.859375</v>
      </c>
      <c r="J133" s="225">
        <f>'Salida Stata'!AK103</f>
        <v>8686.2685546875</v>
      </c>
      <c r="K133" s="225">
        <f>'Salida Stata'!AQ103</f>
        <v>8829.7412109375</v>
      </c>
      <c r="L133" s="225">
        <f>'Salida Stata'!AW103</f>
        <v>8701.068359375</v>
      </c>
      <c r="M133" s="225">
        <f>'Salida Stata'!BC103</f>
        <v>8772.3291015625</v>
      </c>
      <c r="N133" s="225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1.2705034032927554E-2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0.42535200331111156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0.42156124849312038</v>
      </c>
      <c r="AO133" s="24">
        <f>+NEA!AV106</f>
        <v>0.41582180765593058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5">
      <c r="D134" s="37">
        <f>+NEA!A107</f>
        <v>45809</v>
      </c>
      <c r="E134" s="225">
        <f>'Salida Stata'!G104</f>
        <v>8802.626953125</v>
      </c>
      <c r="F134" s="225">
        <f>'Salida Stata'!M104</f>
        <v>8781.5849609375</v>
      </c>
      <c r="G134" s="225">
        <f>'Salida Stata'!S104</f>
        <v>8904.24609375</v>
      </c>
      <c r="H134" s="225">
        <f>'Salida Stata'!Y104</f>
        <v>8809.951171875</v>
      </c>
      <c r="I134" s="225">
        <f>'Salida Stata'!AE104</f>
        <v>8912.4970703125</v>
      </c>
      <c r="J134" s="225">
        <f>'Salida Stata'!AK104</f>
        <v>8781.7529296875</v>
      </c>
      <c r="K134" s="225">
        <f>'Salida Stata'!AQ104</f>
        <v>8931.07421875</v>
      </c>
      <c r="L134" s="225">
        <f>'Salida Stata'!AW104</f>
        <v>8806.173828125</v>
      </c>
      <c r="M134" s="225">
        <f>'Salida Stata'!BC104</f>
        <v>8885.2548828125</v>
      </c>
      <c r="N134" s="225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1.0597560153735142E-2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0.37444754725022666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0.39477972109927362</v>
      </c>
      <c r="AM134" s="24">
        <f t="shared" si="55"/>
        <v>0.37723179071410451</v>
      </c>
      <c r="AN134" s="24">
        <f t="shared" si="56"/>
        <v>0.37556816066723209</v>
      </c>
      <c r="AO134" s="24">
        <f>+NEA!AV107</f>
        <v>0.37076186308867309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5">
      <c r="D135" s="37">
        <f>+NEA!A108</f>
        <v>45839</v>
      </c>
      <c r="E135" s="225">
        <f>'Salida Stata'!G105</f>
        <v>8945.927734375</v>
      </c>
      <c r="F135" s="225">
        <f>'Salida Stata'!M105</f>
        <v>8930.048828125</v>
      </c>
      <c r="G135" s="225">
        <f>'Salida Stata'!S105</f>
        <v>9063.9130859375</v>
      </c>
      <c r="H135" s="225">
        <f>'Salida Stata'!Y105</f>
        <v>8963.2275390625</v>
      </c>
      <c r="I135" s="225">
        <f>'Salida Stata'!AE105</f>
        <v>9078.646484375</v>
      </c>
      <c r="J135" s="225">
        <f>'Salida Stata'!AK105</f>
        <v>8933.97265625</v>
      </c>
      <c r="K135" s="225">
        <f>'Salida Stata'!AQ105</f>
        <v>9095.8955078125</v>
      </c>
      <c r="L135" s="225">
        <f>'Salida Stata'!AW105</f>
        <v>8967.798828125</v>
      </c>
      <c r="M135" s="225">
        <f>'Salida Stata'!BC105</f>
        <v>9058.55859375</v>
      </c>
      <c r="N135" s="225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1.7051666315376801E-2</v>
      </c>
      <c r="AD135" s="24">
        <f t="shared" si="46"/>
        <v>0.33050412471485457</v>
      </c>
      <c r="AE135" s="24">
        <f t="shared" si="47"/>
        <v>0.33589232652655743</v>
      </c>
      <c r="AF135" s="24">
        <f t="shared" si="48"/>
        <v>0.33578500898563957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0.33757524181298093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0.35109622963889286</v>
      </c>
      <c r="AM135" s="24">
        <f t="shared" si="55"/>
        <v>0.34228191733431212</v>
      </c>
      <c r="AN135" s="24">
        <f t="shared" si="56"/>
        <v>0.33743096671985562</v>
      </c>
      <c r="AO135" s="24">
        <f>+NEA!AV108</f>
        <v>0.33273954343639089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5">
      <c r="D136" s="37">
        <f>+NEA!A109</f>
        <v>45870</v>
      </c>
      <c r="E136" s="225">
        <f>'Salida Stata'!G106</f>
        <v>9093.3583984375</v>
      </c>
      <c r="F136" s="225">
        <f>'Salida Stata'!M106</f>
        <v>9080.291015625</v>
      </c>
      <c r="G136" s="225">
        <f>'Salida Stata'!S106</f>
        <v>9226.8798828125</v>
      </c>
      <c r="H136" s="225">
        <f>'Salida Stata'!Y106</f>
        <v>9120.1162109375</v>
      </c>
      <c r="I136" s="225">
        <f>'Salida Stata'!AE106</f>
        <v>9245.806640625</v>
      </c>
      <c r="J136" s="225">
        <f>'Salida Stata'!AK106</f>
        <v>9088.3017578125</v>
      </c>
      <c r="K136" s="225">
        <f>'Salida Stata'!AQ106</f>
        <v>9264.5771484375</v>
      </c>
      <c r="L136" s="225">
        <f>'Salida Stata'!AW106</f>
        <v>9130.486328125</v>
      </c>
      <c r="M136" s="225">
        <f>'Salida Stata'!BC106</f>
        <v>9232.6953125</v>
      </c>
      <c r="N136" s="225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1.6846544217424375E-2</v>
      </c>
      <c r="AD136" s="24">
        <f t="shared" ref="AD136" si="73">+E136/E124-1</f>
        <v>0.29400174069628693</v>
      </c>
      <c r="AE136" s="24">
        <f t="shared" ref="AE136" si="74">+F136/F124-1</f>
        <v>0.30005414434974531</v>
      </c>
      <c r="AF136" s="24">
        <f t="shared" ref="AF136" si="75">+G136/G124-1</f>
        <v>0.30212713646141354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0.30336695278119619</v>
      </c>
      <c r="AO136" s="24">
        <f>+NEA!AV109</f>
        <v>0.29850236088269622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5">
      <c r="D137" s="37">
        <f>+NEA!A110</f>
        <v>45901</v>
      </c>
      <c r="E137" s="225">
        <f>'Salida Stata'!G107</f>
        <v>9260.0986328125</v>
      </c>
      <c r="F137" s="225">
        <f>'Salida Stata'!M107</f>
        <v>9243.984375</v>
      </c>
      <c r="G137" s="225">
        <f>'Salida Stata'!S107</f>
        <v>9396.9677734375</v>
      </c>
      <c r="H137" s="225">
        <f>'Salida Stata'!Y107</f>
        <v>9281.099609375</v>
      </c>
      <c r="I137" s="225">
        <f>'Salida Stata'!AE107</f>
        <v>9413.0537109375</v>
      </c>
      <c r="J137" s="225">
        <f>'Salida Stata'!AK107</f>
        <v>9253.4189453125</v>
      </c>
      <c r="K137" s="225">
        <f>'Salida Stata'!AQ107</f>
        <v>9432.47265625</v>
      </c>
      <c r="L137" s="225">
        <f>'Salida Stata'!AW107</f>
        <v>9294.478515625</v>
      </c>
      <c r="M137" s="225">
        <f>'Salida Stata'!BC107</f>
        <v>9397.1962890625</v>
      </c>
      <c r="N137" s="225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1.7947295355935866E-2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0.28454653583110323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0.28487467007962874</v>
      </c>
      <c r="AO137" s="24">
        <f>+NEA!AV110</f>
        <v>0.28000596894739282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5">
      <c r="D138" s="37">
        <f>+NEA!A111</f>
        <v>45931</v>
      </c>
      <c r="E138" s="225">
        <f>'Salida Stata'!G108</f>
        <v>9462.74609375</v>
      </c>
      <c r="F138" s="225">
        <f>'Salida Stata'!M108</f>
        <v>9446.2646484375</v>
      </c>
      <c r="G138" s="225">
        <f>'Salida Stata'!S108</f>
        <v>9609.650390625</v>
      </c>
      <c r="H138" s="225">
        <f>'Salida Stata'!Y108</f>
        <v>9483.1064453125</v>
      </c>
      <c r="I138" s="225">
        <f>'Salida Stata'!AE108</f>
        <v>9627.2490234375</v>
      </c>
      <c r="J138" s="225">
        <f>'Salida Stata'!AK108</f>
        <v>9459.7724609375</v>
      </c>
      <c r="K138" s="225">
        <f>'Salida Stata'!AQ108</f>
        <v>9647.34765625</v>
      </c>
      <c r="L138" s="225">
        <f>'Salida Stata'!AW108</f>
        <v>9502.14453125</v>
      </c>
      <c r="M138" s="225">
        <f>'Salida Stata'!BC108</f>
        <v>9607.6484375</v>
      </c>
      <c r="N138" s="225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2.1844374914688158E-2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0.28559105116333416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0.28557946370021625</v>
      </c>
      <c r="AN138" s="24">
        <f t="shared" ref="AN138" si="137">+O138/O126-1</f>
        <v>0.2806585271061024</v>
      </c>
      <c r="AO138" s="24">
        <f>+NEA!AV111</f>
        <v>0.27528893708230284</v>
      </c>
      <c r="AQ138" s="24">
        <f t="shared" ref="AQ138" si="138">+Q138-Z138</f>
        <v>-1.0474404834297513E-3</v>
      </c>
      <c r="AR138" s="24">
        <f t="shared" ref="AR138" si="139">+AD138-AM138</f>
        <v>-1.2317756921360612E-2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5">
      <c r="D139" s="37">
        <f>+NEA!A112</f>
        <v>45962</v>
      </c>
      <c r="E139" s="225">
        <f>'Salida Stata'!G109</f>
        <v>9698.0517578125</v>
      </c>
      <c r="F139" s="225">
        <f>'Salida Stata'!M109</f>
        <v>9676.8330078125</v>
      </c>
      <c r="G139" s="225">
        <f>'Salida Stata'!S109</f>
        <v>9851.2529296875</v>
      </c>
      <c r="H139" s="225">
        <f>'Salida Stata'!Y109</f>
        <v>9710.7978515625</v>
      </c>
      <c r="I139" s="225">
        <f>'Salida Stata'!AE109</f>
        <v>9868.3564453125</v>
      </c>
      <c r="J139" s="225">
        <f>'Salida Stata'!AK109</f>
        <v>9686.615234375</v>
      </c>
      <c r="K139" s="225">
        <f>'Salida Stata'!AQ109</f>
        <v>9884.04296875</v>
      </c>
      <c r="L139" s="225">
        <f>'Salida Stata'!AW109</f>
        <v>9725.0205078125</v>
      </c>
      <c r="M139" s="225">
        <f>'Salida Stata'!BC109</f>
        <v>9835.1025390625</v>
      </c>
      <c r="N139" s="225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2.3768836137389338E-2</v>
      </c>
      <c r="AD139" s="24">
        <f t="shared" ref="AD139" si="154">+E139/E127-1</f>
        <v>0.28520312101743084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0.28898656210681994</v>
      </c>
      <c r="AO139" s="24">
        <f>+NEA!AV112</f>
        <v>0.28281342652554242</v>
      </c>
      <c r="AQ139" s="24">
        <f t="shared" ref="AQ139" si="165">+Q139-Z139</f>
        <v>1.1755258204599883E-3</v>
      </c>
      <c r="AR139" s="24">
        <f t="shared" ref="AR139" si="166">+AD139-AM139</f>
        <v>-2.0181341628024985E-3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2" workbookViewId="0">
      <pane xSplit="4" ySplit="31" topLeftCell="E126" activePane="bottomRight" state="frozen"/>
      <selection pane="topRight" activeCell="E1" sqref="E1"/>
      <selection pane="bottomLeft" activeCell="A32" sqref="A32"/>
      <selection pane="bottomRight" activeCell="L139" sqref="L139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5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5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5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5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5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5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5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5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5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5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5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5">
      <c r="B16" s="236" t="s">
        <v>68</v>
      </c>
      <c r="C16" s="236"/>
      <c r="D16" s="236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225">
        <f>'Salida Stata'!H2</f>
        <v>100</v>
      </c>
      <c r="F32" s="225">
        <f>'Salida Stata'!N2</f>
        <v>100</v>
      </c>
      <c r="G32" s="225">
        <f>'Salida Stata'!T2</f>
        <v>100</v>
      </c>
      <c r="H32" s="225">
        <f>'Salida Stata'!Z2</f>
        <v>100</v>
      </c>
      <c r="I32" s="225">
        <f>'Salida Stata'!AF2</f>
        <v>100</v>
      </c>
      <c r="J32" s="225">
        <f>'Salida Stata'!AL2</f>
        <v>100</v>
      </c>
      <c r="K32" s="225">
        <f>'Salida Stata'!AR2</f>
        <v>100</v>
      </c>
      <c r="L32" s="225">
        <f>'Salida Stata'!AX2</f>
        <v>100</v>
      </c>
      <c r="M32" s="225">
        <f>'Salida Stata'!BD2</f>
        <v>100</v>
      </c>
      <c r="N32" s="225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5">
      <c r="D33" s="37">
        <f>+CUY!A6</f>
        <v>42736</v>
      </c>
      <c r="E33" s="225">
        <f>'Salida Stata'!H3</f>
        <v>101.60206604003906</v>
      </c>
      <c r="F33" s="225">
        <f>'Salida Stata'!N3</f>
        <v>101.62483978271484</v>
      </c>
      <c r="G33" s="225">
        <f>'Salida Stata'!T3</f>
        <v>101.68643188476563</v>
      </c>
      <c r="H33" s="225">
        <f>'Salida Stata'!Z3</f>
        <v>101.74562072753906</v>
      </c>
      <c r="I33" s="225">
        <f>'Salida Stata'!AF3</f>
        <v>101.69240570068359</v>
      </c>
      <c r="J33" s="225">
        <f>'Salida Stata'!AL3</f>
        <v>101.75642395019531</v>
      </c>
      <c r="K33" s="225">
        <f>'Salida Stata'!AR3</f>
        <v>101.78123474121094</v>
      </c>
      <c r="L33" s="225">
        <f>'Salida Stata'!AX3</f>
        <v>101.79591369628906</v>
      </c>
      <c r="M33" s="225">
        <f>'Salida Stata'!BD3</f>
        <v>101.82838439941406</v>
      </c>
      <c r="N33" s="225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1.7074000000000034E-2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5">
      <c r="D34" s="37">
        <f>+CUY!A7</f>
        <v>42767</v>
      </c>
      <c r="E34" s="225">
        <f>'Salida Stata'!H4</f>
        <v>103.07835388183594</v>
      </c>
      <c r="F34" s="225">
        <f>'Salida Stata'!N4</f>
        <v>103.11430358886719</v>
      </c>
      <c r="G34" s="225">
        <f>'Salida Stata'!T4</f>
        <v>103.28166961669922</v>
      </c>
      <c r="H34" s="225">
        <f>'Salida Stata'!Z4</f>
        <v>103.36339569091797</v>
      </c>
      <c r="I34" s="225">
        <f>'Salida Stata'!AF4</f>
        <v>103.26448059082031</v>
      </c>
      <c r="J34" s="225">
        <f>'Salida Stata'!AL4</f>
        <v>103.35926818847656</v>
      </c>
      <c r="K34" s="225">
        <f>'Salida Stata'!AR4</f>
        <v>103.42000579833984</v>
      </c>
      <c r="L34" s="225">
        <f>'Salida Stata'!AX4</f>
        <v>103.46234130859375</v>
      </c>
      <c r="M34" s="225">
        <f>'Salida Stata'!BD4</f>
        <v>103.52762603759766</v>
      </c>
      <c r="N34" s="225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1.5316486312696886E-2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5">
      <c r="D35" s="37">
        <f>+CUY!A8</f>
        <v>42795</v>
      </c>
      <c r="E35" s="225">
        <f>'Salida Stata'!H5</f>
        <v>105.65979766845703</v>
      </c>
      <c r="F35" s="225">
        <f>'Salida Stata'!N5</f>
        <v>105.76007843017578</v>
      </c>
      <c r="G35" s="225">
        <f>'Salida Stata'!T5</f>
        <v>105.93234252929688</v>
      </c>
      <c r="H35" s="225">
        <f>'Salida Stata'!Z5</f>
        <v>106.02092742919922</v>
      </c>
      <c r="I35" s="225">
        <f>'Salida Stata'!AF5</f>
        <v>105.98654174804688</v>
      </c>
      <c r="J35" s="225">
        <f>'Salida Stata'!AL5</f>
        <v>106.016357421875</v>
      </c>
      <c r="K35" s="225">
        <f>'Salida Stata'!AR5</f>
        <v>106.08164215087891</v>
      </c>
      <c r="L35" s="225">
        <f>'Salida Stata'!AX5</f>
        <v>106.07450103759766</v>
      </c>
      <c r="M35" s="225">
        <f>'Salida Stata'!BD5</f>
        <v>106.14899444580078</v>
      </c>
      <c r="N35" s="225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2.5745362426064178E-2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5">
      <c r="D36" s="37">
        <f>+CUY!A9</f>
        <v>42826</v>
      </c>
      <c r="E36" s="225">
        <f>'Salida Stata'!H6</f>
        <v>109.13150024414063</v>
      </c>
      <c r="F36" s="225">
        <f>'Salida Stata'!N6</f>
        <v>109.36410522460938</v>
      </c>
      <c r="G36" s="225">
        <f>'Salida Stata'!T6</f>
        <v>109.49854278564453</v>
      </c>
      <c r="H36" s="225">
        <f>'Salida Stata'!Z6</f>
        <v>109.58688354492188</v>
      </c>
      <c r="I36" s="225">
        <f>'Salida Stata'!AF6</f>
        <v>109.57608032226563</v>
      </c>
      <c r="J36" s="225">
        <f>'Salida Stata'!AL6</f>
        <v>109.51718139648438</v>
      </c>
      <c r="K36" s="225">
        <f>'Salida Stata'!AR6</f>
        <v>109.49789428710938</v>
      </c>
      <c r="L36" s="225">
        <f>'Salida Stata'!AX6</f>
        <v>109.44815063476563</v>
      </c>
      <c r="M36" s="225">
        <f>'Salida Stata'!BD6</f>
        <v>109.55227661132813</v>
      </c>
      <c r="N36" s="225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3.3295633275996384E-2</v>
      </c>
      <c r="AQ36" s="24">
        <f t="shared" si="11"/>
        <v>1.7391956900818517E-3</v>
      </c>
      <c r="AT36" s="19">
        <f t="shared" si="8"/>
        <v>109.13150024414063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5">
      <c r="D37" s="37">
        <f>+CUY!A10</f>
        <v>42856</v>
      </c>
      <c r="E37" s="225">
        <f>'Salida Stata'!H7</f>
        <v>111.03797149658203</v>
      </c>
      <c r="F37" s="225">
        <f>'Salida Stata'!N7</f>
        <v>111.26253509521484</v>
      </c>
      <c r="G37" s="225">
        <f>'Salida Stata'!T7</f>
        <v>111.34070587158203</v>
      </c>
      <c r="H37" s="225">
        <f>'Salida Stata'!Z7</f>
        <v>111.42481231689453</v>
      </c>
      <c r="I37" s="225">
        <f>'Salida Stata'!AF7</f>
        <v>111.45428466796875</v>
      </c>
      <c r="J37" s="225">
        <f>'Salida Stata'!AL7</f>
        <v>111.35435485839844</v>
      </c>
      <c r="K37" s="225">
        <f>'Salida Stata'!AR7</f>
        <v>111.31989288330078</v>
      </c>
      <c r="L37" s="225">
        <f>'Salida Stata'!AX7</f>
        <v>111.22903442382813</v>
      </c>
      <c r="M37" s="225">
        <f>'Salida Stata'!BD7</f>
        <v>111.39208984375</v>
      </c>
      <c r="N37" s="225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1.6980263242047267E-2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5">
      <c r="D38" s="37">
        <f>+CUY!A11</f>
        <v>42887</v>
      </c>
      <c r="E38" s="225">
        <f>'Salida Stata'!H8</f>
        <v>112.00383758544922</v>
      </c>
      <c r="F38" s="225">
        <f>'Salida Stata'!N8</f>
        <v>112.24875640869141</v>
      </c>
      <c r="G38" s="225">
        <f>'Salida Stata'!T8</f>
        <v>112.39136505126953</v>
      </c>
      <c r="H38" s="225">
        <f>'Salida Stata'!Z8</f>
        <v>112.5484619140625</v>
      </c>
      <c r="I38" s="225">
        <f>'Salida Stata'!AF8</f>
        <v>112.53416442871094</v>
      </c>
      <c r="J38" s="225">
        <f>'Salida Stata'!AL8</f>
        <v>112.50791931152344</v>
      </c>
      <c r="K38" s="225">
        <f>'Salida Stata'!AR8</f>
        <v>112.54891204833984</v>
      </c>
      <c r="L38" s="225">
        <f>'Salida Stata'!AX8</f>
        <v>112.48062133789063</v>
      </c>
      <c r="M38" s="225">
        <f>'Salida Stata'!BD8</f>
        <v>112.68894195556641</v>
      </c>
      <c r="N38" s="225">
        <f>'Salida Stata'!BJ8</f>
        <v>112.68484497070313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1.0068359190757992E-2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112.68484497070313</v>
      </c>
      <c r="AV38" s="52">
        <f t="shared" si="12"/>
        <v>-6.8100738525389559E-3</v>
      </c>
    </row>
    <row r="39" spans="4:49" x14ac:dyDescent="0.25">
      <c r="D39" s="37">
        <f>+CUY!A12</f>
        <v>42917</v>
      </c>
      <c r="E39" s="225">
        <f>'Salida Stata'!H9</f>
        <v>113.48530578613281</v>
      </c>
      <c r="F39" s="225">
        <f>'Salida Stata'!N9</f>
        <v>113.77794647216797</v>
      </c>
      <c r="G39" s="225">
        <f>'Salida Stata'!T9</f>
        <v>113.97200012207031</v>
      </c>
      <c r="H39" s="225">
        <f>'Salida Stata'!Z9</f>
        <v>114.13541412353516</v>
      </c>
      <c r="I39" s="225">
        <f>'Salida Stata'!AF9</f>
        <v>114.11854553222656</v>
      </c>
      <c r="J39" s="225">
        <f>'Salida Stata'!AL9</f>
        <v>114.13799285888672</v>
      </c>
      <c r="K39" s="225">
        <f>'Salida Stata'!AR9</f>
        <v>114.19976043701172</v>
      </c>
      <c r="L39" s="225">
        <f>'Salida Stata'!AX9</f>
        <v>114.15845489501953</v>
      </c>
      <c r="M39" s="225">
        <f>'Salida Stata'!BD9</f>
        <v>114.43871307373047</v>
      </c>
      <c r="N39" s="225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1.4129705825323802E-2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5">
      <c r="D40" s="37">
        <f>+CUY!A13</f>
        <v>42948</v>
      </c>
      <c r="E40" s="225">
        <f>'Salida Stata'!H10</f>
        <v>115.16047668457031</v>
      </c>
      <c r="F40" s="225">
        <f>'Salida Stata'!N10</f>
        <v>115.41377258300781</v>
      </c>
      <c r="G40" s="225">
        <f>'Salida Stata'!T10</f>
        <v>115.59798431396484</v>
      </c>
      <c r="H40" s="225">
        <f>'Salida Stata'!Z10</f>
        <v>115.73632049560547</v>
      </c>
      <c r="I40" s="225">
        <f>'Salida Stata'!AF10</f>
        <v>115.72561645507813</v>
      </c>
      <c r="J40" s="225">
        <f>'Salida Stata'!AL10</f>
        <v>115.71586608886719</v>
      </c>
      <c r="K40" s="225">
        <f>'Salida Stata'!AR10</f>
        <v>115.71522521972656</v>
      </c>
      <c r="L40" s="225">
        <f>'Salida Stata'!AX10</f>
        <v>115.64787292480469</v>
      </c>
      <c r="M40" s="225">
        <f>'Salida Stata'!BD10</f>
        <v>115.94561767578125</v>
      </c>
      <c r="N40" s="225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1.3585526546592508E-2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5">
      <c r="D41" s="37">
        <f>+CUY!A14</f>
        <v>42979</v>
      </c>
      <c r="E41" s="225">
        <f>'Salida Stata'!H11</f>
        <v>117.2021484375</v>
      </c>
      <c r="F41" s="225">
        <f>'Salida Stata'!N11</f>
        <v>117.47735595703125</v>
      </c>
      <c r="G41" s="225">
        <f>'Salida Stata'!T11</f>
        <v>117.6002197265625</v>
      </c>
      <c r="H41" s="225">
        <f>'Salida Stata'!Z11</f>
        <v>117.75796508789063</v>
      </c>
      <c r="I41" s="225">
        <f>'Salida Stata'!AF11</f>
        <v>117.73773193359375</v>
      </c>
      <c r="J41" s="225">
        <f>'Salida Stata'!AL11</f>
        <v>117.74542999267578</v>
      </c>
      <c r="K41" s="225">
        <f>'Salida Stata'!AR11</f>
        <v>117.67905426025391</v>
      </c>
      <c r="L41" s="225">
        <f>'Salida Stata'!AX11</f>
        <v>117.60922241210938</v>
      </c>
      <c r="M41" s="225">
        <f>'Salida Stata'!BD11</f>
        <v>117.96184539794922</v>
      </c>
      <c r="N41" s="225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1.7395043931073939E-2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5">
      <c r="D42" s="37">
        <f>+CUY!A15</f>
        <v>43009</v>
      </c>
      <c r="E42" s="225">
        <f>'Salida Stata'!H12</f>
        <v>119.30662536621094</v>
      </c>
      <c r="F42" s="225">
        <f>'Salida Stata'!N12</f>
        <v>119.5521240234375</v>
      </c>
      <c r="G42" s="225">
        <f>'Salida Stata'!T12</f>
        <v>119.64183807373047</v>
      </c>
      <c r="H42" s="225">
        <f>'Salida Stata'!Z12</f>
        <v>119.80899810791016</v>
      </c>
      <c r="I42" s="225">
        <f>'Salida Stata'!AF12</f>
        <v>119.81881713867188</v>
      </c>
      <c r="J42" s="225">
        <f>'Salida Stata'!AL12</f>
        <v>119.80815887451172</v>
      </c>
      <c r="K42" s="225">
        <f>'Salida Stata'!AR12</f>
        <v>119.6878662109375</v>
      </c>
      <c r="L42" s="225">
        <f>'Salida Stata'!AX12</f>
        <v>119.55797576904297</v>
      </c>
      <c r="M42" s="225">
        <f>'Salida Stata'!BD12</f>
        <v>119.92073059082031</v>
      </c>
      <c r="N42" s="225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1.7169072026413268E-2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5">
      <c r="D43" s="37">
        <f>+CUY!A16</f>
        <v>43040</v>
      </c>
      <c r="E43" s="225">
        <f>'Salida Stata'!H13</f>
        <v>121.02539825439453</v>
      </c>
      <c r="F43" s="225">
        <f>'Salida Stata'!N13</f>
        <v>121.31359100341797</v>
      </c>
      <c r="G43" s="225">
        <f>'Salida Stata'!T13</f>
        <v>121.51557159423828</v>
      </c>
      <c r="H43" s="225">
        <f>'Salida Stata'!Z13</f>
        <v>121.71597290039063</v>
      </c>
      <c r="I43" s="225">
        <f>'Salida Stata'!AF13</f>
        <v>121.62824249267578</v>
      </c>
      <c r="J43" s="225">
        <f>'Salida Stata'!AL13</f>
        <v>121.68842315673828</v>
      </c>
      <c r="K43" s="225">
        <f>'Salida Stata'!AR13</f>
        <v>121.61841583251953</v>
      </c>
      <c r="L43" s="225">
        <f>'Salida Stata'!AX13</f>
        <v>121.56417846679688</v>
      </c>
      <c r="M43" s="225">
        <f>'Salida Stata'!BD13</f>
        <v>121.89283752441406</v>
      </c>
      <c r="N43" s="225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1.5641775170490035E-2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5">
      <c r="D44" s="37">
        <f>+CUY!A17</f>
        <v>43070</v>
      </c>
      <c r="E44" s="225">
        <f>'Salida Stata'!H14</f>
        <v>124.61968231201172</v>
      </c>
      <c r="F44" s="225">
        <f>'Salida Stata'!N14</f>
        <v>125.09835815429688</v>
      </c>
      <c r="G44" s="225">
        <f>'Salida Stata'!T14</f>
        <v>125.42513275146484</v>
      </c>
      <c r="H44" s="225">
        <f>'Salida Stata'!Z14</f>
        <v>125.86163330078125</v>
      </c>
      <c r="I44" s="225">
        <f>'Salida Stata'!AF14</f>
        <v>125.48414611816406</v>
      </c>
      <c r="J44" s="225">
        <f>'Salida Stata'!AL14</f>
        <v>125.76074981689453</v>
      </c>
      <c r="K44" s="225">
        <f>'Salida Stata'!AR14</f>
        <v>125.69033813476563</v>
      </c>
      <c r="L44" s="225">
        <f>'Salida Stata'!AX14</f>
        <v>125.67970275878906</v>
      </c>
      <c r="M44" s="225">
        <f>'Salida Stata'!BD14</f>
        <v>126.11576843261719</v>
      </c>
      <c r="N44" s="225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3.3444447097197516E-2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0.25529500000000005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5">
      <c r="D45" s="37">
        <f>+CUY!A18</f>
        <v>43101</v>
      </c>
      <c r="E45" s="225">
        <f>'Salida Stata'!H15</f>
        <v>126.20127105712891</v>
      </c>
      <c r="F45" s="225">
        <f>'Salida Stata'!N15</f>
        <v>126.73296356201172</v>
      </c>
      <c r="G45" s="225">
        <f>'Salida Stata'!T15</f>
        <v>127.24594116210938</v>
      </c>
      <c r="H45" s="225">
        <f>'Salida Stata'!Z15</f>
        <v>127.74491119384766</v>
      </c>
      <c r="I45" s="225">
        <f>'Salida Stata'!AF15</f>
        <v>127.2760009765625</v>
      </c>
      <c r="J45" s="225">
        <f>'Salida Stata'!AL15</f>
        <v>127.66554260253906</v>
      </c>
      <c r="K45" s="225">
        <f>'Salida Stata'!AR15</f>
        <v>127.75591278076172</v>
      </c>
      <c r="L45" s="225">
        <f>'Salida Stata'!AX15</f>
        <v>127.84281158447266</v>
      </c>
      <c r="M45" s="225">
        <f>'Salida Stata'!BD15</f>
        <v>128.29945373535156</v>
      </c>
      <c r="N45" s="225">
        <f>'Salida Stata'!BJ15</f>
        <v>128.57986450195313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1.5014000693064133E-2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0.25275250375095593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128.57986450195313</v>
      </c>
      <c r="AV45" s="52">
        <f t="shared" si="12"/>
        <v>-2.3785934448242285E-2</v>
      </c>
    </row>
    <row r="46" spans="4:49" x14ac:dyDescent="0.25">
      <c r="D46" s="37">
        <f>+CUY!A19</f>
        <v>43132</v>
      </c>
      <c r="E46" s="225">
        <f>'Salida Stata'!H16</f>
        <v>129.37234497070313</v>
      </c>
      <c r="F46" s="225">
        <f>'Salida Stata'!N16</f>
        <v>129.92012023925781</v>
      </c>
      <c r="G46" s="225">
        <f>'Salida Stata'!T16</f>
        <v>130.60276794433594</v>
      </c>
      <c r="H46" s="225">
        <f>'Salida Stata'!Z16</f>
        <v>131.15632629394531</v>
      </c>
      <c r="I46" s="225">
        <f>'Salida Stata'!AF16</f>
        <v>130.54776000976563</v>
      </c>
      <c r="J46" s="225">
        <f>'Salida Stata'!AL16</f>
        <v>131.04176330566406</v>
      </c>
      <c r="K46" s="225">
        <f>'Salida Stata'!AR16</f>
        <v>131.2481689453125</v>
      </c>
      <c r="L46" s="225">
        <f>'Salida Stata'!AX16</f>
        <v>131.44013977050781</v>
      </c>
      <c r="M46" s="225">
        <f>'Salida Stata'!BD16</f>
        <v>131.83245849609375</v>
      </c>
      <c r="N46" s="225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2.6361268995135578E-2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0.26638015517328206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129.37234497070313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5">
      <c r="D47" s="37">
        <f>+CUY!A20</f>
        <v>43160</v>
      </c>
      <c r="E47" s="225">
        <f>'Salida Stata'!H17</f>
        <v>131.99726867675781</v>
      </c>
      <c r="F47" s="225">
        <f>'Salida Stata'!N17</f>
        <v>132.68336486816406</v>
      </c>
      <c r="G47" s="225">
        <f>'Salida Stata'!T17</f>
        <v>133.36727905273438</v>
      </c>
      <c r="H47" s="225">
        <f>'Salida Stata'!Z17</f>
        <v>133.89712524414063</v>
      </c>
      <c r="I47" s="225">
        <f>'Salida Stata'!AF17</f>
        <v>133.40830993652344</v>
      </c>
      <c r="J47" s="225">
        <f>'Salida Stata'!AL17</f>
        <v>133.78184509277344</v>
      </c>
      <c r="K47" s="225">
        <f>'Salida Stata'!AR17</f>
        <v>134.03630065917969</v>
      </c>
      <c r="L47" s="225">
        <f>'Salida Stata'!AX17</f>
        <v>134.20555114746094</v>
      </c>
      <c r="M47" s="225">
        <f>'Salida Stata'!BD17</f>
        <v>134.57749938964844</v>
      </c>
      <c r="N47" s="225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2.1200859504637792E-2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0.26076953432561911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5">
      <c r="D48" s="37">
        <f>+CUY!A21</f>
        <v>43191</v>
      </c>
      <c r="E48" s="225">
        <f>'Salida Stata'!H18</f>
        <v>136.16519165039063</v>
      </c>
      <c r="F48" s="225">
        <f>'Salida Stata'!N18</f>
        <v>137.04344177246094</v>
      </c>
      <c r="G48" s="225">
        <f>'Salida Stata'!T18</f>
        <v>137.73880004882813</v>
      </c>
      <c r="H48" s="225">
        <f>'Salida Stata'!Z18</f>
        <v>138.42164611816406</v>
      </c>
      <c r="I48" s="225">
        <f>'Salida Stata'!AF18</f>
        <v>137.80720520019531</v>
      </c>
      <c r="J48" s="225">
        <f>'Salida Stata'!AL18</f>
        <v>138.23789978027344</v>
      </c>
      <c r="K48" s="225">
        <f>'Salida Stata'!AR18</f>
        <v>138.44610595703125</v>
      </c>
      <c r="L48" s="225">
        <f>'Salida Stata'!AX18</f>
        <v>138.60299682617188</v>
      </c>
      <c r="M48" s="225">
        <f>'Salida Stata'!BD18</f>
        <v>139.04359436035156</v>
      </c>
      <c r="N48" s="225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3.3539879666480532E-2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0.26106755010936444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136.16519165039063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5">
      <c r="D49" s="37">
        <f>+CUY!A22</f>
        <v>43221</v>
      </c>
      <c r="E49" s="225">
        <f>'Salida Stata'!H19</f>
        <v>138.81065368652344</v>
      </c>
      <c r="F49" s="225">
        <f>'Salida Stata'!N19</f>
        <v>139.57403564453125</v>
      </c>
      <c r="G49" s="225">
        <f>'Salida Stata'!T19</f>
        <v>140.28895568847656</v>
      </c>
      <c r="H49" s="225">
        <f>'Salida Stata'!Z19</f>
        <v>140.94847106933594</v>
      </c>
      <c r="I49" s="225">
        <f>'Salida Stata'!AF19</f>
        <v>140.34620666503906</v>
      </c>
      <c r="J49" s="225">
        <f>'Salida Stata'!AL19</f>
        <v>140.75590515136719</v>
      </c>
      <c r="K49" s="225">
        <f>'Salida Stata'!AR19</f>
        <v>140.99221801757813</v>
      </c>
      <c r="L49" s="225">
        <f>'Salida Stata'!AX19</f>
        <v>141.13536071777344</v>
      </c>
      <c r="M49" s="225">
        <f>'Salida Stata'!BD19</f>
        <v>141.57295227050781</v>
      </c>
      <c r="N49" s="225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1.80888044594949E-2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0.26244215432520779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5">
      <c r="D50" s="37">
        <f>+CUY!A23</f>
        <v>43252</v>
      </c>
      <c r="E50" s="225">
        <f>'Salida Stata'!H20</f>
        <v>144.26370239257813</v>
      </c>
      <c r="F50" s="225">
        <f>'Salida Stata'!N20</f>
        <v>144.82194519042969</v>
      </c>
      <c r="G50" s="225">
        <f>'Salida Stata'!T20</f>
        <v>145.51202392578125</v>
      </c>
      <c r="H50" s="225">
        <f>'Salida Stata'!Z20</f>
        <v>146.19593811035156</v>
      </c>
      <c r="I50" s="225">
        <f>'Salida Stata'!AF20</f>
        <v>145.54066467285156</v>
      </c>
      <c r="J50" s="225">
        <f>'Salida Stata'!AL20</f>
        <v>145.91534423828125</v>
      </c>
      <c r="K50" s="225">
        <f>'Salida Stata'!AR20</f>
        <v>146.12879943847656</v>
      </c>
      <c r="L50" s="225">
        <f>'Salida Stata'!AX20</f>
        <v>146.23983764648438</v>
      </c>
      <c r="M50" s="225">
        <f>'Salida Stata'!BD20</f>
        <v>146.67137145996094</v>
      </c>
      <c r="N50" s="225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3.647774394344494E-2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0.29545013866430425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144.26370239257813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5">
      <c r="D51" s="37">
        <f>+CUY!A24</f>
        <v>43282</v>
      </c>
      <c r="E51" s="225">
        <f>'Salida Stata'!H21</f>
        <v>149.6173095703125</v>
      </c>
      <c r="F51" s="225">
        <f>'Salida Stata'!N21</f>
        <v>150.0474853515625</v>
      </c>
      <c r="G51" s="225">
        <f>'Salida Stata'!T21</f>
        <v>150.82112121582031</v>
      </c>
      <c r="H51" s="225">
        <f>'Salida Stata'!Z21</f>
        <v>151.53672790527344</v>
      </c>
      <c r="I51" s="225">
        <f>'Salida Stata'!AF21</f>
        <v>150.79344177246094</v>
      </c>
      <c r="J51" s="225">
        <f>'Salida Stata'!AL21</f>
        <v>151.22419738769531</v>
      </c>
      <c r="K51" s="225">
        <f>'Salida Stata'!AR21</f>
        <v>151.53926086425781</v>
      </c>
      <c r="L51" s="225">
        <f>'Salida Stata'!AX21</f>
        <v>151.70767211914063</v>
      </c>
      <c r="M51" s="225">
        <f>'Salida Stata'!BD21</f>
        <v>152.12882995605469</v>
      </c>
      <c r="N51" s="225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3.6410586677945167E-2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0.32391175459399535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5">
      <c r="D52" s="37">
        <f>+CUY!A25</f>
        <v>43313</v>
      </c>
      <c r="E52" s="225">
        <f>'Salida Stata'!H22</f>
        <v>154.88383483886719</v>
      </c>
      <c r="F52" s="225">
        <f>'Salida Stata'!N22</f>
        <v>155.22274780273438</v>
      </c>
      <c r="G52" s="225">
        <f>'Salida Stata'!T22</f>
        <v>156.03134155273438</v>
      </c>
      <c r="H52" s="225">
        <f>'Salida Stata'!Z22</f>
        <v>156.86112976074219</v>
      </c>
      <c r="I52" s="225">
        <f>'Salida Stata'!AF22</f>
        <v>156.01405334472656</v>
      </c>
      <c r="J52" s="225">
        <f>'Salida Stata'!AL22</f>
        <v>156.44384765625</v>
      </c>
      <c r="K52" s="225">
        <f>'Salida Stata'!AR22</f>
        <v>156.7078857421875</v>
      </c>
      <c r="L52" s="225">
        <f>'Salida Stata'!AX22</f>
        <v>156.79273986816406</v>
      </c>
      <c r="M52" s="225">
        <f>'Salida Stata'!BD22</f>
        <v>157.25567626953125</v>
      </c>
      <c r="N52" s="225">
        <f>'Salida Stata'!BJ22</f>
        <v>157.41543579101563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3.3997282549289354E-2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0.35057291243032207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157.41543579101563</v>
      </c>
      <c r="AV52" s="52">
        <f t="shared" si="12"/>
        <v>-2.5316009521484384E-2</v>
      </c>
    </row>
    <row r="53" spans="4:48" x14ac:dyDescent="0.25">
      <c r="D53" s="37">
        <f>+CUY!A26</f>
        <v>43344</v>
      </c>
      <c r="E53" s="225">
        <f>'Salida Stata'!H23</f>
        <v>165.92088317871094</v>
      </c>
      <c r="F53" s="225">
        <f>'Salida Stata'!N23</f>
        <v>165.92652893066406</v>
      </c>
      <c r="G53" s="225">
        <f>'Salida Stata'!T23</f>
        <v>166.71156311035156</v>
      </c>
      <c r="H53" s="225">
        <f>'Salida Stata'!Z23</f>
        <v>167.56512451171875</v>
      </c>
      <c r="I53" s="225">
        <f>'Salida Stata'!AF23</f>
        <v>166.6220703125</v>
      </c>
      <c r="J53" s="225">
        <f>'Salida Stata'!AL23</f>
        <v>167.07075500488281</v>
      </c>
      <c r="K53" s="225">
        <f>'Salida Stata'!AR23</f>
        <v>167.42654418945313</v>
      </c>
      <c r="L53" s="225">
        <f>'Salida Stata'!AX23</f>
        <v>167.51649475097656</v>
      </c>
      <c r="M53" s="225">
        <f>'Salida Stata'!BD23</f>
        <v>167.85868835449219</v>
      </c>
      <c r="N53" s="225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6.8387042212372684E-2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0.41826383744536599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5">
      <c r="D54" s="37">
        <f>+CUY!A27</f>
        <v>43374</v>
      </c>
      <c r="E54" s="225">
        <f>'Salida Stata'!H24</f>
        <v>175.74404907226563</v>
      </c>
      <c r="F54" s="225">
        <f>'Salida Stata'!N24</f>
        <v>175.75233459472656</v>
      </c>
      <c r="G54" s="225">
        <f>'Salida Stata'!T24</f>
        <v>176.5345458984375</v>
      </c>
      <c r="H54" s="225">
        <f>'Salida Stata'!Z24</f>
        <v>177.68659973144531</v>
      </c>
      <c r="I54" s="225">
        <f>'Salida Stata'!AF24</f>
        <v>176.49017333984375</v>
      </c>
      <c r="J54" s="225">
        <f>'Salida Stata'!AL24</f>
        <v>177.043701171875</v>
      </c>
      <c r="K54" s="225">
        <f>'Salida Stata'!AR24</f>
        <v>177.30369567871094</v>
      </c>
      <c r="L54" s="225">
        <f>'Salida Stata'!AX24</f>
        <v>177.30107116699219</v>
      </c>
      <c r="M54" s="225">
        <f>'Salida Stata'!BD24</f>
        <v>177.57717895507813</v>
      </c>
      <c r="N54" s="225">
        <f>'Salida Stata'!BJ24</f>
        <v>177.99661254882813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5.9458658808487996E-2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0.47722924770310815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175.74404907226563</v>
      </c>
      <c r="AU54" s="19">
        <f t="shared" si="9"/>
        <v>177.99661254882813</v>
      </c>
      <c r="AV54" s="52">
        <f t="shared" si="12"/>
        <v>-2.252563476562508E-2</v>
      </c>
    </row>
    <row r="55" spans="4:48" x14ac:dyDescent="0.25">
      <c r="D55" s="37">
        <f>+CUY!A28</f>
        <v>43405</v>
      </c>
      <c r="E55" s="225">
        <f>'Salida Stata'!H25</f>
        <v>182.078369140625</v>
      </c>
      <c r="F55" s="225">
        <f>'Salida Stata'!N25</f>
        <v>182.22572326660156</v>
      </c>
      <c r="G55" s="225">
        <f>'Salida Stata'!T25</f>
        <v>182.89105224609375</v>
      </c>
      <c r="H55" s="225">
        <f>'Salida Stata'!Z25</f>
        <v>184.21882629394531</v>
      </c>
      <c r="I55" s="225">
        <f>'Salida Stata'!AF25</f>
        <v>183.05393981933594</v>
      </c>
      <c r="J55" s="225">
        <f>'Salida Stata'!AL25</f>
        <v>183.72866821289063</v>
      </c>
      <c r="K55" s="225">
        <f>'Salida Stata'!AR25</f>
        <v>183.79103088378906</v>
      </c>
      <c r="L55" s="225">
        <f>'Salida Stata'!AX25</f>
        <v>183.64414978027344</v>
      </c>
      <c r="M55" s="225">
        <f>'Salida Stata'!BD25</f>
        <v>184.10206604003906</v>
      </c>
      <c r="N55" s="225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3.6610926619094375E-2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0.50772843016751024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5">
      <c r="D56" s="37">
        <f>+CUY!A29</f>
        <v>43435</v>
      </c>
      <c r="E56" s="225">
        <f>'Salida Stata'!H26</f>
        <v>186.05508422851563</v>
      </c>
      <c r="F56" s="225">
        <f>'Salida Stata'!N26</f>
        <v>186.38101196289063</v>
      </c>
      <c r="G56" s="225">
        <f>'Salida Stata'!T26</f>
        <v>187.24201965332031</v>
      </c>
      <c r="H56" s="225">
        <f>'Salida Stata'!Z26</f>
        <v>188.78514099121094</v>
      </c>
      <c r="I56" s="225">
        <f>'Salida Stata'!AF26</f>
        <v>187.51097106933594</v>
      </c>
      <c r="J56" s="225">
        <f>'Salida Stata'!AL26</f>
        <v>188.40705871582031</v>
      </c>
      <c r="K56" s="225">
        <f>'Salida Stata'!AR26</f>
        <v>188.67384338378906</v>
      </c>
      <c r="L56" s="225">
        <f>'Salida Stata'!AX26</f>
        <v>188.58763122558594</v>
      </c>
      <c r="M56" s="225">
        <f>'Salida Stata'!BD26</f>
        <v>189.15118408203125</v>
      </c>
      <c r="N56" s="225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2.4948754882892388E-2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0.49533376616651847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186.05508422851563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5">
      <c r="D57" s="37">
        <f>+CUY!A30</f>
        <v>43466</v>
      </c>
      <c r="E57" s="225">
        <f>'Salida Stata'!H27</f>
        <v>191.29811096191406</v>
      </c>
      <c r="F57" s="225">
        <f>'Salida Stata'!N27</f>
        <v>191.66818237304688</v>
      </c>
      <c r="G57" s="225">
        <f>'Salida Stata'!T27</f>
        <v>192.74183654785156</v>
      </c>
      <c r="H57" s="225">
        <f>'Salida Stata'!Z27</f>
        <v>194.33203125</v>
      </c>
      <c r="I57" s="225">
        <f>'Salida Stata'!AF27</f>
        <v>192.98182678222656</v>
      </c>
      <c r="J57" s="225">
        <f>'Salida Stata'!AL27</f>
        <v>193.96260070800781</v>
      </c>
      <c r="K57" s="225">
        <f>'Salida Stata'!AR27</f>
        <v>194.40762329101563</v>
      </c>
      <c r="L57" s="225">
        <f>'Salida Stata'!AX27</f>
        <v>194.40652465820313</v>
      </c>
      <c r="M57" s="225">
        <f>'Salida Stata'!BD27</f>
        <v>195.14738464355469</v>
      </c>
      <c r="N57" s="225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2.9291694302602256E-2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0.51636787736374745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5">
      <c r="D58" s="37">
        <f>+CUY!A31</f>
        <v>43497</v>
      </c>
      <c r="E58" s="225">
        <f>'Salida Stata'!H28</f>
        <v>199.37791442871094</v>
      </c>
      <c r="F58" s="225">
        <f>'Salida Stata'!N28</f>
        <v>199.47506713867188</v>
      </c>
      <c r="G58" s="225">
        <f>'Salida Stata'!T28</f>
        <v>200.41015625</v>
      </c>
      <c r="H58" s="225">
        <f>'Salida Stata'!Z28</f>
        <v>201.89930725097656</v>
      </c>
      <c r="I58" s="225">
        <f>'Salida Stata'!AF28</f>
        <v>200.39984130859375</v>
      </c>
      <c r="J58" s="225">
        <f>'Salida Stata'!AL28</f>
        <v>201.28494262695313</v>
      </c>
      <c r="K58" s="225">
        <f>'Salida Stata'!AR28</f>
        <v>201.38253784179688</v>
      </c>
      <c r="L58" s="225">
        <f>'Salida Stata'!AX28</f>
        <v>201.34805297851563</v>
      </c>
      <c r="M58" s="225">
        <f>'Salida Stata'!BD28</f>
        <v>202.07052612304688</v>
      </c>
      <c r="N58" s="225">
        <f>'Salida Stata'!BJ28</f>
        <v>202.10610961914063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3.7820097429283051E-2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0.53329739319278446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202.10610961914063</v>
      </c>
      <c r="AV58" s="52">
        <f t="shared" si="12"/>
        <v>-2.7281951904297053E-2</v>
      </c>
    </row>
    <row r="59" spans="4:48" x14ac:dyDescent="0.25">
      <c r="D59" s="37">
        <f>+CUY!A32</f>
        <v>43525</v>
      </c>
      <c r="E59" s="225">
        <f>'Salida Stata'!H29</f>
        <v>208.52850341796875</v>
      </c>
      <c r="F59" s="225">
        <f>'Salida Stata'!N29</f>
        <v>208.65254211425781</v>
      </c>
      <c r="G59" s="225">
        <f>'Salida Stata'!T29</f>
        <v>209.58090209960938</v>
      </c>
      <c r="H59" s="225">
        <f>'Salida Stata'!Z29</f>
        <v>210.91279602050781</v>
      </c>
      <c r="I59" s="225">
        <f>'Salida Stata'!AF29</f>
        <v>209.55661010742188</v>
      </c>
      <c r="J59" s="225">
        <f>'Salida Stata'!AL29</f>
        <v>210.14938354492188</v>
      </c>
      <c r="K59" s="225">
        <f>'Salida Stata'!AR29</f>
        <v>210.18849182128906</v>
      </c>
      <c r="L59" s="225">
        <f>'Salida Stata'!AX29</f>
        <v>210.15797424316406</v>
      </c>
      <c r="M59" s="225">
        <f>'Salida Stata'!BD29</f>
        <v>210.64369201660156</v>
      </c>
      <c r="N59" s="225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4.4380464396732489E-2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0.56810075966618112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5">
      <c r="D60" s="37">
        <f>+CUY!A33</f>
        <v>43556</v>
      </c>
      <c r="E60" s="225">
        <f>'Salida Stata'!H30</f>
        <v>215.25605773925781</v>
      </c>
      <c r="F60" s="225">
        <f>'Salida Stata'!N30</f>
        <v>215.48799133300781</v>
      </c>
      <c r="G60" s="225">
        <f>'Salida Stata'!T30</f>
        <v>216.40306091308594</v>
      </c>
      <c r="H60" s="225">
        <f>'Salida Stata'!Z30</f>
        <v>217.91827392578125</v>
      </c>
      <c r="I60" s="225">
        <f>'Salida Stata'!AF30</f>
        <v>216.59257507324219</v>
      </c>
      <c r="J60" s="225">
        <f>'Salida Stata'!AL30</f>
        <v>217.20709228515625</v>
      </c>
      <c r="K60" s="225">
        <f>'Salida Stata'!AR30</f>
        <v>217.3492431640625</v>
      </c>
      <c r="L60" s="225">
        <f>'Salida Stata'!AX30</f>
        <v>217.25782775878906</v>
      </c>
      <c r="M60" s="225">
        <f>'Salida Stata'!BD30</f>
        <v>217.74832153320313</v>
      </c>
      <c r="N60" s="225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3.3479328866239388E-2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0.56800889116867581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5">
      <c r="D61" s="37">
        <f>+CUY!A34</f>
        <v>43586</v>
      </c>
      <c r="E61" s="225">
        <f>'Salida Stata'!H31</f>
        <v>221.30024719238281</v>
      </c>
      <c r="F61" s="225">
        <f>'Salida Stata'!N31</f>
        <v>221.56246948242188</v>
      </c>
      <c r="G61" s="225">
        <f>'Salida Stata'!T31</f>
        <v>222.49348449707031</v>
      </c>
      <c r="H61" s="225">
        <f>'Salida Stata'!Z31</f>
        <v>224.19856262207031</v>
      </c>
      <c r="I61" s="225">
        <f>'Salida Stata'!AF31</f>
        <v>222.78367614746094</v>
      </c>
      <c r="J61" s="225">
        <f>'Salida Stata'!AL31</f>
        <v>223.56521606445313</v>
      </c>
      <c r="K61" s="225">
        <f>'Salida Stata'!AR31</f>
        <v>223.72407531738281</v>
      </c>
      <c r="L61" s="225">
        <f>'Salida Stata'!AX31</f>
        <v>223.60391235351563</v>
      </c>
      <c r="M61" s="225">
        <f>'Salida Stata'!BD31</f>
        <v>224.18626403808594</v>
      </c>
      <c r="N61" s="225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2.8824001796475374E-2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0.58454269922068769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5">
      <c r="D62" s="37">
        <f>+CUY!A35</f>
        <v>43617</v>
      </c>
      <c r="E62" s="225">
        <f>'Salida Stata'!H32</f>
        <v>227.07954406738281</v>
      </c>
      <c r="F62" s="225">
        <f>'Salida Stata'!N32</f>
        <v>227.45774841308594</v>
      </c>
      <c r="G62" s="225">
        <f>'Salida Stata'!T32</f>
        <v>228.32939147949219</v>
      </c>
      <c r="H62" s="225">
        <f>'Salida Stata'!Z32</f>
        <v>230.11341857910156</v>
      </c>
      <c r="I62" s="225">
        <f>'Salida Stata'!AF32</f>
        <v>228.72125244140625</v>
      </c>
      <c r="J62" s="225">
        <f>'Salida Stata'!AL32</f>
        <v>229.5423583984375</v>
      </c>
      <c r="K62" s="225">
        <f>'Salida Stata'!AR32</f>
        <v>229.56985473632813</v>
      </c>
      <c r="L62" s="225">
        <f>'Salida Stata'!AX32</f>
        <v>229.3724365234375</v>
      </c>
      <c r="M62" s="225">
        <f>'Salida Stata'!BD32</f>
        <v>230.08937072753906</v>
      </c>
      <c r="N62" s="225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2.6252795717275346E-2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0.56891103982774816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5">
      <c r="D63" s="37">
        <f>+CUY!A36</f>
        <v>43647</v>
      </c>
      <c r="E63" s="225">
        <f>'Salida Stata'!H33</f>
        <v>232.85124206542969</v>
      </c>
      <c r="F63" s="225">
        <f>'Salida Stata'!N33</f>
        <v>233.37672424316406</v>
      </c>
      <c r="G63" s="225">
        <f>'Salida Stata'!T33</f>
        <v>234.51011657714844</v>
      </c>
      <c r="H63" s="225">
        <f>'Salida Stata'!Z33</f>
        <v>236.51704406738281</v>
      </c>
      <c r="I63" s="225">
        <f>'Salida Stata'!AF33</f>
        <v>234.92633056640625</v>
      </c>
      <c r="J63" s="225">
        <f>'Salida Stata'!AL33</f>
        <v>235.97752380371094</v>
      </c>
      <c r="K63" s="225">
        <f>'Salida Stata'!AR33</f>
        <v>236.31307983398438</v>
      </c>
      <c r="L63" s="225">
        <f>'Salida Stata'!AX33</f>
        <v>236.26573181152344</v>
      </c>
      <c r="M63" s="225">
        <f>'Salida Stata'!BD33</f>
        <v>237.24409484863281</v>
      </c>
      <c r="N63" s="225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2.8020086868046024E-2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0.55620956036523284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5">
      <c r="D64" s="37">
        <f>+CUY!A37</f>
        <v>43678</v>
      </c>
      <c r="E64" s="225">
        <f>'Salida Stata'!H34</f>
        <v>243.4896240234375</v>
      </c>
      <c r="F64" s="225">
        <f>'Salida Stata'!N34</f>
        <v>243.87318420410156</v>
      </c>
      <c r="G64" s="225">
        <f>'Salida Stata'!T34</f>
        <v>244.93254089355469</v>
      </c>
      <c r="H64" s="225">
        <f>'Salida Stata'!Z34</f>
        <v>246.91537475585938</v>
      </c>
      <c r="I64" s="225">
        <f>'Salida Stata'!AF34</f>
        <v>245.24876403808594</v>
      </c>
      <c r="J64" s="225">
        <f>'Salida Stata'!AL34</f>
        <v>246.27114868164063</v>
      </c>
      <c r="K64" s="225">
        <f>'Salida Stata'!AR34</f>
        <v>246.45086669921875</v>
      </c>
      <c r="L64" s="225">
        <f>'Salida Stata'!AX34</f>
        <v>246.37672424316406</v>
      </c>
      <c r="M64" s="225">
        <f>'Salida Stata'!BD34</f>
        <v>247.40248107910156</v>
      </c>
      <c r="N64" s="225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4.3737120083708447E-2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0.57086842702114637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5">
      <c r="D65" s="37">
        <f>+CUY!A38</f>
        <v>43709</v>
      </c>
      <c r="E65" s="225">
        <f>'Salida Stata'!H35</f>
        <v>257.60870361328125</v>
      </c>
      <c r="F65" s="225">
        <f>'Salida Stata'!N35</f>
        <v>257.96292114257813</v>
      </c>
      <c r="G65" s="225">
        <f>'Salida Stata'!T35</f>
        <v>258.95071411132813</v>
      </c>
      <c r="H65" s="225">
        <f>'Salida Stata'!Z35</f>
        <v>261.1671142578125</v>
      </c>
      <c r="I65" s="225">
        <f>'Salida Stata'!AF35</f>
        <v>259.544677734375</v>
      </c>
      <c r="J65" s="225">
        <f>'Salida Stata'!AL35</f>
        <v>260.72628784179688</v>
      </c>
      <c r="K65" s="225">
        <f>'Salida Stata'!AR35</f>
        <v>260.99310302734375</v>
      </c>
      <c r="L65" s="225">
        <f>'Salida Stata'!AX35</f>
        <v>260.78372192382813</v>
      </c>
      <c r="M65" s="225">
        <f>'Salida Stata'!BD35</f>
        <v>262.18154907226563</v>
      </c>
      <c r="N65" s="225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5.8247540832499389E-2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0.55596013821375156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5">
      <c r="D66" s="37">
        <f>+CUY!A39</f>
        <v>43739</v>
      </c>
      <c r="E66" s="225">
        <f>'Salida Stata'!H36</f>
        <v>266.62701416015625</v>
      </c>
      <c r="F66" s="225">
        <f>'Salida Stata'!N36</f>
        <v>267.22210693359375</v>
      </c>
      <c r="G66" s="225">
        <f>'Salida Stata'!T36</f>
        <v>268.24954223632813</v>
      </c>
      <c r="H66" s="225">
        <f>'Salida Stata'!Z36</f>
        <v>270.61602783203125</v>
      </c>
      <c r="I66" s="225">
        <f>'Salida Stata'!AF36</f>
        <v>268.99481201171875</v>
      </c>
      <c r="J66" s="225">
        <f>'Salida Stata'!AL36</f>
        <v>270.48419189453125</v>
      </c>
      <c r="K66" s="225">
        <f>'Salida Stata'!AR36</f>
        <v>270.82537841796875</v>
      </c>
      <c r="L66" s="225">
        <f>'Salida Stata'!AX36</f>
        <v>270.64675903320313</v>
      </c>
      <c r="M66" s="225">
        <f>'Salida Stata'!BD36</f>
        <v>272.07229614257813</v>
      </c>
      <c r="N66" s="225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3.7229155265044334E-2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0.52331306782708897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5">
      <c r="D67" s="37">
        <f>+CUY!A40</f>
        <v>43770</v>
      </c>
      <c r="E67" s="225">
        <f>'Salida Stata'!H37</f>
        <v>279.26885986328125</v>
      </c>
      <c r="F67" s="225">
        <f>'Salida Stata'!N37</f>
        <v>279.708984375</v>
      </c>
      <c r="G67" s="225">
        <f>'Salida Stata'!T37</f>
        <v>280.59408569335938</v>
      </c>
      <c r="H67" s="225">
        <f>'Salida Stata'!Z37</f>
        <v>283.01263427734375</v>
      </c>
      <c r="I67" s="225">
        <f>'Salida Stata'!AF37</f>
        <v>281.3861083984375</v>
      </c>
      <c r="J67" s="225">
        <f>'Salida Stata'!AL37</f>
        <v>282.88168334960938</v>
      </c>
      <c r="K67" s="225">
        <f>'Salida Stata'!AR37</f>
        <v>282.902587890625</v>
      </c>
      <c r="L67" s="225">
        <f>'Salida Stata'!AX37</f>
        <v>282.58468627929688</v>
      </c>
      <c r="M67" s="225">
        <f>'Salida Stata'!BD37</f>
        <v>283.949951171875</v>
      </c>
      <c r="N67" s="225">
        <f>'Salida Stata'!BJ37</f>
        <v>283.65274047851563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4.5150648934680016E-2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0.5358622994287412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283.65274047851563</v>
      </c>
      <c r="AV67" s="52">
        <f t="shared" si="12"/>
        <v>-4.383880615234359E-2</v>
      </c>
    </row>
    <row r="68" spans="4:48" x14ac:dyDescent="0.25">
      <c r="D68" s="37">
        <f>+CUY!A41</f>
        <v>43800</v>
      </c>
      <c r="E68" s="225">
        <f>'Salida Stata'!H38</f>
        <v>287.83834838867188</v>
      </c>
      <c r="F68" s="225">
        <f>'Salida Stata'!N38</f>
        <v>288.41793823242188</v>
      </c>
      <c r="G68" s="225">
        <f>'Salida Stata'!T38</f>
        <v>289.5631103515625</v>
      </c>
      <c r="H68" s="225">
        <f>'Salida Stata'!Z38</f>
        <v>292.32980346679688</v>
      </c>
      <c r="I68" s="225">
        <f>'Salida Stata'!AF38</f>
        <v>290.54193115234375</v>
      </c>
      <c r="J68" s="225">
        <f>'Salida Stata'!AL38</f>
        <v>292.41656494140625</v>
      </c>
      <c r="K68" s="225">
        <f>'Salida Stata'!AR38</f>
        <v>292.58135986328125</v>
      </c>
      <c r="L68" s="225">
        <f>'Salida Stata'!AX38</f>
        <v>292.2833251953125</v>
      </c>
      <c r="M68" s="225">
        <f>'Salida Stata'!BD38</f>
        <v>293.69650268554688</v>
      </c>
      <c r="N68" s="225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3.2678830007014437E-2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0.54744564044782229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5">
      <c r="D69" s="37">
        <f>+CUY!A42</f>
        <v>43831</v>
      </c>
      <c r="E69" s="225">
        <f>'Salida Stata'!H39</f>
        <v>296.30441284179688</v>
      </c>
      <c r="F69" s="225">
        <f>'Salida Stata'!N39</f>
        <v>296.16494750976563</v>
      </c>
      <c r="G69" s="225">
        <f>'Salida Stata'!T39</f>
        <v>297.40939331054688</v>
      </c>
      <c r="H69" s="225">
        <f>'Salida Stata'!Z39</f>
        <v>299.76205444335938</v>
      </c>
      <c r="I69" s="225">
        <f>'Salida Stata'!AF39</f>
        <v>297.87295532226563</v>
      </c>
      <c r="J69" s="225">
        <f>'Salida Stata'!AL39</f>
        <v>299.397216796875</v>
      </c>
      <c r="K69" s="225">
        <f>'Salida Stata'!AR39</f>
        <v>299.6717529296875</v>
      </c>
      <c r="L69" s="225">
        <f>'Salida Stata'!AX39</f>
        <v>299.49002075195313</v>
      </c>
      <c r="M69" s="225">
        <f>'Salida Stata'!BD39</f>
        <v>300.52816772460938</v>
      </c>
      <c r="N69" s="225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2.5135582594613348E-2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0.54119730775521346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5">
      <c r="D70" s="37">
        <f>+CUY!A43</f>
        <v>43862</v>
      </c>
      <c r="E70" s="225">
        <f>'Salida Stata'!H40</f>
        <v>304.05783081054688</v>
      </c>
      <c r="F70" s="225">
        <f>'Salida Stata'!N40</f>
        <v>303.50357055664063</v>
      </c>
      <c r="G70" s="225">
        <f>'Salida Stata'!T40</f>
        <v>304.46151733398438</v>
      </c>
      <c r="H70" s="225">
        <f>'Salida Stata'!Z40</f>
        <v>306.64126586914063</v>
      </c>
      <c r="I70" s="225">
        <f>'Salida Stata'!AF40</f>
        <v>304.88983154296875</v>
      </c>
      <c r="J70" s="225">
        <f>'Salida Stata'!AL40</f>
        <v>306.09259033203125</v>
      </c>
      <c r="K70" s="225">
        <f>'Salida Stata'!AR40</f>
        <v>306.24819946289063</v>
      </c>
      <c r="L70" s="225">
        <f>'Salida Stata'!AX40</f>
        <v>305.89584350585938</v>
      </c>
      <c r="M70" s="225">
        <f>'Salida Stata'!BD40</f>
        <v>307.01071166992188</v>
      </c>
      <c r="N70" s="225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2.2947928231808801E-2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0.51911164263425125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5">
      <c r="D71" s="37">
        <f>+CUY!A44</f>
        <v>43891</v>
      </c>
      <c r="E71" s="225">
        <f>'Salida Stata'!H41</f>
        <v>313.58868408203125</v>
      </c>
      <c r="F71" s="225">
        <f>'Salida Stata'!N41</f>
        <v>313.29901123046875</v>
      </c>
      <c r="G71" s="225">
        <f>'Salida Stata'!T41</f>
        <v>314.111328125</v>
      </c>
      <c r="H71" s="225">
        <f>'Salida Stata'!Z41</f>
        <v>316.17572021484375</v>
      </c>
      <c r="I71" s="225">
        <f>'Salida Stata'!AF41</f>
        <v>314.76705932617188</v>
      </c>
      <c r="J71" s="225">
        <f>'Salida Stata'!AL41</f>
        <v>315.5697021484375</v>
      </c>
      <c r="K71" s="225">
        <f>'Salida Stata'!AR41</f>
        <v>315.64212036132813</v>
      </c>
      <c r="L71" s="225">
        <f>'Salida Stata'!AX41</f>
        <v>315.15054321289063</v>
      </c>
      <c r="M71" s="225">
        <f>'Salida Stata'!BD41</f>
        <v>316.16397094726563</v>
      </c>
      <c r="N71" s="225">
        <f>'Salida Stata'!BJ41</f>
        <v>315.10147094726563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3.1250184666598679E-2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0.50001289319468523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315.10147094726563</v>
      </c>
      <c r="AV71" s="52">
        <f t="shared" si="12"/>
        <v>-1.5127868652343501E-2</v>
      </c>
    </row>
    <row r="72" spans="4:48" x14ac:dyDescent="0.25">
      <c r="D72" s="37">
        <f>+CUY!A45</f>
        <v>43922</v>
      </c>
      <c r="E72" s="225">
        <f>'Salida Stata'!H42</f>
        <v>318.70620727539063</v>
      </c>
      <c r="F72" s="225">
        <f>'Salida Stata'!N42</f>
        <v>318.14828491210938</v>
      </c>
      <c r="G72" s="225">
        <f>'Salida Stata'!T42</f>
        <v>318.5673828125</v>
      </c>
      <c r="H72" s="225">
        <f>'Salida Stata'!Z42</f>
        <v>320.31658935546875</v>
      </c>
      <c r="I72" s="225">
        <f>'Salida Stata'!AF42</f>
        <v>319.12548828125</v>
      </c>
      <c r="J72" s="225">
        <f>'Salida Stata'!AL42</f>
        <v>319.58538818359375</v>
      </c>
      <c r="K72" s="225">
        <f>'Salida Stata'!AR42</f>
        <v>319.23178100585938</v>
      </c>
      <c r="L72" s="225">
        <f>'Salida Stata'!AX42</f>
        <v>318.632080078125</v>
      </c>
      <c r="M72" s="225">
        <f>'Salida Stata'!BD42</f>
        <v>319.59515380859375</v>
      </c>
      <c r="N72" s="225">
        <f>'Salida Stata'!BJ42</f>
        <v>317.91116333007813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1.2942427764508047E-2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0.47020521772559221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318.70620727539063</v>
      </c>
      <c r="AU72" s="19">
        <f t="shared" si="9"/>
        <v>317.91116333007813</v>
      </c>
      <c r="AV72" s="52">
        <f t="shared" si="12"/>
        <v>7.9504394531246803E-3</v>
      </c>
    </row>
    <row r="73" spans="4:48" x14ac:dyDescent="0.25">
      <c r="D73" s="37">
        <f>+CUY!A46</f>
        <v>43952</v>
      </c>
      <c r="E73" s="225">
        <f>'Salida Stata'!H43</f>
        <v>322.73031616210938</v>
      </c>
      <c r="F73" s="225">
        <f>'Salida Stata'!N43</f>
        <v>322.14923095703125</v>
      </c>
      <c r="G73" s="225">
        <f>'Salida Stata'!T43</f>
        <v>322.60635375976563</v>
      </c>
      <c r="H73" s="225">
        <f>'Salida Stata'!Z43</f>
        <v>324.4423828125</v>
      </c>
      <c r="I73" s="225">
        <f>'Salida Stata'!AF43</f>
        <v>323.3040771484375</v>
      </c>
      <c r="J73" s="225">
        <f>'Salida Stata'!AL43</f>
        <v>323.80203247070313</v>
      </c>
      <c r="K73" s="225">
        <f>'Salida Stata'!AR43</f>
        <v>323.73828125</v>
      </c>
      <c r="L73" s="225">
        <f>'Salida Stata'!AX43</f>
        <v>323.1474609375</v>
      </c>
      <c r="M73" s="225">
        <f>'Salida Stata'!BD43</f>
        <v>324.2587890625</v>
      </c>
      <c r="N73" s="225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1.346219240611024E-2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0.44825295739731064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5">
      <c r="D74" s="37">
        <f>+CUY!A47</f>
        <v>43983</v>
      </c>
      <c r="E74" s="225">
        <f>'Salida Stata'!H44</f>
        <v>330.42758178710938</v>
      </c>
      <c r="F74" s="225">
        <f>'Salida Stata'!N44</f>
        <v>329.91143798828125</v>
      </c>
      <c r="G74" s="225">
        <f>'Salida Stata'!T44</f>
        <v>330.01974487304688</v>
      </c>
      <c r="H74" s="225">
        <f>'Salida Stata'!Z44</f>
        <v>331.72879028320313</v>
      </c>
      <c r="I74" s="225">
        <f>'Salida Stata'!AF44</f>
        <v>330.5958251953125</v>
      </c>
      <c r="J74" s="225">
        <f>'Salida Stata'!AL44</f>
        <v>331.17501831054688</v>
      </c>
      <c r="K74" s="225">
        <f>'Salida Stata'!AR44</f>
        <v>330.81326293945313</v>
      </c>
      <c r="L74" s="225">
        <f>'Salida Stata'!AX44</f>
        <v>330.283203125</v>
      </c>
      <c r="M74" s="225">
        <f>'Salida Stata'!BD44</f>
        <v>331.24090576171875</v>
      </c>
      <c r="N74" s="225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2.3283651331019284E-2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0.44406288633852276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5">
      <c r="D75" s="37">
        <f>+CUY!A48</f>
        <v>44013</v>
      </c>
      <c r="E75" s="225">
        <f>'Salida Stata'!H45</f>
        <v>337.4566650390625</v>
      </c>
      <c r="F75" s="225">
        <f>'Salida Stata'!N45</f>
        <v>337.18365478515625</v>
      </c>
      <c r="G75" s="225">
        <f>'Salida Stata'!T45</f>
        <v>337.161865234375</v>
      </c>
      <c r="H75" s="225">
        <f>'Salida Stata'!Z45</f>
        <v>339.05679321289063</v>
      </c>
      <c r="I75" s="225">
        <f>'Salida Stata'!AF45</f>
        <v>337.89926147460938</v>
      </c>
      <c r="J75" s="225">
        <f>'Salida Stata'!AL45</f>
        <v>338.68997192382813</v>
      </c>
      <c r="K75" s="225">
        <f>'Salida Stata'!AR45</f>
        <v>338.3026123046875</v>
      </c>
      <c r="L75" s="225">
        <f>'Salida Stata'!AX45</f>
        <v>337.7662353515625</v>
      </c>
      <c r="M75" s="225">
        <f>'Salida Stata'!BD45</f>
        <v>338.79739379882813</v>
      </c>
      <c r="N75" s="225">
        <f>'Salida Stata'!BJ45</f>
        <v>337.44265747070313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2.2655973467418544E-2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0.43652790022404298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337.44265747070313</v>
      </c>
      <c r="AV75" s="52">
        <f t="shared" si="12"/>
        <v>1.4007568359364342E-4</v>
      </c>
    </row>
    <row r="76" spans="4:48" x14ac:dyDescent="0.25">
      <c r="D76" s="37">
        <f>+CUY!A49</f>
        <v>44044</v>
      </c>
      <c r="E76" s="225">
        <f>'Salida Stata'!H46</f>
        <v>346.88217163085938</v>
      </c>
      <c r="F76" s="225">
        <f>'Salida Stata'!N46</f>
        <v>346.42755126953125</v>
      </c>
      <c r="G76" s="225">
        <f>'Salida Stata'!T46</f>
        <v>346.26547241210938</v>
      </c>
      <c r="H76" s="225">
        <f>'Salida Stata'!Z46</f>
        <v>348.275634765625</v>
      </c>
      <c r="I76" s="225">
        <f>'Salida Stata'!AF46</f>
        <v>346.9576416015625</v>
      </c>
      <c r="J76" s="225">
        <f>'Salida Stata'!AL46</f>
        <v>347.85458374023438</v>
      </c>
      <c r="K76" s="225">
        <f>'Salida Stata'!AR46</f>
        <v>347.28018188476563</v>
      </c>
      <c r="L76" s="225">
        <f>'Salida Stata'!AX46</f>
        <v>346.70626831054688</v>
      </c>
      <c r="M76" s="225">
        <f>'Salida Stata'!BD46</f>
        <v>347.78005981445313</v>
      </c>
      <c r="N76" s="225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2.6915572793070108E-2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0.41337588086690613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5">
      <c r="D77" s="37">
        <f>+CUY!A50</f>
        <v>44075</v>
      </c>
      <c r="E77" s="225">
        <f>'Salida Stata'!H47</f>
        <v>359.64410400390625</v>
      </c>
      <c r="F77" s="225">
        <f>'Salida Stata'!N47</f>
        <v>359.25146484375</v>
      </c>
      <c r="G77" s="225">
        <f>'Salida Stata'!T47</f>
        <v>358.67709350585938</v>
      </c>
      <c r="H77" s="225">
        <f>'Salida Stata'!Z47</f>
        <v>360.721923828125</v>
      </c>
      <c r="I77" s="225">
        <f>'Salida Stata'!AF47</f>
        <v>359.17868041992188</v>
      </c>
      <c r="J77" s="225">
        <f>'Salida Stata'!AL47</f>
        <v>360.27688598632813</v>
      </c>
      <c r="K77" s="225">
        <f>'Salida Stata'!AR47</f>
        <v>359.02157592773438</v>
      </c>
      <c r="L77" s="225">
        <f>'Salida Stata'!AX47</f>
        <v>358.46868896484375</v>
      </c>
      <c r="M77" s="225">
        <f>'Salida Stata'!BD47</f>
        <v>359.13046264648438</v>
      </c>
      <c r="N77" s="225">
        <f>'Salida Stata'!BJ47</f>
        <v>357.96865844726563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3.5660735619181816E-2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0.38320936076403078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357.96865844726563</v>
      </c>
      <c r="AV77" s="52">
        <f t="shared" si="12"/>
        <v>1.675445556640609E-2</v>
      </c>
    </row>
    <row r="78" spans="4:48" x14ac:dyDescent="0.25">
      <c r="D78" s="37">
        <f>+CUY!A51</f>
        <v>44105</v>
      </c>
      <c r="E78" s="225">
        <f>'Salida Stata'!H48</f>
        <v>373.13385009765625</v>
      </c>
      <c r="F78" s="225">
        <f>'Salida Stata'!N48</f>
        <v>372.50079345703125</v>
      </c>
      <c r="G78" s="225">
        <f>'Salida Stata'!T48</f>
        <v>371.90328979492188</v>
      </c>
      <c r="H78" s="225">
        <f>'Salida Stata'!Z48</f>
        <v>374.10360717773438</v>
      </c>
      <c r="I78" s="225">
        <f>'Salida Stata'!AF48</f>
        <v>372.31686401367188</v>
      </c>
      <c r="J78" s="225">
        <f>'Salida Stata'!AL48</f>
        <v>373.52908325195313</v>
      </c>
      <c r="K78" s="225">
        <f>'Salida Stata'!AR48</f>
        <v>372.17306518554688</v>
      </c>
      <c r="L78" s="225">
        <f>'Salida Stata'!AX48</f>
        <v>371.64501953125</v>
      </c>
      <c r="M78" s="225">
        <f>'Salida Stata'!BD48</f>
        <v>372.23843383789063</v>
      </c>
      <c r="N78" s="225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3.6607839935713926E-2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0.38410425550308336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0.38238079826638627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5">
      <c r="D79" s="37">
        <f>+CUY!A52</f>
        <v>44136</v>
      </c>
      <c r="E79" s="225">
        <f>'Salida Stata'!H49</f>
        <v>384.80075073242188</v>
      </c>
      <c r="F79" s="225">
        <f>'Salida Stata'!N49</f>
        <v>384.21401977539063</v>
      </c>
      <c r="G79" s="225">
        <f>'Salida Stata'!T49</f>
        <v>383.47653198242188</v>
      </c>
      <c r="H79" s="225">
        <f>'Salida Stata'!Z49</f>
        <v>385.81039428710938</v>
      </c>
      <c r="I79" s="225">
        <f>'Salida Stata'!AF49</f>
        <v>383.9481201171875</v>
      </c>
      <c r="J79" s="225">
        <f>'Salida Stata'!AL49</f>
        <v>385.35763549804688</v>
      </c>
      <c r="K79" s="225">
        <f>'Salida Stata'!AR49</f>
        <v>383.85775756835938</v>
      </c>
      <c r="L79" s="225">
        <f>'Salida Stata'!AX49</f>
        <v>383.34060668945313</v>
      </c>
      <c r="M79" s="225">
        <f>'Salida Stata'!BD49</f>
        <v>384.11904907226563</v>
      </c>
      <c r="N79" s="225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3.1494685166041148E-2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0.3643185771743076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5">
      <c r="D80" s="37">
        <f>+CUY!A53</f>
        <v>44166</v>
      </c>
      <c r="E80" s="225">
        <f>'Salida Stata'!H50</f>
        <v>402.02801513671875</v>
      </c>
      <c r="F80" s="225">
        <f>'Salida Stata'!N50</f>
        <v>401.0758056640625</v>
      </c>
      <c r="G80" s="225">
        <f>'Salida Stata'!T50</f>
        <v>400.28924560546875</v>
      </c>
      <c r="H80" s="225">
        <f>'Salida Stata'!Z50</f>
        <v>402.60928344726563</v>
      </c>
      <c r="I80" s="225">
        <f>'Salida Stata'!AF50</f>
        <v>400.4232177734375</v>
      </c>
      <c r="J80" s="225">
        <f>'Salida Stata'!AL50</f>
        <v>401.9658203125</v>
      </c>
      <c r="K80" s="225">
        <f>'Salida Stata'!AR50</f>
        <v>400.08261108398438</v>
      </c>
      <c r="L80" s="225">
        <f>'Salida Stata'!AX50</f>
        <v>399.69110107421875</v>
      </c>
      <c r="M80" s="225">
        <f>'Salida Stata'!BD50</f>
        <v>400.15438842773438</v>
      </c>
      <c r="N80" s="225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4.2782916956893624E-2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0.37766754214825893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5">
      <c r="D81" s="37">
        <f>+CUY!A54</f>
        <v>44197</v>
      </c>
      <c r="E81" s="225">
        <f>'Salida Stata'!H51</f>
        <v>420.3009033203125</v>
      </c>
      <c r="F81" s="225">
        <f>'Salida Stata'!N51</f>
        <v>419.15652465820313</v>
      </c>
      <c r="G81" s="225">
        <f>'Salida Stata'!T51</f>
        <v>418.565185546875</v>
      </c>
      <c r="H81" s="225">
        <f>'Salida Stata'!Z51</f>
        <v>420.80096435546875</v>
      </c>
      <c r="I81" s="225">
        <f>'Salida Stata'!AF51</f>
        <v>418.19952392578125</v>
      </c>
      <c r="J81" s="225">
        <f>'Salida Stata'!AL51</f>
        <v>419.92269897460938</v>
      </c>
      <c r="K81" s="225">
        <f>'Salida Stata'!AR51</f>
        <v>417.848388671875</v>
      </c>
      <c r="L81" s="225">
        <f>'Salida Stata'!AX51</f>
        <v>417.73593139648438</v>
      </c>
      <c r="M81" s="225">
        <f>'Salida Stata'!BD51</f>
        <v>417.77890014648438</v>
      </c>
      <c r="N81" s="225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4.4594875219063468E-2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0.40381865454455101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5">
      <c r="D82" s="37">
        <f>+CUY!A55</f>
        <v>44228</v>
      </c>
      <c r="E82" s="225">
        <f>'Salida Stata'!H52</f>
        <v>437.1103515625</v>
      </c>
      <c r="F82" s="225">
        <f>'Salida Stata'!N52</f>
        <v>436.0264892578125</v>
      </c>
      <c r="G82" s="225">
        <f>'Salida Stata'!T52</f>
        <v>435.58132934570313</v>
      </c>
      <c r="H82" s="225">
        <f>'Salida Stata'!Z52</f>
        <v>438.02490234375</v>
      </c>
      <c r="I82" s="225">
        <f>'Salida Stata'!AF52</f>
        <v>434.89749145507813</v>
      </c>
      <c r="J82" s="225">
        <f>'Salida Stata'!AL52</f>
        <v>437.06265258789063</v>
      </c>
      <c r="K82" s="225">
        <f>'Salida Stata'!AR52</f>
        <v>434.8311767578125</v>
      </c>
      <c r="L82" s="225">
        <f>'Salida Stata'!AX52</f>
        <v>434.96310424804688</v>
      </c>
      <c r="M82" s="225">
        <f>'Salida Stata'!BD52</f>
        <v>434.57589721679688</v>
      </c>
      <c r="N82" s="225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4.0820803473944123E-2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0.42834607669655256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225">
        <f>'Salida Stata'!H53</f>
        <v>455.73419189453125</v>
      </c>
      <c r="F83" s="225">
        <f>'Salida Stata'!N53</f>
        <v>454.82928466796875</v>
      </c>
      <c r="G83" s="225">
        <f>'Salida Stata'!T53</f>
        <v>454.43411254882813</v>
      </c>
      <c r="H83" s="225">
        <f>'Salida Stata'!Z53</f>
        <v>456.77532958984375</v>
      </c>
      <c r="I83" s="225">
        <f>'Salida Stata'!AF53</f>
        <v>453.91378784179688</v>
      </c>
      <c r="J83" s="225">
        <f>'Salida Stata'!AL53</f>
        <v>455.87457275390625</v>
      </c>
      <c r="K83" s="225">
        <f>'Salida Stata'!AR53</f>
        <v>453.8018798828125</v>
      </c>
      <c r="L83" s="225">
        <f>'Salida Stata'!AX53</f>
        <v>453.96762084960938</v>
      </c>
      <c r="M83" s="225">
        <f>'Salida Stata'!BD53</f>
        <v>453.65231323242188</v>
      </c>
      <c r="N83" s="225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4.3388032274635391E-2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0.44515775563563054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39" si="24">+($AT83/$AT$82)-($AU83/$AU$82)</f>
        <v>-1.4227108410256317E-3</v>
      </c>
    </row>
    <row r="84" spans="4:49" x14ac:dyDescent="0.25">
      <c r="D84" s="37">
        <f>+CUY!A57</f>
        <v>44287</v>
      </c>
      <c r="E84" s="225">
        <f>'Salida Stata'!H54</f>
        <v>475.05050659179688</v>
      </c>
      <c r="F84" s="225">
        <f>'Salida Stata'!N54</f>
        <v>473.93939208984375</v>
      </c>
      <c r="G84" s="225">
        <f>'Salida Stata'!T54</f>
        <v>473.57192993164063</v>
      </c>
      <c r="H84" s="225">
        <f>'Salida Stata'!Z54</f>
        <v>475.97848510742188</v>
      </c>
      <c r="I84" s="225">
        <f>'Salida Stata'!AF54</f>
        <v>472.60992431640625</v>
      </c>
      <c r="J84" s="225">
        <f>'Salida Stata'!AL54</f>
        <v>474.8486328125</v>
      </c>
      <c r="K84" s="225">
        <f>'Salida Stata'!AR54</f>
        <v>472.49591064453125</v>
      </c>
      <c r="L84" s="225">
        <f>'Salida Stata'!AX54</f>
        <v>472.94021606445313</v>
      </c>
      <c r="M84" s="225">
        <f>'Salida Stata'!BD54</f>
        <v>471.82138061523438</v>
      </c>
      <c r="N84" s="225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4.169239421379678E-2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0.4861751282420359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5">
      <c r="D85" s="37">
        <f>+CUY!A58</f>
        <v>44317</v>
      </c>
      <c r="E85" s="225">
        <f>'Salida Stata'!H55</f>
        <v>491.11917114257813</v>
      </c>
      <c r="F85" s="225">
        <f>'Salida Stata'!N55</f>
        <v>490.193603515625</v>
      </c>
      <c r="G85" s="225">
        <f>'Salida Stata'!T55</f>
        <v>490.3887939453125</v>
      </c>
      <c r="H85" s="225">
        <f>'Salida Stata'!Z55</f>
        <v>493.32693481445313</v>
      </c>
      <c r="I85" s="225">
        <f>'Salida Stata'!AF55</f>
        <v>489.552001953125</v>
      </c>
      <c r="J85" s="225">
        <f>'Salida Stata'!AL55</f>
        <v>492.331787109375</v>
      </c>
      <c r="K85" s="225">
        <f>'Salida Stata'!AR55</f>
        <v>490.50167846679688</v>
      </c>
      <c r="L85" s="225">
        <f>'Salida Stata'!AX55</f>
        <v>491.28396606445313</v>
      </c>
      <c r="M85" s="225">
        <f>'Salida Stata'!BD55</f>
        <v>489.953369140625</v>
      </c>
      <c r="N85" s="225">
        <f>'Salida Stata'!BJ55</f>
        <v>490.14785766601563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3.6358526499834287E-2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0.51975108451646346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491.11917114257813</v>
      </c>
      <c r="AU85" s="19">
        <f t="shared" si="9"/>
        <v>490.14785766601563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5">
      <c r="D86" s="37">
        <f>+CUY!A59</f>
        <v>44348</v>
      </c>
      <c r="E86" s="225">
        <f>'Salida Stata'!H56</f>
        <v>509.17068481445313</v>
      </c>
      <c r="F86" s="225">
        <f>'Salida Stata'!N56</f>
        <v>508.23162841796875</v>
      </c>
      <c r="G86" s="225">
        <f>'Salida Stata'!T56</f>
        <v>508.21823120117188</v>
      </c>
      <c r="H86" s="225">
        <f>'Salida Stata'!Z56</f>
        <v>510.92453002929688</v>
      </c>
      <c r="I86" s="225">
        <f>'Salida Stata'!AF56</f>
        <v>507.05233764648438</v>
      </c>
      <c r="J86" s="225">
        <f>'Salida Stata'!AL56</f>
        <v>509.88052368164063</v>
      </c>
      <c r="K86" s="225">
        <f>'Salida Stata'!AR56</f>
        <v>507.39694213867188</v>
      </c>
      <c r="L86" s="225">
        <f>'Salida Stata'!AX56</f>
        <v>508.23947143554688</v>
      </c>
      <c r="M86" s="225">
        <f>'Salida Stata'!BD56</f>
        <v>506.74636840820313</v>
      </c>
      <c r="N86" s="225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3.5469228720880874E-2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0.53784874925449855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509.17068481445313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5">
      <c r="D87" s="37">
        <f>+CUY!A60</f>
        <v>44378</v>
      </c>
      <c r="E87" s="225">
        <f>'Salida Stata'!H57</f>
        <v>525.1630859375</v>
      </c>
      <c r="F87" s="225">
        <f>'Salida Stata'!N57</f>
        <v>524.38787841796875</v>
      </c>
      <c r="G87" s="225">
        <f>'Salida Stata'!T57</f>
        <v>524.2744140625</v>
      </c>
      <c r="H87" s="225">
        <f>'Salida Stata'!Z57</f>
        <v>527.13836669921875</v>
      </c>
      <c r="I87" s="225">
        <f>'Salida Stata'!AF57</f>
        <v>523.02362060546875</v>
      </c>
      <c r="J87" s="225">
        <f>'Salida Stata'!AL57</f>
        <v>526.1456298828125</v>
      </c>
      <c r="K87" s="225">
        <f>'Salida Stata'!AR57</f>
        <v>523.3792724609375</v>
      </c>
      <c r="L87" s="225">
        <f>'Salida Stata'!AX57</f>
        <v>524.38336181640625</v>
      </c>
      <c r="M87" s="225">
        <f>'Salida Stata'!BD57</f>
        <v>523.000732421875</v>
      </c>
      <c r="N87" s="225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3.1686556978792968E-2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0.5514287526166437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5">
      <c r="D88" s="37">
        <f>+CUY!A61</f>
        <v>44409</v>
      </c>
      <c r="E88" s="225">
        <f>'Salida Stata'!H58</f>
        <v>533.39593505859375</v>
      </c>
      <c r="F88" s="225">
        <f>'Salida Stata'!N58</f>
        <v>532.9442138671875</v>
      </c>
      <c r="G88" s="225">
        <f>'Salida Stata'!T58</f>
        <v>533.01513671875</v>
      </c>
      <c r="H88" s="225">
        <f>'Salida Stata'!Z58</f>
        <v>536.25140380859375</v>
      </c>
      <c r="I88" s="225">
        <f>'Salida Stata'!AF58</f>
        <v>532.21697998046875</v>
      </c>
      <c r="J88" s="225">
        <f>'Salida Stata'!AL58</f>
        <v>535.743408203125</v>
      </c>
      <c r="K88" s="225">
        <f>'Salida Stata'!AR58</f>
        <v>533.376708984375</v>
      </c>
      <c r="L88" s="225">
        <f>'Salida Stata'!AX58</f>
        <v>534.43914794921875</v>
      </c>
      <c r="M88" s="225">
        <f>'Salida Stata'!BD58</f>
        <v>533.33819580078125</v>
      </c>
      <c r="N88" s="225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1.777637025948664E-2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0.53762155954036772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5">
      <c r="D89" s="37">
        <f>+CUY!A62</f>
        <v>44440</v>
      </c>
      <c r="E89" s="225">
        <f>'Salida Stata'!H59</f>
        <v>548.94171142578125</v>
      </c>
      <c r="F89" s="225">
        <f>'Salida Stata'!N59</f>
        <v>548.735107421875</v>
      </c>
      <c r="G89" s="225">
        <f>'Salida Stata'!T59</f>
        <v>548.37841796875</v>
      </c>
      <c r="H89" s="225">
        <f>'Salida Stata'!Z59</f>
        <v>551.46051025390625</v>
      </c>
      <c r="I89" s="225">
        <f>'Salida Stata'!AF59</f>
        <v>547.49066162109375</v>
      </c>
      <c r="J89" s="225">
        <f>'Salida Stata'!AL59</f>
        <v>551.15069580078125</v>
      </c>
      <c r="K89" s="225">
        <f>'Salida Stata'!AR59</f>
        <v>548.08123779296875</v>
      </c>
      <c r="L89" s="225">
        <f>'Salida Stata'!AX59</f>
        <v>549.1285400390625</v>
      </c>
      <c r="M89" s="225">
        <f>'Salida Stata'!BD59</f>
        <v>547.8572998046875</v>
      </c>
      <c r="N89" s="225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2.86967506267779E-2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0.52728229196329424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5">
      <c r="D90" s="37">
        <f>+CUY!A63</f>
        <v>44470</v>
      </c>
      <c r="E90" s="225">
        <f>'Salida Stata'!H60</f>
        <v>565.2847900390625</v>
      </c>
      <c r="F90" s="225">
        <f>'Salida Stata'!N60</f>
        <v>565.3492431640625</v>
      </c>
      <c r="G90" s="225">
        <f>'Salida Stata'!T60</f>
        <v>565.13653564453125</v>
      </c>
      <c r="H90" s="225">
        <f>'Salida Stata'!Z60</f>
        <v>568.5477294921875</v>
      </c>
      <c r="I90" s="225">
        <f>'Salida Stata'!AF60</f>
        <v>564.36517333984375</v>
      </c>
      <c r="J90" s="225">
        <f>'Salida Stata'!AL60</f>
        <v>568.33221435546875</v>
      </c>
      <c r="K90" s="225">
        <f>'Salida Stata'!AR60</f>
        <v>565.34051513671875</v>
      </c>
      <c r="L90" s="225">
        <f>'Salida Stata'!AX60</f>
        <v>566.472412109375</v>
      </c>
      <c r="M90" s="225">
        <f>'Salida Stata'!BD60</f>
        <v>565.4246826171875</v>
      </c>
      <c r="N90" s="225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3.1060585052738787E-2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0.51910926468588126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5">
      <c r="D91" s="37">
        <f>+CUY!A64</f>
        <v>44501</v>
      </c>
      <c r="E91" s="225">
        <f>'Salida Stata'!H61</f>
        <v>579.966552734375</v>
      </c>
      <c r="F91" s="225">
        <f>'Salida Stata'!N61</f>
        <v>580.068359375</v>
      </c>
      <c r="G91" s="225">
        <f>'Salida Stata'!T61</f>
        <v>579.99310302734375</v>
      </c>
      <c r="H91" s="225">
        <f>'Salida Stata'!Z61</f>
        <v>583.612060546875</v>
      </c>
      <c r="I91" s="225">
        <f>'Salida Stata'!AF61</f>
        <v>579.15948486328125</v>
      </c>
      <c r="J91" s="225">
        <f>'Salida Stata'!AL61</f>
        <v>583.3563232421875</v>
      </c>
      <c r="K91" s="225">
        <f>'Salida Stata'!AR61</f>
        <v>580.51556396484375</v>
      </c>
      <c r="L91" s="225">
        <f>'Salida Stata'!AX61</f>
        <v>581.85125732421875</v>
      </c>
      <c r="M91" s="225">
        <f>'Salida Stata'!BD61</f>
        <v>580.76025390625</v>
      </c>
      <c r="N91" s="225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2.6500962735193978E-2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0.51175487874568737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5">
      <c r="D92" s="37">
        <f>+CUY!A65</f>
        <v>44531</v>
      </c>
      <c r="E92" s="225">
        <f>'Salida Stata'!H62</f>
        <v>604.0164794921875</v>
      </c>
      <c r="F92" s="225">
        <f>'Salida Stata'!N62</f>
        <v>603.43695068359375</v>
      </c>
      <c r="G92" s="225">
        <f>'Salida Stata'!T62</f>
        <v>603.17388916015625</v>
      </c>
      <c r="H92" s="225">
        <f>'Salida Stata'!Z62</f>
        <v>606.2236328125</v>
      </c>
      <c r="I92" s="225">
        <f>'Salida Stata'!AF62</f>
        <v>601.6051025390625</v>
      </c>
      <c r="J92" s="225">
        <f>'Salida Stata'!AL62</f>
        <v>605.60260009765625</v>
      </c>
      <c r="K92" s="225">
        <f>'Salida Stata'!AR62</f>
        <v>602.615966796875</v>
      </c>
      <c r="L92" s="225">
        <f>'Salida Stata'!AX62</f>
        <v>604.24700927734375</v>
      </c>
      <c r="M92" s="225">
        <f>'Salida Stata'!BD62</f>
        <v>602.4132080078125</v>
      </c>
      <c r="N92" s="225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3.9113286685803494E-2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0.50643490142797032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5">
      <c r="D93" s="37">
        <f>+CUY!A66</f>
        <v>44562</v>
      </c>
      <c r="E93" s="225">
        <f>'Salida Stata'!H63</f>
        <v>628.2794189453125</v>
      </c>
      <c r="F93" s="225">
        <f>'Salida Stata'!N63</f>
        <v>627.61505126953125</v>
      </c>
      <c r="G93" s="225">
        <f>'Salida Stata'!T63</f>
        <v>627.72943115234375</v>
      </c>
      <c r="H93" s="225">
        <f>'Salida Stata'!Z63</f>
        <v>630.7799072265625</v>
      </c>
      <c r="I93" s="225">
        <f>'Salida Stata'!AF63</f>
        <v>625.73797607421875</v>
      </c>
      <c r="J93" s="225">
        <f>'Salida Stata'!AL63</f>
        <v>629.87725830078125</v>
      </c>
      <c r="K93" s="225">
        <f>'Salida Stata'!AR63</f>
        <v>627.33990478515625</v>
      </c>
      <c r="L93" s="225">
        <f>'Salida Stata'!AX63</f>
        <v>629.4678955078125</v>
      </c>
      <c r="M93" s="225">
        <f>'Salida Stata'!BD63</f>
        <v>627.8575439453125</v>
      </c>
      <c r="N93" s="225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4.0503028221933635E-2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0.50053395238637499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5">
      <c r="D94" s="37">
        <f>+CUY!A67</f>
        <v>44593</v>
      </c>
      <c r="E94" s="225">
        <f>'Salida Stata'!H64</f>
        <v>664.06842041015625</v>
      </c>
      <c r="F94" s="225">
        <f>'Salida Stata'!N64</f>
        <v>662.50042724609375</v>
      </c>
      <c r="G94" s="225">
        <f>'Salida Stata'!T64</f>
        <v>662.47265625</v>
      </c>
      <c r="H94" s="225">
        <f>'Salida Stata'!Z64</f>
        <v>665.4439697265625</v>
      </c>
      <c r="I94" s="225">
        <f>'Salida Stata'!AF64</f>
        <v>659.81011962890625</v>
      </c>
      <c r="J94" s="225">
        <f>'Salida Stata'!AL64</f>
        <v>663.8209228515625</v>
      </c>
      <c r="K94" s="225">
        <f>'Salida Stata'!AR64</f>
        <v>660.77410888671875</v>
      </c>
      <c r="L94" s="225">
        <f>'Salida Stata'!AX64</f>
        <v>663.05792236328125</v>
      </c>
      <c r="M94" s="225">
        <f>'Salida Stata'!BD64</f>
        <v>660.6708984375</v>
      </c>
      <c r="N94" s="225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5.4047108197206484E-2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0.51960209479438757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5">
      <c r="D95" s="37">
        <f>+CUY!A68</f>
        <v>44621</v>
      </c>
      <c r="E95" s="225">
        <f>'Salida Stata'!H65</f>
        <v>711.75</v>
      </c>
      <c r="F95" s="225">
        <f>'Salida Stata'!N65</f>
        <v>709.41241455078125</v>
      </c>
      <c r="G95" s="225">
        <f>'Salida Stata'!T65</f>
        <v>708.552001953125</v>
      </c>
      <c r="H95" s="225">
        <f>'Salida Stata'!Z65</f>
        <v>711.07855224609375</v>
      </c>
      <c r="I95" s="225">
        <f>'Salida Stata'!AF65</f>
        <v>705.427490234375</v>
      </c>
      <c r="J95" s="225">
        <f>'Salida Stata'!AL65</f>
        <v>708.54736328125</v>
      </c>
      <c r="K95" s="225">
        <f>'Salida Stata'!AR65</f>
        <v>704.27813720703125</v>
      </c>
      <c r="L95" s="225">
        <f>'Salida Stata'!AX65</f>
        <v>706.29351806640625</v>
      </c>
      <c r="M95" s="225">
        <f>'Salida Stata'!BD65</f>
        <v>702.50787353515625</v>
      </c>
      <c r="N95" s="225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6.793580602898408E-2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0.55535374927553516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5">
      <c r="D96" s="37">
        <f>+CUY!A69</f>
        <v>44652</v>
      </c>
      <c r="E96" s="225">
        <f>'Salida Stata'!H66</f>
        <v>753.12628173828125</v>
      </c>
      <c r="F96" s="225">
        <f>'Salida Stata'!N66</f>
        <v>751.21246337890625</v>
      </c>
      <c r="G96" s="225">
        <f>'Salida Stata'!T66</f>
        <v>749.67779541015625</v>
      </c>
      <c r="H96" s="225">
        <f>'Salida Stata'!Z66</f>
        <v>752.49078369140625</v>
      </c>
      <c r="I96" s="225">
        <f>'Salida Stata'!AF66</f>
        <v>746.5125732421875</v>
      </c>
      <c r="J96" s="225">
        <f>'Salida Stata'!AL66</f>
        <v>749.87060546875</v>
      </c>
      <c r="K96" s="225">
        <f>'Salida Stata'!AR66</f>
        <v>744.849853515625</v>
      </c>
      <c r="L96" s="225">
        <f>'Salida Stata'!AX66</f>
        <v>747.0133056640625</v>
      </c>
      <c r="M96" s="225">
        <f>'Salida Stata'!BD66</f>
        <v>742.60955810546875</v>
      </c>
      <c r="N96" s="225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5.8474493093167323E-2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0.58041114679300665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5">
      <c r="D97" s="37">
        <f>+CUY!A70</f>
        <v>44682</v>
      </c>
      <c r="E97" s="225">
        <f>'Salida Stata'!H67</f>
        <v>791.08575439453125</v>
      </c>
      <c r="F97" s="225">
        <f>'Salida Stata'!N67</f>
        <v>789.81134033203125</v>
      </c>
      <c r="G97" s="225">
        <f>'Salida Stata'!T67</f>
        <v>788.25750732421875</v>
      </c>
      <c r="H97" s="225">
        <f>'Salida Stata'!Z67</f>
        <v>791.35430908203125</v>
      </c>
      <c r="I97" s="225">
        <f>'Salida Stata'!AF67</f>
        <v>784.933349609375</v>
      </c>
      <c r="J97" s="225">
        <f>'Salida Stata'!AL67</f>
        <v>789.06256103515625</v>
      </c>
      <c r="K97" s="225">
        <f>'Salida Stata'!AR67</f>
        <v>783.77825927734375</v>
      </c>
      <c r="L97" s="225">
        <f>'Salida Stata'!AX67</f>
        <v>786.44287109375</v>
      </c>
      <c r="M97" s="225">
        <f>'Salida Stata'!BD67</f>
        <v>781.42193603515625</v>
      </c>
      <c r="N97" s="225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5.2185573982037603E-2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0.60454685043426992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5">
      <c r="D98" s="37">
        <f>+CUY!A71</f>
        <v>44713</v>
      </c>
      <c r="E98" s="225">
        <f>'Salida Stata'!H68</f>
        <v>831.29620361328125</v>
      </c>
      <c r="F98" s="225">
        <f>'Salida Stata'!N68</f>
        <v>830.6693115234375</v>
      </c>
      <c r="G98" s="225">
        <f>'Salida Stata'!T68</f>
        <v>829.4962158203125</v>
      </c>
      <c r="H98" s="225">
        <f>'Salida Stata'!Z68</f>
        <v>833.13580322265625</v>
      </c>
      <c r="I98" s="225">
        <f>'Salida Stata'!AF68</f>
        <v>825.98779296875</v>
      </c>
      <c r="J98" s="225">
        <f>'Salida Stata'!AL68</f>
        <v>831.1533203125</v>
      </c>
      <c r="K98" s="225">
        <f>'Salida Stata'!AR68</f>
        <v>825.75238037109375</v>
      </c>
      <c r="L98" s="225">
        <f>'Salida Stata'!AX68</f>
        <v>828.96502685546875</v>
      </c>
      <c r="M98" s="225">
        <f>'Salida Stata'!BD68</f>
        <v>823.9464111328125</v>
      </c>
      <c r="N98" s="225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5.2963880800524832E-2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0.63165628846992483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39" si="29">+($AT98/$AT$32)-($AU98/$AU$32)</f>
        <v>7.9663696289063779E-2</v>
      </c>
      <c r="AW98" s="52">
        <f t="shared" si="24"/>
        <v>2.8325977299139549E-3</v>
      </c>
    </row>
    <row r="99" spans="4:49" x14ac:dyDescent="0.25">
      <c r="D99" s="37">
        <f>+CUY!A72</f>
        <v>44743</v>
      </c>
      <c r="E99" s="225">
        <f>'Salida Stata'!H69</f>
        <v>890.57415771484375</v>
      </c>
      <c r="F99" s="225">
        <f>'Salida Stata'!N69</f>
        <v>890.1705322265625</v>
      </c>
      <c r="G99" s="225">
        <f>'Salida Stata'!T69</f>
        <v>889.0872802734375</v>
      </c>
      <c r="H99" s="225">
        <f>'Salida Stata'!Z69</f>
        <v>893.25714111328125</v>
      </c>
      <c r="I99" s="225">
        <f>'Salida Stata'!AF69</f>
        <v>886.043701171875</v>
      </c>
      <c r="J99" s="225">
        <f>'Salida Stata'!AL69</f>
        <v>891.656494140625</v>
      </c>
      <c r="K99" s="225">
        <f>'Salida Stata'!AR69</f>
        <v>887.34002685546875</v>
      </c>
      <c r="L99" s="225">
        <f>'Salida Stata'!AX69</f>
        <v>890.8892822265625</v>
      </c>
      <c r="M99" s="225">
        <f>'Salida Stata'!BD69</f>
        <v>886.7003173828125</v>
      </c>
      <c r="N99" s="225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7.3314861451222235E-2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0.69749322732632235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5">
      <c r="D100" s="37">
        <f>+CUY!A73</f>
        <v>44774</v>
      </c>
      <c r="E100" s="225">
        <f>'Salida Stata'!H70</f>
        <v>950.63006591796875</v>
      </c>
      <c r="F100" s="225">
        <f>'Salida Stata'!N70</f>
        <v>949.5791015625</v>
      </c>
      <c r="G100" s="225">
        <f>'Salida Stata'!T70</f>
        <v>947.14263916015625</v>
      </c>
      <c r="H100" s="225">
        <f>'Salida Stata'!Z70</f>
        <v>950.46746826171875</v>
      </c>
      <c r="I100" s="225">
        <f>'Salida Stata'!AF70</f>
        <v>943.66510009765625</v>
      </c>
      <c r="J100" s="225">
        <f>'Salida Stata'!AL70</f>
        <v>948.36883544921875</v>
      </c>
      <c r="K100" s="225">
        <f>'Salida Stata'!AR70</f>
        <v>943.00421142578125</v>
      </c>
      <c r="L100" s="225">
        <f>'Salida Stata'!AX70</f>
        <v>946.3397216796875</v>
      </c>
      <c r="M100" s="225">
        <f>'Salida Stata'!BD70</f>
        <v>941.4686279296875</v>
      </c>
      <c r="N100" s="225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6.4539428696940737E-2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0.77548676039135644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5">
      <c r="D101" s="37">
        <f>+CUY!A74</f>
        <v>44805</v>
      </c>
      <c r="E101" s="225">
        <f>'Salida Stata'!H71</f>
        <v>1011.4683227539063</v>
      </c>
      <c r="F101" s="225">
        <f>'Salida Stata'!N71</f>
        <v>1009.7313842773438</v>
      </c>
      <c r="G101" s="225">
        <f>'Salida Stata'!T71</f>
        <v>1005.243408203125</v>
      </c>
      <c r="H101" s="225">
        <f>'Salida Stata'!Z71</f>
        <v>1007.5655517578125</v>
      </c>
      <c r="I101" s="225">
        <f>'Salida Stata'!AF71</f>
        <v>1001.26025390625</v>
      </c>
      <c r="J101" s="225">
        <f>'Salida Stata'!AL71</f>
        <v>1005.4290161132813</v>
      </c>
      <c r="K101" s="225">
        <f>'Salida Stata'!AR71</f>
        <v>997.91168212890625</v>
      </c>
      <c r="L101" s="225">
        <f>'Salida Stata'!AX71</f>
        <v>1000.8546142578125</v>
      </c>
      <c r="M101" s="225">
        <f>'Salida Stata'!BD71</f>
        <v>994.97723388671875</v>
      </c>
      <c r="N101" s="225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6.0629580850222631E-2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0.83060146474811303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1011.4683227539063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5">
      <c r="D102" s="37">
        <f>+CUY!A75</f>
        <v>44835</v>
      </c>
      <c r="E102" s="225">
        <f>'Salida Stata'!H72</f>
        <v>1072.142822265625</v>
      </c>
      <c r="F102" s="225">
        <f>'Salida Stata'!N72</f>
        <v>1070.4354248046875</v>
      </c>
      <c r="G102" s="225">
        <f>'Salida Stata'!T72</f>
        <v>1065.3311767578125</v>
      </c>
      <c r="H102" s="225">
        <f>'Salida Stata'!Z72</f>
        <v>1068.3382568359375</v>
      </c>
      <c r="I102" s="225">
        <f>'Salida Stata'!AF72</f>
        <v>1061.3052978515625</v>
      </c>
      <c r="J102" s="225">
        <f>'Salida Stata'!AL72</f>
        <v>1066.093017578125</v>
      </c>
      <c r="K102" s="225">
        <f>'Salida Stata'!AR72</f>
        <v>1057.448486328125</v>
      </c>
      <c r="L102" s="225">
        <f>'Salida Stata'!AX72</f>
        <v>1060.3009033203125</v>
      </c>
      <c r="M102" s="225">
        <f>'Salida Stata'!BD72</f>
        <v>1053.835693359375</v>
      </c>
      <c r="N102" s="225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5.9873107604006215E-2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0.88175679620978498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5">
      <c r="D103" s="37">
        <f>+CUY!A76</f>
        <v>44866</v>
      </c>
      <c r="E103" s="225">
        <f>'Salida Stata'!H73</f>
        <v>1122.5465087890625</v>
      </c>
      <c r="F103" s="225">
        <f>'Salida Stata'!N73</f>
        <v>1121.10888671875</v>
      </c>
      <c r="G103" s="225">
        <f>'Salida Stata'!T73</f>
        <v>1116.630859375</v>
      </c>
      <c r="H103" s="225">
        <f>'Salida Stata'!Z73</f>
        <v>1120.343994140625</v>
      </c>
      <c r="I103" s="225">
        <f>'Salida Stata'!AF73</f>
        <v>1113.3223876953125</v>
      </c>
      <c r="J103" s="225">
        <f>'Salida Stata'!AL73</f>
        <v>1118.7667236328125</v>
      </c>
      <c r="K103" s="225">
        <f>'Salida Stata'!AR73</f>
        <v>1111.2606201171875</v>
      </c>
      <c r="L103" s="225">
        <f>'Salida Stata'!AX73</f>
        <v>1114.1563720703125</v>
      </c>
      <c r="M103" s="225">
        <f>'Salida Stata'!BD73</f>
        <v>1108.2991943359375</v>
      </c>
      <c r="N103" s="225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4.9251204613318444E-2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0.92346199067497592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5">
      <c r="D104" s="37">
        <f>+CUY!A77</f>
        <v>44896</v>
      </c>
      <c r="E104" s="225">
        <f>'Salida Stata'!H74</f>
        <v>1173.3304443359375</v>
      </c>
      <c r="F104" s="225">
        <f>'Salida Stata'!N74</f>
        <v>1173.1268310546875</v>
      </c>
      <c r="G104" s="225">
        <f>'Salida Stata'!T74</f>
        <v>1171.050048828125</v>
      </c>
      <c r="H104" s="225">
        <f>'Salida Stata'!Z74</f>
        <v>1175.58203125</v>
      </c>
      <c r="I104" s="225">
        <f>'Salida Stata'!AF74</f>
        <v>1167.1456298828125</v>
      </c>
      <c r="J104" s="225">
        <f>'Salida Stata'!AL74</f>
        <v>1175.0130615234375</v>
      </c>
      <c r="K104" s="225">
        <f>'Salida Stata'!AR74</f>
        <v>1169.5084228515625</v>
      </c>
      <c r="L104" s="225">
        <f>'Salida Stata'!AX74</f>
        <v>1174.1890869140625</v>
      </c>
      <c r="M104" s="225">
        <f>'Salida Stata'!BD74</f>
        <v>1167.97802734375</v>
      </c>
      <c r="N104" s="225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5.0036957604143506E-2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0.94368237095428409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5">
      <c r="D105" s="37">
        <f>+CUY!A78</f>
        <v>44927</v>
      </c>
      <c r="E105" s="225">
        <f>'Salida Stata'!H75</f>
        <v>1249.48583984375</v>
      </c>
      <c r="F105" s="225">
        <f>'Salida Stata'!N75</f>
        <v>1247.755126953125</v>
      </c>
      <c r="G105" s="225">
        <f>'Salida Stata'!T75</f>
        <v>1246.4940185546875</v>
      </c>
      <c r="H105" s="225">
        <f>'Salida Stata'!Z75</f>
        <v>1250.7911376953125</v>
      </c>
      <c r="I105" s="225">
        <f>'Salida Stata'!AF75</f>
        <v>1241.1156005859375</v>
      </c>
      <c r="J105" s="225">
        <f>'Salida Stata'!AL75</f>
        <v>1249.2275390625</v>
      </c>
      <c r="K105" s="225">
        <f>'Salida Stata'!AR75</f>
        <v>1244.1123046875</v>
      </c>
      <c r="L105" s="225">
        <f>'Salida Stata'!AX75</f>
        <v>1249.4140625</v>
      </c>
      <c r="M105" s="225">
        <f>'Salida Stata'!BD75</f>
        <v>1243.244873046875</v>
      </c>
      <c r="N105" s="225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6.3531778947333306E-2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0.98670058002816741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5">
      <c r="D106" s="37">
        <f>+CUY!A79</f>
        <v>44958</v>
      </c>
      <c r="E106" s="225">
        <f>'Salida Stata'!H76</f>
        <v>1340.5137939453125</v>
      </c>
      <c r="F106" s="225">
        <f>'Salida Stata'!N76</f>
        <v>1335.73291015625</v>
      </c>
      <c r="G106" s="225">
        <f>'Salida Stata'!T76</f>
        <v>1333.998046875</v>
      </c>
      <c r="H106" s="225">
        <f>'Salida Stata'!Z76</f>
        <v>1336.603515625</v>
      </c>
      <c r="I106" s="225">
        <f>'Salida Stata'!AF76</f>
        <v>1325.7552490234375</v>
      </c>
      <c r="J106" s="225">
        <f>'Salida Stata'!AL76</f>
        <v>1332.75830078125</v>
      </c>
      <c r="K106" s="225">
        <f>'Salida Stata'!AR76</f>
        <v>1325.803955078125</v>
      </c>
      <c r="L106" s="225">
        <f>'Salida Stata'!AX76</f>
        <v>1331.8045654296875</v>
      </c>
      <c r="M106" s="225">
        <f>'Salida Stata'!BD76</f>
        <v>1323.9869384765625</v>
      </c>
      <c r="N106" s="225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6.7219580839784188E-2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1.0115284637497726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5">
      <c r="D107" s="37">
        <f>+CUY!A80</f>
        <v>44986</v>
      </c>
      <c r="E107" s="225">
        <f>'Salida Stata'!H77</f>
        <v>1448.375244140625</v>
      </c>
      <c r="F107" s="225">
        <f>'Salida Stata'!N77</f>
        <v>1443.5916748046875</v>
      </c>
      <c r="G107" s="225">
        <f>'Salida Stata'!T77</f>
        <v>1440.6619873046875</v>
      </c>
      <c r="H107" s="225">
        <f>'Salida Stata'!Z77</f>
        <v>1441.103271484375</v>
      </c>
      <c r="I107" s="225">
        <f>'Salida Stata'!AF77</f>
        <v>1431.5435791015625</v>
      </c>
      <c r="J107" s="225">
        <f>'Salida Stata'!AL77</f>
        <v>1435.8292236328125</v>
      </c>
      <c r="K107" s="225">
        <f>'Salida Stata'!AR77</f>
        <v>1427.81298828125</v>
      </c>
      <c r="L107" s="225">
        <f>'Salida Stata'!AX77</f>
        <v>1434.1072998046875</v>
      </c>
      <c r="M107" s="225">
        <f>'Salida Stata'!BD77</f>
        <v>1425.341064453125</v>
      </c>
      <c r="N107" s="225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7.8582275671276403E-2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1.0315818008539481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5">
      <c r="D108" s="37">
        <f>+CUY!A81</f>
        <v>45017</v>
      </c>
      <c r="E108" s="225">
        <f>'Salida Stata'!H78</f>
        <v>1556.5750732421875</v>
      </c>
      <c r="F108" s="225">
        <f>'Salida Stata'!N78</f>
        <v>1550.3572998046875</v>
      </c>
      <c r="G108" s="225">
        <f>'Salida Stata'!T78</f>
        <v>1545.781982421875</v>
      </c>
      <c r="H108" s="225">
        <f>'Salida Stata'!Z78</f>
        <v>1545.3966064453125</v>
      </c>
      <c r="I108" s="225">
        <f>'Salida Stata'!AF78</f>
        <v>1534.9605712890625</v>
      </c>
      <c r="J108" s="225">
        <f>'Salida Stata'!AL78</f>
        <v>1538.6500244140625</v>
      </c>
      <c r="K108" s="225">
        <f>'Salida Stata'!AR78</f>
        <v>1529.141845703125</v>
      </c>
      <c r="L108" s="225">
        <f>'Salida Stata'!AX78</f>
        <v>1536.159423828125</v>
      </c>
      <c r="M108" s="225">
        <f>'Salida Stata'!BD78</f>
        <v>1525.9295654296875</v>
      </c>
      <c r="N108" s="225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7.2252721148119647E-2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1.0580270270234107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5">
      <c r="D109" s="37">
        <f>+CUY!A82</f>
        <v>45047</v>
      </c>
      <c r="E109" s="225">
        <f>'Salida Stata'!H79</f>
        <v>1670.4227294921875</v>
      </c>
      <c r="F109" s="225">
        <f>'Salida Stata'!N79</f>
        <v>1665.9053955078125</v>
      </c>
      <c r="G109" s="225">
        <f>'Salida Stata'!T79</f>
        <v>1660.78857421875</v>
      </c>
      <c r="H109" s="225">
        <f>'Salida Stata'!Z79</f>
        <v>1660.8525390625</v>
      </c>
      <c r="I109" s="225">
        <f>'Salida Stata'!AF79</f>
        <v>1649.6251220703125</v>
      </c>
      <c r="J109" s="225">
        <f>'Salida Stata'!AL79</f>
        <v>1654.4066162109375</v>
      </c>
      <c r="K109" s="225">
        <f>'Salida Stata'!AR79</f>
        <v>1642.802490234375</v>
      </c>
      <c r="L109" s="225">
        <f>'Salida Stata'!AX79</f>
        <v>1650.1097412109375</v>
      </c>
      <c r="M109" s="225">
        <f>'Salida Stata'!BD79</f>
        <v>1640.953857421875</v>
      </c>
      <c r="N109" s="225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7.4666967477925228E-2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1.1019996080621191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5">
      <c r="D110" s="37">
        <f>+CUY!A83</f>
        <v>45078</v>
      </c>
      <c r="E110" s="225">
        <f>'Salida Stata'!H80</f>
        <v>1753.3248291015625</v>
      </c>
      <c r="F110" s="225">
        <f>'Salida Stata'!N80</f>
        <v>1750.8492431640625</v>
      </c>
      <c r="G110" s="225">
        <f>'Salida Stata'!T80</f>
        <v>1746.0684814453125</v>
      </c>
      <c r="H110" s="225">
        <f>'Salida Stata'!Z80</f>
        <v>1748.5206298828125</v>
      </c>
      <c r="I110" s="225">
        <f>'Salida Stata'!AF80</f>
        <v>1737.339599609375</v>
      </c>
      <c r="J110" s="225">
        <f>'Salida Stata'!AL80</f>
        <v>1743.8990478515625</v>
      </c>
      <c r="K110" s="225">
        <f>'Salida Stata'!AR80</f>
        <v>1733.069091796875</v>
      </c>
      <c r="L110" s="225">
        <f>'Salida Stata'!AX80</f>
        <v>1740.1583251953125</v>
      </c>
      <c r="M110" s="225">
        <f>'Salida Stata'!BD80</f>
        <v>1733.3775634765625</v>
      </c>
      <c r="N110" s="225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5.3054454716255695E-2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1.1021804180014136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5">
      <c r="D111" s="37">
        <f>+CUY!A84</f>
        <v>45108</v>
      </c>
      <c r="E111" s="225">
        <f>'Salida Stata'!H81</f>
        <v>1860.784423828125</v>
      </c>
      <c r="F111" s="225">
        <f>'Salida Stata'!N81</f>
        <v>1859.3111572265625</v>
      </c>
      <c r="G111" s="225">
        <f>'Salida Stata'!T81</f>
        <v>1855.6805419921875</v>
      </c>
      <c r="H111" s="225">
        <f>'Salida Stata'!Z81</f>
        <v>1859.032470703125</v>
      </c>
      <c r="I111" s="225">
        <f>'Salida Stata'!AF81</f>
        <v>1847.2493896484375</v>
      </c>
      <c r="J111" s="225">
        <f>'Salida Stata'!AL81</f>
        <v>1855.6307373046875</v>
      </c>
      <c r="K111" s="225">
        <f>'Salida Stata'!AR81</f>
        <v>1844.7921142578125</v>
      </c>
      <c r="L111" s="225">
        <f>'Salida Stata'!AX81</f>
        <v>1852.5616455078125</v>
      </c>
      <c r="M111" s="225">
        <f>'Salida Stata'!BD81</f>
        <v>1848.00048828125</v>
      </c>
      <c r="N111" s="225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6.3077290324396795E-2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1.0821292453924642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5">
      <c r="D112" s="37">
        <f>+CUY!A85</f>
        <v>45139</v>
      </c>
      <c r="E112" s="225">
        <f>'Salida Stata'!H82</f>
        <v>2098.44580078125</v>
      </c>
      <c r="F112" s="225">
        <f>'Salida Stata'!N82</f>
        <v>2093.47705078125</v>
      </c>
      <c r="G112" s="225">
        <f>'Salida Stata'!T82</f>
        <v>2088.328857421875</v>
      </c>
      <c r="H112" s="225">
        <f>'Salida Stata'!Z82</f>
        <v>2090.390869140625</v>
      </c>
      <c r="I112" s="225">
        <f>'Salida Stata'!AF82</f>
        <v>2076.6220703125</v>
      </c>
      <c r="J112" s="225">
        <f>'Salida Stata'!AL82</f>
        <v>2084.391845703125</v>
      </c>
      <c r="K112" s="225">
        <f>'Salida Stata'!AR82</f>
        <v>2070.25537109375</v>
      </c>
      <c r="L112" s="225">
        <f>'Salida Stata'!AX82</f>
        <v>2079.50244140625</v>
      </c>
      <c r="M112" s="225">
        <f>'Salida Stata'!BD82</f>
        <v>2074.027587890625</v>
      </c>
      <c r="N112" s="225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0.12326648875119295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1.1969933133063724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5">
      <c r="D113" s="37">
        <f>+CUY!A86</f>
        <v>45170</v>
      </c>
      <c r="E113" s="225">
        <f>'Salida Stata'!H83</f>
        <v>2397.500732421875</v>
      </c>
      <c r="F113" s="225">
        <f>'Salida Stata'!N83</f>
        <v>2387.72412109375</v>
      </c>
      <c r="G113" s="225">
        <f>'Salida Stata'!T83</f>
        <v>2376.724609375</v>
      </c>
      <c r="H113" s="225">
        <f>'Salida Stata'!Z83</f>
        <v>2377.08544921875</v>
      </c>
      <c r="I113" s="225">
        <f>'Salida Stata'!AF83</f>
        <v>2362.249267578125</v>
      </c>
      <c r="J113" s="225">
        <f>'Salida Stata'!AL83</f>
        <v>2369.181396484375</v>
      </c>
      <c r="K113" s="225">
        <f>'Salida Stata'!AR83</f>
        <v>2347.49072265625</v>
      </c>
      <c r="L113" s="225">
        <f>'Salida Stata'!AX83</f>
        <v>2356.14501953125</v>
      </c>
      <c r="M113" s="225">
        <f>'Salida Stata'!BD83</f>
        <v>2348.55712890625</v>
      </c>
      <c r="N113" s="225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0.13658008573656444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1.3543175614607326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5">
      <c r="D114" s="37">
        <f>+CUY!A87</f>
        <v>45200</v>
      </c>
      <c r="E114" s="225">
        <f>'Salida Stata'!H84</f>
        <v>2577.38818359375</v>
      </c>
      <c r="F114" s="225">
        <f>'Salida Stata'!N84</f>
        <v>2564.979248046875</v>
      </c>
      <c r="G114" s="225">
        <f>'Salida Stata'!T84</f>
        <v>2552.342041015625</v>
      </c>
      <c r="H114" s="225">
        <f>'Salida Stata'!Z84</f>
        <v>2550.037841796875</v>
      </c>
      <c r="I114" s="225">
        <f>'Salida Stata'!AF84</f>
        <v>2535.5537109375</v>
      </c>
      <c r="J114" s="225">
        <f>'Salida Stata'!AL84</f>
        <v>2541.71875</v>
      </c>
      <c r="K114" s="225">
        <f>'Salida Stata'!AR84</f>
        <v>2519.681884765625</v>
      </c>
      <c r="L114" s="225">
        <f>'Salida Stata'!AX84</f>
        <v>2529.158203125</v>
      </c>
      <c r="M114" s="225">
        <f>'Salida Stata'!BD84</f>
        <v>2521.795166015625</v>
      </c>
      <c r="N114" s="225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7.3826180359703342E-2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1.3853118040633583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5">
      <c r="D115" s="37">
        <f>+CUY!A88</f>
        <v>45231</v>
      </c>
      <c r="E115" s="225">
        <f>'Salida Stata'!H85</f>
        <v>2915.051513671875</v>
      </c>
      <c r="F115" s="225">
        <f>'Salida Stata'!N85</f>
        <v>2900.02490234375</v>
      </c>
      <c r="G115" s="225">
        <f>'Salida Stata'!T85</f>
        <v>2881.66259765625</v>
      </c>
      <c r="H115" s="225">
        <f>'Salida Stata'!Z85</f>
        <v>2878.23828125</v>
      </c>
      <c r="I115" s="225">
        <f>'Salida Stata'!AF85</f>
        <v>2863.71337890625</v>
      </c>
      <c r="J115" s="225">
        <f>'Salida Stata'!AL85</f>
        <v>2867.831298828125</v>
      </c>
      <c r="K115" s="225">
        <f>'Salida Stata'!AR85</f>
        <v>2836.81494140625</v>
      </c>
      <c r="L115" s="225">
        <f>'Salida Stata'!AX85</f>
        <v>2844.39208984375</v>
      </c>
      <c r="M115" s="225">
        <f>'Salida Stata'!BD85</f>
        <v>2837.51220703125</v>
      </c>
      <c r="N115" s="225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0.12757877971198539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1.5633775414625966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5">
      <c r="D116" s="37">
        <f>+CUY!A89</f>
        <v>45261</v>
      </c>
      <c r="E116" s="225">
        <f>'Salida Stata'!H86</f>
        <v>3669.388916015625</v>
      </c>
      <c r="F116" s="225">
        <f>'Salida Stata'!N86</f>
        <v>3646.30029296875</v>
      </c>
      <c r="G116" s="225">
        <f>'Salida Stata'!T86</f>
        <v>3626.41748046875</v>
      </c>
      <c r="H116" s="225">
        <f>'Salida Stata'!Z86</f>
        <v>3631.01123046875</v>
      </c>
      <c r="I116" s="225">
        <f>'Salida Stata'!AF86</f>
        <v>3607.56005859375</v>
      </c>
      <c r="J116" s="225">
        <f>'Salida Stata'!AL86</f>
        <v>3620.330078125</v>
      </c>
      <c r="K116" s="225">
        <f>'Salida Stata'!AR86</f>
        <v>3579.843017578125</v>
      </c>
      <c r="L116" s="225">
        <f>'Salida Stata'!AX86</f>
        <v>3588.14453125</v>
      </c>
      <c r="M116" s="225">
        <f>'Salida Stata'!BD86</f>
        <v>3579.4658203125</v>
      </c>
      <c r="N116" s="225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0.2584609455383633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2.0721876037214386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5">
      <c r="D117" s="37">
        <f>+CUY!A90</f>
        <v>45292</v>
      </c>
      <c r="E117" s="225">
        <f>'Salida Stata'!H87</f>
        <v>4464.65087890625</v>
      </c>
      <c r="F117" s="225">
        <f>'Salida Stata'!N87</f>
        <v>4427.75537109375</v>
      </c>
      <c r="G117" s="225">
        <f>'Salida Stata'!T87</f>
        <v>4417.951171875</v>
      </c>
      <c r="H117" s="225">
        <f>'Salida Stata'!Z87</f>
        <v>4434.68896484375</v>
      </c>
      <c r="I117" s="225">
        <f>'Salida Stata'!AF87</f>
        <v>4403.8603515625</v>
      </c>
      <c r="J117" s="225">
        <f>'Salida Stata'!AL87</f>
        <v>4427.08544921875</v>
      </c>
      <c r="K117" s="225">
        <f>'Salida Stata'!AR87</f>
        <v>4405.294921875</v>
      </c>
      <c r="L117" s="225">
        <f>'Salida Stata'!AX87</f>
        <v>4413.67431640625</v>
      </c>
      <c r="M117" s="225">
        <f>'Salida Stata'!BD87</f>
        <v>4403.3251953125</v>
      </c>
      <c r="N117" s="225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0.22292733205987769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2.5326280457036914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5">
      <c r="D118" s="37">
        <f>+CUY!A91</f>
        <v>45323</v>
      </c>
      <c r="E118" s="225">
        <f>'Salida Stata'!H88</f>
        <v>5057.4619140625</v>
      </c>
      <c r="F118" s="225">
        <f>'Salida Stata'!N88</f>
        <v>5015.46484375</v>
      </c>
      <c r="G118" s="225">
        <f>'Salida Stata'!T88</f>
        <v>5014.70361328125</v>
      </c>
      <c r="H118" s="225">
        <f>'Salida Stata'!Z88</f>
        <v>5037.4794921875</v>
      </c>
      <c r="I118" s="225">
        <f>'Salida Stata'!AF88</f>
        <v>4996.8154296875</v>
      </c>
      <c r="J118" s="225">
        <f>'Salida Stata'!AL88</f>
        <v>5026.16845703125</v>
      </c>
      <c r="K118" s="225">
        <f>'Salida Stata'!AR88</f>
        <v>5009.421875</v>
      </c>
      <c r="L118" s="225">
        <f>'Salida Stata'!AX88</f>
        <v>5019.8662109375</v>
      </c>
      <c r="M118" s="225">
        <f>'Salida Stata'!BD88</f>
        <v>5005.98974609375</v>
      </c>
      <c r="N118" s="225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0.13535663533264719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2.7581700747055602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5">
      <c r="D119" s="37">
        <f>+CUY!A92</f>
        <v>45352</v>
      </c>
      <c r="E119" s="225">
        <f>'Salida Stata'!H89</f>
        <v>5526.20703125</v>
      </c>
      <c r="F119" s="225">
        <f>'Salida Stata'!N89</f>
        <v>5486.10302734375</v>
      </c>
      <c r="G119" s="225">
        <f>'Salida Stata'!T89</f>
        <v>5487.009765625</v>
      </c>
      <c r="H119" s="225">
        <f>'Salida Stata'!Z89</f>
        <v>5509.96728515625</v>
      </c>
      <c r="I119" s="225">
        <f>'Salida Stata'!AF89</f>
        <v>5472.39404296875</v>
      </c>
      <c r="J119" s="225">
        <f>'Salida Stata'!AL89</f>
        <v>5498.30322265625</v>
      </c>
      <c r="K119" s="225">
        <f>'Salida Stata'!AR89</f>
        <v>5476.5517578125</v>
      </c>
      <c r="L119" s="225">
        <f>'Salida Stata'!AX89</f>
        <v>5484.61474609375</v>
      </c>
      <c r="M119" s="225">
        <f>'Salida Stata'!BD89</f>
        <v>5467.2451171875</v>
      </c>
      <c r="N119" s="225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9.3075061656613833E-2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2.8086681737544339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5">
      <c r="D120" s="37">
        <f>+CUY!A93</f>
        <v>45383</v>
      </c>
      <c r="E120" s="225">
        <f>'Salida Stata'!H90</f>
        <v>5960.25341796875</v>
      </c>
      <c r="F120" s="225">
        <f>'Salida Stata'!N90</f>
        <v>5929.77392578125</v>
      </c>
      <c r="G120" s="225">
        <f>'Salida Stata'!T90</f>
        <v>5927.248046875</v>
      </c>
      <c r="H120" s="225">
        <f>'Salida Stata'!Z90</f>
        <v>5958.88916015625</v>
      </c>
      <c r="I120" s="225">
        <f>'Salida Stata'!AF90</f>
        <v>5915.19140625</v>
      </c>
      <c r="J120" s="225">
        <f>'Salida Stata'!AL90</f>
        <v>5946.45068359375</v>
      </c>
      <c r="K120" s="225">
        <f>'Salida Stata'!AR90</f>
        <v>5917.287109375</v>
      </c>
      <c r="L120" s="225">
        <f>'Salida Stata'!AX90</f>
        <v>5923.03759765625</v>
      </c>
      <c r="M120" s="225">
        <f>'Salida Stata'!BD90</f>
        <v>5915.06884765625</v>
      </c>
      <c r="N120" s="225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8.1495061408456415E-2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2.8414971948483254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5">
      <c r="D121" s="37">
        <f>+CUY!A94</f>
        <v>45413</v>
      </c>
      <c r="E121" s="225">
        <f>'Salida Stata'!H91</f>
        <v>6208.45947265625</v>
      </c>
      <c r="F121" s="225">
        <f>'Salida Stata'!N91</f>
        <v>6174.51318359375</v>
      </c>
      <c r="G121" s="225">
        <f>'Salida Stata'!T91</f>
        <v>6178.7724609375</v>
      </c>
      <c r="H121" s="225">
        <f>'Salida Stata'!Z91</f>
        <v>6212.1025390625</v>
      </c>
      <c r="I121" s="225">
        <f>'Salida Stata'!AF91</f>
        <v>6165.73779296875</v>
      </c>
      <c r="J121" s="225">
        <f>'Salida Stata'!AL91</f>
        <v>6197.4853515625</v>
      </c>
      <c r="K121" s="225">
        <f>'Salida Stata'!AR91</f>
        <v>6176.2802734375</v>
      </c>
      <c r="L121" s="225">
        <f>'Salida Stata'!AX91</f>
        <v>6184.10986328125</v>
      </c>
      <c r="M121" s="225">
        <f>'Salida Stata'!BD91</f>
        <v>6167.62548828125</v>
      </c>
      <c r="N121" s="225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4.2669612632195264E-2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2.7271196689707913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5">
      <c r="D122" s="37">
        <f>+CUY!A95</f>
        <v>45444</v>
      </c>
      <c r="E122" s="225">
        <f>'Salida Stata'!H92</f>
        <v>6518.54833984375</v>
      </c>
      <c r="F122" s="225">
        <f>'Salida Stata'!N92</f>
        <v>6489.556640625</v>
      </c>
      <c r="G122" s="225">
        <f>'Salida Stata'!T92</f>
        <v>6492.501953125</v>
      </c>
      <c r="H122" s="225">
        <f>'Salida Stata'!Z92</f>
        <v>6533.14501953125</v>
      </c>
      <c r="I122" s="225">
        <f>'Salida Stata'!AF92</f>
        <v>6476.326171875</v>
      </c>
      <c r="J122" s="225">
        <f>'Salida Stata'!AL92</f>
        <v>6512.3486328125</v>
      </c>
      <c r="K122" s="225">
        <f>'Salida Stata'!AR92</f>
        <v>6481.27783203125</v>
      </c>
      <c r="L122" s="225">
        <f>'Salida Stata'!AX92</f>
        <v>6488.73779296875</v>
      </c>
      <c r="M122" s="225">
        <f>'Salida Stata'!BD92</f>
        <v>6476.599609375</v>
      </c>
      <c r="N122" s="225">
        <f>'Salida Stata'!BJ92</f>
        <v>6442.3310546875</v>
      </c>
      <c r="O122" s="19" cm="1">
        <f t="array" ref="O122">+SUMPRODUCT($E$30:$N$30/100,$E122:$N122)/$D$14*100</f>
        <v>6468.0573506233695</v>
      </c>
      <c r="Q122" s="24">
        <f t="shared" ref="Q122:Q135" si="35">+E122/E121-1</f>
        <v>4.9946185290121736E-2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5.0271662739288514E-2</v>
      </c>
      <c r="AB122" s="24">
        <f>+CUY!Y95</f>
        <v>5.0647807869153016E-2</v>
      </c>
      <c r="AD122" s="24">
        <f t="shared" si="31"/>
        <v>2.7178212682837439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2.7297794427824993</v>
      </c>
      <c r="AO122" s="24">
        <f>+CUY!AV95</f>
        <v>2.7186017231419406</v>
      </c>
      <c r="AQ122" s="24">
        <f t="shared" si="28"/>
        <v>3.759882956522187E-4</v>
      </c>
      <c r="AR122" s="24">
        <f t="shared" si="32"/>
        <v>-2.4039856050474206E-2</v>
      </c>
      <c r="AS122" s="35">
        <f t="shared" si="33"/>
        <v>45444</v>
      </c>
      <c r="AT122" s="19">
        <f t="shared" si="33"/>
        <v>6518.54833984375</v>
      </c>
      <c r="AU122" s="19">
        <f t="shared" si="27"/>
        <v>6442.3310546875</v>
      </c>
      <c r="AV122" s="52">
        <f t="shared" si="29"/>
        <v>0.76217285156249659</v>
      </c>
      <c r="AW122" s="52">
        <f t="shared" si="24"/>
        <v>5.3924289988465546E-2</v>
      </c>
    </row>
    <row r="123" spans="4:49" x14ac:dyDescent="0.25">
      <c r="D123" s="37">
        <f>+CUY!A96</f>
        <v>45474</v>
      </c>
      <c r="E123" s="225">
        <f>'Salida Stata'!H93</f>
        <v>6789.7939453125</v>
      </c>
      <c r="F123" s="225">
        <f>'Salida Stata'!N93</f>
        <v>6769.1376953125</v>
      </c>
      <c r="G123" s="225">
        <f>'Salida Stata'!T93</f>
        <v>6786.00244140625</v>
      </c>
      <c r="H123" s="225">
        <f>'Salida Stata'!Z93</f>
        <v>6829.37548828125</v>
      </c>
      <c r="I123" s="225">
        <f>'Salida Stata'!AF93</f>
        <v>6764.46142578125</v>
      </c>
      <c r="J123" s="225">
        <f>'Salida Stata'!AL93</f>
        <v>6809.3818359375</v>
      </c>
      <c r="K123" s="225">
        <f>'Salida Stata'!AR93</f>
        <v>6789.37255859375</v>
      </c>
      <c r="L123" s="225">
        <f>'Salida Stata'!AX93</f>
        <v>6807.42529296875</v>
      </c>
      <c r="M123" s="225">
        <f>'Salida Stata'!BD93</f>
        <v>6797.80322265625</v>
      </c>
      <c r="N123" s="225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4.1611351381840356E-2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4.6493814686770607E-2</v>
      </c>
      <c r="AB123" s="24">
        <f>+CUY!Y96</f>
        <v>4.5914975417206128E-2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2.6585686339509285</v>
      </c>
      <c r="AQ123" s="24">
        <f t="shared" ref="AQ123:AQ135" si="57">+Q123-Z123</f>
        <v>-9.0576929503332071E-3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5">
      <c r="D124" s="37">
        <f>+CUY!A97</f>
        <v>45505</v>
      </c>
      <c r="E124" s="225">
        <f>'Salida Stata'!H94</f>
        <v>7101.2939453125</v>
      </c>
      <c r="F124" s="225">
        <f>'Salida Stata'!N94</f>
        <v>7080.01806640625</v>
      </c>
      <c r="G124" s="225">
        <f>'Salida Stata'!T94</f>
        <v>7098.333984375</v>
      </c>
      <c r="H124" s="225">
        <f>'Salida Stata'!Z94</f>
        <v>7142.306640625</v>
      </c>
      <c r="I124" s="225">
        <f>'Salida Stata'!AF94</f>
        <v>7071.138671875</v>
      </c>
      <c r="J124" s="225">
        <f>'Salida Stata'!AL94</f>
        <v>7116.03955078125</v>
      </c>
      <c r="K124" s="225">
        <f>'Salida Stata'!AR94</f>
        <v>7091.984375</v>
      </c>
      <c r="L124" s="225">
        <f>'Salida Stata'!AX94</f>
        <v>7113.06689453125</v>
      </c>
      <c r="M124" s="225">
        <f>'Salida Stata'!BD94</f>
        <v>7100.45068359375</v>
      </c>
      <c r="N124" s="225">
        <f>'Salida Stata'!BJ94</f>
        <v>7064.04638671875</v>
      </c>
      <c r="O124" s="19" cm="1">
        <f t="array" ref="O124">+SUMPRODUCT($E$30:$N$30/100,$E124:$N124)/$D$14*100</f>
        <v>7074.1319645435015</v>
      </c>
      <c r="Q124" s="24">
        <f t="shared" si="35"/>
        <v>4.5877680900029638E-2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4.5111506561251069E-2</v>
      </c>
      <c r="AB124" s="24">
        <f>+CUY!Y97</f>
        <v>4.5173898717675742E-2</v>
      </c>
      <c r="AD124" s="24">
        <f t="shared" si="46"/>
        <v>2.3840730805001935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2.4129626669226805</v>
      </c>
      <c r="AO124" s="24">
        <f>+CUY!AV97</f>
        <v>2.4042148334042266</v>
      </c>
      <c r="AQ124" s="24">
        <f t="shared" si="57"/>
        <v>2.2524571295123863E-3</v>
      </c>
      <c r="AR124" s="24">
        <f t="shared" si="58"/>
        <v>-5.6174209239500783E-2</v>
      </c>
      <c r="AS124" s="35">
        <f t="shared" si="33"/>
        <v>45505</v>
      </c>
      <c r="AT124" s="19">
        <f t="shared" si="33"/>
        <v>7101.2939453125</v>
      </c>
      <c r="AU124" s="19">
        <f t="shared" si="27"/>
        <v>7064.04638671875</v>
      </c>
      <c r="AV124" s="52">
        <f t="shared" si="29"/>
        <v>0.37247558593749375</v>
      </c>
      <c r="AW124" s="52">
        <f t="shared" si="24"/>
        <v>-4.6851988181863646E-2</v>
      </c>
    </row>
    <row r="125" spans="4:49" x14ac:dyDescent="0.25">
      <c r="D125" s="37">
        <f>+CUY!A98</f>
        <v>45536</v>
      </c>
      <c r="E125" s="225">
        <f>'Salida Stata'!H95</f>
        <v>7306.2607421875</v>
      </c>
      <c r="F125" s="225">
        <f>'Salida Stata'!N95</f>
        <v>7292.42529296875</v>
      </c>
      <c r="G125" s="225">
        <f>'Salida Stata'!T95</f>
        <v>7306.763671875</v>
      </c>
      <c r="H125" s="225">
        <f>'Salida Stata'!Z95</f>
        <v>7355.93701171875</v>
      </c>
      <c r="I125" s="225">
        <f>'Salida Stata'!AF95</f>
        <v>7284.0419921875</v>
      </c>
      <c r="J125" s="225">
        <f>'Salida Stata'!AL95</f>
        <v>7330.51953125</v>
      </c>
      <c r="K125" s="225">
        <f>'Salida Stata'!AR95</f>
        <v>7303.6484375</v>
      </c>
      <c r="L125" s="225">
        <f>'Salida Stata'!AX95</f>
        <v>7322.2109375</v>
      </c>
      <c r="M125" s="225">
        <f>'Salida Stata'!BD95</f>
        <v>7313.79736328125</v>
      </c>
      <c r="N125" s="225">
        <f>'Salida Stata'!BJ95</f>
        <v>7276.3134765625</v>
      </c>
      <c r="O125" s="19" cm="1">
        <f t="array" ref="O125">+SUMPRODUCT($E$30:$N$30/100,$E125:$N125)/$D$14*100</f>
        <v>7284.937927292498</v>
      </c>
      <c r="Q125" s="24">
        <f t="shared" si="35"/>
        <v>2.8863302723906692E-2</v>
      </c>
      <c r="R125" s="24">
        <f t="shared" si="36"/>
        <v>3.0000944145939901E-2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3.0108774582417563E-2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2.9799551917547573E-2</v>
      </c>
      <c r="AB125" s="24">
        <f>+CUY!Y98</f>
        <v>3.031806617753996E-2</v>
      </c>
      <c r="AD125" s="24">
        <f t="shared" si="46"/>
        <v>2.0474488050758426</v>
      </c>
      <c r="AE125" s="24">
        <f t="shared" si="47"/>
        <v>2.0541322712057259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2.083519631971523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2.0943274340779405</v>
      </c>
      <c r="AO125" s="24">
        <f>+CUY!AV98</f>
        <v>2.0859453618993697</v>
      </c>
      <c r="AQ125" s="24">
        <f t="shared" si="57"/>
        <v>-1.1856349844918679E-3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5">
      <c r="D126" s="37">
        <f>+CUY!A99</f>
        <v>45566</v>
      </c>
      <c r="E126" s="225">
        <f>'Salida Stata'!H96</f>
        <v>7438.96533203125</v>
      </c>
      <c r="F126" s="225">
        <f>'Salida Stata'!N96</f>
        <v>7439.06494140625</v>
      </c>
      <c r="G126" s="225">
        <f>'Salida Stata'!T96</f>
        <v>7458.98388671875</v>
      </c>
      <c r="H126" s="225">
        <f>'Salida Stata'!Z96</f>
        <v>7514.4443359375</v>
      </c>
      <c r="I126" s="225">
        <f>'Salida Stata'!AF96</f>
        <v>7438.42529296875</v>
      </c>
      <c r="J126" s="225">
        <f>'Salida Stata'!AL96</f>
        <v>7493.47119140625</v>
      </c>
      <c r="K126" s="225">
        <f>'Salida Stata'!AR96</f>
        <v>7473.33203125</v>
      </c>
      <c r="L126" s="225">
        <f>'Salida Stata'!AX96</f>
        <v>7496.81787109375</v>
      </c>
      <c r="M126" s="225">
        <f>'Salida Stata'!BD96</f>
        <v>7496.486328125</v>
      </c>
      <c r="N126" s="225">
        <f>'Salida Stata'!BJ96</f>
        <v>7465.234375</v>
      </c>
      <c r="O126" s="19" cm="1">
        <f t="array" ref="O126">+SUMPRODUCT($E$30:$N$30/100,$E126:$N126)/$D$14*100</f>
        <v>7448.3195346872162</v>
      </c>
      <c r="Q126" s="24">
        <f t="shared" si="35"/>
        <v>1.8163133581791335E-2</v>
      </c>
      <c r="R126" s="24">
        <f t="shared" si="36"/>
        <v>2.0108488266432856E-2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2.1194729649668842E-2</v>
      </c>
      <c r="V126" s="24">
        <f t="shared" si="40"/>
        <v>2.2229210284699041E-2</v>
      </c>
      <c r="W126" s="24">
        <f t="shared" si="41"/>
        <v>2.3232716525452224E-2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2.2427316337538139E-2</v>
      </c>
      <c r="AB126" s="24">
        <f>+CUY!Y99</f>
        <v>2.2444358129773745E-2</v>
      </c>
      <c r="AD126" s="24">
        <f t="shared" si="46"/>
        <v>1.886241730827996</v>
      </c>
      <c r="AE126" s="24">
        <f t="shared" si="47"/>
        <v>1.9002437142798674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1.933649269933412</v>
      </c>
      <c r="AI126" s="24">
        <f t="shared" si="51"/>
        <v>1.9481905468125653</v>
      </c>
      <c r="AJ126" s="24">
        <f t="shared" si="52"/>
        <v>1.9659823632637465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1.947083704941698</v>
      </c>
      <c r="AO126" s="24">
        <f>+CUY!AV99</f>
        <v>1.9382850618466412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5">
      <c r="D127" s="37">
        <f>+CUY!A100</f>
        <v>45597</v>
      </c>
      <c r="E127" s="225">
        <f>'Salida Stata'!H97</f>
        <v>7574.021484375</v>
      </c>
      <c r="F127" s="225">
        <f>'Salida Stata'!N97</f>
        <v>7581.9541015625</v>
      </c>
      <c r="G127" s="225">
        <f>'Salida Stata'!T97</f>
        <v>7612.09716796875</v>
      </c>
      <c r="H127" s="225">
        <f>'Salida Stata'!Z97</f>
        <v>7671.42919921875</v>
      </c>
      <c r="I127" s="225">
        <f>'Salida Stata'!AF97</f>
        <v>7592.29833984375</v>
      </c>
      <c r="J127" s="225">
        <f>'Salida Stata'!AL97</f>
        <v>7653.55126953125</v>
      </c>
      <c r="K127" s="225">
        <f>'Salida Stata'!AR97</f>
        <v>7642.9521484375</v>
      </c>
      <c r="L127" s="225">
        <f>'Salida Stata'!AX97</f>
        <v>7671.1044921875</v>
      </c>
      <c r="M127" s="225">
        <f>'Salida Stata'!BD97</f>
        <v>7677.47509765625</v>
      </c>
      <c r="N127" s="225">
        <f>'Salida Stata'!BJ97</f>
        <v>7653.88916015625</v>
      </c>
      <c r="O127" s="19" cm="1">
        <f t="array" ref="O127">+SUMPRODUCT($E$30:$N$30/100,$E127:$N127)/$D$14*100</f>
        <v>7610.8759504468608</v>
      </c>
      <c r="Q127" s="24">
        <f t="shared" si="35"/>
        <v>1.8155233465360521E-2</v>
      </c>
      <c r="R127" s="24">
        <f t="shared" si="36"/>
        <v>1.9207946332195691E-2</v>
      </c>
      <c r="S127" s="24">
        <f t="shared" si="37"/>
        <v>2.0527364527845204E-2</v>
      </c>
      <c r="T127" s="24">
        <f t="shared" si="38"/>
        <v>2.0891080732407197E-2</v>
      </c>
      <c r="U127" s="24">
        <f t="shared" si="39"/>
        <v>2.0686239467975875E-2</v>
      </c>
      <c r="V127" s="24">
        <f t="shared" si="40"/>
        <v>2.1362606732722833E-2</v>
      </c>
      <c r="W127" s="24">
        <f t="shared" si="41"/>
        <v>2.2696719010774302E-2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2.5271113494846009E-2</v>
      </c>
      <c r="AA127" s="24">
        <f t="shared" si="45"/>
        <v>2.1824576000346152E-2</v>
      </c>
      <c r="AB127" s="24">
        <f>+CUY!Y100</f>
        <v>2.1378599320499792E-2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1.6653210921394246</v>
      </c>
      <c r="AH127" s="24">
        <f t="shared" si="50"/>
        <v>1.6512074831816821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1.7377080603477073</v>
      </c>
      <c r="AN127" s="24">
        <f t="shared" si="56"/>
        <v>1.671363569144118</v>
      </c>
      <c r="AO127" s="24">
        <f>+CUY!AV100</f>
        <v>1.6615448382594025</v>
      </c>
      <c r="AQ127" s="24">
        <f t="shared" si="57"/>
        <v>-7.1158800294854885E-3</v>
      </c>
      <c r="AR127" s="24">
        <f t="shared" si="58"/>
        <v>-0.13946187195202953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7653.88916015625</v>
      </c>
      <c r="AV127" s="52">
        <f t="shared" si="29"/>
        <v>-0.79867675781250114</v>
      </c>
      <c r="AW127" s="52">
        <f t="shared" si="24"/>
        <v>-0.3258099234940417</v>
      </c>
    </row>
    <row r="128" spans="4:49" x14ac:dyDescent="0.25">
      <c r="D128" s="37">
        <f>+CUY!A101</f>
        <v>45627</v>
      </c>
      <c r="E128" s="225">
        <f>'Salida Stata'!H98</f>
        <v>7745.04345703125</v>
      </c>
      <c r="F128" s="225">
        <f>'Salida Stata'!N98</f>
        <v>7754.7939453125</v>
      </c>
      <c r="G128" s="225">
        <f>'Salida Stata'!T98</f>
        <v>7791.03759765625</v>
      </c>
      <c r="H128" s="225">
        <f>'Salida Stata'!Z98</f>
        <v>7848.595703125</v>
      </c>
      <c r="I128" s="225">
        <f>'Salida Stata'!AF98</f>
        <v>7763.23388671875</v>
      </c>
      <c r="J128" s="225">
        <f>'Salida Stata'!AL98</f>
        <v>7826.96826171875</v>
      </c>
      <c r="K128" s="225">
        <f>'Salida Stata'!AR98</f>
        <v>7818.9931640625</v>
      </c>
      <c r="L128" s="225">
        <f>'Salida Stata'!AX98</f>
        <v>7854.2783203125</v>
      </c>
      <c r="M128" s="225">
        <f>'Salida Stata'!BD98</f>
        <v>7858.09130859375</v>
      </c>
      <c r="N128" s="225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2.3094328228212335E-2</v>
      </c>
      <c r="U128" s="24">
        <f t="shared" si="39"/>
        <v>2.2514334819792925E-2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2.3337361999060224E-2</v>
      </c>
      <c r="AA128" s="24">
        <f t="shared" si="45"/>
        <v>2.3124106594020644E-2</v>
      </c>
      <c r="AB128" s="24">
        <f>+CUY!Y101</f>
        <v>2.3062593615844174E-2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1.1636960407139791</v>
      </c>
      <c r="AQ128" s="24">
        <f t="shared" si="57"/>
        <v>-7.5728706673228174E-4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5">
      <c r="D129" s="37">
        <f>+CUY!A102</f>
        <v>45658</v>
      </c>
      <c r="E129" s="225">
        <f>'Salida Stata'!H99</f>
        <v>7883.9091796875</v>
      </c>
      <c r="F129" s="225">
        <f>'Salida Stata'!N99</f>
        <v>7897.93212890625</v>
      </c>
      <c r="G129" s="225">
        <f>'Salida Stata'!T99</f>
        <v>7941.41943359375</v>
      </c>
      <c r="H129" s="225">
        <f>'Salida Stata'!Z99</f>
        <v>7998.66748046875</v>
      </c>
      <c r="I129" s="225">
        <f>'Salida Stata'!AF99</f>
        <v>7909.98486328125</v>
      </c>
      <c r="J129" s="225">
        <f>'Salida Stata'!AL99</f>
        <v>7977.6572265625</v>
      </c>
      <c r="K129" s="225">
        <f>'Salida Stata'!AR99</f>
        <v>7978.22509765625</v>
      </c>
      <c r="L129" s="225">
        <f>'Salida Stata'!AX99</f>
        <v>8020.09619140625</v>
      </c>
      <c r="M129" s="225">
        <f>'Salida Stata'!BD99</f>
        <v>8030.66455078125</v>
      </c>
      <c r="N129" s="225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1.9666407829216581E-2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0.80407135537068664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5">
      <c r="D130" s="37">
        <f>+CUY!A103</f>
        <v>45689</v>
      </c>
      <c r="E130" s="225">
        <f>'Salida Stata'!H100</f>
        <v>8110.2060546875</v>
      </c>
      <c r="F130" s="225">
        <f>'Salida Stata'!N100</f>
        <v>8119.07470703125</v>
      </c>
      <c r="G130" s="225">
        <f>'Salida Stata'!T100</f>
        <v>8162.919921875</v>
      </c>
      <c r="H130" s="225">
        <f>'Salida Stata'!Z100</f>
        <v>8218.9267578125</v>
      </c>
      <c r="I130" s="225">
        <f>'Salida Stata'!AF100</f>
        <v>8125.0791015625</v>
      </c>
      <c r="J130" s="225">
        <f>'Salida Stata'!AL100</f>
        <v>8189.947265625</v>
      </c>
      <c r="K130" s="225">
        <f>'Salida Stata'!AR100</f>
        <v>8185.2421875</v>
      </c>
      <c r="L130" s="225">
        <f>'Salida Stata'!AX100</f>
        <v>8227.3271484375</v>
      </c>
      <c r="M130" s="225">
        <f>'Salida Stata'!BD100</f>
        <v>8237.2060546875</v>
      </c>
      <c r="N130" s="225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2.6714263653926817E-2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0.63143961603383092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5">
      <c r="D131" s="37">
        <f>+CUY!A104</f>
        <v>45717</v>
      </c>
      <c r="E131" s="225">
        <f>'Salida Stata'!H101</f>
        <v>8419.9169921875</v>
      </c>
      <c r="F131" s="225">
        <f>'Salida Stata'!N101</f>
        <v>8429.1181640625</v>
      </c>
      <c r="G131" s="225">
        <f>'Salida Stata'!T101</f>
        <v>8460.8974609375</v>
      </c>
      <c r="H131" s="225">
        <f>'Salida Stata'!Z101</f>
        <v>8510.775390625</v>
      </c>
      <c r="I131" s="225">
        <f>'Salida Stata'!AF101</f>
        <v>8427.3447265625</v>
      </c>
      <c r="J131" s="225">
        <f>'Salida Stata'!AL101</f>
        <v>8471.2255859375</v>
      </c>
      <c r="K131" s="225">
        <f>'Salida Stata'!AR101</f>
        <v>8456.91015625</v>
      </c>
      <c r="L131" s="225">
        <f>'Salida Stata'!AX101</f>
        <v>8491.236328125</v>
      </c>
      <c r="M131" s="225">
        <f>'Salida Stata'!BD101</f>
        <v>8493.6875</v>
      </c>
      <c r="N131" s="225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3.5226652591624941E-2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0.5450995378601311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5">
      <c r="D132" s="37">
        <f>+CUY!A105</f>
        <v>45748</v>
      </c>
      <c r="E132" s="225">
        <f>'Salida Stata'!H102</f>
        <v>8670.259765625</v>
      </c>
      <c r="F132" s="225">
        <f>'Salida Stata'!N102</f>
        <v>8676.560546875</v>
      </c>
      <c r="G132" s="225">
        <f>'Salida Stata'!T102</f>
        <v>8707.388671875</v>
      </c>
      <c r="H132" s="225">
        <f>'Salida Stata'!Z102</f>
        <v>8754.490234375</v>
      </c>
      <c r="I132" s="225">
        <f>'Salida Stata'!AF102</f>
        <v>8670.9287109375</v>
      </c>
      <c r="J132" s="225">
        <f>'Salida Stata'!AL102</f>
        <v>8709.66796875</v>
      </c>
      <c r="K132" s="225">
        <f>'Salida Stata'!AR102</f>
        <v>8694.251953125</v>
      </c>
      <c r="L132" s="225">
        <f>'Salida Stata'!AX102</f>
        <v>8729.16015625</v>
      </c>
      <c r="M132" s="225">
        <f>'Salida Stata'!BD102</f>
        <v>8726.1982421875</v>
      </c>
      <c r="N132" s="225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2.8546152344188336E-2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0.46945302051140292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5">
      <c r="D133" s="37">
        <f>+CUY!A106</f>
        <v>45778</v>
      </c>
      <c r="E133" s="225">
        <f>'Salida Stata'!H103</f>
        <v>8789.3857421875</v>
      </c>
      <c r="F133" s="225">
        <f>'Salida Stata'!N103</f>
        <v>8805.615234375</v>
      </c>
      <c r="G133" s="225">
        <f>'Salida Stata'!T103</f>
        <v>8842.3896484375</v>
      </c>
      <c r="H133" s="225">
        <f>'Salida Stata'!Z103</f>
        <v>8892.8505859375</v>
      </c>
      <c r="I133" s="225">
        <f>'Salida Stata'!AF103</f>
        <v>8808.50390625</v>
      </c>
      <c r="J133" s="225">
        <f>'Salida Stata'!AL103</f>
        <v>8850.703125</v>
      </c>
      <c r="K133" s="225">
        <f>'Salida Stata'!AR103</f>
        <v>8844.0830078125</v>
      </c>
      <c r="L133" s="225">
        <f>'Salida Stata'!AX103</f>
        <v>8883.5986328125</v>
      </c>
      <c r="M133" s="225">
        <f>'Salida Stata'!BD103</f>
        <v>8885.630859375</v>
      </c>
      <c r="N133" s="225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1.631775536262281E-2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0.43231487455248918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5">
      <c r="D134" s="37">
        <f>+CUY!A107</f>
        <v>45809</v>
      </c>
      <c r="E134" s="225">
        <f>'Salida Stata'!H104</f>
        <v>8853.416015625</v>
      </c>
      <c r="F134" s="225">
        <f>'Salida Stata'!N104</f>
        <v>8876.513671875</v>
      </c>
      <c r="G134" s="225">
        <f>'Salida Stata'!T104</f>
        <v>8921.8291015625</v>
      </c>
      <c r="H134" s="225">
        <f>'Salida Stata'!Z104</f>
        <v>8973.94921875</v>
      </c>
      <c r="I134" s="225">
        <f>'Salida Stata'!AF104</f>
        <v>8889.19921875</v>
      </c>
      <c r="J134" s="225">
        <f>'Salida Stata'!AL104</f>
        <v>8937.76171875</v>
      </c>
      <c r="K134" s="225">
        <f>'Salida Stata'!AR104</f>
        <v>8940.716796875</v>
      </c>
      <c r="L134" s="225">
        <f>'Salida Stata'!AX104</f>
        <v>8985.599609375</v>
      </c>
      <c r="M134" s="225">
        <f>'Salida Stata'!BD104</f>
        <v>8997.51171875</v>
      </c>
      <c r="N134" s="225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9.6708077184364249E-3</v>
      </c>
      <c r="AD134" s="24">
        <f t="shared" si="46"/>
        <v>0.35818828887249099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0.37670460489641977</v>
      </c>
      <c r="AO134" s="24">
        <f>+CUY!AV107</f>
        <v>0.37645222829670377</v>
      </c>
      <c r="AQ134" s="24">
        <f t="shared" si="57"/>
        <v>-5.5220023695661258E-3</v>
      </c>
      <c r="AR134" s="24">
        <f t="shared" si="58"/>
        <v>-2.7991409099919595E-2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5">
      <c r="D135" s="37">
        <f>+CUY!A108</f>
        <v>45839</v>
      </c>
      <c r="E135" s="225">
        <f>'Salida Stata'!H105</f>
        <v>9019.9658203125</v>
      </c>
      <c r="F135" s="225">
        <f>'Salida Stata'!N105</f>
        <v>9038.095703125</v>
      </c>
      <c r="G135" s="225">
        <f>'Salida Stata'!T105</f>
        <v>9088.3173828125</v>
      </c>
      <c r="H135" s="225">
        <f>'Salida Stata'!Z105</f>
        <v>9142.1640625</v>
      </c>
      <c r="I135" s="225">
        <f>'Salida Stata'!AF105</f>
        <v>9054.3173828125</v>
      </c>
      <c r="J135" s="225">
        <f>'Salida Stata'!AL105</f>
        <v>9102.5234375</v>
      </c>
      <c r="K135" s="225">
        <f>'Salida Stata'!AR105</f>
        <v>9112.2529296875</v>
      </c>
      <c r="L135" s="225">
        <f>'Salida Stata'!AX105</f>
        <v>9158.5751953125</v>
      </c>
      <c r="M135" s="225">
        <f>'Salida Stata'!BD105</f>
        <v>9175.427734375</v>
      </c>
      <c r="N135" s="225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1.8568573615583395E-2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0.34046362828576515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5">
      <c r="D136" s="37">
        <f>+CUY!A109</f>
        <v>45870</v>
      </c>
      <c r="E136" s="225">
        <f>'Salida Stata'!H106</f>
        <v>9187.982421875</v>
      </c>
      <c r="F136" s="225">
        <f>'Salida Stata'!N106</f>
        <v>9213.333984375</v>
      </c>
      <c r="G136" s="225">
        <f>'Salida Stata'!T106</f>
        <v>9278.689453125</v>
      </c>
      <c r="H136" s="225">
        <f>'Salida Stata'!Z106</f>
        <v>9332.8701171875</v>
      </c>
      <c r="I136" s="225">
        <f>'Salida Stata'!AF106</f>
        <v>9239.919921875</v>
      </c>
      <c r="J136" s="225">
        <f>'Salida Stata'!AL106</f>
        <v>9292.375</v>
      </c>
      <c r="K136" s="225">
        <f>'Salida Stata'!AR106</f>
        <v>9314.576171875</v>
      </c>
      <c r="L136" s="225">
        <f>'Salida Stata'!AX106</f>
        <v>9369.986328125</v>
      </c>
      <c r="M136" s="225">
        <f>'Salida Stata'!BD106</f>
        <v>9384.6787109375</v>
      </c>
      <c r="N136" s="225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2.1111180792394268E-2</v>
      </c>
      <c r="AD136" s="24">
        <f t="shared" ref="AD136" si="73">+E136/E124-1</f>
        <v>0.2938462331840106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0.31011884630181052</v>
      </c>
      <c r="AO136" s="24">
        <f>+CUY!AV109</f>
        <v>0.309602545535695</v>
      </c>
      <c r="AQ136" s="24">
        <f t="shared" ref="AQ136" si="84">+Q136-Z136</f>
        <v>-5.3274986419793446E-3</v>
      </c>
      <c r="AR136" s="24">
        <f t="shared" ref="AR136" si="85">+AD136-AM136</f>
        <v>-2.5483943899035522E-2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5">
      <c r="D137" s="37">
        <f>+CUY!A110</f>
        <v>45901</v>
      </c>
      <c r="E137" s="225">
        <f>'Salida Stata'!H107</f>
        <v>9382.8681640625</v>
      </c>
      <c r="F137" s="225">
        <f>'Salida Stata'!N107</f>
        <v>9409.4697265625</v>
      </c>
      <c r="G137" s="225">
        <f>'Salida Stata'!T107</f>
        <v>9475.3017578125</v>
      </c>
      <c r="H137" s="225">
        <f>'Salida Stata'!Z107</f>
        <v>9535.1171875</v>
      </c>
      <c r="I137" s="225">
        <f>'Salida Stata'!AF107</f>
        <v>9438.4423828125</v>
      </c>
      <c r="J137" s="225">
        <f>'Salida Stata'!AL107</f>
        <v>9493.4921875</v>
      </c>
      <c r="K137" s="225">
        <f>'Salida Stata'!AR107</f>
        <v>9515.1875</v>
      </c>
      <c r="L137" s="225">
        <f>'Salida Stata'!AX107</f>
        <v>9569.2353515625</v>
      </c>
      <c r="M137" s="225">
        <f>'Salida Stata'!BD107</f>
        <v>9583.7021484375</v>
      </c>
      <c r="N137" s="225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2.1506033140109571E-2</v>
      </c>
      <c r="AD137" s="24">
        <f t="shared" ref="AD137" si="100">+E137/E125-1</f>
        <v>0.28422301025808472</v>
      </c>
      <c r="AE137" s="24">
        <f t="shared" ref="AE137" si="101">+F137/F125-1</f>
        <v>0.2903073186961509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0.29576990260842839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0.29947744381644581</v>
      </c>
      <c r="AO137" s="24">
        <f>+CUY!AV110</f>
        <v>0.29840186753537812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5">
      <c r="D138" s="37">
        <f>+CUY!A111</f>
        <v>45931</v>
      </c>
      <c r="E138" s="225">
        <f>'Salida Stata'!H108</f>
        <v>9614.1572265625</v>
      </c>
      <c r="F138" s="225">
        <f>'Salida Stata'!N108</f>
        <v>9638.0791015625</v>
      </c>
      <c r="G138" s="225">
        <f>'Salida Stata'!T108</f>
        <v>9700.642578125</v>
      </c>
      <c r="H138" s="225">
        <f>'Salida Stata'!Z108</f>
        <v>9764.212890625</v>
      </c>
      <c r="I138" s="225">
        <f>'Salida Stata'!AF108</f>
        <v>9663.4736328125</v>
      </c>
      <c r="J138" s="225">
        <f>'Salida Stata'!AL108</f>
        <v>9718.841796875</v>
      </c>
      <c r="K138" s="225">
        <f>'Salida Stata'!AR108</f>
        <v>9731.669921875</v>
      </c>
      <c r="L138" s="225">
        <f>'Salida Stata'!AX108</f>
        <v>9781.7412109375</v>
      </c>
      <c r="M138" s="225">
        <f>'Salida Stata'!BD108</f>
        <v>9792.4951171875</v>
      </c>
      <c r="N138" s="225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2.3435119564376272E-2</v>
      </c>
      <c r="AD138" s="24">
        <f t="shared" ref="AD138" si="127">+E138/E126-1</f>
        <v>0.29240516623530244</v>
      </c>
      <c r="AE138" s="24">
        <f t="shared" ref="AE138" si="128">+F138/F126-1</f>
        <v>0.29560357080853206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0.2991289489654485</v>
      </c>
      <c r="AI138" s="24">
        <f t="shared" ref="AI138" si="132">+J138/J126-1</f>
        <v>0.29697459943809168</v>
      </c>
      <c r="AJ138" s="24">
        <f t="shared" ref="AJ138" si="133">+K138/K126-1</f>
        <v>0.30218621107448196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0.3005094014531613</v>
      </c>
      <c r="AO138" s="24">
        <f>+CUY!AV111</f>
        <v>0.29966003526523188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5">
      <c r="D139" s="37">
        <f>+CUY!A112</f>
        <v>45962</v>
      </c>
      <c r="E139" s="225">
        <f>'Salida Stata'!H109</f>
        <v>9891.83984375</v>
      </c>
      <c r="F139" s="225">
        <f>'Salida Stata'!N109</f>
        <v>9910.828125</v>
      </c>
      <c r="G139" s="225">
        <f>'Salida Stata'!T109</f>
        <v>9977.9248046875</v>
      </c>
      <c r="H139" s="225">
        <f>'Salida Stata'!Z109</f>
        <v>10047.3837890625</v>
      </c>
      <c r="I139" s="225">
        <f>'Salida Stata'!AF109</f>
        <v>9937.369140625</v>
      </c>
      <c r="J139" s="225">
        <f>'Salida Stata'!AL109</f>
        <v>9995.3701171875</v>
      </c>
      <c r="K139" s="225">
        <f>'Salida Stata'!AR109</f>
        <v>10007.2734375</v>
      </c>
      <c r="L139" s="225">
        <f>'Salida Stata'!AX109</f>
        <v>10057.833984375</v>
      </c>
      <c r="M139" s="225">
        <f>'Salida Stata'!BD109</f>
        <v>10064.38671875</v>
      </c>
      <c r="N139" s="225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2.8233870524196236E-2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0.30971472565838387</v>
      </c>
      <c r="AH139" s="24">
        <f t="shared" ref="AH139" si="158">+I139/I127-1</f>
        <v>0.30887495404053267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0.30744677966707212</v>
      </c>
      <c r="AN139" s="24">
        <f t="shared" ref="AN139" si="164">+O139/O127-1</f>
        <v>0.30887182504064103</v>
      </c>
      <c r="AO139" s="24">
        <f>+CUY!AV112</f>
        <v>0.30838307099387952</v>
      </c>
      <c r="AQ139" s="24">
        <f t="shared" ref="AQ139" si="165">+Q139-Z139</f>
        <v>6.9383751835250251E-4</v>
      </c>
      <c r="AR139" s="24">
        <f t="shared" ref="AR139" si="166">+AD139-AM139</f>
        <v>-1.4246269498403574E-3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E32" activePane="bottomRight" state="frozen"/>
      <selection pane="topRight" activeCell="E1" sqref="E1"/>
      <selection pane="bottomLeft" activeCell="A32" sqref="A32"/>
      <selection pane="bottomRight" activeCell="L32" sqref="L32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4" t="s">
        <v>101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5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5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5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5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5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5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5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5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5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5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5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5">
      <c r="B16" s="236" t="s">
        <v>68</v>
      </c>
      <c r="C16" s="236"/>
      <c r="D16" s="236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103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225">
        <f>'Salida Stata'!I2</f>
        <v>100</v>
      </c>
      <c r="F32" s="225">
        <f>'Salida Stata'!O2</f>
        <v>100</v>
      </c>
      <c r="G32" s="225">
        <f>'Salida Stata'!U2</f>
        <v>100</v>
      </c>
      <c r="H32" s="225">
        <f>'Salida Stata'!AA2</f>
        <v>100</v>
      </c>
      <c r="I32" s="225">
        <f>'Salida Stata'!AG2</f>
        <v>100</v>
      </c>
      <c r="J32" s="225">
        <f>'Salida Stata'!AM2</f>
        <v>100</v>
      </c>
      <c r="K32" s="225">
        <f>'Salida Stata'!AS2</f>
        <v>100</v>
      </c>
      <c r="L32" s="225">
        <f>'Salida Stata'!AY2</f>
        <v>100</v>
      </c>
      <c r="M32" s="225">
        <f>'Salida Stata'!BE2</f>
        <v>100</v>
      </c>
      <c r="N32" s="225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225">
        <f>'Salida Stata'!I3</f>
        <v>102.54425811767578</v>
      </c>
      <c r="F33" s="225">
        <f>'Salida Stata'!O3</f>
        <v>102.52764892578125</v>
      </c>
      <c r="G33" s="225">
        <f>'Salida Stata'!U3</f>
        <v>102.51063537597656</v>
      </c>
      <c r="H33" s="225">
        <f>'Salida Stata'!AA3</f>
        <v>102.60295867919922</v>
      </c>
      <c r="I33" s="225">
        <f>'Salida Stata'!AG3</f>
        <v>102.56674957275391</v>
      </c>
      <c r="J33" s="225">
        <f>'Salida Stata'!AM3</f>
        <v>102.47037506103516</v>
      </c>
      <c r="K33" s="225">
        <f>'Salida Stata'!AS3</f>
        <v>102.56464385986328</v>
      </c>
      <c r="L33" s="225">
        <f>'Salida Stata'!AY3</f>
        <v>102.69878387451172</v>
      </c>
      <c r="M33" s="225">
        <f>'Salida Stata'!BE3</f>
        <v>102.73217010498047</v>
      </c>
      <c r="N33" s="225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2.5592999999999977E-2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5">
      <c r="D34" s="37">
        <f>+PAT!A7</f>
        <v>42767</v>
      </c>
      <c r="E34" s="225">
        <f>'Salida Stata'!I4</f>
        <v>104.28549957275391</v>
      </c>
      <c r="F34" s="225">
        <f>'Salida Stata'!O4</f>
        <v>104.28329467773438</v>
      </c>
      <c r="G34" s="225">
        <f>'Salida Stata'!U4</f>
        <v>104.23416900634766</v>
      </c>
      <c r="H34" s="225">
        <f>'Salida Stata'!AA4</f>
        <v>104.29422760009766</v>
      </c>
      <c r="I34" s="225">
        <f>'Salida Stata'!AG4</f>
        <v>104.33729553222656</v>
      </c>
      <c r="J34" s="225">
        <f>'Salida Stata'!AM4</f>
        <v>104.23459625244141</v>
      </c>
      <c r="K34" s="225">
        <f>'Salida Stata'!AS4</f>
        <v>104.38878631591797</v>
      </c>
      <c r="L34" s="225">
        <f>'Salida Stata'!AY4</f>
        <v>104.48596954345703</v>
      </c>
      <c r="M34" s="225">
        <f>'Salida Stata'!BE4</f>
        <v>104.52831268310547</v>
      </c>
      <c r="N34" s="225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1.6803936844342893E-2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5">
      <c r="D35" s="37">
        <f>+PAT!A8</f>
        <v>42795</v>
      </c>
      <c r="E35" s="225">
        <f>'Salida Stata'!I5</f>
        <v>106.28819274902344</v>
      </c>
      <c r="F35" s="225">
        <f>'Salida Stata'!O5</f>
        <v>106.42284393310547</v>
      </c>
      <c r="G35" s="225">
        <f>'Salida Stata'!U5</f>
        <v>106.32880401611328</v>
      </c>
      <c r="H35" s="225">
        <f>'Salida Stata'!AA5</f>
        <v>106.48468017578125</v>
      </c>
      <c r="I35" s="225">
        <f>'Salida Stata'!AG5</f>
        <v>106.41868591308594</v>
      </c>
      <c r="J35" s="225">
        <f>'Salida Stata'!AM5</f>
        <v>106.31789398193359</v>
      </c>
      <c r="K35" s="225">
        <f>'Salida Stata'!AS5</f>
        <v>106.49297332763672</v>
      </c>
      <c r="L35" s="225">
        <f>'Salida Stata'!AY5</f>
        <v>106.74922943115234</v>
      </c>
      <c r="M35" s="225">
        <f>'Salida Stata'!BE5</f>
        <v>106.76513671875</v>
      </c>
      <c r="N35" s="225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2.1422537007576459E-2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5">
      <c r="D36" s="37">
        <f>+PAT!A9</f>
        <v>42826</v>
      </c>
      <c r="E36" s="225">
        <f>'Salida Stata'!I6</f>
        <v>108.50173187255859</v>
      </c>
      <c r="F36" s="225">
        <f>'Salida Stata'!O6</f>
        <v>108.60469818115234</v>
      </c>
      <c r="G36" s="225">
        <f>'Salida Stata'!U6</f>
        <v>108.55646514892578</v>
      </c>
      <c r="H36" s="225">
        <f>'Salida Stata'!AA6</f>
        <v>108.68321990966797</v>
      </c>
      <c r="I36" s="225">
        <f>'Salida Stata'!AG6</f>
        <v>108.61686706542969</v>
      </c>
      <c r="J36" s="225">
        <f>'Salida Stata'!AM6</f>
        <v>108.52354431152344</v>
      </c>
      <c r="K36" s="225">
        <f>'Salida Stata'!AS6</f>
        <v>108.72063446044922</v>
      </c>
      <c r="L36" s="225">
        <f>'Salida Stata'!AY6</f>
        <v>108.94789123535156</v>
      </c>
      <c r="M36" s="225">
        <f>'Salida Stata'!BE6</f>
        <v>108.98765563964844</v>
      </c>
      <c r="N36" s="225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2.0043805337566889E-2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5">
      <c r="D37" s="37">
        <f>+PAT!A10</f>
        <v>42856</v>
      </c>
      <c r="E37" s="225">
        <f>'Salida Stata'!I7</f>
        <v>110.52959442138672</v>
      </c>
      <c r="F37" s="225">
        <f>'Salida Stata'!O7</f>
        <v>110.50900268554688</v>
      </c>
      <c r="G37" s="225">
        <f>'Salida Stata'!U7</f>
        <v>110.52484893798828</v>
      </c>
      <c r="H37" s="225">
        <f>'Salida Stata'!AA7</f>
        <v>110.61553192138672</v>
      </c>
      <c r="I37" s="225">
        <f>'Salida Stata'!AG7</f>
        <v>110.51898956298828</v>
      </c>
      <c r="J37" s="225">
        <f>'Salida Stata'!AM7</f>
        <v>110.44785308837891</v>
      </c>
      <c r="K37" s="225">
        <f>'Salida Stata'!AS7</f>
        <v>110.56825256347656</v>
      </c>
      <c r="L37" s="225">
        <f>'Salida Stata'!AY7</f>
        <v>110.73881530761719</v>
      </c>
      <c r="M37" s="225">
        <f>'Salida Stata'!BE7</f>
        <v>110.82021331787109</v>
      </c>
      <c r="N37" s="225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1.6916440331812499E-2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5">
      <c r="D38" s="37">
        <f>+PAT!A11</f>
        <v>42887</v>
      </c>
      <c r="E38" s="225">
        <f>'Salida Stata'!I8</f>
        <v>111.61599731445313</v>
      </c>
      <c r="F38" s="225">
        <f>'Salida Stata'!O8</f>
        <v>111.6357421875</v>
      </c>
      <c r="G38" s="225">
        <f>'Salida Stata'!U8</f>
        <v>111.66703796386719</v>
      </c>
      <c r="H38" s="225">
        <f>'Salida Stata'!AA8</f>
        <v>111.79140472412109</v>
      </c>
      <c r="I38" s="225">
        <f>'Salida Stata'!AG8</f>
        <v>111.65536499023438</v>
      </c>
      <c r="J38" s="225">
        <f>'Salida Stata'!AM8</f>
        <v>111.64327239990234</v>
      </c>
      <c r="K38" s="225">
        <f>'Salida Stata'!AS8</f>
        <v>111.73305511474609</v>
      </c>
      <c r="L38" s="225">
        <f>'Salida Stata'!AY8</f>
        <v>111.97209167480469</v>
      </c>
      <c r="M38" s="225">
        <f>'Salida Stata'!BE8</f>
        <v>112.06022644042969</v>
      </c>
      <c r="N38" s="225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1.1000120373211297E-2</v>
      </c>
      <c r="AQ38" s="24">
        <f t="shared" si="11"/>
        <v>-2.1494427596193688E-3</v>
      </c>
      <c r="AT38" s="19">
        <f t="shared" si="8"/>
        <v>111.61599731445313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5">
      <c r="D39" s="37">
        <f>+PAT!A12</f>
        <v>42917</v>
      </c>
      <c r="E39" s="225">
        <f>'Salida Stata'!I9</f>
        <v>113.16803741455078</v>
      </c>
      <c r="F39" s="225">
        <f>'Salida Stata'!O9</f>
        <v>113.15245819091797</v>
      </c>
      <c r="G39" s="225">
        <f>'Salida Stata'!U9</f>
        <v>113.23902130126953</v>
      </c>
      <c r="H39" s="225">
        <f>'Salida Stata'!AA9</f>
        <v>113.43836212158203</v>
      </c>
      <c r="I39" s="225">
        <f>'Salida Stata'!AG9</f>
        <v>113.32258605957031</v>
      </c>
      <c r="J39" s="225">
        <f>'Salida Stata'!AM9</f>
        <v>113.36297607421875</v>
      </c>
      <c r="K39" s="225">
        <f>'Salida Stata'!AS9</f>
        <v>113.47833251953125</v>
      </c>
      <c r="L39" s="225">
        <f>'Salida Stata'!AY9</f>
        <v>113.81296539306641</v>
      </c>
      <c r="M39" s="225">
        <f>'Salida Stata'!BE9</f>
        <v>113.94441986083984</v>
      </c>
      <c r="N39" s="225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1.4980515661326077E-2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5">
      <c r="D40" s="37">
        <f>+PAT!A13</f>
        <v>42948</v>
      </c>
      <c r="E40" s="225">
        <f>'Salida Stata'!I10</f>
        <v>115.15987396240234</v>
      </c>
      <c r="F40" s="225">
        <f>'Salida Stata'!O10</f>
        <v>115.14580535888672</v>
      </c>
      <c r="G40" s="225">
        <f>'Salida Stata'!U10</f>
        <v>115.22283172607422</v>
      </c>
      <c r="H40" s="225">
        <f>'Salida Stata'!AA10</f>
        <v>115.41066741943359</v>
      </c>
      <c r="I40" s="225">
        <f>'Salida Stata'!AG10</f>
        <v>115.28945159912109</v>
      </c>
      <c r="J40" s="225">
        <f>'Salida Stata'!AM10</f>
        <v>115.27463531494141</v>
      </c>
      <c r="K40" s="225">
        <f>'Salida Stata'!AS10</f>
        <v>115.40953826904297</v>
      </c>
      <c r="L40" s="225">
        <f>'Salida Stata'!AY10</f>
        <v>115.73368835449219</v>
      </c>
      <c r="M40" s="225">
        <f>'Salida Stata'!BE10</f>
        <v>115.86274719238281</v>
      </c>
      <c r="N40" s="225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1.697940967643774E-2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5">
      <c r="D41" s="37">
        <f>+PAT!A14</f>
        <v>42979</v>
      </c>
      <c r="E41" s="225">
        <f>'Salida Stata'!I11</f>
        <v>116.62003326416016</v>
      </c>
      <c r="F41" s="225">
        <f>'Salida Stata'!O11</f>
        <v>116.5843505859375</v>
      </c>
      <c r="G41" s="225">
        <f>'Salida Stata'!U11</f>
        <v>116.67971801757813</v>
      </c>
      <c r="H41" s="225">
        <f>'Salida Stata'!AA11</f>
        <v>116.90981292724609</v>
      </c>
      <c r="I41" s="225">
        <f>'Salida Stata'!AG11</f>
        <v>116.84786224365234</v>
      </c>
      <c r="J41" s="225">
        <f>'Salida Stata'!AM11</f>
        <v>116.79674530029297</v>
      </c>
      <c r="K41" s="225">
        <f>'Salida Stata'!AS11</f>
        <v>116.86759948730469</v>
      </c>
      <c r="L41" s="225">
        <f>'Salida Stata'!AY11</f>
        <v>117.32608795166016</v>
      </c>
      <c r="M41" s="225">
        <f>'Salida Stata'!BE11</f>
        <v>117.37961578369141</v>
      </c>
      <c r="N41" s="225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1.2930212066232016E-2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5">
      <c r="D42" s="37">
        <f>+PAT!A15</f>
        <v>43009</v>
      </c>
      <c r="E42" s="225">
        <f>'Salida Stata'!I12</f>
        <v>118.65823364257813</v>
      </c>
      <c r="F42" s="225">
        <f>'Salida Stata'!O12</f>
        <v>118.58494567871094</v>
      </c>
      <c r="G42" s="225">
        <f>'Salida Stata'!U12</f>
        <v>118.69047546386719</v>
      </c>
      <c r="H42" s="225">
        <f>'Salida Stata'!AA12</f>
        <v>118.85490417480469</v>
      </c>
      <c r="I42" s="225">
        <f>'Salida Stata'!AG12</f>
        <v>118.84244537353516</v>
      </c>
      <c r="J42" s="225">
        <f>'Salida Stata'!AM12</f>
        <v>118.7242431640625</v>
      </c>
      <c r="K42" s="225">
        <f>'Salida Stata'!AS12</f>
        <v>118.876708984375</v>
      </c>
      <c r="L42" s="225">
        <f>'Salida Stata'!AY12</f>
        <v>119.223388671875</v>
      </c>
      <c r="M42" s="225">
        <f>'Salida Stata'!BE12</f>
        <v>119.30950164794922</v>
      </c>
      <c r="N42" s="225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1.6376627324060644E-2</v>
      </c>
      <c r="AQ42" s="24">
        <f t="shared" si="11"/>
        <v>1.4281128306070645E-3</v>
      </c>
      <c r="AT42" s="19">
        <f t="shared" si="8"/>
        <v>118.65823364257813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5">
      <c r="D43" s="37">
        <f>+PAT!A16</f>
        <v>43040</v>
      </c>
      <c r="E43" s="225">
        <f>'Salida Stata'!I13</f>
        <v>120.24703979492188</v>
      </c>
      <c r="F43" s="225">
        <f>'Salida Stata'!O13</f>
        <v>120.22518920898438</v>
      </c>
      <c r="G43" s="225">
        <f>'Salida Stata'!U13</f>
        <v>120.34364318847656</v>
      </c>
      <c r="H43" s="225">
        <f>'Salida Stata'!AA13</f>
        <v>120.55096435546875</v>
      </c>
      <c r="I43" s="225">
        <f>'Salida Stata'!AG13</f>
        <v>120.55502319335938</v>
      </c>
      <c r="J43" s="225">
        <f>'Salida Stata'!AM13</f>
        <v>120.36320495605469</v>
      </c>
      <c r="K43" s="225">
        <f>'Salida Stata'!AS13</f>
        <v>120.57466125488281</v>
      </c>
      <c r="L43" s="225">
        <f>'Salida Stata'!AY13</f>
        <v>120.96232604980469</v>
      </c>
      <c r="M43" s="225">
        <f>'Salida Stata'!BE13</f>
        <v>121.04669189453125</v>
      </c>
      <c r="N43" s="225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1.4577043346991614E-2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5">
      <c r="D44" s="37">
        <f>+PAT!A17</f>
        <v>43070</v>
      </c>
      <c r="E44" s="225">
        <f>'Salida Stata'!I14</f>
        <v>123.25078582763672</v>
      </c>
      <c r="F44" s="225">
        <f>'Salida Stata'!O14</f>
        <v>123.13351440429688</v>
      </c>
      <c r="G44" s="225">
        <f>'Salida Stata'!U14</f>
        <v>123.32077026367188</v>
      </c>
      <c r="H44" s="225">
        <f>'Salida Stata'!AA14</f>
        <v>123.64028930664063</v>
      </c>
      <c r="I44" s="225">
        <f>'Salida Stata'!AG14</f>
        <v>123.51417541503906</v>
      </c>
      <c r="J44" s="225">
        <f>'Salida Stata'!AM14</f>
        <v>123.20106506347656</v>
      </c>
      <c r="K44" s="225">
        <f>'Salida Stata'!AS14</f>
        <v>123.61939239501953</v>
      </c>
      <c r="L44" s="225">
        <f>'Salida Stata'!AY14</f>
        <v>124.00904846191406</v>
      </c>
      <c r="M44" s="225">
        <f>'Salida Stata'!BE14</f>
        <v>124.24863433837891</v>
      </c>
      <c r="N44" s="225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2.5117571256816795E-2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0.23514175415039063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0.24533462524414063</v>
      </c>
      <c r="AN44" s="24">
        <f t="shared" si="17"/>
        <v>0.23920584427434433</v>
      </c>
      <c r="AO44" s="24">
        <f>+PAT!AV17</f>
        <v>0.23462699999999992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5">
      <c r="D45" s="37">
        <f>+PAT!A18</f>
        <v>43101</v>
      </c>
      <c r="E45" s="225">
        <f>'Salida Stata'!I15</f>
        <v>126.71916961669922</v>
      </c>
      <c r="F45" s="225">
        <f>'Salida Stata'!O15</f>
        <v>126.33667755126953</v>
      </c>
      <c r="G45" s="225">
        <f>'Salida Stata'!U15</f>
        <v>126.63846588134766</v>
      </c>
      <c r="H45" s="225">
        <f>'Salida Stata'!AA15</f>
        <v>126.98174285888672</v>
      </c>
      <c r="I45" s="225">
        <f>'Salida Stata'!AG15</f>
        <v>126.72592163085938</v>
      </c>
      <c r="J45" s="225">
        <f>'Salida Stata'!AM15</f>
        <v>126.40071105957031</v>
      </c>
      <c r="K45" s="225">
        <f>'Salida Stata'!AS15</f>
        <v>126.92714691162109</v>
      </c>
      <c r="L45" s="225">
        <f>'Salida Stata'!AY15</f>
        <v>127.25661468505859</v>
      </c>
      <c r="M45" s="225">
        <f>'Salida Stata'!BE15</f>
        <v>127.67201232910156</v>
      </c>
      <c r="N45" s="225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2.5656331831395374E-2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0.23470323997921216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5">
      <c r="D46" s="37">
        <f>+PAT!A19</f>
        <v>43132</v>
      </c>
      <c r="E46" s="225">
        <f>'Salida Stata'!I16</f>
        <v>129.07936096191406</v>
      </c>
      <c r="F46" s="225">
        <f>'Salida Stata'!O16</f>
        <v>128.76950073242188</v>
      </c>
      <c r="G46" s="225">
        <f>'Salida Stata'!U16</f>
        <v>129.11508178710938</v>
      </c>
      <c r="H46" s="225">
        <f>'Salida Stata'!AA16</f>
        <v>129.50616455078125</v>
      </c>
      <c r="I46" s="225">
        <f>'Salida Stata'!AG16</f>
        <v>129.30343627929688</v>
      </c>
      <c r="J46" s="225">
        <f>'Salida Stata'!AM16</f>
        <v>128.88804626464844</v>
      </c>
      <c r="K46" s="225">
        <f>'Salida Stata'!AS16</f>
        <v>129.515869140625</v>
      </c>
      <c r="L46" s="225">
        <f>'Salida Stata'!AY16</f>
        <v>129.90676879882813</v>
      </c>
      <c r="M46" s="225">
        <f>'Salida Stata'!BE16</f>
        <v>130.289306640625</v>
      </c>
      <c r="N46" s="225">
        <f>'Salida Stata'!BK16</f>
        <v>130.69107055664063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2.0337944394035246E-2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0.23899457915838385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130.69107055664063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5">
      <c r="D47" s="37">
        <f>+PAT!A20</f>
        <v>43160</v>
      </c>
      <c r="E47" s="225">
        <f>'Salida Stata'!I17</f>
        <v>132.7811279296875</v>
      </c>
      <c r="F47" s="225">
        <f>'Salida Stata'!O17</f>
        <v>132.65617370605469</v>
      </c>
      <c r="G47" s="225">
        <f>'Salida Stata'!U17</f>
        <v>132.866943359375</v>
      </c>
      <c r="H47" s="225">
        <f>'Salida Stata'!AA17</f>
        <v>133.36882019042969</v>
      </c>
      <c r="I47" s="225">
        <f>'Salida Stata'!AG17</f>
        <v>132.9935302734375</v>
      </c>
      <c r="J47" s="225">
        <f>'Salida Stata'!AM17</f>
        <v>132.73422241210938</v>
      </c>
      <c r="K47" s="225">
        <f>'Salida Stata'!AS17</f>
        <v>133.4276123046875</v>
      </c>
      <c r="L47" s="225">
        <f>'Salida Stata'!AY17</f>
        <v>134.03860473632813</v>
      </c>
      <c r="M47" s="225">
        <f>'Salida Stata'!BE17</f>
        <v>134.41389465332031</v>
      </c>
      <c r="N47" s="225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3.1149554547516001E-2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0.2507935375391841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5">
      <c r="D48" s="37">
        <f>+PAT!A21</f>
        <v>43191</v>
      </c>
      <c r="E48" s="225">
        <f>'Salida Stata'!I18</f>
        <v>136.61738586425781</v>
      </c>
      <c r="F48" s="225">
        <f>'Salida Stata'!O18</f>
        <v>136.45256042480469</v>
      </c>
      <c r="G48" s="225">
        <f>'Salida Stata'!U18</f>
        <v>136.63705444335938</v>
      </c>
      <c r="H48" s="225">
        <f>'Salida Stata'!AA18</f>
        <v>137.09783935546875</v>
      </c>
      <c r="I48" s="225">
        <f>'Salida Stata'!AG18</f>
        <v>136.65632629394531</v>
      </c>
      <c r="J48" s="225">
        <f>'Salida Stata'!AM18</f>
        <v>136.286376953125</v>
      </c>
      <c r="K48" s="225">
        <f>'Salida Stata'!AS18</f>
        <v>137.06562805175781</v>
      </c>
      <c r="L48" s="225">
        <f>'Salida Stata'!AY18</f>
        <v>137.56214904785156</v>
      </c>
      <c r="M48" s="225">
        <f>'Salida Stata'!BE18</f>
        <v>138.02618408203125</v>
      </c>
      <c r="N48" s="225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2.7230271769806302E-2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0.25960569415848989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5">
      <c r="D49" s="37">
        <f>+PAT!A22</f>
        <v>43221</v>
      </c>
      <c r="E49" s="225">
        <f>'Salida Stata'!I19</f>
        <v>139.21771240234375</v>
      </c>
      <c r="F49" s="225">
        <f>'Salida Stata'!O19</f>
        <v>139.02777099609375</v>
      </c>
      <c r="G49" s="225">
        <f>'Salida Stata'!U19</f>
        <v>139.29071044921875</v>
      </c>
      <c r="H49" s="225">
        <f>'Salida Stata'!AA19</f>
        <v>139.79460144042969</v>
      </c>
      <c r="I49" s="225">
        <f>'Salida Stata'!AG19</f>
        <v>139.42739868164063</v>
      </c>
      <c r="J49" s="225">
        <f>'Salida Stata'!AM19</f>
        <v>139.03947448730469</v>
      </c>
      <c r="K49" s="225">
        <f>'Salida Stata'!AS19</f>
        <v>139.74972534179688</v>
      </c>
      <c r="L49" s="225">
        <f>'Salida Stata'!AY19</f>
        <v>140.33847045898438</v>
      </c>
      <c r="M49" s="225">
        <f>'Salida Stata'!BE19</f>
        <v>140.7493896484375</v>
      </c>
      <c r="N49" s="225">
        <f>'Salida Stata'!BK19</f>
        <v>141.22610473632813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1.9874570997886032E-2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0.26326978894865327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141.22610473632813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5">
      <c r="D50" s="37">
        <f>+PAT!A23</f>
        <v>43252</v>
      </c>
      <c r="E50" s="225">
        <f>'Salida Stata'!I20</f>
        <v>143.55191040039063</v>
      </c>
      <c r="F50" s="225">
        <f>'Salida Stata'!O20</f>
        <v>143.269775390625</v>
      </c>
      <c r="G50" s="225">
        <f>'Salida Stata'!U20</f>
        <v>143.71604919433594</v>
      </c>
      <c r="H50" s="225">
        <f>'Salida Stata'!AA20</f>
        <v>144.36225891113281</v>
      </c>
      <c r="I50" s="225">
        <f>'Salida Stata'!AG20</f>
        <v>144.00244140625</v>
      </c>
      <c r="J50" s="225">
        <f>'Salida Stata'!AM20</f>
        <v>143.57376098632813</v>
      </c>
      <c r="K50" s="225">
        <f>'Salida Stata'!AS20</f>
        <v>144.16252136230469</v>
      </c>
      <c r="L50" s="225">
        <f>'Salida Stata'!AY20</f>
        <v>144.94834899902344</v>
      </c>
      <c r="M50" s="225">
        <f>'Salida Stata'!BE20</f>
        <v>145.28129577636719</v>
      </c>
      <c r="N50" s="225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3.2703507636931972E-2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0.29038871098991903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143.55191040039063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5">
      <c r="D51" s="37">
        <f>+PAT!A24</f>
        <v>43282</v>
      </c>
      <c r="E51" s="225">
        <f>'Salida Stata'!I21</f>
        <v>147.99923706054688</v>
      </c>
      <c r="F51" s="225">
        <f>'Salida Stata'!O21</f>
        <v>147.44711303710938</v>
      </c>
      <c r="G51" s="225">
        <f>'Salida Stata'!U21</f>
        <v>148.17535400390625</v>
      </c>
      <c r="H51" s="225">
        <f>'Salida Stata'!AA21</f>
        <v>149.01113891601563</v>
      </c>
      <c r="I51" s="225">
        <f>'Salida Stata'!AG21</f>
        <v>148.60679626464844</v>
      </c>
      <c r="J51" s="225">
        <f>'Salida Stata'!AM21</f>
        <v>148.16632080078125</v>
      </c>
      <c r="K51" s="225">
        <f>'Salida Stata'!AS21</f>
        <v>148.7288818359375</v>
      </c>
      <c r="L51" s="225">
        <f>'Salida Stata'!AY21</f>
        <v>149.62165832519531</v>
      </c>
      <c r="M51" s="225">
        <f>'Salida Stata'!BE21</f>
        <v>150.02871704101563</v>
      </c>
      <c r="N51" s="225">
        <f>'Salida Stata'!BK21</f>
        <v>150.58023071289063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3.2209680664340157E-2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0.31229289503741886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150.58023071289063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5">
      <c r="D52" s="37">
        <f>+PAT!A25</f>
        <v>43313</v>
      </c>
      <c r="E52" s="225">
        <f>'Salida Stata'!I22</f>
        <v>153.392333984375</v>
      </c>
      <c r="F52" s="225">
        <f>'Salida Stata'!O22</f>
        <v>152.72282409667969</v>
      </c>
      <c r="G52" s="225">
        <f>'Salida Stata'!U22</f>
        <v>153.594482421875</v>
      </c>
      <c r="H52" s="225">
        <f>'Salida Stata'!AA22</f>
        <v>154.51145935058594</v>
      </c>
      <c r="I52" s="225">
        <f>'Salida Stata'!AG22</f>
        <v>154.15542602539063</v>
      </c>
      <c r="J52" s="225">
        <f>'Salida Stata'!AM22</f>
        <v>153.48956298828125</v>
      </c>
      <c r="K52" s="225">
        <f>'Salida Stata'!AS22</f>
        <v>154.14752197265625</v>
      </c>
      <c r="L52" s="225">
        <f>'Salida Stata'!AY22</f>
        <v>155.04728698730469</v>
      </c>
      <c r="M52" s="225">
        <f>'Salida Stata'!BE22</f>
        <v>155.42375183105469</v>
      </c>
      <c r="N52" s="225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3.6458452352307713E-2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0.33742831967085141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5">
      <c r="D53" s="37">
        <f>+PAT!A26</f>
        <v>43344</v>
      </c>
      <c r="E53" s="225">
        <f>'Salida Stata'!I23</f>
        <v>163.14169311523438</v>
      </c>
      <c r="F53" s="225">
        <f>'Salida Stata'!O23</f>
        <v>162.21986389160156</v>
      </c>
      <c r="G53" s="225">
        <f>'Salida Stata'!U23</f>
        <v>163.41656494140625</v>
      </c>
      <c r="H53" s="225">
        <f>'Salida Stata'!AA23</f>
        <v>164.67198181152344</v>
      </c>
      <c r="I53" s="225">
        <f>'Salida Stata'!AG23</f>
        <v>164.15011596679688</v>
      </c>
      <c r="J53" s="225">
        <f>'Salida Stata'!AM23</f>
        <v>163.2642822265625</v>
      </c>
      <c r="K53" s="225">
        <f>'Salida Stata'!AS23</f>
        <v>164.08424377441406</v>
      </c>
      <c r="L53" s="225">
        <f>'Salida Stata'!AY23</f>
        <v>165.11085510253906</v>
      </c>
      <c r="M53" s="225">
        <f>'Salida Stata'!BE23</f>
        <v>165.65060424804688</v>
      </c>
      <c r="N53" s="225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6.564023285085363E-2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0.4070243033704497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5">
      <c r="D54" s="37">
        <f>+PAT!A27</f>
        <v>43374</v>
      </c>
      <c r="E54" s="225">
        <f>'Salida Stata'!I24</f>
        <v>172.81056213378906</v>
      </c>
      <c r="F54" s="225">
        <f>'Salida Stata'!O24</f>
        <v>171.60166931152344</v>
      </c>
      <c r="G54" s="225">
        <f>'Salida Stata'!U24</f>
        <v>173.04551696777344</v>
      </c>
      <c r="H54" s="225">
        <f>'Salida Stata'!AA24</f>
        <v>174.49404907226563</v>
      </c>
      <c r="I54" s="225">
        <f>'Salida Stata'!AG24</f>
        <v>173.75546264648438</v>
      </c>
      <c r="J54" s="225">
        <f>'Salida Stata'!AM24</f>
        <v>172.54347229003906</v>
      </c>
      <c r="K54" s="225">
        <f>'Salida Stata'!AS24</f>
        <v>173.52691650390625</v>
      </c>
      <c r="L54" s="225">
        <f>'Salida Stata'!AY24</f>
        <v>174.60032653808594</v>
      </c>
      <c r="M54" s="225">
        <f>'Salida Stata'!BE24</f>
        <v>175.26777648925781</v>
      </c>
      <c r="N54" s="225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5.8023144511104574E-2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0.46467779544964416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5">
      <c r="D55" s="37">
        <f>+PAT!A28</f>
        <v>43405</v>
      </c>
      <c r="E55" s="225">
        <f>'Salida Stata'!I25</f>
        <v>180.5411376953125</v>
      </c>
      <c r="F55" s="225">
        <f>'Salida Stata'!O25</f>
        <v>179.07948303222656</v>
      </c>
      <c r="G55" s="225">
        <f>'Salida Stata'!U25</f>
        <v>180.54534912109375</v>
      </c>
      <c r="H55" s="225">
        <f>'Salida Stata'!AA25</f>
        <v>181.98973083496094</v>
      </c>
      <c r="I55" s="225">
        <f>'Salida Stata'!AG25</f>
        <v>181.41047668457031</v>
      </c>
      <c r="J55" s="225">
        <f>'Salida Stata'!AM25</f>
        <v>180.00897216796875</v>
      </c>
      <c r="K55" s="225">
        <f>'Salida Stata'!AS25</f>
        <v>180.82260131835938</v>
      </c>
      <c r="L55" s="225">
        <f>'Salida Stata'!AY25</f>
        <v>181.903564453125</v>
      </c>
      <c r="M55" s="225">
        <f>'Salida Stata'!BE25</f>
        <v>182.50534057617188</v>
      </c>
      <c r="N55" s="225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4.1884696303743585E-2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0.50410004848984036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5">
      <c r="D56" s="37">
        <f>+PAT!A29</f>
        <v>43435</v>
      </c>
      <c r="E56" s="225">
        <f>'Salida Stata'!I26</f>
        <v>185.04208374023438</v>
      </c>
      <c r="F56" s="225">
        <f>'Salida Stata'!O26</f>
        <v>183.72732543945313</v>
      </c>
      <c r="G56" s="225">
        <f>'Salida Stata'!U26</f>
        <v>185.197998046875</v>
      </c>
      <c r="H56" s="225">
        <f>'Salida Stata'!AA26</f>
        <v>186.75596618652344</v>
      </c>
      <c r="I56" s="225">
        <f>'Salida Stata'!AG26</f>
        <v>186.33689880371094</v>
      </c>
      <c r="J56" s="225">
        <f>'Salida Stata'!AM26</f>
        <v>184.80679321289063</v>
      </c>
      <c r="K56" s="225">
        <f>'Salida Stata'!AS26</f>
        <v>185.58615112304688</v>
      </c>
      <c r="L56" s="225">
        <f>'Salida Stata'!AY26</f>
        <v>186.99711608886719</v>
      </c>
      <c r="M56" s="225">
        <f>'Salida Stata'!BE26</f>
        <v>187.39569091796875</v>
      </c>
      <c r="N56" s="225">
        <f>'Salida Stata'!BK26</f>
        <v>188.14834594726563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2.6248383937748754E-2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0.50575922930569317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188.14834594726563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5">
      <c r="D57" s="37">
        <f>+PAT!A30</f>
        <v>43466</v>
      </c>
      <c r="E57" s="225">
        <f>'Salida Stata'!I27</f>
        <v>190.96847534179688</v>
      </c>
      <c r="F57" s="225">
        <f>'Salida Stata'!O27</f>
        <v>189.51129150390625</v>
      </c>
      <c r="G57" s="225">
        <f>'Salida Stata'!U27</f>
        <v>191.04046630859375</v>
      </c>
      <c r="H57" s="225">
        <f>'Salida Stata'!AA27</f>
        <v>192.556640625</v>
      </c>
      <c r="I57" s="225">
        <f>'Salida Stata'!AG27</f>
        <v>192.10989379882813</v>
      </c>
      <c r="J57" s="225">
        <f>'Salida Stata'!AM27</f>
        <v>190.58340454101563</v>
      </c>
      <c r="K57" s="225">
        <f>'Salida Stata'!AS27</f>
        <v>191.382568359375</v>
      </c>
      <c r="L57" s="225">
        <f>'Salida Stata'!AY27</f>
        <v>192.75979614257813</v>
      </c>
      <c r="M57" s="225">
        <f>'Salida Stata'!BE27</f>
        <v>193.20378112792969</v>
      </c>
      <c r="N57" s="225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3.0346128212727974E-2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0.51264428813640972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5">
      <c r="D58" s="37">
        <f>+PAT!A31</f>
        <v>43497</v>
      </c>
      <c r="E58" s="225">
        <f>'Salida Stata'!I28</f>
        <v>197.25131225585938</v>
      </c>
      <c r="F58" s="225">
        <f>'Salida Stata'!O28</f>
        <v>195.3582763671875</v>
      </c>
      <c r="G58" s="225">
        <f>'Salida Stata'!U28</f>
        <v>196.984130859375</v>
      </c>
      <c r="H58" s="225">
        <f>'Salida Stata'!AA28</f>
        <v>198.53752136230469</v>
      </c>
      <c r="I58" s="225">
        <f>'Salida Stata'!AG28</f>
        <v>198.04783630371094</v>
      </c>
      <c r="J58" s="225">
        <f>'Salida Stata'!AM28</f>
        <v>196.35719299316406</v>
      </c>
      <c r="K58" s="225">
        <f>'Salida Stata'!AS28</f>
        <v>197.22410583496094</v>
      </c>
      <c r="L58" s="225">
        <f>'Salida Stata'!AY28</f>
        <v>198.46955871582031</v>
      </c>
      <c r="M58" s="225">
        <f>'Salida Stata'!BE28</f>
        <v>199.01005554199219</v>
      </c>
      <c r="N58" s="225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2.9965554074047551E-2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0.52691715613165657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5">
      <c r="D59" s="37">
        <f>+PAT!A32</f>
        <v>43525</v>
      </c>
      <c r="E59" s="225">
        <f>'Salida Stata'!I29</f>
        <v>205.54788208007813</v>
      </c>
      <c r="F59" s="225">
        <f>'Salida Stata'!O29</f>
        <v>203.77812194824219</v>
      </c>
      <c r="G59" s="225">
        <f>'Salida Stata'!U29</f>
        <v>205.23530578613281</v>
      </c>
      <c r="H59" s="225">
        <f>'Salida Stata'!AA29</f>
        <v>206.8133544921875</v>
      </c>
      <c r="I59" s="225">
        <f>'Salida Stata'!AG29</f>
        <v>206.400634765625</v>
      </c>
      <c r="J59" s="225">
        <f>'Salida Stata'!AM29</f>
        <v>204.61137390136719</v>
      </c>
      <c r="K59" s="225">
        <f>'Salida Stata'!AS29</f>
        <v>205.49586486816406</v>
      </c>
      <c r="L59" s="225">
        <f>'Salida Stata'!AY29</f>
        <v>206.84092712402344</v>
      </c>
      <c r="M59" s="225">
        <f>'Salida Stata'!BE29</f>
        <v>207.2001953125</v>
      </c>
      <c r="N59" s="225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4.2915274443651397E-2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0.54433973027176963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205.54788208007813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5">
      <c r="D60" s="37">
        <f>+PAT!A33</f>
        <v>43556</v>
      </c>
      <c r="E60" s="225">
        <f>'Salida Stata'!I30</f>
        <v>212.5155029296875</v>
      </c>
      <c r="F60" s="225">
        <f>'Salida Stata'!O30</f>
        <v>210.86891174316406</v>
      </c>
      <c r="G60" s="225">
        <f>'Salida Stata'!U30</f>
        <v>212.46649169921875</v>
      </c>
      <c r="H60" s="225">
        <f>'Salida Stata'!AA30</f>
        <v>214.11051940917969</v>
      </c>
      <c r="I60" s="225">
        <f>'Salida Stata'!AG30</f>
        <v>213.63148498535156</v>
      </c>
      <c r="J60" s="225">
        <f>'Salida Stata'!AM30</f>
        <v>211.83140563964844</v>
      </c>
      <c r="K60" s="225">
        <f>'Salida Stata'!AS30</f>
        <v>212.61927795410156</v>
      </c>
      <c r="L60" s="225">
        <f>'Salida Stata'!AY30</f>
        <v>214.12452697753906</v>
      </c>
      <c r="M60" s="225">
        <f>'Salida Stata'!BE30</f>
        <v>214.40086364746094</v>
      </c>
      <c r="N60" s="225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3.5469227666182324E-2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0.55672619051968342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5">
      <c r="D61" s="37">
        <f>+PAT!A34</f>
        <v>43586</v>
      </c>
      <c r="E61" s="225">
        <f>'Salida Stata'!I31</f>
        <v>219.86482238769531</v>
      </c>
      <c r="F61" s="225">
        <f>'Salida Stata'!O31</f>
        <v>218.17550659179688</v>
      </c>
      <c r="G61" s="225">
        <f>'Salida Stata'!U31</f>
        <v>219.84828186035156</v>
      </c>
      <c r="H61" s="225">
        <f>'Salida Stata'!AA31</f>
        <v>221.54280090332031</v>
      </c>
      <c r="I61" s="225">
        <f>'Salida Stata'!AG31</f>
        <v>221.03706359863281</v>
      </c>
      <c r="J61" s="225">
        <f>'Salida Stata'!AM31</f>
        <v>219.09736633300781</v>
      </c>
      <c r="K61" s="225">
        <f>'Salida Stata'!AS31</f>
        <v>219.86476135253906</v>
      </c>
      <c r="L61" s="225">
        <f>'Salida Stata'!AY31</f>
        <v>221.44891357421875</v>
      </c>
      <c r="M61" s="225">
        <f>'Salida Stata'!BE31</f>
        <v>221.7291259765625</v>
      </c>
      <c r="N61" s="225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3.4233133960006601E-2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0.57864295524447562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5">
      <c r="D62" s="37">
        <f>+PAT!A35</f>
        <v>43617</v>
      </c>
      <c r="E62" s="225">
        <f>'Salida Stata'!I32</f>
        <v>226.12596130371094</v>
      </c>
      <c r="F62" s="225">
        <f>'Salida Stata'!O32</f>
        <v>224.31402587890625</v>
      </c>
      <c r="G62" s="225">
        <f>'Salida Stata'!U32</f>
        <v>226.099853515625</v>
      </c>
      <c r="H62" s="225">
        <f>'Salida Stata'!AA32</f>
        <v>227.75886535644531</v>
      </c>
      <c r="I62" s="225">
        <f>'Salida Stata'!AG32</f>
        <v>227.4014892578125</v>
      </c>
      <c r="J62" s="225">
        <f>'Salida Stata'!AM32</f>
        <v>225.390625</v>
      </c>
      <c r="K62" s="225">
        <f>'Salida Stata'!AS32</f>
        <v>226.01638793945313</v>
      </c>
      <c r="L62" s="225">
        <f>'Salida Stata'!AY32</f>
        <v>227.66554260253906</v>
      </c>
      <c r="M62" s="225">
        <f>'Salida Stata'!BE32</f>
        <v>227.87355041503906</v>
      </c>
      <c r="N62" s="225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2.7674416810419045E-2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0.57095523195715381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5">
      <c r="D63" s="37">
        <f>+PAT!A36</f>
        <v>43647</v>
      </c>
      <c r="E63" s="225">
        <f>'Salida Stata'!I33</f>
        <v>231.69418334960938</v>
      </c>
      <c r="F63" s="225">
        <f>'Salida Stata'!O33</f>
        <v>230.02116394042969</v>
      </c>
      <c r="G63" s="225">
        <f>'Salida Stata'!U33</f>
        <v>231.78866577148438</v>
      </c>
      <c r="H63" s="225">
        <f>'Salida Stata'!AA33</f>
        <v>233.48741149902344</v>
      </c>
      <c r="I63" s="225">
        <f>'Salida Stata'!AG33</f>
        <v>233.12643432617188</v>
      </c>
      <c r="J63" s="225">
        <f>'Salida Stata'!AM33</f>
        <v>231.15888977050781</v>
      </c>
      <c r="K63" s="225">
        <f>'Salida Stata'!AS33</f>
        <v>231.67007446289063</v>
      </c>
      <c r="L63" s="225">
        <f>'Salida Stata'!AY33</f>
        <v>233.56564331054688</v>
      </c>
      <c r="M63" s="225">
        <f>'Salida Stata'!BE33</f>
        <v>233.65679931640625</v>
      </c>
      <c r="N63" s="225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2.5435188317371793E-2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0.56064490025257796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5">
      <c r="D64" s="37">
        <f>+PAT!A37</f>
        <v>43678</v>
      </c>
      <c r="E64" s="225">
        <f>'Salida Stata'!I34</f>
        <v>240.86990356445313</v>
      </c>
      <c r="F64" s="225">
        <f>'Salida Stata'!O34</f>
        <v>239.13996887207031</v>
      </c>
      <c r="G64" s="225">
        <f>'Salida Stata'!U34</f>
        <v>241.09422302246094</v>
      </c>
      <c r="H64" s="225">
        <f>'Salida Stata'!AA34</f>
        <v>243.1126708984375</v>
      </c>
      <c r="I64" s="225">
        <f>'Salida Stata'!AG34</f>
        <v>242.83753967285156</v>
      </c>
      <c r="J64" s="225">
        <f>'Salida Stata'!AM34</f>
        <v>240.91653442382813</v>
      </c>
      <c r="K64" s="225">
        <f>'Salida Stata'!AS34</f>
        <v>241.23863220214844</v>
      </c>
      <c r="L64" s="225">
        <f>'Salida Stata'!AY34</f>
        <v>243.57598876953125</v>
      </c>
      <c r="M64" s="225">
        <f>'Salida Stata'!BE34</f>
        <v>243.62678527832031</v>
      </c>
      <c r="N64" s="225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4.2206821824809282E-2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0.56930049419526463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240.86990356445313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2.4086990356445313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5">
      <c r="D65" s="37">
        <f>+PAT!A38</f>
        <v>43709</v>
      </c>
      <c r="E65" s="225">
        <f>'Salida Stata'!I35</f>
        <v>253.36068725585938</v>
      </c>
      <c r="F65" s="225">
        <f>'Salida Stata'!O35</f>
        <v>251.72344970703125</v>
      </c>
      <c r="G65" s="225">
        <f>'Salida Stata'!U35</f>
        <v>253.79534912109375</v>
      </c>
      <c r="H65" s="225">
        <f>'Salida Stata'!AA35</f>
        <v>255.97134399414063</v>
      </c>
      <c r="I65" s="225">
        <f>'Salida Stata'!AG35</f>
        <v>255.77676391601563</v>
      </c>
      <c r="J65" s="225">
        <f>'Salida Stata'!AM35</f>
        <v>253.76797485351563</v>
      </c>
      <c r="K65" s="225">
        <f>'Salida Stata'!AS35</f>
        <v>253.84358215332031</v>
      </c>
      <c r="L65" s="225">
        <f>'Salida Stata'!AY35</f>
        <v>256.50106811523438</v>
      </c>
      <c r="M65" s="225">
        <f>'Salida Stata'!BE35</f>
        <v>256.35696411132813</v>
      </c>
      <c r="N65" s="225">
        <f>'Salida Stata'!BK35</f>
        <v>257.63345336914063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5.261354954064501E-2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0.55011692742832086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257.63345336914063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5">
      <c r="D66" s="37">
        <f>+PAT!A39</f>
        <v>43739</v>
      </c>
      <c r="E66" s="225">
        <f>'Salida Stata'!I36</f>
        <v>261.41159057617188</v>
      </c>
      <c r="F66" s="225">
        <f>'Salida Stata'!O36</f>
        <v>259.60671997070313</v>
      </c>
      <c r="G66" s="225">
        <f>'Salida Stata'!U36</f>
        <v>261.73837280273438</v>
      </c>
      <c r="H66" s="225">
        <f>'Salida Stata'!AA36</f>
        <v>264.10003662109375</v>
      </c>
      <c r="I66" s="225">
        <f>'Salida Stata'!AG36</f>
        <v>264.01812744140625</v>
      </c>
      <c r="J66" s="225">
        <f>'Salida Stata'!AM36</f>
        <v>262.04171752929688</v>
      </c>
      <c r="K66" s="225">
        <f>'Salida Stata'!AS36</f>
        <v>262.09848022460938</v>
      </c>
      <c r="L66" s="225">
        <f>'Salida Stata'!AY36</f>
        <v>264.77734375</v>
      </c>
      <c r="M66" s="225">
        <f>'Salida Stata'!BE36</f>
        <v>264.73385620117188</v>
      </c>
      <c r="N66" s="225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3.2422726528638091E-2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0.5126095803823365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5">
      <c r="D67" s="37">
        <f>+PAT!A40</f>
        <v>43770</v>
      </c>
      <c r="E67" s="225">
        <f>'Salida Stata'!I37</f>
        <v>273.63949584960938</v>
      </c>
      <c r="F67" s="225">
        <f>'Salida Stata'!O37</f>
        <v>271.73263549804688</v>
      </c>
      <c r="G67" s="225">
        <f>'Salida Stata'!U37</f>
        <v>273.94781494140625</v>
      </c>
      <c r="H67" s="225">
        <f>'Salida Stata'!AA37</f>
        <v>276.27053833007813</v>
      </c>
      <c r="I67" s="225">
        <f>'Salida Stata'!AG37</f>
        <v>276.60690307617188</v>
      </c>
      <c r="J67" s="225">
        <f>'Salida Stata'!AM37</f>
        <v>274.13082885742188</v>
      </c>
      <c r="K67" s="225">
        <f>'Salida Stata'!AS37</f>
        <v>274.12203979492188</v>
      </c>
      <c r="L67" s="225">
        <f>'Salida Stata'!AY37</f>
        <v>276.85552978515625</v>
      </c>
      <c r="M67" s="225">
        <f>'Salida Stata'!BE37</f>
        <v>276.5721435546875</v>
      </c>
      <c r="N67" s="225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4.5470601811979927E-2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0.51781560274291727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5">
      <c r="D68" s="37">
        <f>+PAT!A41</f>
        <v>43800</v>
      </c>
      <c r="E68" s="225">
        <f>'Salida Stata'!I38</f>
        <v>284.09994506835938</v>
      </c>
      <c r="F68" s="225">
        <f>'Salida Stata'!O38</f>
        <v>282.42819213867188</v>
      </c>
      <c r="G68" s="225">
        <f>'Salida Stata'!U38</f>
        <v>284.84182739257813</v>
      </c>
      <c r="H68" s="225">
        <f>'Salida Stata'!AA38</f>
        <v>287.50759887695313</v>
      </c>
      <c r="I68" s="225">
        <f>'Salida Stata'!AG38</f>
        <v>288.12423706054688</v>
      </c>
      <c r="J68" s="225">
        <f>'Salida Stata'!AM38</f>
        <v>285.15826416015625</v>
      </c>
      <c r="K68" s="225">
        <f>'Salida Stata'!AS38</f>
        <v>285.33999633789063</v>
      </c>
      <c r="L68" s="225">
        <f>'Salida Stata'!AY38</f>
        <v>288.49343872070313</v>
      </c>
      <c r="M68" s="225">
        <f>'Salida Stata'!BE38</f>
        <v>288.06964111328125</v>
      </c>
      <c r="N68" s="225">
        <f>'Salida Stata'!BK38</f>
        <v>289.21719360351563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4.1546797520736201E-2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0.54044187061032734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289.21719360351563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5">
      <c r="D69" s="37">
        <f>+PAT!A42</f>
        <v>43831</v>
      </c>
      <c r="E69" s="225">
        <f>'Salida Stata'!I39</f>
        <v>292.06900024414063</v>
      </c>
      <c r="F69" s="225">
        <f>'Salida Stata'!O39</f>
        <v>290.01370239257813</v>
      </c>
      <c r="G69" s="225">
        <f>'Salida Stata'!U39</f>
        <v>292.46578979492188</v>
      </c>
      <c r="H69" s="225">
        <f>'Salida Stata'!AA39</f>
        <v>294.88528442382813</v>
      </c>
      <c r="I69" s="225">
        <f>'Salida Stata'!AG39</f>
        <v>295.44259643554688</v>
      </c>
      <c r="J69" s="225">
        <f>'Salida Stata'!AM39</f>
        <v>292.5401611328125</v>
      </c>
      <c r="K69" s="225">
        <f>'Salida Stata'!AS39</f>
        <v>292.85989379882813</v>
      </c>
      <c r="L69" s="225">
        <f>'Salida Stata'!AY39</f>
        <v>295.4715576171875</v>
      </c>
      <c r="M69" s="225">
        <f>'Salida Stata'!BE39</f>
        <v>295.16766357421875</v>
      </c>
      <c r="N69" s="225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2.5209514763806951E-2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0.53276226255125358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292.06900024414063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5">
      <c r="D70" s="37">
        <f>+PAT!A43</f>
        <v>43862</v>
      </c>
      <c r="E70" s="225">
        <f>'Salida Stata'!I40</f>
        <v>297.382080078125</v>
      </c>
      <c r="F70" s="225">
        <f>'Salida Stata'!O40</f>
        <v>295.22039794921875</v>
      </c>
      <c r="G70" s="225">
        <f>'Salida Stata'!U40</f>
        <v>297.78173828125</v>
      </c>
      <c r="H70" s="225">
        <f>'Salida Stata'!AA40</f>
        <v>300.17965698242188</v>
      </c>
      <c r="I70" s="225">
        <f>'Salida Stata'!AG40</f>
        <v>300.67520141601563</v>
      </c>
      <c r="J70" s="225">
        <f>'Salida Stata'!AM40</f>
        <v>297.76596069335938</v>
      </c>
      <c r="K70" s="225">
        <f>'Salida Stata'!AS40</f>
        <v>297.95639038085938</v>
      </c>
      <c r="L70" s="225">
        <f>'Salida Stata'!AY40</f>
        <v>300.4951171875</v>
      </c>
      <c r="M70" s="225">
        <f>'Salida Stata'!BE40</f>
        <v>300.1500244140625</v>
      </c>
      <c r="N70" s="225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1.7795919145872308E-2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0.51465179556218787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5">
      <c r="D71" s="37">
        <f>+PAT!A44</f>
        <v>43891</v>
      </c>
      <c r="E71" s="225">
        <f>'Salida Stata'!I41</f>
        <v>304.90594482421875</v>
      </c>
      <c r="F71" s="225">
        <f>'Salida Stata'!O41</f>
        <v>302.7530517578125</v>
      </c>
      <c r="G71" s="225">
        <f>'Salida Stata'!U41</f>
        <v>305.27972412109375</v>
      </c>
      <c r="H71" s="225">
        <f>'Salida Stata'!AA41</f>
        <v>307.770263671875</v>
      </c>
      <c r="I71" s="225">
        <f>'Salida Stata'!AG41</f>
        <v>308.39767456054688</v>
      </c>
      <c r="J71" s="225">
        <f>'Salida Stata'!AM41</f>
        <v>305.4798583984375</v>
      </c>
      <c r="K71" s="225">
        <f>'Salida Stata'!AS41</f>
        <v>305.6246337890625</v>
      </c>
      <c r="L71" s="225">
        <f>'Salida Stata'!AY41</f>
        <v>308.32492065429688</v>
      </c>
      <c r="M71" s="225">
        <f>'Salida Stata'!BE41</f>
        <v>307.845703125</v>
      </c>
      <c r="N71" s="225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2.598619504303934E-2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0.49006527243831211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5">
      <c r="D72" s="37">
        <f>+PAT!A45</f>
        <v>43922</v>
      </c>
      <c r="E72" s="225">
        <f>'Salida Stata'!I42</f>
        <v>306.42434692382813</v>
      </c>
      <c r="F72" s="225">
        <f>'Salida Stata'!O42</f>
        <v>304.31201171875</v>
      </c>
      <c r="G72" s="225">
        <f>'Salida Stata'!U42</f>
        <v>306.89364624023438</v>
      </c>
      <c r="H72" s="225">
        <f>'Salida Stata'!AA42</f>
        <v>309.48892211914063</v>
      </c>
      <c r="I72" s="225">
        <f>'Salida Stata'!AG42</f>
        <v>310.17330932617188</v>
      </c>
      <c r="J72" s="225">
        <f>'Salida Stata'!AM42</f>
        <v>307.44009399414063</v>
      </c>
      <c r="K72" s="225">
        <f>'Salida Stata'!AS42</f>
        <v>307.37484741210938</v>
      </c>
      <c r="L72" s="225">
        <f>'Salida Stata'!AY42</f>
        <v>310.36129760742188</v>
      </c>
      <c r="M72" s="225">
        <f>'Salida Stata'!BE42</f>
        <v>309.89349365234375</v>
      </c>
      <c r="N72" s="225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6.1542395691380758E-3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0.44788029527216255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306.42434692382813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5">
      <c r="D73" s="37">
        <f>+PAT!A46</f>
        <v>43952</v>
      </c>
      <c r="E73" s="225">
        <f>'Salida Stata'!I43</f>
        <v>311.04586791992188</v>
      </c>
      <c r="F73" s="225">
        <f>'Salida Stata'!O43</f>
        <v>309.25177001953125</v>
      </c>
      <c r="G73" s="225">
        <f>'Salida Stata'!U43</f>
        <v>311.91372680664063</v>
      </c>
      <c r="H73" s="225">
        <f>'Salida Stata'!AA43</f>
        <v>314.39852905273438</v>
      </c>
      <c r="I73" s="225">
        <f>'Salida Stata'!AG43</f>
        <v>314.9256591796875</v>
      </c>
      <c r="J73" s="225">
        <f>'Salida Stata'!AM43</f>
        <v>312.57952880859375</v>
      </c>
      <c r="K73" s="225">
        <f>'Salida Stata'!AS43</f>
        <v>312.07620239257813</v>
      </c>
      <c r="L73" s="225">
        <f>'Salida Stata'!AY43</f>
        <v>315.32757568359375</v>
      </c>
      <c r="M73" s="225">
        <f>'Salida Stata'!BE43</f>
        <v>314.7030029296875</v>
      </c>
      <c r="N73" s="225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1.5930122714461703E-2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0.42225689523168963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5">
      <c r="D74" s="37">
        <f>+PAT!A47</f>
        <v>43983</v>
      </c>
      <c r="E74" s="225">
        <f>'Salida Stata'!I44</f>
        <v>317.044677734375</v>
      </c>
      <c r="F74" s="225">
        <f>'Salida Stata'!O44</f>
        <v>315.6248779296875</v>
      </c>
      <c r="G74" s="225">
        <f>'Salida Stata'!U44</f>
        <v>317.970703125</v>
      </c>
      <c r="H74" s="225">
        <f>'Salida Stata'!AA44</f>
        <v>320.33169555664063</v>
      </c>
      <c r="I74" s="225">
        <f>'Salida Stata'!AG44</f>
        <v>320.8958740234375</v>
      </c>
      <c r="J74" s="225">
        <f>'Salida Stata'!AM44</f>
        <v>318.32760620117188</v>
      </c>
      <c r="K74" s="225">
        <f>'Salida Stata'!AS44</f>
        <v>318.11306762695313</v>
      </c>
      <c r="L74" s="225">
        <f>'Salida Stata'!AY44</f>
        <v>321.03424072265625</v>
      </c>
      <c r="M74" s="225">
        <f>'Salida Stata'!BE44</f>
        <v>320.57244873046875</v>
      </c>
      <c r="N74" s="225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1.9220693189425653E-2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0.4105573077809701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5">
      <c r="D75" s="37">
        <f>+PAT!A48</f>
        <v>44013</v>
      </c>
      <c r="E75" s="225">
        <f>'Salida Stata'!I45</f>
        <v>325.33489990234375</v>
      </c>
      <c r="F75" s="225">
        <f>'Salida Stata'!O45</f>
        <v>324.28887939453125</v>
      </c>
      <c r="G75" s="225">
        <f>'Salida Stata'!U45</f>
        <v>326.68716430664063</v>
      </c>
      <c r="H75" s="225">
        <f>'Salida Stata'!AA45</f>
        <v>328.97705078125</v>
      </c>
      <c r="I75" s="225">
        <f>'Salida Stata'!AG45</f>
        <v>329.17767333984375</v>
      </c>
      <c r="J75" s="225">
        <f>'Salida Stata'!AM45</f>
        <v>327.16909790039063</v>
      </c>
      <c r="K75" s="225">
        <f>'Salida Stata'!AS45</f>
        <v>326.56643676757813</v>
      </c>
      <c r="L75" s="225">
        <f>'Salida Stata'!AY45</f>
        <v>329.61212158203125</v>
      </c>
      <c r="M75" s="225">
        <f>'Salida Stata'!BE45</f>
        <v>329.1961669921875</v>
      </c>
      <c r="N75" s="225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2.7304743719430036E-2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0.41312901105848443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5">
      <c r="D76" s="37">
        <f>+PAT!A49</f>
        <v>44044</v>
      </c>
      <c r="E76" s="225">
        <f>'Salida Stata'!I46</f>
        <v>334.65081787109375</v>
      </c>
      <c r="F76" s="225">
        <f>'Salida Stata'!O46</f>
        <v>333.38815307617188</v>
      </c>
      <c r="G76" s="225">
        <f>'Salida Stata'!U46</f>
        <v>336.17684936523438</v>
      </c>
      <c r="H76" s="225">
        <f>'Salida Stata'!AA46</f>
        <v>338.60101318359375</v>
      </c>
      <c r="I76" s="225">
        <f>'Salida Stata'!AG46</f>
        <v>338.59951782226563</v>
      </c>
      <c r="J76" s="225">
        <f>'Salida Stata'!AM46</f>
        <v>336.76885986328125</v>
      </c>
      <c r="K76" s="225">
        <f>'Salida Stata'!AS46</f>
        <v>335.82354736328125</v>
      </c>
      <c r="L76" s="225">
        <f>'Salida Stata'!AY46</f>
        <v>339.0419921875</v>
      </c>
      <c r="M76" s="225">
        <f>'Salida Stata'!BE46</f>
        <v>338.6407470703125</v>
      </c>
      <c r="N76" s="225">
        <f>'Salida Stata'!BK46</f>
        <v>340.11880493164063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2.90856307128462E-2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0.39533797819276928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340.11880493164063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5">
      <c r="D77" s="37">
        <f>+PAT!A50</f>
        <v>44075</v>
      </c>
      <c r="E77" s="225">
        <f>'Salida Stata'!I47</f>
        <v>342.219970703125</v>
      </c>
      <c r="F77" s="225">
        <f>'Salida Stata'!O47</f>
        <v>340.91778564453125</v>
      </c>
      <c r="G77" s="225">
        <f>'Salida Stata'!U47</f>
        <v>343.70477294921875</v>
      </c>
      <c r="H77" s="225">
        <f>'Salida Stata'!AA47</f>
        <v>346.2034912109375</v>
      </c>
      <c r="I77" s="225">
        <f>'Salida Stata'!AG47</f>
        <v>346.59927368164063</v>
      </c>
      <c r="J77" s="225">
        <f>'Salida Stata'!AM47</f>
        <v>344.23681640625</v>
      </c>
      <c r="K77" s="225">
        <f>'Salida Stata'!AS47</f>
        <v>343.36251831054688</v>
      </c>
      <c r="L77" s="225">
        <f>'Salida Stata'!AY47</f>
        <v>346.55279541015625</v>
      </c>
      <c r="M77" s="225">
        <f>'Salida Stata'!BE47</f>
        <v>346.1624755859375</v>
      </c>
      <c r="N77" s="225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2.2723328644406626E-2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0.35571568717125124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5">
      <c r="D78" s="37">
        <f>+PAT!A51</f>
        <v>44105</v>
      </c>
      <c r="E78" s="225">
        <f>'Salida Stata'!I48</f>
        <v>354.47503662109375</v>
      </c>
      <c r="F78" s="225">
        <f>'Salida Stata'!O48</f>
        <v>353.01083374023438</v>
      </c>
      <c r="G78" s="225">
        <f>'Salida Stata'!U48</f>
        <v>355.94491577148438</v>
      </c>
      <c r="H78" s="225">
        <f>'Salida Stata'!AA48</f>
        <v>358.33395385742188</v>
      </c>
      <c r="I78" s="225">
        <f>'Salida Stata'!AG48</f>
        <v>358.77017211914063</v>
      </c>
      <c r="J78" s="225">
        <f>'Salida Stata'!AM48</f>
        <v>356.1861572265625</v>
      </c>
      <c r="K78" s="225">
        <f>'Salida Stata'!AS48</f>
        <v>354.99169921875</v>
      </c>
      <c r="L78" s="225">
        <f>'Salida Stata'!AY48</f>
        <v>358.12887573242188</v>
      </c>
      <c r="M78" s="225">
        <f>'Salida Stata'!BE48</f>
        <v>357.61172485351563</v>
      </c>
      <c r="N78" s="225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3.4622168183348956E-2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0.35860386221592044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5">
      <c r="D79" s="37">
        <f>+PAT!A52</f>
        <v>44136</v>
      </c>
      <c r="E79" s="225">
        <f>'Salida Stata'!I49</f>
        <v>364.9791259765625</v>
      </c>
      <c r="F79" s="225">
        <f>'Salida Stata'!O49</f>
        <v>363.48501586914063</v>
      </c>
      <c r="G79" s="225">
        <f>'Salida Stata'!U49</f>
        <v>366.37966918945313</v>
      </c>
      <c r="H79" s="225">
        <f>'Salida Stata'!AA49</f>
        <v>368.73544311523438</v>
      </c>
      <c r="I79" s="225">
        <f>'Salida Stata'!AG49</f>
        <v>369.23110961914063</v>
      </c>
      <c r="J79" s="225">
        <f>'Salida Stata'!AM49</f>
        <v>366.47079467773438</v>
      </c>
      <c r="K79" s="225">
        <f>'Salida Stata'!AS49</f>
        <v>365.2813720703125</v>
      </c>
      <c r="L79" s="225">
        <f>'Salida Stata'!AY49</f>
        <v>368.194580078125</v>
      </c>
      <c r="M79" s="225">
        <f>'Salida Stata'!BE49</f>
        <v>367.80389404296875</v>
      </c>
      <c r="N79" s="225">
        <f>'Salida Stata'!BK49</f>
        <v>368.77285766601563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2.920307815624068E-2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0.33746398470136296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368.77285766601563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5">
      <c r="D80" s="37">
        <f>+PAT!A53</f>
        <v>44166</v>
      </c>
      <c r="E80" s="225">
        <f>'Salida Stata'!I50</f>
        <v>375.53994750976563</v>
      </c>
      <c r="F80" s="225">
        <f>'Salida Stata'!O50</f>
        <v>373.79922485351563</v>
      </c>
      <c r="G80" s="225">
        <f>'Salida Stata'!U50</f>
        <v>376.98605346679688</v>
      </c>
      <c r="H80" s="225">
        <f>'Salida Stata'!AA50</f>
        <v>379.69131469726563</v>
      </c>
      <c r="I80" s="225">
        <f>'Salida Stata'!AG50</f>
        <v>380.35296630859375</v>
      </c>
      <c r="J80" s="225">
        <f>'Salida Stata'!AM50</f>
        <v>377.30130004882813</v>
      </c>
      <c r="K80" s="225">
        <f>'Salida Stata'!AS50</f>
        <v>376.23916625976563</v>
      </c>
      <c r="L80" s="225">
        <f>'Salida Stata'!AY50</f>
        <v>379.31381225585938</v>
      </c>
      <c r="M80" s="225">
        <f>'Salida Stata'!BE50</f>
        <v>379.07293701171875</v>
      </c>
      <c r="N80" s="225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2.9712011108754321E-2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3.0236917902687566E-2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0.32294081906305006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375.53994750976563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5">
      <c r="D81" s="37">
        <f>+PAT!A54</f>
        <v>44197</v>
      </c>
      <c r="E81" s="225">
        <f>'Salida Stata'!I51</f>
        <v>389.64715576171875</v>
      </c>
      <c r="F81" s="225">
        <f>'Salida Stata'!O51</f>
        <v>388.13104248046875</v>
      </c>
      <c r="G81" s="225">
        <f>'Salida Stata'!U51</f>
        <v>391.89480590820313</v>
      </c>
      <c r="H81" s="225">
        <f>'Salida Stata'!AA51</f>
        <v>394.94509887695313</v>
      </c>
      <c r="I81" s="225">
        <f>'Salida Stata'!AG51</f>
        <v>395.87875366210938</v>
      </c>
      <c r="J81" s="225">
        <f>'Salida Stata'!AM51</f>
        <v>392.37216186523438</v>
      </c>
      <c r="K81" s="225">
        <f>'Salida Stata'!AS51</f>
        <v>391.79168701171875</v>
      </c>
      <c r="L81" s="225">
        <f>'Salida Stata'!AY51</f>
        <v>395.16757202148438</v>
      </c>
      <c r="M81" s="225">
        <f>'Salida Stata'!BE51</f>
        <v>394.97598266601563</v>
      </c>
      <c r="N81" s="225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4.1123532928520667E-2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0.34347643048903365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5">
      <c r="D82" s="37">
        <f>+PAT!A55</f>
        <v>44228</v>
      </c>
      <c r="E82" s="225">
        <f>'Salida Stata'!I52</f>
        <v>404.53958129882813</v>
      </c>
      <c r="F82" s="225">
        <f>'Salida Stata'!O52</f>
        <v>402.91680908203125</v>
      </c>
      <c r="G82" s="225">
        <f>'Salida Stata'!U52</f>
        <v>406.8641357421875</v>
      </c>
      <c r="H82" s="225">
        <f>'Salida Stata'!AA52</f>
        <v>409.95248413085938</v>
      </c>
      <c r="I82" s="225">
        <f>'Salida Stata'!AG52</f>
        <v>411.21957397460938</v>
      </c>
      <c r="J82" s="225">
        <f>'Salida Stata'!AM52</f>
        <v>407.69671630859375</v>
      </c>
      <c r="K82" s="225">
        <f>'Salida Stata'!AS52</f>
        <v>406.89028930664063</v>
      </c>
      <c r="L82" s="225">
        <f>'Salida Stata'!AY52</f>
        <v>410.458251953125</v>
      </c>
      <c r="M82" s="225">
        <f>'Salida Stata'!BE52</f>
        <v>410.12149047851563</v>
      </c>
      <c r="N82" s="225">
        <f>'Salida Stata'!BK52</f>
        <v>411.05508422851563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3.8555313439230909E-2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0.37087854167824008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404.53958129882813</v>
      </c>
      <c r="AU82" s="19">
        <f t="shared" si="9"/>
        <v>411.05508422851563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225">
        <f>'Salida Stata'!I53</f>
        <v>420.00860595703125</v>
      </c>
      <c r="F83" s="225">
        <f>'Salida Stata'!O53</f>
        <v>419.13217163085938</v>
      </c>
      <c r="G83" s="225">
        <f>'Salida Stata'!U53</f>
        <v>422.60079956054688</v>
      </c>
      <c r="H83" s="225">
        <f>'Salida Stata'!AA53</f>
        <v>425.82763671875</v>
      </c>
      <c r="I83" s="225">
        <f>'Salida Stata'!AG53</f>
        <v>427.114501953125</v>
      </c>
      <c r="J83" s="225">
        <f>'Salida Stata'!AM53</f>
        <v>423.801025390625</v>
      </c>
      <c r="K83" s="225">
        <f>'Salida Stata'!AS53</f>
        <v>423.07504272460938</v>
      </c>
      <c r="L83" s="225">
        <f>'Salida Stata'!AY53</f>
        <v>427.07839965820313</v>
      </c>
      <c r="M83" s="225">
        <f>'Salida Stata'!BE53</f>
        <v>426.58563232421875</v>
      </c>
      <c r="N83" s="225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4.050153522722777E-2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0.39027331373248697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5">
      <c r="D84" s="37">
        <f>+PAT!A57</f>
        <v>44287</v>
      </c>
      <c r="E84" s="225">
        <f>'Salida Stata'!I54</f>
        <v>439.8890380859375</v>
      </c>
      <c r="F84" s="225">
        <f>'Salida Stata'!O54</f>
        <v>439.59487915039063</v>
      </c>
      <c r="G84" s="225">
        <f>'Salida Stata'!U54</f>
        <v>442.8775634765625</v>
      </c>
      <c r="H84" s="225">
        <f>'Salida Stata'!AA54</f>
        <v>446.06686401367188</v>
      </c>
      <c r="I84" s="225">
        <f>'Salida Stata'!AG54</f>
        <v>447.18197631835938</v>
      </c>
      <c r="J84" s="225">
        <f>'Salida Stata'!AM54</f>
        <v>443.48294067382813</v>
      </c>
      <c r="K84" s="225">
        <f>'Salida Stata'!AS54</f>
        <v>442.86285400390625</v>
      </c>
      <c r="L84" s="225">
        <f>'Salida Stata'!AY54</f>
        <v>446.79501342773438</v>
      </c>
      <c r="M84" s="225">
        <f>'Salida Stata'!BE54</f>
        <v>446.38327026367188</v>
      </c>
      <c r="N84" s="225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4.7519516701369557E-2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0.44743059504227611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5">
      <c r="D85" s="37">
        <f>+PAT!A58</f>
        <v>44317</v>
      </c>
      <c r="E85" s="225">
        <f>'Salida Stata'!I55</f>
        <v>454.07595825195313</v>
      </c>
      <c r="F85" s="225">
        <f>'Salida Stata'!O55</f>
        <v>454.71133422851563</v>
      </c>
      <c r="G85" s="225">
        <f>'Salida Stata'!U55</f>
        <v>457.84750366210938</v>
      </c>
      <c r="H85" s="225">
        <f>'Salida Stata'!AA55</f>
        <v>461.29415893554688</v>
      </c>
      <c r="I85" s="225">
        <f>'Salida Stata'!AG55</f>
        <v>462.54489135742188</v>
      </c>
      <c r="J85" s="225">
        <f>'Salida Stata'!AM55</f>
        <v>458.35589599609375</v>
      </c>
      <c r="K85" s="225">
        <f>'Salida Stata'!AS55</f>
        <v>458.00152587890625</v>
      </c>
      <c r="L85" s="225">
        <f>'Salida Stata'!AY55</f>
        <v>462.48394775390625</v>
      </c>
      <c r="M85" s="225">
        <f>'Salida Stata'!BE55</f>
        <v>461.85696411132813</v>
      </c>
      <c r="N85" s="225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3.5144406810333262E-2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0.47480584658801206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454.07595825195313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5">
      <c r="D86" s="37">
        <f>+PAT!A59</f>
        <v>44348</v>
      </c>
      <c r="E86" s="225">
        <f>'Salida Stata'!I56</f>
        <v>469.15728759765625</v>
      </c>
      <c r="F86" s="225">
        <f>'Salida Stata'!O56</f>
        <v>470.00164794921875</v>
      </c>
      <c r="G86" s="225">
        <f>'Salida Stata'!U56</f>
        <v>473.3780517578125</v>
      </c>
      <c r="H86" s="225">
        <f>'Salida Stata'!AA56</f>
        <v>477.00924682617188</v>
      </c>
      <c r="I86" s="225">
        <f>'Salida Stata'!AG56</f>
        <v>478.49554443359375</v>
      </c>
      <c r="J86" s="225">
        <f>'Salida Stata'!AM56</f>
        <v>473.87564086914063</v>
      </c>
      <c r="K86" s="225">
        <f>'Salida Stata'!AS56</f>
        <v>473.92263793945313</v>
      </c>
      <c r="L86" s="225">
        <f>'Salida Stata'!AY56</f>
        <v>478.37863159179688</v>
      </c>
      <c r="M86" s="225">
        <f>'Salida Stata'!BE56</f>
        <v>477.8360595703125</v>
      </c>
      <c r="N86" s="225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3.4460532801019905E-2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0.49685779736808255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5">
      <c r="D87" s="37">
        <f>+PAT!A60</f>
        <v>44378</v>
      </c>
      <c r="E87" s="225">
        <f>'Salida Stata'!I57</f>
        <v>485.42816162109375</v>
      </c>
      <c r="F87" s="225">
        <f>'Salida Stata'!O57</f>
        <v>486.17974853515625</v>
      </c>
      <c r="G87" s="225">
        <f>'Salida Stata'!U57</f>
        <v>489.49169921875</v>
      </c>
      <c r="H87" s="225">
        <f>'Salida Stata'!AA57</f>
        <v>492.966064453125</v>
      </c>
      <c r="I87" s="225">
        <f>'Salida Stata'!AG57</f>
        <v>494.646240234375</v>
      </c>
      <c r="J87" s="225">
        <f>'Salida Stata'!AM57</f>
        <v>490.12075805664063</v>
      </c>
      <c r="K87" s="225">
        <f>'Salida Stata'!AS57</f>
        <v>489.82305908203125</v>
      </c>
      <c r="L87" s="225">
        <f>'Salida Stata'!AY57</f>
        <v>494.370361328125</v>
      </c>
      <c r="M87" s="225">
        <f>'Salida Stata'!BE57</f>
        <v>493.60995483398438</v>
      </c>
      <c r="N87" s="225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3.3494321087429668E-2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0.50587646218234128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5">
      <c r="D88" s="37">
        <f>+PAT!A61</f>
        <v>44409</v>
      </c>
      <c r="E88" s="225">
        <f>'Salida Stata'!I58</f>
        <v>501.67205810546875</v>
      </c>
      <c r="F88" s="225">
        <f>'Salida Stata'!O58</f>
        <v>502.39797973632813</v>
      </c>
      <c r="G88" s="225">
        <f>'Salida Stata'!U58</f>
        <v>505.923828125</v>
      </c>
      <c r="H88" s="225">
        <f>'Salida Stata'!AA58</f>
        <v>509.73098754882813</v>
      </c>
      <c r="I88" s="225">
        <f>'Salida Stata'!AG58</f>
        <v>511.3935546875</v>
      </c>
      <c r="J88" s="225">
        <f>'Salida Stata'!AM58</f>
        <v>506.71551513671875</v>
      </c>
      <c r="K88" s="225">
        <f>'Salida Stata'!AS58</f>
        <v>506.29959106445313</v>
      </c>
      <c r="L88" s="225">
        <f>'Salida Stata'!AY58</f>
        <v>511.35903930664063</v>
      </c>
      <c r="M88" s="225">
        <f>'Salida Stata'!BE58</f>
        <v>510.49667358398438</v>
      </c>
      <c r="N88" s="225">
        <f>'Salida Stata'!BK58</f>
        <v>510.69534301757813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3.4057785794644246E-2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0.51315229140445706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510.69534301757813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5">
      <c r="D89" s="37">
        <f>+PAT!A62</f>
        <v>44440</v>
      </c>
      <c r="E89" s="225">
        <f>'Salida Stata'!I59</f>
        <v>520.63616943359375</v>
      </c>
      <c r="F89" s="225">
        <f>'Salida Stata'!O59</f>
        <v>521.65509033203125</v>
      </c>
      <c r="G89" s="225">
        <f>'Salida Stata'!U59</f>
        <v>525.1536865234375</v>
      </c>
      <c r="H89" s="225">
        <f>'Salida Stata'!AA59</f>
        <v>528.78790283203125</v>
      </c>
      <c r="I89" s="225">
        <f>'Salida Stata'!AG59</f>
        <v>530.46856689453125</v>
      </c>
      <c r="J89" s="225">
        <f>'Salida Stata'!AM59</f>
        <v>526.0477294921875</v>
      </c>
      <c r="K89" s="225">
        <f>'Salida Stata'!AS59</f>
        <v>525.49871826171875</v>
      </c>
      <c r="L89" s="225">
        <f>'Salida Stata'!AY59</f>
        <v>530.4945068359375</v>
      </c>
      <c r="M89" s="225">
        <f>'Salida Stata'!BE59</f>
        <v>529.68212890625</v>
      </c>
      <c r="N89" s="225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3.7444097185322267E-2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0.53493214527602739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5">
      <c r="D90" s="37">
        <f>+PAT!A63</f>
        <v>44470</v>
      </c>
      <c r="E90" s="225">
        <f>'Salida Stata'!I60</f>
        <v>535.31512451171875</v>
      </c>
      <c r="F90" s="225">
        <f>'Salida Stata'!O60</f>
        <v>536.6065673828125</v>
      </c>
      <c r="G90" s="225">
        <f>'Salida Stata'!U60</f>
        <v>539.9893798828125</v>
      </c>
      <c r="H90" s="225">
        <f>'Salida Stata'!AA60</f>
        <v>543.76019287109375</v>
      </c>
      <c r="I90" s="225">
        <f>'Salida Stata'!AG60</f>
        <v>545.62652587890625</v>
      </c>
      <c r="J90" s="225">
        <f>'Salida Stata'!AM60</f>
        <v>541.0140380859375</v>
      </c>
      <c r="K90" s="225">
        <f>'Salida Stata'!AS60</f>
        <v>540.35565185546875</v>
      </c>
      <c r="L90" s="225">
        <f>'Salida Stata'!AY60</f>
        <v>545.65399169921875</v>
      </c>
      <c r="M90" s="225">
        <f>'Salida Stata'!BE60</f>
        <v>544.6727294921875</v>
      </c>
      <c r="N90" s="225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2.8660826481141877E-2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0.52608809061619088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5">
      <c r="D91" s="37">
        <f>+PAT!A64</f>
        <v>44501</v>
      </c>
      <c r="E91" s="225">
        <f>'Salida Stata'!I61</f>
        <v>546.19451904296875</v>
      </c>
      <c r="F91" s="225">
        <f>'Salida Stata'!O61</f>
        <v>547.90863037109375</v>
      </c>
      <c r="G91" s="225">
        <f>'Salida Stata'!U61</f>
        <v>551.2886962890625</v>
      </c>
      <c r="H91" s="225">
        <f>'Salida Stata'!AA61</f>
        <v>555.41650390625</v>
      </c>
      <c r="I91" s="225">
        <f>'Salida Stata'!AG61</f>
        <v>557.3768310546875</v>
      </c>
      <c r="J91" s="225">
        <f>'Salida Stata'!AM61</f>
        <v>552.48876953125</v>
      </c>
      <c r="K91" s="225">
        <f>'Salida Stata'!AS61</f>
        <v>551.84918212890625</v>
      </c>
      <c r="L91" s="225">
        <f>'Salida Stata'!AY61</f>
        <v>557.70404052734375</v>
      </c>
      <c r="M91" s="225">
        <f>'Salida Stata'!BE61</f>
        <v>556.619140625</v>
      </c>
      <c r="N91" s="225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2.1906232887188404E-2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0.51526842936515904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5">
      <c r="D92" s="37">
        <f>+PAT!A65</f>
        <v>44531</v>
      </c>
      <c r="E92" s="225">
        <f>'Salida Stata'!I62</f>
        <v>563.1234130859375</v>
      </c>
      <c r="F92" s="225">
        <f>'Salida Stata'!O62</f>
        <v>564.8634033203125</v>
      </c>
      <c r="G92" s="225">
        <f>'Salida Stata'!U62</f>
        <v>568.3092041015625</v>
      </c>
      <c r="H92" s="225">
        <f>'Salida Stata'!AA62</f>
        <v>572.35736083984375</v>
      </c>
      <c r="I92" s="225">
        <f>'Salida Stata'!AG62</f>
        <v>574.11175537109375</v>
      </c>
      <c r="J92" s="225">
        <f>'Salida Stata'!AM62</f>
        <v>569.430908203125</v>
      </c>
      <c r="K92" s="225">
        <f>'Salida Stata'!AS62</f>
        <v>569.2120361328125</v>
      </c>
      <c r="L92" s="225">
        <f>'Salida Stata'!AY62</f>
        <v>574.49163818359375</v>
      </c>
      <c r="M92" s="225">
        <f>'Salida Stata'!BE62</f>
        <v>573.828369140625</v>
      </c>
      <c r="N92" s="225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3.0915776000872919E-2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0.5162668912008046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5">
      <c r="D93" s="37">
        <f>+PAT!A66</f>
        <v>44562</v>
      </c>
      <c r="E93" s="225">
        <f>'Salida Stata'!I63</f>
        <v>583.688720703125</v>
      </c>
      <c r="F93" s="225">
        <f>'Salida Stata'!O63</f>
        <v>585.59478759765625</v>
      </c>
      <c r="G93" s="225">
        <f>'Salida Stata'!U63</f>
        <v>589.012939453125</v>
      </c>
      <c r="H93" s="225">
        <f>'Salida Stata'!AA63</f>
        <v>592.92388916015625</v>
      </c>
      <c r="I93" s="225">
        <f>'Salida Stata'!AG63</f>
        <v>594.90625</v>
      </c>
      <c r="J93" s="225">
        <f>'Salida Stata'!AM63</f>
        <v>589.98284912109375</v>
      </c>
      <c r="K93" s="225">
        <f>'Salida Stata'!AS63</f>
        <v>589.966552734375</v>
      </c>
      <c r="L93" s="225">
        <f>'Salida Stata'!AY63</f>
        <v>595.35784912109375</v>
      </c>
      <c r="M93" s="225">
        <f>'Salida Stata'!BE63</f>
        <v>594.456298828125</v>
      </c>
      <c r="N93" s="225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3.592545642741074E-2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0.50869653951122928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5">
      <c r="D94" s="37">
        <f>+PAT!A67</f>
        <v>44593</v>
      </c>
      <c r="E94" s="225">
        <f>'Salida Stata'!I64</f>
        <v>612.17791748046875</v>
      </c>
      <c r="F94" s="225">
        <f>'Salida Stata'!O64</f>
        <v>614.241455078125</v>
      </c>
      <c r="G94" s="225">
        <f>'Salida Stata'!U64</f>
        <v>617.55963134765625</v>
      </c>
      <c r="H94" s="225">
        <f>'Salida Stata'!AA64</f>
        <v>621.3643798828125</v>
      </c>
      <c r="I94" s="225">
        <f>'Salida Stata'!AG64</f>
        <v>623.62689208984375</v>
      </c>
      <c r="J94" s="225">
        <f>'Salida Stata'!AM64</f>
        <v>618.57745361328125</v>
      </c>
      <c r="K94" s="225">
        <f>'Salida Stata'!AS64</f>
        <v>618.4417724609375</v>
      </c>
      <c r="L94" s="225">
        <f>'Salida Stata'!AY64</f>
        <v>624.0299072265625</v>
      </c>
      <c r="M94" s="225">
        <f>'Salida Stata'!BE64</f>
        <v>622.7159423828125</v>
      </c>
      <c r="N94" s="225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4.8421409942731364E-2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0.52302889664300567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5">
      <c r="D95" s="37">
        <f>+PAT!A68</f>
        <v>44621</v>
      </c>
      <c r="E95" s="225">
        <f>'Salida Stata'!I65</f>
        <v>658.9425048828125</v>
      </c>
      <c r="F95" s="225">
        <f>'Salida Stata'!O65</f>
        <v>661.40423583984375</v>
      </c>
      <c r="G95" s="225">
        <f>'Salida Stata'!U65</f>
        <v>663.71728515625</v>
      </c>
      <c r="H95" s="225">
        <f>'Salida Stata'!AA65</f>
        <v>667.4500732421875</v>
      </c>
      <c r="I95" s="225">
        <f>'Salida Stata'!AG65</f>
        <v>669.38104248046875</v>
      </c>
      <c r="J95" s="225">
        <f>'Salida Stata'!AM65</f>
        <v>663.9324951171875</v>
      </c>
      <c r="K95" s="225">
        <f>'Salida Stata'!AS65</f>
        <v>663.94195556640625</v>
      </c>
      <c r="L95" s="225">
        <f>'Salida Stata'!AY65</f>
        <v>669.5970458984375</v>
      </c>
      <c r="M95" s="225">
        <f>'Salida Stata'!BE65</f>
        <v>667.81744384765625</v>
      </c>
      <c r="N95" s="225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7.4368772068735156E-2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0.57260189448370924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5">
      <c r="D96" s="37">
        <f>+PAT!A69</f>
        <v>44652</v>
      </c>
      <c r="E96" s="225">
        <f>'Salida Stata'!I66</f>
        <v>699.05523681640625</v>
      </c>
      <c r="F96" s="225">
        <f>'Salida Stata'!O66</f>
        <v>702.45635986328125</v>
      </c>
      <c r="G96" s="225">
        <f>'Salida Stata'!U66</f>
        <v>703.9906005859375</v>
      </c>
      <c r="H96" s="225">
        <f>'Salida Stata'!AA66</f>
        <v>706.93914794921875</v>
      </c>
      <c r="I96" s="225">
        <f>'Salida Stata'!AG66</f>
        <v>709.0977783203125</v>
      </c>
      <c r="J96" s="225">
        <f>'Salida Stata'!AM66</f>
        <v>703.10430908203125</v>
      </c>
      <c r="K96" s="225">
        <f>'Salida Stata'!AS66</f>
        <v>702.99249267578125</v>
      </c>
      <c r="L96" s="225">
        <f>'Salida Stata'!AY66</f>
        <v>708.35357666015625</v>
      </c>
      <c r="M96" s="225">
        <f>'Salida Stata'!BE66</f>
        <v>705.8880615234375</v>
      </c>
      <c r="N96" s="225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5.8869592940136384E-2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0.58964133967879828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5">
      <c r="D97" s="37">
        <f>+PAT!A70</f>
        <v>44682</v>
      </c>
      <c r="E97" s="225">
        <f>'Salida Stata'!I67</f>
        <v>732.047119140625</v>
      </c>
      <c r="F97" s="225">
        <f>'Salida Stata'!O67</f>
        <v>736.4395751953125</v>
      </c>
      <c r="G97" s="225">
        <f>'Salida Stata'!U67</f>
        <v>737.9530029296875</v>
      </c>
      <c r="H97" s="225">
        <f>'Salida Stata'!AA67</f>
        <v>741.140869140625</v>
      </c>
      <c r="I97" s="225">
        <f>'Salida Stata'!AG67</f>
        <v>743.68096923828125</v>
      </c>
      <c r="J97" s="225">
        <f>'Salida Stata'!AM67</f>
        <v>737.11907958984375</v>
      </c>
      <c r="K97" s="225">
        <f>'Salida Stata'!AS67</f>
        <v>736.78399658203125</v>
      </c>
      <c r="L97" s="225">
        <f>'Salida Stata'!AY67</f>
        <v>742.81011962890625</v>
      </c>
      <c r="M97" s="225">
        <f>'Salida Stata'!BE67</f>
        <v>739.98663330078125</v>
      </c>
      <c r="N97" s="225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4.8683763564224325E-2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0.61043333842510261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5">
      <c r="D98" s="37">
        <f>+PAT!A71</f>
        <v>44713</v>
      </c>
      <c r="E98" s="225">
        <f>'Salida Stata'!I68</f>
        <v>769.37841796875</v>
      </c>
      <c r="F98" s="225">
        <f>'Salida Stata'!O68</f>
        <v>774.51318359375</v>
      </c>
      <c r="G98" s="225">
        <f>'Salida Stata'!U68</f>
        <v>775.38214111328125</v>
      </c>
      <c r="H98" s="225">
        <f>'Salida Stata'!AA68</f>
        <v>778.43450927734375</v>
      </c>
      <c r="I98" s="225">
        <f>'Salida Stata'!AG68</f>
        <v>781.47821044921875</v>
      </c>
      <c r="J98" s="225">
        <f>'Salida Stata'!AM68</f>
        <v>774.79974365234375</v>
      </c>
      <c r="K98" s="225">
        <f>'Salida Stata'!AS68</f>
        <v>774.47412109375</v>
      </c>
      <c r="L98" s="225">
        <f>'Salida Stata'!AY68</f>
        <v>780.6456298828125</v>
      </c>
      <c r="M98" s="225">
        <f>'Salida Stata'!BE68</f>
        <v>777.68731689453125</v>
      </c>
      <c r="N98" s="225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5.0819530731697204E-2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0.63590079205473038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39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5">
      <c r="D99" s="37">
        <f>+PAT!A72</f>
        <v>44743</v>
      </c>
      <c r="E99" s="225">
        <f>'Salida Stata'!I69</f>
        <v>830.345458984375</v>
      </c>
      <c r="F99" s="225">
        <f>'Salida Stata'!O69</f>
        <v>837.35772705078125</v>
      </c>
      <c r="G99" s="225">
        <f>'Salida Stata'!U69</f>
        <v>837.74005126953125</v>
      </c>
      <c r="H99" s="225">
        <f>'Salida Stata'!AA69</f>
        <v>840.5079345703125</v>
      </c>
      <c r="I99" s="225">
        <f>'Salida Stata'!AG69</f>
        <v>842.66363525390625</v>
      </c>
      <c r="J99" s="225">
        <f>'Salida Stata'!AM69</f>
        <v>837.02093505859375</v>
      </c>
      <c r="K99" s="225">
        <f>'Salida Stata'!AS69</f>
        <v>836.43536376953125</v>
      </c>
      <c r="L99" s="225">
        <f>'Salida Stata'!AY69</f>
        <v>842.73419189453125</v>
      </c>
      <c r="M99" s="225">
        <f>'Salida Stata'!BE69</f>
        <v>839.67999267578125</v>
      </c>
      <c r="N99" s="225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8.0417238813412339E-2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0.71017428994167253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5">
      <c r="D100" s="37">
        <f>+PAT!A73</f>
        <v>44774</v>
      </c>
      <c r="E100" s="225">
        <f>'Salida Stata'!I70</f>
        <v>883.90240478515625</v>
      </c>
      <c r="F100" s="225">
        <f>'Salida Stata'!O70</f>
        <v>891.70672607421875</v>
      </c>
      <c r="G100" s="225">
        <f>'Salida Stata'!U70</f>
        <v>891.92193603515625</v>
      </c>
      <c r="H100" s="225">
        <f>'Salida Stata'!AA70</f>
        <v>894.6527099609375</v>
      </c>
      <c r="I100" s="225">
        <f>'Salida Stata'!AG70</f>
        <v>896.8408203125</v>
      </c>
      <c r="J100" s="225">
        <f>'Salida Stata'!AM70</f>
        <v>891.36566162109375</v>
      </c>
      <c r="K100" s="225">
        <f>'Salida Stata'!AS70</f>
        <v>890.16229248046875</v>
      </c>
      <c r="L100" s="225">
        <f>'Salida Stata'!AY70</f>
        <v>896.76055908203125</v>
      </c>
      <c r="M100" s="225">
        <f>'Salida Stata'!BE70</f>
        <v>893.20599365234375</v>
      </c>
      <c r="N100" s="225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6.4400169601499302E-2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0.76035597745940575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5">
      <c r="D101" s="37">
        <f>+PAT!A74</f>
        <v>44805</v>
      </c>
      <c r="E101" s="225">
        <f>'Salida Stata'!I71</f>
        <v>939.1573486328125</v>
      </c>
      <c r="F101" s="225">
        <f>'Salida Stata'!O71</f>
        <v>947.522705078125</v>
      </c>
      <c r="G101" s="225">
        <f>'Salida Stata'!U71</f>
        <v>947.24237060546875</v>
      </c>
      <c r="H101" s="225">
        <f>'Salida Stata'!AA71</f>
        <v>949.25</v>
      </c>
      <c r="I101" s="225">
        <f>'Salida Stata'!AG71</f>
        <v>951.71337890625</v>
      </c>
      <c r="J101" s="225">
        <f>'Salida Stata'!AM71</f>
        <v>946.63751220703125</v>
      </c>
      <c r="K101" s="225">
        <f>'Salida Stata'!AS71</f>
        <v>945.18255615234375</v>
      </c>
      <c r="L101" s="225">
        <f>'Salida Stata'!AY71</f>
        <v>950.7977294921875</v>
      </c>
      <c r="M101" s="225">
        <f>'Salida Stata'!BE71</f>
        <v>947.24395751953125</v>
      </c>
      <c r="N101" s="225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6.1304199717964192E-2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0.80084227858164092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5">
      <c r="D102" s="37">
        <f>+PAT!A75</f>
        <v>44835</v>
      </c>
      <c r="E102" s="225">
        <f>'Salida Stata'!I72</f>
        <v>1003.1083374023438</v>
      </c>
      <c r="F102" s="225">
        <f>'Salida Stata'!O72</f>
        <v>1011.3333740234375</v>
      </c>
      <c r="G102" s="225">
        <f>'Salida Stata'!U72</f>
        <v>1011.05615234375</v>
      </c>
      <c r="H102" s="225">
        <f>'Salida Stata'!AA72</f>
        <v>1012.8314208984375</v>
      </c>
      <c r="I102" s="225">
        <f>'Salida Stata'!AG72</f>
        <v>1015.5158081054688</v>
      </c>
      <c r="J102" s="225">
        <f>'Salida Stata'!AM72</f>
        <v>1010.15771484375</v>
      </c>
      <c r="K102" s="225">
        <f>'Salida Stata'!AS72</f>
        <v>1008.117431640625</v>
      </c>
      <c r="L102" s="225">
        <f>'Salida Stata'!AY72</f>
        <v>1013.9559936523438</v>
      </c>
      <c r="M102" s="225">
        <f>'Salida Stata'!BE72</f>
        <v>1009.5211791992188</v>
      </c>
      <c r="N102" s="225">
        <f>'Salida Stata'!BK72</f>
        <v>1008.3540649414063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6.598064888045907E-2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0.8661768497791773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1008.3540649414063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5">
      <c r="D103" s="37">
        <f>+PAT!A76</f>
        <v>44866</v>
      </c>
      <c r="E103" s="225">
        <f>'Salida Stata'!I73</f>
        <v>1051.7733154296875</v>
      </c>
      <c r="F103" s="225">
        <f>'Salida Stata'!O73</f>
        <v>1060.575439453125</v>
      </c>
      <c r="G103" s="225">
        <f>'Salida Stata'!U73</f>
        <v>1060.1663818359375</v>
      </c>
      <c r="H103" s="225">
        <f>'Salida Stata'!AA73</f>
        <v>1062.213134765625</v>
      </c>
      <c r="I103" s="225">
        <f>'Salida Stata'!AG73</f>
        <v>1064.9591064453125</v>
      </c>
      <c r="J103" s="225">
        <f>'Salida Stata'!AM73</f>
        <v>1059.1593017578125</v>
      </c>
      <c r="K103" s="225">
        <f>'Salida Stata'!AS73</f>
        <v>1058.141357421875</v>
      </c>
      <c r="L103" s="225">
        <f>'Salida Stata'!AY73</f>
        <v>1063.7486572265625</v>
      </c>
      <c r="M103" s="225">
        <f>'Salida Stata'!BE73</f>
        <v>1059.80908203125</v>
      </c>
      <c r="N103" s="225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4.9036725435473993E-2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0.91572180359912969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5">
      <c r="D104" s="37">
        <f>+PAT!A77</f>
        <v>44896</v>
      </c>
      <c r="E104" s="225">
        <f>'Salida Stata'!I74</f>
        <v>1097.7061767578125</v>
      </c>
      <c r="F104" s="225">
        <f>'Salida Stata'!O74</f>
        <v>1107.588134765625</v>
      </c>
      <c r="G104" s="225">
        <f>'Salida Stata'!U74</f>
        <v>1106.8902587890625</v>
      </c>
      <c r="H104" s="225">
        <f>'Salida Stata'!AA74</f>
        <v>1109.36572265625</v>
      </c>
      <c r="I104" s="225">
        <f>'Salida Stata'!AG74</f>
        <v>1112.6146240234375</v>
      </c>
      <c r="J104" s="225">
        <f>'Salida Stata'!AM74</f>
        <v>1107.600830078125</v>
      </c>
      <c r="K104" s="225">
        <f>'Salida Stata'!AS74</f>
        <v>1106.820556640625</v>
      </c>
      <c r="L104" s="225">
        <f>'Salida Stata'!AY74</f>
        <v>1113.5772705078125</v>
      </c>
      <c r="M104" s="225">
        <f>'Salida Stata'!BE74</f>
        <v>1109.5538330078125</v>
      </c>
      <c r="N104" s="225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4.5340011207647413E-2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0.94252595436404785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5">
      <c r="D105" s="37">
        <f>+PAT!A78</f>
        <v>44927</v>
      </c>
      <c r="E105" s="225">
        <f>'Salida Stata'!I75</f>
        <v>1163.614990234375</v>
      </c>
      <c r="F105" s="225">
        <f>'Salida Stata'!O75</f>
        <v>1172.4825439453125</v>
      </c>
      <c r="G105" s="225">
        <f>'Salida Stata'!U75</f>
        <v>1172.422607421875</v>
      </c>
      <c r="H105" s="225">
        <f>'Salida Stata'!AA75</f>
        <v>1174.9078369140625</v>
      </c>
      <c r="I105" s="225">
        <f>'Salida Stata'!AG75</f>
        <v>1178.2667236328125</v>
      </c>
      <c r="J105" s="225">
        <f>'Salida Stata'!AM75</f>
        <v>1173.8092041015625</v>
      </c>
      <c r="K105" s="225">
        <f>'Salida Stata'!AS75</f>
        <v>1173.6141357421875</v>
      </c>
      <c r="L105" s="225">
        <f>'Salida Stata'!AY75</f>
        <v>1179.879638671875</v>
      </c>
      <c r="M105" s="225">
        <f>'Salida Stata'!BE75</f>
        <v>1176.4708251953125</v>
      </c>
      <c r="N105" s="225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5.8889839205681804E-2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0.98558784583120507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5">
      <c r="D106" s="37">
        <f>+PAT!A79</f>
        <v>44958</v>
      </c>
      <c r="E106" s="225">
        <f>'Salida Stata'!I76</f>
        <v>1234.440673828125</v>
      </c>
      <c r="F106" s="225">
        <f>'Salida Stata'!O76</f>
        <v>1241.9190673828125</v>
      </c>
      <c r="G106" s="225">
        <f>'Salida Stata'!U76</f>
        <v>1241.8359375</v>
      </c>
      <c r="H106" s="225">
        <f>'Salida Stata'!AA76</f>
        <v>1243.0950927734375</v>
      </c>
      <c r="I106" s="225">
        <f>'Salida Stata'!AG76</f>
        <v>1247.6715087890625</v>
      </c>
      <c r="J106" s="225">
        <f>'Salida Stata'!AM76</f>
        <v>1242.707275390625</v>
      </c>
      <c r="K106" s="225">
        <f>'Salida Stata'!AS76</f>
        <v>1241.597900390625</v>
      </c>
      <c r="L106" s="225">
        <f>'Salida Stata'!AY76</f>
        <v>1246.6011962890625</v>
      </c>
      <c r="M106" s="225">
        <f>'Salida Stata'!BE76</f>
        <v>1242.345458984375</v>
      </c>
      <c r="N106" s="225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5.75787312029159E-2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1.0029307440419424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5">
      <c r="D107" s="37">
        <f>+PAT!A80</f>
        <v>44986</v>
      </c>
      <c r="E107" s="225">
        <f>'Salida Stata'!I77</f>
        <v>1319.865478515625</v>
      </c>
      <c r="F107" s="225">
        <f>'Salida Stata'!O77</f>
        <v>1329.1123046875</v>
      </c>
      <c r="G107" s="225">
        <f>'Salida Stata'!U77</f>
        <v>1327.0001220703125</v>
      </c>
      <c r="H107" s="225">
        <f>'Salida Stata'!AA77</f>
        <v>1328.20703125</v>
      </c>
      <c r="I107" s="225">
        <f>'Salida Stata'!AG77</f>
        <v>1332.7982177734375</v>
      </c>
      <c r="J107" s="225">
        <f>'Salida Stata'!AM77</f>
        <v>1328.7373046875</v>
      </c>
      <c r="K107" s="225">
        <f>'Salida Stata'!AS77</f>
        <v>1326.6444091796875</v>
      </c>
      <c r="L107" s="225">
        <f>'Salida Stata'!AY77</f>
        <v>1332.853759765625</v>
      </c>
      <c r="M107" s="225">
        <f>'Salida Stata'!BE77</f>
        <v>1327.2490234375</v>
      </c>
      <c r="N107" s="225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6.9633880946788906E-2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0.99410355244405535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5">
      <c r="D108" s="37">
        <f>+PAT!A81</f>
        <v>45017</v>
      </c>
      <c r="E108" s="225">
        <f>'Salida Stata'!I78</f>
        <v>1430.342041015625</v>
      </c>
      <c r="F108" s="225">
        <f>'Salida Stata'!O78</f>
        <v>1439.9066162109375</v>
      </c>
      <c r="G108" s="225">
        <f>'Salida Stata'!U78</f>
        <v>1437.3857421875</v>
      </c>
      <c r="H108" s="225">
        <f>'Salida Stata'!AA78</f>
        <v>1436.847900390625</v>
      </c>
      <c r="I108" s="225">
        <f>'Salida Stata'!AG78</f>
        <v>1441.06494140625</v>
      </c>
      <c r="J108" s="225">
        <f>'Salida Stata'!AM78</f>
        <v>1436.7213134765625</v>
      </c>
      <c r="K108" s="225">
        <f>'Salida Stata'!AS78</f>
        <v>1433.740234375</v>
      </c>
      <c r="L108" s="225">
        <f>'Salida Stata'!AY78</f>
        <v>1438.313720703125</v>
      </c>
      <c r="M108" s="225">
        <f>'Salida Stata'!BE78</f>
        <v>1431.7398681640625</v>
      </c>
      <c r="N108" s="225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8.1093918728547987E-2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1.0359572493495355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5">
      <c r="D109" s="37">
        <f>+PAT!A82</f>
        <v>45047</v>
      </c>
      <c r="E109" s="225">
        <f>'Salida Stata'!I79</f>
        <v>1533.73486328125</v>
      </c>
      <c r="F109" s="225">
        <f>'Salida Stata'!O79</f>
        <v>1543.8616943359375</v>
      </c>
      <c r="G109" s="225">
        <f>'Salida Stata'!U79</f>
        <v>1541.5711669921875</v>
      </c>
      <c r="H109" s="225">
        <f>'Salida Stata'!AA79</f>
        <v>1540.8348388671875</v>
      </c>
      <c r="I109" s="225">
        <f>'Salida Stata'!AG79</f>
        <v>1546.3726806640625</v>
      </c>
      <c r="J109" s="225">
        <f>'Salida Stata'!AM79</f>
        <v>1543.295654296875</v>
      </c>
      <c r="K109" s="225">
        <f>'Salida Stata'!AS79</f>
        <v>1538.35791015625</v>
      </c>
      <c r="L109" s="225">
        <f>'Salida Stata'!AY79</f>
        <v>1544.6368408203125</v>
      </c>
      <c r="M109" s="225">
        <f>'Salida Stata'!BE79</f>
        <v>1537.283935546875</v>
      </c>
      <c r="N109" s="225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7.2698946476225768E-2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1.0825813007966238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5">
      <c r="D110" s="37">
        <f>+PAT!A83</f>
        <v>45078</v>
      </c>
      <c r="E110" s="225">
        <f>'Salida Stata'!I80</f>
        <v>1638.5478515625</v>
      </c>
      <c r="F110" s="225">
        <f>'Salida Stata'!O80</f>
        <v>1648.582275390625</v>
      </c>
      <c r="G110" s="225">
        <f>'Salida Stata'!U80</f>
        <v>1646.803955078125</v>
      </c>
      <c r="H110" s="225">
        <f>'Salida Stata'!AA80</f>
        <v>1646.436279296875</v>
      </c>
      <c r="I110" s="225">
        <f>'Salida Stata'!AG80</f>
        <v>1651.5811767578125</v>
      </c>
      <c r="J110" s="225">
        <f>'Salida Stata'!AM80</f>
        <v>1648.4154052734375</v>
      </c>
      <c r="K110" s="225">
        <f>'Salida Stata'!AS80</f>
        <v>1643.0247802734375</v>
      </c>
      <c r="L110" s="225">
        <f>'Salida Stata'!AY80</f>
        <v>1650.9346923828125</v>
      </c>
      <c r="M110" s="225">
        <f>'Salida Stata'!BE80</f>
        <v>1643.4815673828125</v>
      </c>
      <c r="N110" s="225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6.7789928256195342E-2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1.1162143191389799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5">
      <c r="D111" s="37">
        <f>+PAT!A84</f>
        <v>45108</v>
      </c>
      <c r="E111" s="225">
        <f>'Salida Stata'!I81</f>
        <v>1762.5025634765625</v>
      </c>
      <c r="F111" s="225">
        <f>'Salida Stata'!O81</f>
        <v>1772.802490234375</v>
      </c>
      <c r="G111" s="225">
        <f>'Salida Stata'!U81</f>
        <v>1772.611572265625</v>
      </c>
      <c r="H111" s="225">
        <f>'Salida Stata'!AA81</f>
        <v>1774.0767822265625</v>
      </c>
      <c r="I111" s="225">
        <f>'Salida Stata'!AG81</f>
        <v>1780.7415771484375</v>
      </c>
      <c r="J111" s="225">
        <f>'Salida Stata'!AM81</f>
        <v>1777.127685546875</v>
      </c>
      <c r="K111" s="225">
        <f>'Salida Stata'!AS81</f>
        <v>1771.26708984375</v>
      </c>
      <c r="L111" s="225">
        <f>'Salida Stata'!AY81</f>
        <v>1781.6728515625</v>
      </c>
      <c r="M111" s="225">
        <f>'Salida Stata'!BE81</f>
        <v>1773.929443359375</v>
      </c>
      <c r="N111" s="225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7.7981483706818455E-2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1.1114434031915899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5">
      <c r="D112" s="37">
        <f>+PAT!A85</f>
        <v>45139</v>
      </c>
      <c r="E112" s="225">
        <f>'Salida Stata'!I82</f>
        <v>1973.939208984375</v>
      </c>
      <c r="F112" s="225">
        <f>'Salida Stata'!O82</f>
        <v>1983.67822265625</v>
      </c>
      <c r="G112" s="225">
        <f>'Salida Stata'!U82</f>
        <v>1986.3184814453125</v>
      </c>
      <c r="H112" s="225">
        <f>'Salida Stata'!AA82</f>
        <v>1988.8966064453125</v>
      </c>
      <c r="I112" s="225">
        <f>'Salida Stata'!AG82</f>
        <v>1996.91943359375</v>
      </c>
      <c r="J112" s="225">
        <f>'Salida Stata'!AM82</f>
        <v>1995.3485107421875</v>
      </c>
      <c r="K112" s="225">
        <f>'Salida Stata'!AS82</f>
        <v>1983.452880859375</v>
      </c>
      <c r="L112" s="225">
        <f>'Salida Stata'!AY82</f>
        <v>1999.0179443359375</v>
      </c>
      <c r="M112" s="225">
        <f>'Salida Stata'!BE82</f>
        <v>1988.482666015625</v>
      </c>
      <c r="N112" s="225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0.12146015126213849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1.2246329021266527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5">
      <c r="D113" s="37">
        <f>+PAT!A86</f>
        <v>45170</v>
      </c>
      <c r="E113" s="225">
        <f>'Salida Stata'!I83</f>
        <v>2265.63623046875</v>
      </c>
      <c r="F113" s="225">
        <f>'Salida Stata'!O83</f>
        <v>2270.584228515625</v>
      </c>
      <c r="G113" s="225">
        <f>'Salida Stata'!U83</f>
        <v>2273.731201171875</v>
      </c>
      <c r="H113" s="225">
        <f>'Salida Stata'!AA83</f>
        <v>2270.098388671875</v>
      </c>
      <c r="I113" s="225">
        <f>'Salida Stata'!AG83</f>
        <v>2279.73974609375</v>
      </c>
      <c r="J113" s="225">
        <f>'Salida Stata'!AM83</f>
        <v>2281.258056640625</v>
      </c>
      <c r="K113" s="225">
        <f>'Salida Stata'!AS83</f>
        <v>2263.36474609375</v>
      </c>
      <c r="L113" s="225">
        <f>'Salida Stata'!AY83</f>
        <v>2273.4765625</v>
      </c>
      <c r="M113" s="225">
        <f>'Salida Stata'!BE83</f>
        <v>2261.125244140625</v>
      </c>
      <c r="N113" s="225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0.13990105394925623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1.389382224680026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5">
      <c r="D114" s="37">
        <f>+PAT!A87</f>
        <v>45200</v>
      </c>
      <c r="E114" s="225">
        <f>'Salida Stata'!I84</f>
        <v>2449.1865234375</v>
      </c>
      <c r="F114" s="225">
        <f>'Salida Stata'!O84</f>
        <v>2456.45751953125</v>
      </c>
      <c r="G114" s="225">
        <f>'Salida Stata'!U84</f>
        <v>2459.50439453125</v>
      </c>
      <c r="H114" s="225">
        <f>'Salida Stata'!AA84</f>
        <v>2455.1328125</v>
      </c>
      <c r="I114" s="225">
        <f>'Salida Stata'!AG84</f>
        <v>2463.52734375</v>
      </c>
      <c r="J114" s="225">
        <f>'Salida Stata'!AM84</f>
        <v>2466.27783203125</v>
      </c>
      <c r="K114" s="225">
        <f>'Salida Stata'!AS84</f>
        <v>2448.893798828125</v>
      </c>
      <c r="L114" s="225">
        <f>'Salida Stata'!AY84</f>
        <v>2457.14404296875</v>
      </c>
      <c r="M114" s="225">
        <f>'Salida Stata'!BE84</f>
        <v>2445.669677734375</v>
      </c>
      <c r="N114" s="225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8.175730451777774E-2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1.4247453999724642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5">
      <c r="D115" s="37">
        <f>+PAT!A88</f>
        <v>45231</v>
      </c>
      <c r="E115" s="225">
        <f>'Salida Stata'!I85</f>
        <v>2745.737548828125</v>
      </c>
      <c r="F115" s="225">
        <f>'Salida Stata'!O85</f>
        <v>2749.685791015625</v>
      </c>
      <c r="G115" s="225">
        <f>'Salida Stata'!U85</f>
        <v>2755.253662109375</v>
      </c>
      <c r="H115" s="225">
        <f>'Salida Stata'!AA85</f>
        <v>2749.720947265625</v>
      </c>
      <c r="I115" s="225">
        <f>'Salida Stata'!AG85</f>
        <v>2762.111328125</v>
      </c>
      <c r="J115" s="225">
        <f>'Salida Stata'!AM85</f>
        <v>2764.957275390625</v>
      </c>
      <c r="K115" s="225">
        <f>'Salida Stata'!AS85</f>
        <v>2741.3818359375</v>
      </c>
      <c r="L115" s="225">
        <f>'Salida Stata'!AY85</f>
        <v>2750.532470703125</v>
      </c>
      <c r="M115" s="225">
        <f>'Salida Stata'!BE85</f>
        <v>2735.839599609375</v>
      </c>
      <c r="N115" s="225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0.1195271825339812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1.5876771710414026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5">
      <c r="D116" s="37">
        <f>+PAT!A89</f>
        <v>45261</v>
      </c>
      <c r="E116" s="225">
        <f>'Salida Stata'!I86</f>
        <v>3405.794189453125</v>
      </c>
      <c r="F116" s="225">
        <f>'Salida Stata'!O86</f>
        <v>3399.177001953125</v>
      </c>
      <c r="G116" s="225">
        <f>'Salida Stata'!U86</f>
        <v>3416.104248046875</v>
      </c>
      <c r="H116" s="225">
        <f>'Salida Stata'!AA86</f>
        <v>3418.0791015625</v>
      </c>
      <c r="I116" s="225">
        <f>'Salida Stata'!AG86</f>
        <v>3442.73486328125</v>
      </c>
      <c r="J116" s="225">
        <f>'Salida Stata'!AM86</f>
        <v>3439.396728515625</v>
      </c>
      <c r="K116" s="225">
        <f>'Salida Stata'!AS86</f>
        <v>3400.52392578125</v>
      </c>
      <c r="L116" s="225">
        <f>'Salida Stata'!AY86</f>
        <v>3423.270751953125</v>
      </c>
      <c r="M116" s="225">
        <f>'Salida Stata'!BE86</f>
        <v>3398.685791015625</v>
      </c>
      <c r="N116" s="225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0.24308679453367188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2.077187599584617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5">
      <c r="D117" s="37">
        <f>+PAT!A90</f>
        <v>45292</v>
      </c>
      <c r="E117" s="225">
        <f>'Salida Stata'!I87</f>
        <v>4242.26513671875</v>
      </c>
      <c r="F117" s="225">
        <f>'Salida Stata'!O87</f>
        <v>4203.56298828125</v>
      </c>
      <c r="G117" s="225">
        <f>'Salida Stata'!U87</f>
        <v>4240.595703125</v>
      </c>
      <c r="H117" s="225">
        <f>'Salida Stata'!AA87</f>
        <v>4262.40087890625</v>
      </c>
      <c r="I117" s="225">
        <f>'Salida Stata'!AG87</f>
        <v>4291.17041015625</v>
      </c>
      <c r="J117" s="225">
        <f>'Salida Stata'!AM87</f>
        <v>4271.9482421875</v>
      </c>
      <c r="K117" s="225">
        <f>'Salida Stata'!AS87</f>
        <v>4224.103515625</v>
      </c>
      <c r="L117" s="225">
        <f>'Salida Stata'!AY87</f>
        <v>4257.77001953125</v>
      </c>
      <c r="M117" s="225">
        <f>'Salida Stata'!BE87</f>
        <v>4223.92431640625</v>
      </c>
      <c r="N117" s="225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0.24190884114252698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2.609050105386808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5">
      <c r="D118" s="37">
        <f>+PAT!A91</f>
        <v>45323</v>
      </c>
      <c r="E118" s="225">
        <f>'Salida Stata'!I88</f>
        <v>4725.79638671875</v>
      </c>
      <c r="F118" s="225">
        <f>'Salida Stata'!O88</f>
        <v>4678.51220703125</v>
      </c>
      <c r="G118" s="225">
        <f>'Salida Stata'!U88</f>
        <v>4719.10986328125</v>
      </c>
      <c r="H118" s="225">
        <f>'Salida Stata'!AA88</f>
        <v>4750.1552734375</v>
      </c>
      <c r="I118" s="225">
        <f>'Salida Stata'!AG88</f>
        <v>4783.9169921875</v>
      </c>
      <c r="J118" s="225">
        <f>'Salida Stata'!AM88</f>
        <v>4756.080078125</v>
      </c>
      <c r="K118" s="225">
        <f>'Salida Stata'!AS88</f>
        <v>4710.4248046875</v>
      </c>
      <c r="L118" s="225">
        <f>'Salida Stata'!AY88</f>
        <v>4748.40625</v>
      </c>
      <c r="M118" s="225">
        <f>'Salida Stata'!BE88</f>
        <v>4712.23779296875</v>
      </c>
      <c r="N118" s="225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0.11310171215911047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2.79852556887634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5">
      <c r="D119" s="37">
        <f>+PAT!A92</f>
        <v>45352</v>
      </c>
      <c r="E119" s="225">
        <f>'Salida Stata'!I89</f>
        <v>5206.93212890625</v>
      </c>
      <c r="F119" s="225">
        <f>'Salida Stata'!O89</f>
        <v>5172.47509765625</v>
      </c>
      <c r="G119" s="225">
        <f>'Salida Stata'!U89</f>
        <v>5204.40087890625</v>
      </c>
      <c r="H119" s="225">
        <f>'Salida Stata'!AA89</f>
        <v>5238.7978515625</v>
      </c>
      <c r="I119" s="225">
        <f>'Salida Stata'!AG89</f>
        <v>5279.59423828125</v>
      </c>
      <c r="J119" s="225">
        <f>'Salida Stata'!AM89</f>
        <v>5240.65576171875</v>
      </c>
      <c r="K119" s="225">
        <f>'Salida Stata'!AS89</f>
        <v>5200.357421875</v>
      </c>
      <c r="L119" s="225">
        <f>'Salida Stata'!AY89</f>
        <v>5248.17626953125</v>
      </c>
      <c r="M119" s="225">
        <f>'Salida Stata'!BE89</f>
        <v>5202.390625</v>
      </c>
      <c r="N119" s="225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0.1046066580957834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2.9227222595210693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5">
      <c r="D120" s="37">
        <f>+PAT!A93</f>
        <v>45383</v>
      </c>
      <c r="E120" s="225">
        <f>'Salida Stata'!I90</f>
        <v>5678.03076171875</v>
      </c>
      <c r="F120" s="225">
        <f>'Salida Stata'!O90</f>
        <v>5629.9736328125</v>
      </c>
      <c r="G120" s="225">
        <f>'Salida Stata'!U90</f>
        <v>5664.76318359375</v>
      </c>
      <c r="H120" s="225">
        <f>'Salida Stata'!AA90</f>
        <v>5698.58642578125</v>
      </c>
      <c r="I120" s="225">
        <f>'Salida Stata'!AG90</f>
        <v>5731.9560546875</v>
      </c>
      <c r="J120" s="225">
        <f>'Salida Stata'!AM90</f>
        <v>5686.11376953125</v>
      </c>
      <c r="K120" s="225">
        <f>'Salida Stata'!AS90</f>
        <v>5650.05615234375</v>
      </c>
      <c r="L120" s="225">
        <f>'Salida Stata'!AY90</f>
        <v>5694.685546875</v>
      </c>
      <c r="M120" s="225">
        <f>'Salida Stata'!BE90</f>
        <v>5656.515625</v>
      </c>
      <c r="N120" s="225">
        <f>'Salida Stata'!BK90</f>
        <v>5658.8662109375</v>
      </c>
      <c r="O120" s="19" cm="1">
        <f t="array" ref="O120">+SUMPRODUCT($E$30:$N$30/100,$E120:$N120)/$D$14*100</f>
        <v>5530.0111506616013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8.5681170936635187E-2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8.7291599715275225E-2</v>
      </c>
      <c r="Z120" s="24">
        <f t="shared" si="30"/>
        <v>8.9632247078725857E-2</v>
      </c>
      <c r="AA120" s="24">
        <f t="shared" si="26"/>
        <v>8.7480502625203238E-2</v>
      </c>
      <c r="AB120" s="24">
        <f>+PAT!Y93</f>
        <v>8.4532521256315718E-2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2.9775834454025532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2.950798431179694</v>
      </c>
      <c r="AM120" s="24">
        <f t="shared" si="40"/>
        <v>2.9627335383366558</v>
      </c>
      <c r="AN120" s="24">
        <f t="shared" si="40"/>
        <v>2.9548230257742292</v>
      </c>
      <c r="AO120" s="24">
        <f>+PAT!AV93</f>
        <v>2.9351991428367974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5">
      <c r="D121" s="37">
        <f>+PAT!A94</f>
        <v>45413</v>
      </c>
      <c r="E121" s="225">
        <f>'Salida Stata'!I91</f>
        <v>5927.02783203125</v>
      </c>
      <c r="F121" s="225">
        <f>'Salida Stata'!O91</f>
        <v>5884.22216796875</v>
      </c>
      <c r="G121" s="225">
        <f>'Salida Stata'!U91</f>
        <v>5918.19921875</v>
      </c>
      <c r="H121" s="225">
        <f>'Salida Stata'!AA91</f>
        <v>5950.4990234375</v>
      </c>
      <c r="I121" s="225">
        <f>'Salida Stata'!AG91</f>
        <v>5984.97509765625</v>
      </c>
      <c r="J121" s="225">
        <f>'Salida Stata'!AM91</f>
        <v>5942.59619140625</v>
      </c>
      <c r="K121" s="225">
        <f>'Salida Stata'!AS91</f>
        <v>5909.76904296875</v>
      </c>
      <c r="L121" s="225">
        <f>'Salida Stata'!AY91</f>
        <v>5954.14990234375</v>
      </c>
      <c r="M121" s="225">
        <f>'Salida Stata'!BE91</f>
        <v>5914.9833984375</v>
      </c>
      <c r="N121" s="225">
        <f>'Salida Stata'!BK91</f>
        <v>5915.68603515625</v>
      </c>
      <c r="O121" s="19" cm="1">
        <f t="array" ref="O121">+SUMPRODUCT($E$30:$N$30/100,$E121:$N121)/$D$14*100</f>
        <v>5780.40099882082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4.4739034438412206E-2</v>
      </c>
      <c r="T121" s="24">
        <f t="shared" si="30"/>
        <v>4.4206155497889865E-2</v>
      </c>
      <c r="U121" s="24">
        <f t="shared" si="30"/>
        <v>4.4141832309031015E-2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4.5693814102652608E-2</v>
      </c>
      <c r="Z121" s="24">
        <f t="shared" si="43"/>
        <v>4.538361831604476E-2</v>
      </c>
      <c r="AA121" s="24">
        <f t="shared" si="26"/>
        <v>4.5278362255971594E-2</v>
      </c>
      <c r="AB121" s="24">
        <f>+PAT!Y94</f>
        <v>4.520328397786022E-2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2.8390697396716376</v>
      </c>
      <c r="AG121" s="24">
        <f t="shared" si="40"/>
        <v>2.8618668745913554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2.8498275656491709</v>
      </c>
      <c r="AO121" s="24">
        <f>+PAT!AV94</f>
        <v>2.8343312265861731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5">
      <c r="D122" s="37">
        <f>+PAT!A95</f>
        <v>45444</v>
      </c>
      <c r="E122" s="225">
        <f>'Salida Stata'!I92</f>
        <v>6235.5078125</v>
      </c>
      <c r="F122" s="225">
        <f>'Salida Stata'!O92</f>
        <v>6185.099609375</v>
      </c>
      <c r="G122" s="225">
        <f>'Salida Stata'!U92</f>
        <v>6217.1484375</v>
      </c>
      <c r="H122" s="225">
        <f>'Salida Stata'!AA92</f>
        <v>6248.5830078125</v>
      </c>
      <c r="I122" s="225">
        <f>'Salida Stata'!AG92</f>
        <v>6285.26806640625</v>
      </c>
      <c r="J122" s="225">
        <f>'Salida Stata'!AM92</f>
        <v>6236.2529296875</v>
      </c>
      <c r="K122" s="225">
        <f>'Salida Stata'!AS92</f>
        <v>6208.99755859375</v>
      </c>
      <c r="L122" s="225">
        <f>'Salida Stata'!AY92</f>
        <v>6253.8046875</v>
      </c>
      <c r="M122" s="225">
        <f>'Salida Stata'!BE92</f>
        <v>6214.3701171875</v>
      </c>
      <c r="N122" s="225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5.0513544357018381E-2</v>
      </c>
      <c r="T122" s="24">
        <f t="shared" ref="T122:T135" si="47">+H122/H121-1</f>
        <v>5.0093947280879014E-2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5.0579316078837699E-2</v>
      </c>
      <c r="AB122" s="24">
        <f>+PAT!Y95</f>
        <v>4.9534044474444983E-2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2.7687760987459913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5">
      <c r="D123" s="37">
        <f>+PAT!A96</f>
        <v>45474</v>
      </c>
      <c r="E123" s="225">
        <f>'Salida Stata'!I93</f>
        <v>6502.68994140625</v>
      </c>
      <c r="F123" s="225">
        <f>'Salida Stata'!O93</f>
        <v>6448.423828125</v>
      </c>
      <c r="G123" s="225">
        <f>'Salida Stata'!U93</f>
        <v>6479.62939453125</v>
      </c>
      <c r="H123" s="225">
        <f>'Salida Stata'!AA93</f>
        <v>6508.53955078125</v>
      </c>
      <c r="I123" s="225">
        <f>'Salida Stata'!AG93</f>
        <v>6549.3115234375</v>
      </c>
      <c r="J123" s="225">
        <f>'Salida Stata'!AM93</f>
        <v>6504.00146484375</v>
      </c>
      <c r="K123" s="225">
        <f>'Salida Stata'!AS93</f>
        <v>6473.9189453125</v>
      </c>
      <c r="L123" s="225">
        <f>'Salida Stata'!AY93</f>
        <v>6520.67236328125</v>
      </c>
      <c r="M123" s="225">
        <f>'Salida Stata'!BE93</f>
        <v>6479.525390625</v>
      </c>
      <c r="N123" s="225">
        <f>'Salida Stata'!BK93</f>
        <v>6488.35693359375</v>
      </c>
      <c r="O123" s="19" cm="1">
        <f t="array" ref="O123">+SUMPRODUCT($E$30:$N$30/100,$E123:$N123)/$D$14*100</f>
        <v>6332.8029893635157</v>
      </c>
      <c r="Q123" s="24">
        <f t="shared" si="44"/>
        <v>4.2848495574112411E-2</v>
      </c>
      <c r="R123" s="24">
        <f t="shared" si="45"/>
        <v>4.2573965720918983E-2</v>
      </c>
      <c r="S123" s="24">
        <f t="shared" si="46"/>
        <v>4.2218866039620773E-2</v>
      </c>
      <c r="T123" s="24">
        <f t="shared" si="47"/>
        <v>4.1602478937021514E-2</v>
      </c>
      <c r="U123" s="24">
        <f t="shared" si="48"/>
        <v>4.2009895877396231E-2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4.2672851026937408E-2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4.281954907031138E-2</v>
      </c>
      <c r="AB123" s="24">
        <f>+PAT!Y96</f>
        <v>4.1609773460840715E-2</v>
      </c>
      <c r="AD123" s="24">
        <f t="shared" ref="AD123:AD135" si="55">+E123/E111-1</f>
        <v>2.6894641041426897</v>
      </c>
      <c r="AE123" s="24">
        <f t="shared" ref="AE123:AE135" si="56">+F123/F111-1</f>
        <v>2.6374180788027211</v>
      </c>
      <c r="AF123" s="24">
        <f t="shared" ref="AF123:AF135" si="57">+G123/G111-1</f>
        <v>2.655414133537136</v>
      </c>
      <c r="AG123" s="24">
        <f t="shared" ref="AG123:AG135" si="58">+H123/H111-1</f>
        <v>2.6686910149473237</v>
      </c>
      <c r="AH123" s="24">
        <f t="shared" ref="AH123:AH135" si="59">+I123/I111-1</f>
        <v>2.6778562411762952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2.6598595289605043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2.6576388236698083</v>
      </c>
      <c r="AO123" s="24">
        <f>+PAT!AV96</f>
        <v>2.6416154430970709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5">
      <c r="D124" s="37">
        <f>+PAT!A97</f>
        <v>45505</v>
      </c>
      <c r="E124" s="225">
        <f>'Salida Stata'!I94</f>
        <v>6811.5537109375</v>
      </c>
      <c r="F124" s="225">
        <f>'Salida Stata'!O94</f>
        <v>6749.17529296875</v>
      </c>
      <c r="G124" s="225">
        <f>'Salida Stata'!U94</f>
        <v>6780.43798828125</v>
      </c>
      <c r="H124" s="225">
        <f>'Salida Stata'!AA94</f>
        <v>6807.7890625</v>
      </c>
      <c r="I124" s="225">
        <f>'Salida Stata'!AG94</f>
        <v>6848.76123046875</v>
      </c>
      <c r="J124" s="225">
        <f>'Salida Stata'!AM94</f>
        <v>6804.4404296875</v>
      </c>
      <c r="K124" s="225">
        <f>'Salida Stata'!AS94</f>
        <v>6776.38916015625</v>
      </c>
      <c r="L124" s="225">
        <f>'Salida Stata'!AY94</f>
        <v>6821.24560546875</v>
      </c>
      <c r="M124" s="225">
        <f>'Salida Stata'!BE94</f>
        <v>6780.40478515625</v>
      </c>
      <c r="N124" s="225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4.6639531280808999E-2</v>
      </c>
      <c r="S124" s="24">
        <f t="shared" si="46"/>
        <v>4.6423734357998958E-2</v>
      </c>
      <c r="T124" s="24">
        <f t="shared" si="47"/>
        <v>4.5977981601545315E-2</v>
      </c>
      <c r="U124" s="24">
        <f t="shared" si="48"/>
        <v>4.5722318439065379E-2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4.6095437010463369E-2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4.6421608875204301E-2</v>
      </c>
      <c r="AB124" s="24">
        <f>+PAT!Y97</f>
        <v>4.6117444825600984E-2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2.3969619322476325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5">
      <c r="D125" s="37">
        <f>+PAT!A98</f>
        <v>45536</v>
      </c>
      <c r="E125" s="225">
        <f>'Salida Stata'!I95</f>
        <v>7060.75927734375</v>
      </c>
      <c r="F125" s="225">
        <f>'Salida Stata'!O95</f>
        <v>7000.634765625</v>
      </c>
      <c r="G125" s="225">
        <f>'Salida Stata'!U95</f>
        <v>7032.5</v>
      </c>
      <c r="H125" s="225">
        <f>'Salida Stata'!AA95</f>
        <v>7062.25146484375</v>
      </c>
      <c r="I125" s="225">
        <f>'Salida Stata'!AG95</f>
        <v>7103.4111328125</v>
      </c>
      <c r="J125" s="225">
        <f>'Salida Stata'!AM95</f>
        <v>7052.46435546875</v>
      </c>
      <c r="K125" s="225">
        <f>'Salida Stata'!AS95</f>
        <v>7026.5732421875</v>
      </c>
      <c r="L125" s="225">
        <f>'Salida Stata'!AY95</f>
        <v>7076.587890625</v>
      </c>
      <c r="M125" s="225">
        <f>'Salida Stata'!BE95</f>
        <v>7034.52294921875</v>
      </c>
      <c r="N125" s="225">
        <f>'Salida Stata'!BK95</f>
        <v>7045.60400390625</v>
      </c>
      <c r="O125" s="19" cm="1">
        <f t="array" ref="O125">+SUMPRODUCT($E$30:$N$30/100,$E125:$N125)/$D$14*100</f>
        <v>6873.6914734409911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3.7378126732132477E-2</v>
      </c>
      <c r="U125" s="24">
        <f t="shared" si="48"/>
        <v>3.718189228306934E-2</v>
      </c>
      <c r="V125" s="24">
        <f t="shared" si="49"/>
        <v>3.6450304524547228E-2</v>
      </c>
      <c r="W125" s="24">
        <f t="shared" si="50"/>
        <v>3.6919969635492711E-2</v>
      </c>
      <c r="X125" s="24">
        <f t="shared" si="51"/>
        <v>3.7433380928482585E-2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3.7259349200712277E-2</v>
      </c>
      <c r="AB125" s="24">
        <f>+PAT!Y98</f>
        <v>3.7263769835657046E-2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2.1109891536355536</v>
      </c>
      <c r="AH125" s="24">
        <f t="shared" si="59"/>
        <v>2.1158868660266741</v>
      </c>
      <c r="AI125" s="24">
        <f t="shared" si="60"/>
        <v>2.0914803062018295</v>
      </c>
      <c r="AJ125" s="24">
        <f t="shared" si="61"/>
        <v>2.1044811731358721</v>
      </c>
      <c r="AK125" s="24">
        <f t="shared" si="62"/>
        <v>2.1126724626724629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2.10683738324142</v>
      </c>
      <c r="AO125" s="24">
        <f>+PAT!AV98</f>
        <v>2.0910977120547969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5">
      <c r="D126" s="37">
        <f>+PAT!A99</f>
        <v>45566</v>
      </c>
      <c r="E126" s="225">
        <f>'Salida Stata'!I96</f>
        <v>7289.48583984375</v>
      </c>
      <c r="F126" s="225">
        <f>'Salida Stata'!O96</f>
        <v>7238.45166015625</v>
      </c>
      <c r="G126" s="225">
        <f>'Salida Stata'!U96</f>
        <v>7260.96435546875</v>
      </c>
      <c r="H126" s="225">
        <f>'Salida Stata'!AA96</f>
        <v>7288.0625</v>
      </c>
      <c r="I126" s="225">
        <f>'Salida Stata'!AG96</f>
        <v>7331.263671875</v>
      </c>
      <c r="J126" s="225">
        <f>'Salida Stata'!AM96</f>
        <v>7284.33447265625</v>
      </c>
      <c r="K126" s="225">
        <f>'Salida Stata'!AS96</f>
        <v>7257.900390625</v>
      </c>
      <c r="L126" s="225">
        <f>'Salida Stata'!AY96</f>
        <v>7315.576171875</v>
      </c>
      <c r="M126" s="225">
        <f>'Salida Stata'!BE96</f>
        <v>7269.72607421875</v>
      </c>
      <c r="N126" s="225">
        <f>'Salida Stata'!BK96</f>
        <v>7291.6923828125</v>
      </c>
      <c r="O126" s="19" cm="1">
        <f t="array" ref="O126">+SUMPRODUCT($E$30:$N$30/100,$E126:$N126)/$D$14*100</f>
        <v>7104.3259559163689</v>
      </c>
      <c r="Q126" s="24">
        <f t="shared" si="44"/>
        <v>3.2394046237198326E-2</v>
      </c>
      <c r="R126" s="24">
        <f t="shared" si="45"/>
        <v>3.3970761579934949E-2</v>
      </c>
      <c r="S126" s="24">
        <f t="shared" si="46"/>
        <v>3.2486932878599273E-2</v>
      </c>
      <c r="T126" s="24">
        <f t="shared" si="47"/>
        <v>3.1974369120152168E-2</v>
      </c>
      <c r="U126" s="24">
        <f t="shared" si="48"/>
        <v>3.2076496038641267E-2</v>
      </c>
      <c r="V126" s="24">
        <f t="shared" si="49"/>
        <v>3.2877885729078349E-2</v>
      </c>
      <c r="W126" s="24">
        <f t="shared" si="50"/>
        <v>3.292175865308189E-2</v>
      </c>
      <c r="X126" s="24">
        <f t="shared" si="51"/>
        <v>3.3771682757817389E-2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3.355322003708161E-2</v>
      </c>
      <c r="AB126" s="24">
        <f>+PAT!Y99</f>
        <v>3.2338033151974921E-2</v>
      </c>
      <c r="AD126" s="24">
        <f t="shared" si="55"/>
        <v>1.9762885636055021</v>
      </c>
      <c r="AE126" s="24">
        <f t="shared" si="56"/>
        <v>1.9467033737011326</v>
      </c>
      <c r="AF126" s="24">
        <f t="shared" si="57"/>
        <v>1.9522062947371137</v>
      </c>
      <c r="AG126" s="24">
        <f t="shared" si="58"/>
        <v>1.9685003038914011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1.9772679354346017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1.969137270851395</v>
      </c>
      <c r="AO126" s="24">
        <f>+PAT!AV99</f>
        <v>1.9498832307545344</v>
      </c>
      <c r="AQ126" s="24">
        <f t="shared" si="66"/>
        <v>-2.5338859556716109E-3</v>
      </c>
      <c r="AR126" s="24">
        <f t="shared" si="67"/>
        <v>-9.3924644140042091E-5</v>
      </c>
      <c r="AS126" s="35">
        <f t="shared" si="42"/>
        <v>45566</v>
      </c>
      <c r="AT126" s="19">
        <f t="shared" si="42"/>
        <v>7289.48583984375</v>
      </c>
      <c r="AU126" s="19">
        <f t="shared" si="32"/>
        <v>7291.6923828125</v>
      </c>
      <c r="AV126" s="52">
        <f t="shared" si="34"/>
        <v>-2.2065429687486926E-2</v>
      </c>
      <c r="AW126" s="52">
        <f t="shared" si="27"/>
        <v>0.28024883273470991</v>
      </c>
      <c r="AZ126" s="24">
        <f t="shared" si="35"/>
        <v>72.894858398437506</v>
      </c>
      <c r="BA126" s="24">
        <f t="shared" si="36"/>
        <v>72.916923828124993</v>
      </c>
      <c r="BB126" s="24">
        <f t="shared" si="37"/>
        <v>-2.2065429687486926E-2</v>
      </c>
      <c r="BD126" s="24">
        <f t="shared" si="28"/>
        <v>18.019215366861967</v>
      </c>
      <c r="BE126" s="24">
        <f t="shared" si="29"/>
        <v>17.738966534127258</v>
      </c>
      <c r="BF126" s="24">
        <f t="shared" si="39"/>
        <v>0.28024883273470991</v>
      </c>
    </row>
    <row r="127" spans="4:58" x14ac:dyDescent="0.25">
      <c r="D127" s="37">
        <f>+PAT!A100</f>
        <v>45597</v>
      </c>
      <c r="E127" s="225">
        <f>'Salida Stata'!I97</f>
        <v>7538.66650390625</v>
      </c>
      <c r="F127" s="225">
        <f>'Salida Stata'!O97</f>
        <v>7481.400390625</v>
      </c>
      <c r="G127" s="225">
        <f>'Salida Stata'!U97</f>
        <v>7503.8388671875</v>
      </c>
      <c r="H127" s="225">
        <f>'Salida Stata'!AA97</f>
        <v>7529.431640625</v>
      </c>
      <c r="I127" s="225">
        <f>'Salida Stata'!AG97</f>
        <v>7573.3388671875</v>
      </c>
      <c r="J127" s="225">
        <f>'Salida Stata'!AM97</f>
        <v>7523.3330078125</v>
      </c>
      <c r="K127" s="225">
        <f>'Salida Stata'!AS97</f>
        <v>7502.890625</v>
      </c>
      <c r="L127" s="225">
        <f>'Salida Stata'!AY97</f>
        <v>7557.73486328125</v>
      </c>
      <c r="M127" s="225">
        <f>'Salida Stata'!BE97</f>
        <v>7515.9365234375</v>
      </c>
      <c r="N127" s="225">
        <f>'Salida Stata'!BK97</f>
        <v>7538.54052734375</v>
      </c>
      <c r="O127" s="19" cm="1">
        <f t="array" ref="O127">+SUMPRODUCT($E$30:$N$30/100,$E127:$N127)/$D$14*100</f>
        <v>7342.632986023189</v>
      </c>
      <c r="Q127" s="24">
        <f t="shared" si="44"/>
        <v>3.4183572001813767E-2</v>
      </c>
      <c r="R127" s="24">
        <f t="shared" si="45"/>
        <v>3.3563632372659358E-2</v>
      </c>
      <c r="S127" s="24">
        <f t="shared" si="46"/>
        <v>3.3449346371714928E-2</v>
      </c>
      <c r="T127" s="24">
        <f t="shared" si="47"/>
        <v>3.311842353506167E-2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3.3101793449603845E-2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3.3543932469534576E-2</v>
      </c>
      <c r="AB127" s="24">
        <f>+PAT!Y100</f>
        <v>3.2889952025316749E-2</v>
      </c>
      <c r="AD127" s="24">
        <f t="shared" si="55"/>
        <v>1.7455888881745953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1.7411063476352653</v>
      </c>
      <c r="AO127" s="24">
        <f>+PAT!AV100</f>
        <v>1.7215996147568795</v>
      </c>
      <c r="AQ127" s="24">
        <f t="shared" si="66"/>
        <v>3.3023157386269375E-4</v>
      </c>
      <c r="AR127" s="24">
        <f t="shared" si="67"/>
        <v>-4.5376059185913142E-3</v>
      </c>
      <c r="AS127" s="35">
        <f t="shared" ref="AS127:AS135" si="68">+D127</f>
        <v>45597</v>
      </c>
      <c r="AT127" s="19">
        <f t="shared" ref="AT127:AT135" si="69">+E127</f>
        <v>7538.66650390625</v>
      </c>
      <c r="AU127" s="19">
        <f t="shared" si="32"/>
        <v>7538.54052734375</v>
      </c>
      <c r="AV127" s="52">
        <f t="shared" si="34"/>
        <v>1.2597656250079581E-3</v>
      </c>
      <c r="AW127" s="52">
        <f t="shared" si="27"/>
        <v>0.29568670572417943</v>
      </c>
      <c r="AZ127" s="24">
        <f t="shared" si="35"/>
        <v>75.386665039062507</v>
      </c>
      <c r="BA127" s="24">
        <f t="shared" si="36"/>
        <v>75.385405273437499</v>
      </c>
      <c r="BB127" s="24">
        <f t="shared" si="37"/>
        <v>1.2597656250079581E-3</v>
      </c>
      <c r="BD127" s="24">
        <f t="shared" si="28"/>
        <v>18.635176512771281</v>
      </c>
      <c r="BE127" s="24">
        <f t="shared" si="29"/>
        <v>18.339489807047102</v>
      </c>
      <c r="BF127" s="24">
        <f t="shared" si="39"/>
        <v>0.29568670572417943</v>
      </c>
    </row>
    <row r="128" spans="4:58" x14ac:dyDescent="0.25">
      <c r="D128" s="37">
        <f>+PAT!A101</f>
        <v>45627</v>
      </c>
      <c r="E128" s="225">
        <f>'Salida Stata'!I98</f>
        <v>7743.35693359375</v>
      </c>
      <c r="F128" s="225">
        <f>'Salida Stata'!O98</f>
        <v>7685.97802734375</v>
      </c>
      <c r="G128" s="225">
        <f>'Salida Stata'!U98</f>
        <v>7705.1708984375</v>
      </c>
      <c r="H128" s="225">
        <f>'Salida Stata'!AA98</f>
        <v>7728.076171875</v>
      </c>
      <c r="I128" s="225">
        <f>'Salida Stata'!AG98</f>
        <v>7770.4921875</v>
      </c>
      <c r="J128" s="225">
        <f>'Salida Stata'!AM98</f>
        <v>7723.51513671875</v>
      </c>
      <c r="K128" s="225">
        <f>'Salida Stata'!AS98</f>
        <v>7709.564453125</v>
      </c>
      <c r="L128" s="225">
        <f>'Salida Stata'!AY98</f>
        <v>7761.72265625</v>
      </c>
      <c r="M128" s="225">
        <f>'Salida Stata'!BE98</f>
        <v>7721.21337890625</v>
      </c>
      <c r="N128" s="225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2.7152073855692738E-2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2.7254599096525167E-2</v>
      </c>
      <c r="AB128" s="24">
        <f>+PAT!Y101</f>
        <v>2.6495819913852747E-2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1.2473978810748396</v>
      </c>
      <c r="AQ128" s="24">
        <f t="shared" si="66"/>
        <v>-7.8263224539676379E-4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5">
      <c r="D129" s="37">
        <f>+PAT!A102</f>
        <v>45658</v>
      </c>
      <c r="E129" s="225">
        <f>'Salida Stata'!I99</f>
        <v>7940.576171875</v>
      </c>
      <c r="F129" s="225">
        <f>'Salida Stata'!O99</f>
        <v>7880.0498046875</v>
      </c>
      <c r="G129" s="225">
        <f>'Salida Stata'!U99</f>
        <v>7896.40380859375</v>
      </c>
      <c r="H129" s="225">
        <f>'Salida Stata'!AA99</f>
        <v>7917.18359375</v>
      </c>
      <c r="I129" s="225">
        <f>'Salida Stata'!AG99</f>
        <v>7964.505859375</v>
      </c>
      <c r="J129" s="225">
        <f>'Salida Stata'!AM99</f>
        <v>7923.4091796875</v>
      </c>
      <c r="K129" s="225">
        <f>'Salida Stata'!AS99</f>
        <v>7910.421875</v>
      </c>
      <c r="L129" s="225">
        <f>'Salida Stata'!AY99</f>
        <v>7965.77587890625</v>
      </c>
      <c r="M129" s="225">
        <f>'Salida Stata'!BE99</f>
        <v>7923.08056640625</v>
      </c>
      <c r="N129" s="225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2.5060177814997253E-2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0.85498161803587513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39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5">
      <c r="D130" s="37">
        <f>+PAT!A103</f>
        <v>45689</v>
      </c>
      <c r="E130" s="225">
        <f>'Salida Stata'!I100</f>
        <v>8227.28515625</v>
      </c>
      <c r="F130" s="225">
        <f>'Salida Stata'!O100</f>
        <v>8146.4462890625</v>
      </c>
      <c r="G130" s="225">
        <f>'Salida Stata'!U100</f>
        <v>8162.85791015625</v>
      </c>
      <c r="H130" s="225">
        <f>'Salida Stata'!AA100</f>
        <v>8179.00390625</v>
      </c>
      <c r="I130" s="225">
        <f>'Salida Stata'!AG100</f>
        <v>8228.3203125</v>
      </c>
      <c r="J130" s="225">
        <f>'Salida Stata'!AM100</f>
        <v>8184.873046875</v>
      </c>
      <c r="K130" s="225">
        <f>'Salida Stata'!AS100</f>
        <v>8172.212890625</v>
      </c>
      <c r="L130" s="225">
        <f>'Salida Stata'!AY100</f>
        <v>8220.8779296875</v>
      </c>
      <c r="M130" s="225">
        <f>'Salida Stata'!BE100</f>
        <v>8177.142578125</v>
      </c>
      <c r="N130" s="225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3.20825549934729E-2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0.71996336623613799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5">
      <c r="D131" s="37">
        <f>+PAT!A104</f>
        <v>45717</v>
      </c>
      <c r="E131" s="225">
        <f>'Salida Stata'!I101</f>
        <v>8485.423828125</v>
      </c>
      <c r="F131" s="225">
        <f>'Salida Stata'!O101</f>
        <v>8416.416015625</v>
      </c>
      <c r="G131" s="225">
        <f>'Salida Stata'!U101</f>
        <v>8419.505859375</v>
      </c>
      <c r="H131" s="225">
        <f>'Salida Stata'!AA101</f>
        <v>8437.8681640625</v>
      </c>
      <c r="I131" s="225">
        <f>'Salida Stata'!AG101</f>
        <v>8483.1162109375</v>
      </c>
      <c r="J131" s="225">
        <f>'Salida Stata'!AM101</f>
        <v>8447.255859375</v>
      </c>
      <c r="K131" s="225">
        <f>'Salida Stata'!AS101</f>
        <v>8437.66015625</v>
      </c>
      <c r="L131" s="225">
        <f>'Salida Stata'!AY101</f>
        <v>8499.4736328125</v>
      </c>
      <c r="M131" s="225">
        <f>'Salida Stata'!BE101</f>
        <v>8448.7939453125</v>
      </c>
      <c r="N131" s="225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3.3066613772764208E-2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0.60856963657437735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5">
      <c r="D132" s="37">
        <f>+PAT!A105</f>
        <v>45748</v>
      </c>
      <c r="E132" s="225">
        <f>'Salida Stata'!I102</f>
        <v>8723.7275390625</v>
      </c>
      <c r="F132" s="225">
        <f>'Salida Stata'!O102</f>
        <v>8652.8310546875</v>
      </c>
      <c r="G132" s="225">
        <f>'Salida Stata'!U102</f>
        <v>8649.40625</v>
      </c>
      <c r="H132" s="225">
        <f>'Salida Stata'!AA102</f>
        <v>8661.1259765625</v>
      </c>
      <c r="I132" s="225">
        <f>'Salida Stata'!AG102</f>
        <v>8712.25</v>
      </c>
      <c r="J132" s="225">
        <f>'Salida Stata'!AM102</f>
        <v>8677.216796875</v>
      </c>
      <c r="K132" s="225">
        <f>'Salida Stata'!AS102</f>
        <v>8669.19921875</v>
      </c>
      <c r="L132" s="225">
        <f>'Salida Stata'!AY102</f>
        <v>8726.66796875</v>
      </c>
      <c r="M132" s="225">
        <f>'Salida Stata'!BE102</f>
        <v>8672.4619140625</v>
      </c>
      <c r="N132" s="225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2.6696144787466736E-2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0.51994361381665932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0.53318093487322415</v>
      </c>
      <c r="AM132" s="24">
        <f t="shared" si="64"/>
        <v>0.53810003970884313</v>
      </c>
      <c r="AN132" s="24">
        <f t="shared" si="65"/>
        <v>0.53239005448274135</v>
      </c>
      <c r="AO132" s="24">
        <f>+PAT!AV105</f>
        <v>0.52278720289548164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5">
      <c r="D133" s="37">
        <f>+PAT!A106</f>
        <v>45778</v>
      </c>
      <c r="E133" s="225">
        <f>'Salida Stata'!I103</f>
        <v>8855.904296875</v>
      </c>
      <c r="F133" s="225">
        <f>'Salida Stata'!O103</f>
        <v>8789.822265625</v>
      </c>
      <c r="G133" s="225">
        <f>'Salida Stata'!U103</f>
        <v>8781.43359375</v>
      </c>
      <c r="H133" s="225">
        <f>'Salida Stata'!AA103</f>
        <v>8793.1455078125</v>
      </c>
      <c r="I133" s="225">
        <f>'Salida Stata'!AG103</f>
        <v>8843.681640625</v>
      </c>
      <c r="J133" s="225">
        <f>'Salida Stata'!AM103</f>
        <v>8809.0078125</v>
      </c>
      <c r="K133" s="225">
        <f>'Salida Stata'!AS103</f>
        <v>8801.4052734375</v>
      </c>
      <c r="L133" s="225">
        <f>'Salida Stata'!AY103</f>
        <v>8865.5634765625</v>
      </c>
      <c r="M133" s="225">
        <f>'Salida Stata'!BE103</f>
        <v>8807.72265625</v>
      </c>
      <c r="N133" s="225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1.5043927495021148E-2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0.48380162092697376</v>
      </c>
      <c r="AG133" s="24">
        <f t="shared" si="58"/>
        <v>0.47771564589432569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0.48889728282842171</v>
      </c>
      <c r="AO133" s="24">
        <f>+PAT!AV106</f>
        <v>0.47884715524767607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5">
      <c r="D134" s="37">
        <f>+PAT!A107</f>
        <v>45809</v>
      </c>
      <c r="E134" s="225">
        <f>'Salida Stata'!I104</f>
        <v>9015.6796875</v>
      </c>
      <c r="F134" s="225">
        <f>'Salida Stata'!O104</f>
        <v>8947.259765625</v>
      </c>
      <c r="G134" s="225">
        <f>'Salida Stata'!U104</f>
        <v>8938.0361328125</v>
      </c>
      <c r="H134" s="225">
        <f>'Salida Stata'!AA104</f>
        <v>8949.732421875</v>
      </c>
      <c r="I134" s="225">
        <f>'Salida Stata'!AG104</f>
        <v>9000.2685546875</v>
      </c>
      <c r="J134" s="225">
        <f>'Salida Stata'!AM104</f>
        <v>8969.296875</v>
      </c>
      <c r="K134" s="225">
        <f>'Salida Stata'!AS104</f>
        <v>8966.4169921875</v>
      </c>
      <c r="L134" s="225">
        <f>'Salida Stata'!AY104</f>
        <v>9029.4921875</v>
      </c>
      <c r="M134" s="225">
        <f>'Salida Stata'!BE104</f>
        <v>8977.0126953125</v>
      </c>
      <c r="N134" s="225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1.8232502497023129E-2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0.43474168144062486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5">
      <c r="D135" s="37">
        <f>+PAT!A108</f>
        <v>45839</v>
      </c>
      <c r="E135" s="225">
        <f>'Salida Stata'!I105</f>
        <v>9185.287109375</v>
      </c>
      <c r="F135" s="225">
        <f>'Salida Stata'!O105</f>
        <v>9122.4296875</v>
      </c>
      <c r="G135" s="225">
        <f>'Salida Stata'!U105</f>
        <v>9116.4267578125</v>
      </c>
      <c r="H135" s="225">
        <f>'Salida Stata'!AA105</f>
        <v>9136.7890625</v>
      </c>
      <c r="I135" s="225">
        <f>'Salida Stata'!AG105</f>
        <v>9184.896484375</v>
      </c>
      <c r="J135" s="225">
        <f>'Salida Stata'!AM105</f>
        <v>9151.9013671875</v>
      </c>
      <c r="K135" s="225">
        <f>'Salida Stata'!AS105</f>
        <v>9155.154296875</v>
      </c>
      <c r="L135" s="225">
        <f>'Salida Stata'!AY105</f>
        <v>9231.24609375</v>
      </c>
      <c r="M135" s="225">
        <f>'Salida Stata'!BE105</f>
        <v>9177.552734375</v>
      </c>
      <c r="N135" s="225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2.1419155864935258E-2</v>
      </c>
      <c r="AD135" s="24">
        <f t="shared" si="55"/>
        <v>0.41253653367157472</v>
      </c>
      <c r="AE135" s="24">
        <f t="shared" si="56"/>
        <v>0.41467588524690968</v>
      </c>
      <c r="AF135" s="24">
        <f t="shared" si="57"/>
        <v>0.40693644693733311</v>
      </c>
      <c r="AG135" s="24">
        <f t="shared" si="58"/>
        <v>0.40381555511993006</v>
      </c>
      <c r="AH135" s="24">
        <f t="shared" si="59"/>
        <v>0.40242168226472996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0.41568930003788274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0.41453348189926476</v>
      </c>
      <c r="AO135" s="24">
        <f>+PAT!AV108</f>
        <v>0.4069305746548042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>+BD135-BE135</f>
        <v>0.26225500411353408</v>
      </c>
    </row>
    <row r="136" spans="4:58" x14ac:dyDescent="0.25">
      <c r="D136" s="37">
        <f>+PAT!A109</f>
        <v>45870</v>
      </c>
      <c r="E136" s="225">
        <f>'Salida Stata'!I106</f>
        <v>9346.7109375</v>
      </c>
      <c r="F136" s="225">
        <f>'Salida Stata'!O106</f>
        <v>9284.51953125</v>
      </c>
      <c r="G136" s="225">
        <f>'Salida Stata'!U106</f>
        <v>9278.974609375</v>
      </c>
      <c r="H136" s="225">
        <f>'Salida Stata'!AA106</f>
        <v>9308.904296875</v>
      </c>
      <c r="I136" s="225">
        <f>'Salida Stata'!AG106</f>
        <v>9359.171875</v>
      </c>
      <c r="J136" s="225">
        <f>'Salida Stata'!AM106</f>
        <v>9321.5595703125</v>
      </c>
      <c r="K136" s="225">
        <f>'Salida Stata'!AS106</f>
        <v>9334.037109375</v>
      </c>
      <c r="L136" s="225">
        <f>'Salida Stata'!AY106</f>
        <v>9419.6806640625</v>
      </c>
      <c r="M136" s="225">
        <f>'Salida Stata'!BE106</f>
        <v>9368.111328125</v>
      </c>
      <c r="N136" s="225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6">+E136/E135-1</f>
        <v>1.7574173371264878E-2</v>
      </c>
      <c r="R136" s="24">
        <f t="shared" ref="R136" si="77">+F136/F135-1</f>
        <v>1.7768275481706786E-2</v>
      </c>
      <c r="S136" s="24">
        <f t="shared" ref="S136" si="78">+G136/G135-1</f>
        <v>1.7830215267533589E-2</v>
      </c>
      <c r="T136" s="24">
        <f t="shared" ref="T136" si="79">+H136/H135-1</f>
        <v>1.8837606209101354E-2</v>
      </c>
      <c r="U136" s="24">
        <f t="shared" ref="U136" si="80">+I136/I135-1</f>
        <v>1.8974126809319092E-2</v>
      </c>
      <c r="V136" s="24">
        <f t="shared" ref="V136" si="81">+J136/J135-1</f>
        <v>1.8538027926445766E-2</v>
      </c>
      <c r="W136" s="24">
        <f t="shared" ref="W136" si="82">+K136/K135-1</f>
        <v>1.9539027601212622E-2</v>
      </c>
      <c r="X136" s="24">
        <f t="shared" ref="X136" si="83">+L136/L135-1</f>
        <v>2.0412690594401983E-2</v>
      </c>
      <c r="Y136" s="24">
        <f t="shared" ref="Y136" si="84">+M136/M135-1</f>
        <v>2.0763552034547716E-2</v>
      </c>
      <c r="Z136" s="24">
        <f t="shared" ref="Z136" si="85">+N136/N135-1</f>
        <v>2.0439863768115352E-2</v>
      </c>
      <c r="AA136" s="24">
        <f t="shared" ref="AA136" si="86">+O136/O135-1</f>
        <v>1.969814050346308E-2</v>
      </c>
      <c r="AB136" s="24">
        <f>+PAT!Y109</f>
        <v>1.954929666209182E-2</v>
      </c>
      <c r="AD136" s="24">
        <f t="shared" ref="AD136" si="87">+E136/E124-1</f>
        <v>0.37218486914251714</v>
      </c>
      <c r="AE136" s="24">
        <f t="shared" ref="AE136" si="88">+F136/F124-1</f>
        <v>0.37565245059237928</v>
      </c>
      <c r="AF136" s="24">
        <f t="shared" ref="AF136" si="89">+G136/G124-1</f>
        <v>0.36849192123163932</v>
      </c>
      <c r="AG136" s="24">
        <f t="shared" ref="AG136" si="90">+H136/H124-1</f>
        <v>0.36739023659709646</v>
      </c>
      <c r="AH136" s="24">
        <f t="shared" ref="AH136" si="91">+I136/I124-1</f>
        <v>0.36654959343055249</v>
      </c>
      <c r="AI136" s="24">
        <f t="shared" ref="AI136" si="92">+J136/J124-1</f>
        <v>0.36992301815780615</v>
      </c>
      <c r="AJ136" s="24">
        <f t="shared" ref="AJ136" si="93">+K136/K124-1</f>
        <v>0.37743522232418192</v>
      </c>
      <c r="AK136" s="24">
        <f t="shared" ref="AK136" si="94">+L136/L124-1</f>
        <v>0.38093263443124292</v>
      </c>
      <c r="AL136" s="24">
        <f t="shared" ref="AL136" si="95">+M136/M124-1</f>
        <v>0.38164484643067187</v>
      </c>
      <c r="AM136" s="24">
        <f t="shared" ref="AM136" si="96">+N136/N124-1</f>
        <v>0.38633866370739578</v>
      </c>
      <c r="AN136" s="24">
        <f t="shared" ref="AN136" si="97">+O136/O124-1</f>
        <v>0.37840918893389253</v>
      </c>
      <c r="AO136" s="24">
        <f>+PAT!AV109</f>
        <v>0.3711988887450719</v>
      </c>
      <c r="AQ136" s="24">
        <f t="shared" ref="AQ136" si="98">+Q136-Z136</f>
        <v>-2.8656903968504732E-3</v>
      </c>
      <c r="AR136" s="24">
        <f t="shared" ref="AR136" si="99">+AD136-AM136</f>
        <v>-1.4153794564878641E-2</v>
      </c>
      <c r="AS136" s="35">
        <f t="shared" ref="AS136" si="100">+D136</f>
        <v>45870</v>
      </c>
      <c r="AT136" s="19">
        <f t="shared" ref="AT136" si="101">+E136</f>
        <v>9346.7109375</v>
      </c>
      <c r="AU136" s="19">
        <f t="shared" ref="AU136" si="102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3">+AT136/AT$32</f>
        <v>93.467109375000007</v>
      </c>
      <c r="BA136" s="24">
        <f t="shared" ref="BA136" si="104">+AU136/AU$32</f>
        <v>94.139902343749995</v>
      </c>
      <c r="BB136" s="24">
        <f t="shared" ref="BB136" si="105">+AZ136-BA136</f>
        <v>-0.67279296874998806</v>
      </c>
      <c r="BD136" s="24">
        <f t="shared" ref="BD136" si="106">+AT136/AT$82</f>
        <v>23.104564718960606</v>
      </c>
      <c r="BE136" s="24">
        <f t="shared" ref="BE136" si="107">+AU136/AU$82</f>
        <v>22.902016288263525</v>
      </c>
      <c r="BF136" s="24">
        <f>+BD136-BE136</f>
        <v>0.20254843069708173</v>
      </c>
    </row>
    <row r="137" spans="4:58" x14ac:dyDescent="0.25">
      <c r="D137" s="37">
        <f>+PAT!A110</f>
        <v>45901</v>
      </c>
      <c r="E137" s="225">
        <f>'Salida Stata'!I107</f>
        <v>9559.291015625</v>
      </c>
      <c r="F137" s="225">
        <f>'Salida Stata'!O107</f>
        <v>9494.2421875</v>
      </c>
      <c r="G137" s="225">
        <f>'Salida Stata'!U107</f>
        <v>9492.7880859375</v>
      </c>
      <c r="H137" s="225">
        <f>'Salida Stata'!AA107</f>
        <v>9531.33203125</v>
      </c>
      <c r="I137" s="225">
        <f>'Salida Stata'!AG107</f>
        <v>9582.4169921875</v>
      </c>
      <c r="J137" s="225">
        <f>'Salida Stata'!AM107</f>
        <v>9535.2373046875</v>
      </c>
      <c r="K137" s="225">
        <f>'Salida Stata'!AS107</f>
        <v>9556.0751953125</v>
      </c>
      <c r="L137" s="225">
        <f>'Salida Stata'!AY107</f>
        <v>9649.099609375</v>
      </c>
      <c r="M137" s="225">
        <f>'Salida Stata'!BE107</f>
        <v>9599.234375</v>
      </c>
      <c r="N137" s="225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8">+E137/E136-1</f>
        <v>2.274383786408829E-2</v>
      </c>
      <c r="R137" s="24">
        <f t="shared" ref="R137" si="109">+F137/F136-1</f>
        <v>2.2588423185939899E-2</v>
      </c>
      <c r="S137" s="24">
        <f t="shared" ref="S137" si="110">+G137/G136-1</f>
        <v>2.3042791425086362E-2</v>
      </c>
      <c r="T137" s="24">
        <f t="shared" ref="T137" si="111">+H137/H136-1</f>
        <v>2.3894083264951904E-2</v>
      </c>
      <c r="U137" s="24">
        <f t="shared" ref="U137" si="112">+I137/I136-1</f>
        <v>2.3853084457592599E-2</v>
      </c>
      <c r="V137" s="24">
        <f t="shared" ref="V137" si="113">+J137/J136-1</f>
        <v>2.2922959700383716E-2</v>
      </c>
      <c r="W137" s="24">
        <f t="shared" ref="W137" si="114">+K137/K136-1</f>
        <v>2.3788001197733388E-2</v>
      </c>
      <c r="X137" s="24">
        <f t="shared" ref="X137" si="115">+L137/L136-1</f>
        <v>2.4355278431865246E-2</v>
      </c>
      <c r="Y137" s="24">
        <f t="shared" ref="Y137" si="116">+M137/M136-1</f>
        <v>2.4671253231280499E-2</v>
      </c>
      <c r="Z137" s="24">
        <f t="shared" ref="Z137" si="117">+N137/N136-1</f>
        <v>2.4652160192931039E-2</v>
      </c>
      <c r="AA137" s="24">
        <f t="shared" ref="AA137" si="118">+O137/O136-1</f>
        <v>2.4036732610115408E-2</v>
      </c>
      <c r="AB137" s="24">
        <f>+PAT!Y110</f>
        <v>2.3958537199836538E-2</v>
      </c>
      <c r="AD137" s="24">
        <f t="shared" ref="AD137" si="119">+E137/E125-1</f>
        <v>0.35386162311161451</v>
      </c>
      <c r="AE137" s="24">
        <f t="shared" ref="AE137" si="120">+F137/F125-1</f>
        <v>0.35619733143618393</v>
      </c>
      <c r="AF137" s="24">
        <f t="shared" ref="AF137" si="121">+G137/G125-1</f>
        <v>0.34984544414326346</v>
      </c>
      <c r="AG137" s="24">
        <f t="shared" ref="AG137" si="122">+H137/H125-1</f>
        <v>0.34961663128217113</v>
      </c>
      <c r="AH137" s="24">
        <f t="shared" ref="AH137" si="123">+I137/I125-1</f>
        <v>0.34898808657207359</v>
      </c>
      <c r="AI137" s="24">
        <f t="shared" ref="AI137" si="124">+J137/J125-1</f>
        <v>0.35204331763740337</v>
      </c>
      <c r="AJ137" s="24">
        <f t="shared" ref="AJ137" si="125">+K137/K125-1</f>
        <v>0.35999083279142186</v>
      </c>
      <c r="AK137" s="24">
        <f t="shared" ref="AK137" si="126">+L137/L125-1</f>
        <v>0.36352430839699457</v>
      </c>
      <c r="AL137" s="24">
        <f t="shared" ref="AL137" si="127">+M137/M125-1</f>
        <v>0.3645892471025467</v>
      </c>
      <c r="AM137" s="24">
        <f t="shared" ref="AM137" si="128">+N137/N125-1</f>
        <v>0.36908992108263439</v>
      </c>
      <c r="AN137" s="24">
        <f t="shared" ref="AN137" si="129">+O137/O125-1</f>
        <v>0.36083771442824175</v>
      </c>
      <c r="AO137" s="24">
        <f>+PAT!AV110</f>
        <v>0.3536101897706323</v>
      </c>
      <c r="AQ137" s="24">
        <f t="shared" ref="AQ137" si="130">+Q137-Z137</f>
        <v>-1.9083223288427487E-3</v>
      </c>
      <c r="AR137" s="24">
        <f t="shared" ref="AR137" si="131">+AD137-AM137</f>
        <v>-1.5228297971019877E-2</v>
      </c>
      <c r="AS137" s="35">
        <f t="shared" ref="AS137" si="132">+D137</f>
        <v>45901</v>
      </c>
      <c r="AT137" s="19">
        <f t="shared" ref="AT137" si="133">+E137</f>
        <v>9559.291015625</v>
      </c>
      <c r="AU137" s="19">
        <f t="shared" ref="AU137" si="134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5">+AT137/AT$32</f>
        <v>95.592910156249999</v>
      </c>
      <c r="BA137" s="24">
        <f t="shared" ref="BA137" si="136">+AU137/AU$32</f>
        <v>96.460654296875006</v>
      </c>
      <c r="BB137" s="24">
        <f t="shared" ref="BB137" si="137">+AZ137-BA137</f>
        <v>-0.86774414062500682</v>
      </c>
      <c r="BD137" s="24">
        <f t="shared" ref="BD137" si="138">+AT137/AT$82</f>
        <v>23.630051192848978</v>
      </c>
      <c r="BE137" s="24">
        <f t="shared" ref="BE137" si="139">+AU137/AU$82</f>
        <v>23.46660046254291</v>
      </c>
      <c r="BF137" s="24">
        <f>+BD137-BE137</f>
        <v>0.16345073030606727</v>
      </c>
    </row>
    <row r="138" spans="4:58" x14ac:dyDescent="0.25">
      <c r="D138" s="37">
        <f>+PAT!A111</f>
        <v>45931</v>
      </c>
      <c r="E138" s="225">
        <f>'Salida Stata'!I108</f>
        <v>9786.208984375</v>
      </c>
      <c r="F138" s="225">
        <f>'Salida Stata'!O108</f>
        <v>9718.689453125</v>
      </c>
      <c r="G138" s="225">
        <f>'Salida Stata'!U108</f>
        <v>9719.001953125</v>
      </c>
      <c r="H138" s="225">
        <f>'Salida Stata'!AA108</f>
        <v>9764.00390625</v>
      </c>
      <c r="I138" s="225">
        <f>'Salida Stata'!AG108</f>
        <v>9810.6123046875</v>
      </c>
      <c r="J138" s="225">
        <f>'Salida Stata'!AM108</f>
        <v>9755.49609375</v>
      </c>
      <c r="K138" s="225">
        <f>'Salida Stata'!AS108</f>
        <v>9787.9140625</v>
      </c>
      <c r="L138" s="225">
        <f>'Salida Stata'!AY108</f>
        <v>9881.994140625</v>
      </c>
      <c r="M138" s="225">
        <f>'Salida Stata'!BE108</f>
        <v>9837.72265625</v>
      </c>
      <c r="N138" s="225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0">+E138/E137-1</f>
        <v>2.3737949642823386E-2</v>
      </c>
      <c r="R138" s="24">
        <f t="shared" ref="R138" si="141">+F138/F137-1</f>
        <v>2.364035603815795E-2</v>
      </c>
      <c r="S138" s="24">
        <f t="shared" ref="S138" si="142">+G138/G137-1</f>
        <v>2.3830076594947958E-2</v>
      </c>
      <c r="T138" s="24">
        <f t="shared" ref="T138" si="143">+H138/H137-1</f>
        <v>2.4411265312880515E-2</v>
      </c>
      <c r="U138" s="24">
        <f t="shared" ref="U138" si="144">+I138/I137-1</f>
        <v>2.3813961830929209E-2</v>
      </c>
      <c r="V138" s="24">
        <f t="shared" ref="V138" si="145">+J138/J137-1</f>
        <v>2.3099455422490811E-2</v>
      </c>
      <c r="W138" s="24">
        <f t="shared" ref="W138" si="146">+K138/K137-1</f>
        <v>2.4260887702225675E-2</v>
      </c>
      <c r="X138" s="24">
        <f t="shared" ref="X138" si="147">+L138/L137-1</f>
        <v>2.41364003563318E-2</v>
      </c>
      <c r="Y138" s="24">
        <f t="shared" ref="Y138" si="148">+M138/M137-1</f>
        <v>2.4844510711303558E-2</v>
      </c>
      <c r="Z138" s="24">
        <f t="shared" ref="Z138" si="149">+N138/N137-1</f>
        <v>2.481338782581255E-2</v>
      </c>
      <c r="AA138" s="24">
        <f t="shared" ref="AA138" si="150">+O138/O137-1</f>
        <v>2.4301371325418986E-2</v>
      </c>
      <c r="AB138" s="24">
        <f>+PAT!Y111</f>
        <v>2.4147869665913202E-2</v>
      </c>
      <c r="AD138" s="24">
        <f t="shared" ref="AD138" si="151">+E138/E126-1</f>
        <v>0.34251018513327236</v>
      </c>
      <c r="AE138" s="24">
        <f t="shared" ref="AE138" si="152">+F138/F126-1</f>
        <v>0.34264755909348876</v>
      </c>
      <c r="AF138" s="24">
        <f t="shared" ref="AF138" si="153">+G138/G126-1</f>
        <v>0.33852770476760807</v>
      </c>
      <c r="AG138" s="24">
        <f t="shared" ref="AG138" si="154">+H138/H126-1</f>
        <v>0.33972560008232633</v>
      </c>
      <c r="AH138" s="24">
        <f t="shared" ref="AH138" si="155">+I138/I126-1</f>
        <v>0.33818844114474422</v>
      </c>
      <c r="AI138" s="24">
        <f t="shared" ref="AI138" si="156">+J138/J126-1</f>
        <v>0.33924329399891429</v>
      </c>
      <c r="AJ138" s="24">
        <f t="shared" ref="AJ138" si="157">+K138/K126-1</f>
        <v>0.34858754401520975</v>
      </c>
      <c r="AK138" s="24">
        <f t="shared" ref="AK138" si="158">+L138/L126-1</f>
        <v>0.35081556236358913</v>
      </c>
      <c r="AL138" s="24">
        <f t="shared" ref="AL138" si="159">+M138/M126-1</f>
        <v>0.35324530192937464</v>
      </c>
      <c r="AM138" s="24">
        <f t="shared" ref="AM138" si="160">+N138/N126-1</f>
        <v>0.35570954906007257</v>
      </c>
      <c r="AN138" s="24">
        <f t="shared" ref="AN138" si="161">+O138/O126-1</f>
        <v>0.34865617949522365</v>
      </c>
      <c r="AO138" s="24">
        <f>+PAT!AV111</f>
        <v>0.34287117949047108</v>
      </c>
      <c r="AQ138" s="24">
        <f t="shared" ref="AQ138" si="162">+Q138-Z138</f>
        <v>-1.0754381829891635E-3</v>
      </c>
      <c r="AR138" s="24">
        <f t="shared" ref="AR138" si="163">+AD138-AM138</f>
        <v>-1.3199363926800212E-2</v>
      </c>
      <c r="AS138" s="35">
        <f t="shared" ref="AS138" si="164">+D138</f>
        <v>45931</v>
      </c>
      <c r="AT138" s="19">
        <f t="shared" ref="AT138" si="165">+E138</f>
        <v>9786.208984375</v>
      </c>
      <c r="AU138" s="19">
        <f t="shared" ref="AU138" si="166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7">+AT138/AT$32</f>
        <v>97.862089843749999</v>
      </c>
      <c r="BA138" s="24">
        <f t="shared" ref="BA138" si="168">+AU138/AU$32</f>
        <v>98.854169921874998</v>
      </c>
      <c r="BB138" s="24">
        <f t="shared" ref="BB138" si="169">+AZ138-BA138</f>
        <v>-0.99208007812499943</v>
      </c>
      <c r="BD138" s="24">
        <f t="shared" ref="BD138" si="170">+AT138/AT$82</f>
        <v>24.190980158122166</v>
      </c>
      <c r="BE138" s="24">
        <f t="shared" ref="BE138" si="171">+AU138/AU$82</f>
        <v>24.048886320773384</v>
      </c>
      <c r="BF138" s="24">
        <f>+BD138-BE138</f>
        <v>0.14209383734878145</v>
      </c>
    </row>
    <row r="139" spans="4:58" x14ac:dyDescent="0.25">
      <c r="D139" s="37">
        <f>+PAT!A112</f>
        <v>45962</v>
      </c>
      <c r="E139" s="225">
        <f>'Salida Stata'!I109</f>
        <v>10017.205078125</v>
      </c>
      <c r="F139" s="225">
        <f>'Salida Stata'!O109</f>
        <v>9937.478515625</v>
      </c>
      <c r="G139" s="225">
        <f>'Salida Stata'!U109</f>
        <v>9944.134765625</v>
      </c>
      <c r="H139" s="225">
        <f>'Salida Stata'!AA109</f>
        <v>9995.69921875</v>
      </c>
      <c r="I139" s="225">
        <f>'Salida Stata'!AG109</f>
        <v>10042.8984375</v>
      </c>
      <c r="J139" s="225">
        <f>'Salida Stata'!AM109</f>
        <v>9980.5634765625</v>
      </c>
      <c r="K139" s="225">
        <f>'Salida Stata'!AS109</f>
        <v>10017.8359375</v>
      </c>
      <c r="L139" s="225">
        <f>'Salida Stata'!AY109</f>
        <v>10117.4609375</v>
      </c>
      <c r="M139" s="225">
        <f>'Salida Stata'!BE109</f>
        <v>10074.9140625</v>
      </c>
      <c r="N139" s="225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2">+E139/E138-1</f>
        <v>2.3604246968240261E-2</v>
      </c>
      <c r="R139" s="24">
        <f t="shared" ref="R139" si="173">+F139/F138-1</f>
        <v>2.2512198126636296E-2</v>
      </c>
      <c r="S139" s="24">
        <f t="shared" ref="S139" si="174">+G139/G138-1</f>
        <v>2.3164190478180968E-2</v>
      </c>
      <c r="T139" s="24">
        <f t="shared" ref="T139" si="175">+H139/H138-1</f>
        <v>2.3729539103491071E-2</v>
      </c>
      <c r="U139" s="24">
        <f t="shared" ref="U139" si="176">+I139/I138-1</f>
        <v>2.3677027039537002E-2</v>
      </c>
      <c r="V139" s="24">
        <f t="shared" ref="V139" si="177">+J139/J138-1</f>
        <v>2.3070829063905007E-2</v>
      </c>
      <c r="W139" s="24">
        <f t="shared" ref="W139" si="178">+K139/K138-1</f>
        <v>2.3490385544034265E-2</v>
      </c>
      <c r="X139" s="24">
        <f t="shared" ref="X139" si="179">+L139/L138-1</f>
        <v>2.3827862425762181E-2</v>
      </c>
      <c r="Y139" s="24">
        <f t="shared" ref="Y139" si="180">+M139/M138-1</f>
        <v>2.4110397755451096E-2</v>
      </c>
      <c r="Z139" s="24">
        <f t="shared" ref="Z139" si="181">+N139/N138-1</f>
        <v>2.4407500513451641E-2</v>
      </c>
      <c r="AA139" s="24">
        <f t="shared" ref="AA139" si="182">+O139/O138-1</f>
        <v>2.3804173330914002E-2</v>
      </c>
      <c r="AB139" s="24">
        <f>+PAT!Y112</f>
        <v>2.3265529002305385E-2</v>
      </c>
      <c r="AD139" s="24">
        <f t="shared" ref="AD139" si="183">+E139/E127-1</f>
        <v>0.3287767900243983</v>
      </c>
      <c r="AE139" s="24">
        <f t="shared" ref="AE139" si="184">+F139/F127-1</f>
        <v>0.32829122848146586</v>
      </c>
      <c r="AF139" s="24">
        <f t="shared" ref="AF139" si="185">+G139/G127-1</f>
        <v>0.32520632993711152</v>
      </c>
      <c r="AG139" s="24">
        <f t="shared" ref="AG139" si="186">+H139/H127-1</f>
        <v>0.32755029806210989</v>
      </c>
      <c r="AH139" s="24">
        <f t="shared" ref="AH139" si="187">+I139/I127-1</f>
        <v>0.32608597259686811</v>
      </c>
      <c r="AI139" s="24">
        <f t="shared" ref="AI139" si="188">+J139/J127-1</f>
        <v>0.32661460900352579</v>
      </c>
      <c r="AJ139" s="24">
        <f t="shared" ref="AJ139" si="189">+K139/K127-1</f>
        <v>0.33519685121359477</v>
      </c>
      <c r="AK139" s="24">
        <f t="shared" ref="AK139" si="190">+L139/L127-1</f>
        <v>0.33868958365488688</v>
      </c>
      <c r="AL139" s="24">
        <f t="shared" ref="AL139" si="191">+M139/M127-1</f>
        <v>0.34047354326139545</v>
      </c>
      <c r="AM139" s="24">
        <f t="shared" ref="AM139" si="192">+N139/N127-1</f>
        <v>0.34332305779461025</v>
      </c>
      <c r="AN139" s="24">
        <f t="shared" ref="AN139" si="193">+O139/O127-1</f>
        <v>0.33594691195812953</v>
      </c>
      <c r="AO139" s="24">
        <f>+PAT!AV112</f>
        <v>0.33035836505996552</v>
      </c>
      <c r="AQ139" s="24">
        <f t="shared" ref="AQ139" si="194">+Q139-Z139</f>
        <v>-8.0325354521137982E-4</v>
      </c>
      <c r="AR139" s="24">
        <f t="shared" ref="AR139" si="195">+AD139-AM139</f>
        <v>-1.4546267770211951E-2</v>
      </c>
      <c r="AS139" s="35">
        <f t="shared" ref="AS139" si="196">+D139</f>
        <v>45962</v>
      </c>
      <c r="AT139" s="19">
        <f t="shared" ref="AT139" si="197">+E139</f>
        <v>10017.205078125</v>
      </c>
      <c r="AU139" s="19">
        <f t="shared" ref="AU139" si="198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199">+AT139/AT$32</f>
        <v>100.17205078124999</v>
      </c>
      <c r="BA139" s="24">
        <f t="shared" ref="BA139" si="200">+AU139/AU$32</f>
        <v>101.266953125</v>
      </c>
      <c r="BB139" s="24">
        <f t="shared" ref="BB139" si="201">+AZ139-BA139</f>
        <v>-1.0949023437500074</v>
      </c>
      <c r="BD139" s="24">
        <f t="shared" ref="BD139" si="202">+AT139/AT$82</f>
        <v>24.761990028178282</v>
      </c>
      <c r="BE139" s="24">
        <f t="shared" ref="BE139" si="203">+AU139/AU$82</f>
        <v>24.635859525995599</v>
      </c>
      <c r="BF139" s="24">
        <f>+BD139-BE139</f>
        <v>0.12613050218268285</v>
      </c>
    </row>
    <row r="140" spans="4:58" x14ac:dyDescent="0.25">
      <c r="D140" s="35"/>
    </row>
    <row r="141" spans="4:58" x14ac:dyDescent="0.25">
      <c r="D141" s="35"/>
    </row>
    <row r="142" spans="4:58" x14ac:dyDescent="0.25">
      <c r="D142" s="35"/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tabSelected="1" zoomScale="84" workbookViewId="0">
      <pane xSplit="2" ySplit="4" topLeftCell="BX97" activePane="bottomRight" state="frozen"/>
      <selection pane="topRight" activeCell="C1" sqref="C1"/>
      <selection pane="bottomLeft" activeCell="A5" sqref="A5"/>
      <selection pane="bottomRight" activeCell="CF112" sqref="CF112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74" width="22.140625" style="43" bestFit="1" customWidth="1"/>
    <col min="75" max="75" width="17.140625" style="43" bestFit="1" customWidth="1"/>
    <col min="76" max="83" width="17.85546875" style="43" bestFit="1" customWidth="1"/>
    <col min="8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7" t="s">
        <v>115</v>
      </c>
      <c r="BW1" s="237"/>
      <c r="BX1" s="237"/>
      <c r="BY1" s="237"/>
      <c r="BZ1" s="237"/>
      <c r="CA1" s="237"/>
      <c r="CB1" s="237"/>
      <c r="CC1" s="237"/>
      <c r="CD1" s="237"/>
      <c r="CE1" s="237"/>
      <c r="CF1" s="115"/>
      <c r="CH1" s="237" t="s">
        <v>116</v>
      </c>
      <c r="CI1" s="237"/>
      <c r="CJ1" s="237"/>
      <c r="CK1" s="237"/>
      <c r="CL1" s="237"/>
      <c r="CM1" s="237"/>
      <c r="CN1" s="237"/>
      <c r="CO1" s="237"/>
      <c r="CP1" s="237"/>
      <c r="CQ1" s="237"/>
      <c r="CR1" s="115"/>
      <c r="CT1" s="237" t="s">
        <v>117</v>
      </c>
      <c r="CU1" s="237"/>
      <c r="CV1" s="237"/>
      <c r="CW1" s="237"/>
      <c r="CX1" s="237"/>
      <c r="CY1" s="237"/>
      <c r="CZ1" s="237"/>
      <c r="DA1" s="237"/>
      <c r="DB1" s="237"/>
      <c r="DC1" s="237"/>
      <c r="DD1" s="115"/>
    </row>
    <row r="2" spans="1:108" x14ac:dyDescent="0.25">
      <c r="A2" s="113"/>
      <c r="B2" s="113"/>
      <c r="C2" s="238" t="s">
        <v>118</v>
      </c>
      <c r="D2" s="238"/>
      <c r="E2" s="238"/>
      <c r="F2" s="238"/>
      <c r="G2" s="238"/>
      <c r="H2" s="238"/>
      <c r="I2" s="113"/>
      <c r="J2" s="238" t="s">
        <v>119</v>
      </c>
      <c r="K2" s="238"/>
      <c r="L2" s="238"/>
      <c r="M2" s="238"/>
      <c r="N2" s="238"/>
      <c r="O2" s="238"/>
      <c r="P2" s="113"/>
      <c r="Q2" s="238" t="s">
        <v>120</v>
      </c>
      <c r="R2" s="238"/>
      <c r="S2" s="238"/>
      <c r="T2" s="238"/>
      <c r="U2" s="238"/>
      <c r="V2" s="238"/>
      <c r="W2" s="113"/>
      <c r="X2" s="238" t="s">
        <v>121</v>
      </c>
      <c r="Y2" s="238"/>
      <c r="Z2" s="238"/>
      <c r="AA2" s="238"/>
      <c r="AB2" s="238"/>
      <c r="AC2" s="238"/>
      <c r="AD2" s="113"/>
      <c r="AE2" s="238" t="s">
        <v>122</v>
      </c>
      <c r="AF2" s="238"/>
      <c r="AG2" s="238"/>
      <c r="AH2" s="238"/>
      <c r="AI2" s="238"/>
      <c r="AJ2" s="238"/>
      <c r="AK2" s="113"/>
      <c r="AL2" s="238" t="s">
        <v>123</v>
      </c>
      <c r="AM2" s="238"/>
      <c r="AN2" s="238"/>
      <c r="AO2" s="238"/>
      <c r="AP2" s="238"/>
      <c r="AQ2" s="238"/>
      <c r="AR2" s="113"/>
      <c r="AS2" s="238" t="s">
        <v>124</v>
      </c>
      <c r="AT2" s="238"/>
      <c r="AU2" s="238"/>
      <c r="AV2" s="238"/>
      <c r="AW2" s="238"/>
      <c r="AX2" s="238"/>
      <c r="AY2" s="113"/>
      <c r="AZ2" s="238" t="s">
        <v>125</v>
      </c>
      <c r="BA2" s="238"/>
      <c r="BB2" s="238"/>
      <c r="BC2" s="238"/>
      <c r="BD2" s="238"/>
      <c r="BE2" s="238"/>
      <c r="BF2" s="113"/>
      <c r="BG2" s="238" t="s">
        <v>126</v>
      </c>
      <c r="BH2" s="238"/>
      <c r="BI2" s="238"/>
      <c r="BJ2" s="238"/>
      <c r="BK2" s="238"/>
      <c r="BL2" s="238"/>
      <c r="BM2" s="113"/>
      <c r="BN2" s="238" t="s">
        <v>127</v>
      </c>
      <c r="BO2" s="238"/>
      <c r="BP2" s="238"/>
      <c r="BQ2" s="238"/>
      <c r="BR2" s="238"/>
      <c r="BS2" s="238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5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5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5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5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5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5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5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5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5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5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5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0.24795599999999984</v>
      </c>
    </row>
    <row r="18" spans="1:109" x14ac:dyDescent="0.25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0.25006226257777908</v>
      </c>
    </row>
    <row r="19" spans="1:109" x14ac:dyDescent="0.25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0.25437113435867365</v>
      </c>
    </row>
    <row r="20" spans="1:109" x14ac:dyDescent="0.25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0.25396523331662713</v>
      </c>
    </row>
    <row r="21" spans="1:109" x14ac:dyDescent="0.25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0.25498156776336267</v>
      </c>
    </row>
    <row r="22" spans="1:109" x14ac:dyDescent="0.25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0.26290756997415188</v>
      </c>
    </row>
    <row r="23" spans="1:109" x14ac:dyDescent="0.25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6"/>
        <v>144.03552730240432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0.29466497746489195</v>
      </c>
    </row>
    <row r="24" spans="1:109" x14ac:dyDescent="0.25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0.31209155496496921</v>
      </c>
    </row>
    <row r="25" spans="1:109" x14ac:dyDescent="0.25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0.34426110161125778</v>
      </c>
    </row>
    <row r="26" spans="1:109" x14ac:dyDescent="0.25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0.40542340474211969</v>
      </c>
    </row>
    <row r="27" spans="1:109" x14ac:dyDescent="0.25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0.45909689592535741</v>
      </c>
    </row>
    <row r="28" spans="1:109" x14ac:dyDescent="0.25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0.48469180289931746</v>
      </c>
    </row>
    <row r="29" spans="1:109" x14ac:dyDescent="0.25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0.4764559006888065</v>
      </c>
    </row>
    <row r="30" spans="1:109" x14ac:dyDescent="0.25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0.49312576630834082</v>
      </c>
    </row>
    <row r="31" spans="1:109" x14ac:dyDescent="0.25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0.51275713013779733</v>
      </c>
    </row>
    <row r="32" spans="1:109" x14ac:dyDescent="0.25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0.54732339935119079</v>
      </c>
    </row>
    <row r="33" spans="1:109" x14ac:dyDescent="0.25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0.55795122821591314</v>
      </c>
    </row>
    <row r="34" spans="1:109" x14ac:dyDescent="0.25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0.57296511981935572</v>
      </c>
    </row>
    <row r="35" spans="1:109" x14ac:dyDescent="0.25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0.55751895821492736</v>
      </c>
    </row>
    <row r="36" spans="1:109" x14ac:dyDescent="0.25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0.54386637070100718</v>
      </c>
    </row>
    <row r="37" spans="1:109" x14ac:dyDescent="0.25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0.54482558087056776</v>
      </c>
    </row>
    <row r="38" spans="1:109" x14ac:dyDescent="0.25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0.53542005697226358</v>
      </c>
    </row>
    <row r="39" spans="1:109" x14ac:dyDescent="0.25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0.50485307552858982</v>
      </c>
    </row>
    <row r="40" spans="1:109" x14ac:dyDescent="0.25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0.5209175300658877</v>
      </c>
    </row>
    <row r="41" spans="1:109" x14ac:dyDescent="0.25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0.5383240201633388</v>
      </c>
    </row>
    <row r="42" spans="1:109" x14ac:dyDescent="0.25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0.52855728676900671</v>
      </c>
    </row>
    <row r="43" spans="1:109" x14ac:dyDescent="0.25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0.50274891855201087</v>
      </c>
    </row>
    <row r="44" spans="1:109" x14ac:dyDescent="0.25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0.48356866551335198</v>
      </c>
    </row>
    <row r="45" spans="1:109" x14ac:dyDescent="0.25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0.45562931438707133</v>
      </c>
    </row>
    <row r="46" spans="1:109" x14ac:dyDescent="0.25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0.43421228214716923</v>
      </c>
    </row>
    <row r="47" spans="1:109" x14ac:dyDescent="0.25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0.42758749118769868</v>
      </c>
    </row>
    <row r="48" spans="1:109" x14ac:dyDescent="0.25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0.42390430987357575</v>
      </c>
    </row>
    <row r="49" spans="1:109" x14ac:dyDescent="0.25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0.40672941645865301</v>
      </c>
    </row>
    <row r="50" spans="1:109" x14ac:dyDescent="0.25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0.3662071923005068</v>
      </c>
    </row>
    <row r="51" spans="1:109" x14ac:dyDescent="0.25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0.37239040074240792</v>
      </c>
    </row>
    <row r="52" spans="1:109" x14ac:dyDescent="0.25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0.3579781989182178</v>
      </c>
    </row>
    <row r="53" spans="1:109" x14ac:dyDescent="0.25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0.36140587812345415</v>
      </c>
    </row>
    <row r="54" spans="1:109" x14ac:dyDescent="0.25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0.38531980309830005</v>
      </c>
    </row>
    <row r="55" spans="1:109" x14ac:dyDescent="0.25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0.40651782754865295</v>
      </c>
    </row>
    <row r="56" spans="1:109" x14ac:dyDescent="0.25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0.42648849702914249</v>
      </c>
    </row>
    <row r="57" spans="1:109" x14ac:dyDescent="0.25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0.46280152829043075</v>
      </c>
    </row>
    <row r="58" spans="1:109" x14ac:dyDescent="0.25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6"/>
        <v>475.28645264533782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0.48844728646747448</v>
      </c>
    </row>
    <row r="59" spans="1:109" x14ac:dyDescent="0.25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0.50200078391471603</v>
      </c>
    </row>
    <row r="60" spans="1:109" x14ac:dyDescent="0.25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0.51766171625105817</v>
      </c>
    </row>
    <row r="61" spans="1:109" x14ac:dyDescent="0.25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0.51423887270992519</v>
      </c>
    </row>
    <row r="62" spans="1:109" x14ac:dyDescent="0.25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0.52471217096959299</v>
      </c>
    </row>
    <row r="63" spans="1:109" x14ac:dyDescent="0.25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0.5211165082286735</v>
      </c>
    </row>
    <row r="64" spans="1:109" x14ac:dyDescent="0.25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0.51182345155032971</v>
      </c>
    </row>
    <row r="65" spans="1:109" x14ac:dyDescent="0.25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0.50941633543466325</v>
      </c>
    </row>
    <row r="66" spans="1:109" x14ac:dyDescent="0.25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0.50690162141591033</v>
      </c>
    </row>
    <row r="67" spans="1:109" x14ac:dyDescent="0.25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0.5231925686439769</v>
      </c>
    </row>
    <row r="68" spans="1:109" x14ac:dyDescent="0.25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0.55106630322138228</v>
      </c>
    </row>
    <row r="69" spans="1:109" x14ac:dyDescent="0.25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0.5803800857180077</v>
      </c>
    </row>
    <row r="70" spans="1:109" x14ac:dyDescent="0.25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0.6067992959624513</v>
      </c>
    </row>
    <row r="71" spans="1:109" x14ac:dyDescent="0.25">
      <c r="A71" s="110">
        <f t="shared" ref="A71:A112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0.63982581648779813</v>
      </c>
    </row>
    <row r="72" spans="1:109" x14ac:dyDescent="0.25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0.71002453931319232</v>
      </c>
    </row>
    <row r="73" spans="1:109" x14ac:dyDescent="0.25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0.78515273096755411</v>
      </c>
    </row>
    <row r="74" spans="1:109" x14ac:dyDescent="0.25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0.83029982395352242</v>
      </c>
    </row>
    <row r="75" spans="1:109" x14ac:dyDescent="0.25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0.88035684713137119</v>
      </c>
    </row>
    <row r="76" spans="1:109" x14ac:dyDescent="0.25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0.92412782322705045</v>
      </c>
    </row>
    <row r="77" spans="1:109" x14ac:dyDescent="0.25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1132.8311986337451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1132.8311986337451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1135.0535580469191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5.0482544927624495E-2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5.1348476379207142E-2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0.95439315191784413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0.94888169612320783</v>
      </c>
      <c r="DE77" s="48">
        <f>+[1]NAC!AG78</f>
        <v>0.9479318233519185</v>
      </c>
    </row>
    <row r="78" spans="1:109" x14ac:dyDescent="0.25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1201.3406022559113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1201.3406022559113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1203.4123453076327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6.0476268401499E-2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6.0225164509715379E-2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0.99417769408740186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0.9890894139234534</v>
      </c>
      <c r="DE78" s="48">
        <f>+[1]NAC!AG79</f>
        <v>0.98829086145403622</v>
      </c>
    </row>
    <row r="79" spans="1:109" x14ac:dyDescent="0.25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1287.4363598996849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1287.4363598996849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1283.3693961352524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7.1666401253816403E-2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6.6441939987893273E-2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1.0344112374796968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1.0253810009332627</v>
      </c>
      <c r="DE79" s="48">
        <f>+[1]NAC!AG80</f>
        <v>1.025007968469017</v>
      </c>
    </row>
    <row r="80" spans="1:109" x14ac:dyDescent="0.25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1388.8669365248034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1388.8669365248034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1381.8099224385596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7.8784924664564882E-2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7.6704748141690038E-2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1.0515080270693837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1.0431088488997937</v>
      </c>
      <c r="DE80" s="48">
        <f>+[1]NAC!AG81</f>
        <v>1.0429651896009893</v>
      </c>
    </row>
    <row r="81" spans="1:109" x14ac:dyDescent="0.25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1507.3937486217017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1507.3937486217017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1497.5421141076304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8.5340653578717784E-2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8.3754060373825823E-2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1.0971980051408257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1.0879737955139159</v>
      </c>
      <c r="DE81" s="48">
        <f>+[1]NAC!AG82</f>
        <v>1.0883405987029038</v>
      </c>
    </row>
    <row r="82" spans="1:109" x14ac:dyDescent="0.25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1621.7507527271403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1621.7507527271403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1613.6697615163621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7.5864056229503429E-2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7.7545496927764912E-2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1.1518012609521162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1.1417079145332498</v>
      </c>
      <c r="DE82" s="48">
        <f>+[1]NAC!AG83</f>
        <v>1.1424628923702809</v>
      </c>
    </row>
    <row r="83" spans="1:109" x14ac:dyDescent="0.25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1713.6710476407579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1713.6710476407579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1709.8095526514799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5.6679668413314621E-2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5.9578355762690549E-2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1.1592912780071658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1.1548847629118884</v>
      </c>
      <c r="DE83" s="48">
        <f>+[1]NAC!AG84</f>
        <v>1.1558027347843294</v>
      </c>
    </row>
    <row r="84" spans="1:109" x14ac:dyDescent="0.25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1818.3147260531246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1818.3147260531246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1818.7250356134959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6.1064040590772306E-2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6.3700359372256266E-2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1.1412636264700464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1.1344122509550796</v>
      </c>
      <c r="DE84" s="48">
        <f>+[1]NAC!AG85</f>
        <v>1.1344999360149153</v>
      </c>
    </row>
    <row r="85" spans="1:109" x14ac:dyDescent="0.25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2049.7100269870325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2049.7100269870325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2045.0252016693057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0.12725811303094914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0.12442791605355219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1.2548701415797132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1.2440133172479224</v>
      </c>
      <c r="DE85" s="48">
        <f>+[1]NAC!AG86</f>
        <v>1.2436750080888426</v>
      </c>
    </row>
    <row r="86" spans="1:109" x14ac:dyDescent="0.25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2310.8595055059968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2310.8595055059968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2305.9193226022953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0.1274080114165419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0.12757501507562252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1.3910074656078897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1.3831755790595603</v>
      </c>
      <c r="DE86" s="48">
        <f>+[1]NAC!AG87</f>
        <v>1.3828244500508422</v>
      </c>
    </row>
    <row r="87" spans="1:109" x14ac:dyDescent="0.25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2504.052005951894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2504.052005951894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2497.3684128611067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8.3602010414559835E-2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8.3025060062706713E-2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1.4320012312333663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1.4263285913689359</v>
      </c>
      <c r="DE87" s="48">
        <f>+[1]NAC!AG88</f>
        <v>1.4266146012563361</v>
      </c>
    </row>
    <row r="88" spans="1:109" x14ac:dyDescent="0.25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2827.1605876559447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2827.1605876559447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2817.1635106813828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0.12903429359136798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0.12805283200242901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1.6216464135360438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1.609410405058207</v>
      </c>
      <c r="DE88" s="48">
        <f>+[1]NAC!AG89</f>
        <v>1.6092081683813459</v>
      </c>
    </row>
    <row r="89" spans="1:109" x14ac:dyDescent="0.25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3547.2507096670656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3547.2507096670656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3534.030581528209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0.25470435784766021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0.2544641332066091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2.1313144570393536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2.1135364111004575</v>
      </c>
      <c r="DE89" s="48">
        <f>+[1]NAC!AG90</f>
        <v>2.114076437471768</v>
      </c>
    </row>
    <row r="90" spans="1:109" x14ac:dyDescent="0.25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4253.170286814905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4253.170286814905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4264.4260425295433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0.19900470390323632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0.20667491244104963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2.5403534008824655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2.5436116798680608</v>
      </c>
      <c r="DE90" s="48">
        <f>+[1]NAC!AG91</f>
        <v>2.542482786482557</v>
      </c>
    </row>
    <row r="91" spans="1:109" x14ac:dyDescent="0.25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4837.9022113267965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4837.9022113267965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4828.7569316773343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0.1374814279890455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0.13233454713944215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2.757779694604678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2.762562007648528</v>
      </c>
      <c r="DE91" s="48">
        <f>+[1]NAC!AG92</f>
        <v>2.7621843487350324</v>
      </c>
    </row>
    <row r="92" spans="1:109" x14ac:dyDescent="0.25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5374.0629091297933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5374.0629091297933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5359.9087618535323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0.11082503828781487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0.10999763245314043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2.8693864529431972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2.878904525735777</v>
      </c>
      <c r="DE92" s="48">
        <f>+[1]NAC!AG93</f>
        <v>2.8786907470031893</v>
      </c>
    </row>
    <row r="93" spans="1:109" x14ac:dyDescent="0.25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5905.3910395051826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5897.016737195625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5856.2530703223365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55"/>
        <v>5877.0609352850679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5842.9208728441627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5831.8888734073262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59"/>
        <v>5801.728355234799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5767.8497214254958</v>
      </c>
      <c r="BU93" s="42"/>
      <c r="BV93" s="45">
        <f t="shared" ca="1" si="61"/>
        <v>5905.3910395051826</v>
      </c>
      <c r="BW93" s="45">
        <f t="shared" ca="1" si="62"/>
        <v>5897.016737195625</v>
      </c>
      <c r="BX93" s="45">
        <f t="shared" ca="1" si="63"/>
        <v>5856.2530703223365</v>
      </c>
      <c r="BY93" s="45">
        <f t="shared" ca="1" si="64"/>
        <v>5848.8361368413998</v>
      </c>
      <c r="BZ93" s="45">
        <f t="shared" ca="1" si="65"/>
        <v>5877.0609352850679</v>
      </c>
      <c r="CA93" s="45">
        <f t="shared" ca="1" si="66"/>
        <v>5841.1946624222273</v>
      </c>
      <c r="CB93" s="45">
        <f t="shared" ca="1" si="67"/>
        <v>5842.9208728441627</v>
      </c>
      <c r="CC93" s="45">
        <f t="shared" ca="1" si="68"/>
        <v>5831.8888734073262</v>
      </c>
      <c r="CD93" s="45">
        <f t="shared" ca="1" si="69"/>
        <v>5801.728355234799</v>
      </c>
      <c r="CE93" s="45">
        <f t="shared" ca="1" si="70"/>
        <v>5767.8497214254958</v>
      </c>
      <c r="CF93" s="45" cm="1">
        <f t="array" aca="1" ref="CF93" ca="1">+SUMPRODUCT($BV$3:$CE$3/100,$BV93:$CE93)</f>
        <v>5832.8496151585732</v>
      </c>
      <c r="CG93" s="35">
        <f t="shared" si="73"/>
        <v>45383</v>
      </c>
      <c r="CH93" s="24">
        <f t="shared" ca="1" si="74"/>
        <v>8.3712968427366308E-2</v>
      </c>
      <c r="CI93" s="24">
        <f t="shared" ca="1" si="75"/>
        <v>8.4787781418589336E-2</v>
      </c>
      <c r="CJ93" s="24">
        <f t="shared" ca="1" si="76"/>
        <v>8.9725440387638189E-2</v>
      </c>
      <c r="CK93" s="24">
        <f t="shared" ca="1" si="77"/>
        <v>8.5358030767125781E-2</v>
      </c>
      <c r="CL93" s="24">
        <f t="shared" ca="1" si="78"/>
        <v>8.7980950406110203E-2</v>
      </c>
      <c r="CM93" s="24">
        <f t="shared" ca="1" si="79"/>
        <v>8.8393960052835618E-2</v>
      </c>
      <c r="CN93" s="24">
        <f t="shared" ca="1" si="80"/>
        <v>8.7803008021854367E-2</v>
      </c>
      <c r="CO93" s="24">
        <f t="shared" ca="1" si="81"/>
        <v>8.8291590768718731E-2</v>
      </c>
      <c r="CP93" s="24">
        <f t="shared" ca="1" si="82"/>
        <v>9.0244475794041934E-2</v>
      </c>
      <c r="CQ93" s="24">
        <f t="shared" ca="1" si="83"/>
        <v>9.028164903905056E-2</v>
      </c>
      <c r="CR93" s="24">
        <f t="shared" ca="1" si="71"/>
        <v>8.8236735795012233E-2</v>
      </c>
      <c r="CS93" s="35">
        <f t="shared" si="84"/>
        <v>45383</v>
      </c>
      <c r="CT93" s="24">
        <f t="shared" ca="1" si="85"/>
        <v>2.8490727198579489</v>
      </c>
      <c r="CU93" s="24">
        <f t="shared" ca="1" si="86"/>
        <v>2.8581206388754241</v>
      </c>
      <c r="CV93" s="24">
        <f t="shared" ca="1" si="87"/>
        <v>2.8850188118910878</v>
      </c>
      <c r="CW93" s="24">
        <f t="shared" ca="1" si="88"/>
        <v>2.8767701885792896</v>
      </c>
      <c r="CX93" s="24">
        <f t="shared" ca="1" si="89"/>
        <v>2.8914082586756829</v>
      </c>
      <c r="CY93" s="24">
        <f t="shared" ca="1" si="90"/>
        <v>2.8850894816009074</v>
      </c>
      <c r="CZ93" s="24">
        <f t="shared" ca="1" si="91"/>
        <v>2.9032614403138943</v>
      </c>
      <c r="DA93" s="24">
        <f t="shared" ca="1" si="92"/>
        <v>2.9015370431208978</v>
      </c>
      <c r="DB93" s="24">
        <f t="shared" ca="1" si="93"/>
        <v>2.9115243241411037</v>
      </c>
      <c r="DC93" s="24">
        <f t="shared" ca="1" si="94"/>
        <v>2.9205835341834789</v>
      </c>
      <c r="DD93" s="48">
        <f t="shared" ca="1" si="95"/>
        <v>2.8949486363088406</v>
      </c>
      <c r="DE93" s="48">
        <f>+[1]NAC!AG94</f>
        <v>2.894048796074471</v>
      </c>
    </row>
    <row r="94" spans="1:109" x14ac:dyDescent="0.25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6148.2543033605807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53"/>
        <v>6111.9216611963775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54"/>
        <v>6101.0385300956887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6042.4665069973817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6148.2543033605807</v>
      </c>
      <c r="BX94" s="45">
        <f t="shared" ca="1" si="63"/>
        <v>6111.9216611963775</v>
      </c>
      <c r="BY94" s="45">
        <f t="shared" ca="1" si="64"/>
        <v>6101.0385300956887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6042.4665069973817</v>
      </c>
      <c r="CE94" s="45">
        <f t="shared" ca="1" si="70"/>
        <v>6003.3101667614037</v>
      </c>
      <c r="CF94" s="45" cm="1">
        <f t="array" aca="1" ref="CF94" ca="1">+SUMPRODUCT($BV$3:$CE$3/100,$BV94:$CE94)</f>
        <v>6078.0440074846192</v>
      </c>
      <c r="CG94" s="35">
        <f t="shared" si="73"/>
        <v>45413</v>
      </c>
      <c r="CH94" s="24">
        <f t="shared" ca="1" si="74"/>
        <v>4.2767272618964736E-2</v>
      </c>
      <c r="CI94" s="24">
        <f t="shared" ca="1" si="75"/>
        <v>4.2604180615643639E-2</v>
      </c>
      <c r="CJ94" s="24">
        <f t="shared" ca="1" si="76"/>
        <v>4.3657367228491228E-2</v>
      </c>
      <c r="CK94" s="24">
        <f t="shared" ca="1" si="77"/>
        <v>4.3120098999813727E-2</v>
      </c>
      <c r="CL94" s="24">
        <f t="shared" ca="1" si="78"/>
        <v>4.2119115643090677E-2</v>
      </c>
      <c r="CM94" s="24">
        <f t="shared" ca="1" si="79"/>
        <v>4.2617202872379467E-2</v>
      </c>
      <c r="CN94" s="24">
        <f t="shared" ca="1" si="80"/>
        <v>4.19718627806418E-2</v>
      </c>
      <c r="CO94" s="24">
        <f t="shared" ca="1" si="81"/>
        <v>4.1621725118853981E-2</v>
      </c>
      <c r="CP94" s="24">
        <f t="shared" ca="1" si="82"/>
        <v>4.1494212934903851E-2</v>
      </c>
      <c r="CQ94" s="24">
        <f t="shared" ca="1" si="83"/>
        <v>4.0822916113999463E-2</v>
      </c>
      <c r="CR94" s="24">
        <f t="shared" ca="1" si="71"/>
        <v>4.203681022202721E-2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2.7431827039322818</v>
      </c>
      <c r="CV94" s="24">
        <f t="shared" ca="1" si="87"/>
        <v>2.768718251506006</v>
      </c>
      <c r="CW94" s="24">
        <f t="shared" ca="1" si="88"/>
        <v>2.7582186956664629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2.7752163891988748</v>
      </c>
      <c r="DC94" s="24">
        <f t="shared" ca="1" si="94"/>
        <v>2.7758914453588939</v>
      </c>
      <c r="DD94" s="48">
        <f t="shared" ca="1" si="95"/>
        <v>2.7665972012595033</v>
      </c>
      <c r="DE94" s="48">
        <f>+[1]NAC!AG95</f>
        <v>2.7641026419668697</v>
      </c>
    </row>
    <row r="95" spans="1:109" x14ac:dyDescent="0.25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52"/>
        <v>6428.3958007495958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6373.9343716920685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6402.43878780251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6367.414077290513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6325.8121877278745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6428.3958007495958</v>
      </c>
      <c r="BW95" s="45">
        <f t="shared" ca="1" si="62"/>
        <v>6419.5923456957635</v>
      </c>
      <c r="BX95" s="45">
        <f t="shared" ca="1" si="63"/>
        <v>6373.9343716920685</v>
      </c>
      <c r="BY95" s="45">
        <f t="shared" ca="1" si="64"/>
        <v>6374.0436778884941</v>
      </c>
      <c r="BZ95" s="45">
        <f t="shared" ca="1" si="65"/>
        <v>6402.43878780251</v>
      </c>
      <c r="CA95" s="45">
        <f t="shared" ca="1" si="66"/>
        <v>6368.022683183046</v>
      </c>
      <c r="CB95" s="45">
        <f t="shared" ca="1" si="67"/>
        <v>6367.414077290513</v>
      </c>
      <c r="CC95" s="45">
        <f t="shared" ca="1" si="68"/>
        <v>6353.6126165586811</v>
      </c>
      <c r="CD95" s="45">
        <f t="shared" ca="1" si="69"/>
        <v>6325.8121877278745</v>
      </c>
      <c r="CE95" s="45">
        <f t="shared" ca="1" si="70"/>
        <v>6286.03680472817</v>
      </c>
      <c r="CF95" s="45" cm="1">
        <f t="array" aca="1" ref="CF95" ca="1">+SUMPRODUCT($BV$3:$CE$3/100,$BV95:$CE95)</f>
        <v>6355.3877658598049</v>
      </c>
      <c r="CG95" s="35">
        <f t="shared" si="73"/>
        <v>45444</v>
      </c>
      <c r="CH95" s="24">
        <f t="shared" ca="1" si="74"/>
        <v>4.3918407629484513E-2</v>
      </c>
      <c r="CI95" s="24">
        <f t="shared" ca="1" si="75"/>
        <v>4.4132534040902005E-2</v>
      </c>
      <c r="CJ95" s="24">
        <f t="shared" ca="1" si="76"/>
        <v>4.2869121206046801E-2</v>
      </c>
      <c r="CK95" s="24">
        <f t="shared" ca="1" si="77"/>
        <v>4.4747323991825905E-2</v>
      </c>
      <c r="CL95" s="24">
        <f t="shared" ca="1" si="78"/>
        <v>4.5364816435001121E-2</v>
      </c>
      <c r="CM95" s="24">
        <f t="shared" ca="1" si="79"/>
        <v>4.5630001489841865E-2</v>
      </c>
      <c r="CN95" s="24">
        <f t="shared" ca="1" si="80"/>
        <v>4.5868533433233161E-2</v>
      </c>
      <c r="CO95" s="24">
        <f t="shared" ca="1" si="81"/>
        <v>4.592721336317207E-2</v>
      </c>
      <c r="CP95" s="24">
        <f t="shared" ca="1" si="82"/>
        <v>4.6892387471634045E-2</v>
      </c>
      <c r="CQ95" s="24">
        <f t="shared" ca="1" si="83"/>
        <v>4.7095124208664352E-2</v>
      </c>
      <c r="CR95" s="24">
        <f t="shared" ca="1" si="71"/>
        <v>4.5630429466068323E-2</v>
      </c>
      <c r="CS95" s="35">
        <f t="shared" si="84"/>
        <v>45444</v>
      </c>
      <c r="CT95" s="24">
        <f t="shared" ca="1" si="85"/>
        <v>2.6913391179948976</v>
      </c>
      <c r="CU95" s="24">
        <f t="shared" ca="1" si="86"/>
        <v>2.697388894675774</v>
      </c>
      <c r="CV95" s="24">
        <f t="shared" ca="1" si="87"/>
        <v>2.7194620172098838</v>
      </c>
      <c r="CW95" s="24">
        <f t="shared" ca="1" si="88"/>
        <v>2.7110370334532443</v>
      </c>
      <c r="CX95" s="24">
        <f t="shared" ca="1" si="89"/>
        <v>2.7214346287725619</v>
      </c>
      <c r="CY95" s="24">
        <f t="shared" ca="1" si="90"/>
        <v>2.7162366494284198</v>
      </c>
      <c r="CZ95" s="24">
        <f t="shared" ca="1" si="91"/>
        <v>2.7259453195862151</v>
      </c>
      <c r="DA95" s="24">
        <f t="shared" ca="1" si="92"/>
        <v>2.7195768698956724</v>
      </c>
      <c r="DB95" s="24">
        <f t="shared" ca="1" si="93"/>
        <v>2.7243823274950008</v>
      </c>
      <c r="DC95" s="24">
        <f t="shared" ca="1" si="94"/>
        <v>2.7198645746733314</v>
      </c>
      <c r="DD95" s="48">
        <f t="shared" ca="1" si="95"/>
        <v>2.717015006732308</v>
      </c>
      <c r="DE95" s="48">
        <f>+[1]NAC!AG96</f>
        <v>2.7152970133857899</v>
      </c>
    </row>
    <row r="96" spans="1:109" x14ac:dyDescent="0.25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6653.56005859375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6684.70703125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6448.423828125</v>
      </c>
      <c r="P96" s="42">
        <f ca="1">+SUMPRODUCT(J$3:$O$3,J96:O96)</f>
        <v>6667.5849917405121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6785.4580078125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6479.62939453125</v>
      </c>
      <c r="W96" s="42">
        <f t="shared" ca="1" si="53"/>
        <v>6624.3980689733426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6705.71142578125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6626.2647066817244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6549.3115234375</v>
      </c>
      <c r="AK96" s="42">
        <f t="shared" ca="1" si="55"/>
        <v>6657.9954616348514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6679.22998046875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6622.2049081496989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6574.54443359375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6520.67236328125</v>
      </c>
      <c r="BF96" s="42">
        <f t="shared" ca="1" si="58"/>
        <v>6613.1730649100991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6704.59912109375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6589.489220247121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6667.5849917405121</v>
      </c>
      <c r="BX96" s="45">
        <f t="shared" ca="1" si="63"/>
        <v>6624.3980689733426</v>
      </c>
      <c r="BY96" s="45">
        <f t="shared" ca="1" si="64"/>
        <v>6626.2647066817244</v>
      </c>
      <c r="BZ96" s="45">
        <f t="shared" ca="1" si="65"/>
        <v>6657.9954616348514</v>
      </c>
      <c r="CA96" s="45">
        <f t="shared" ca="1" si="66"/>
        <v>6622.2049081496989</v>
      </c>
      <c r="CB96" s="45">
        <f t="shared" ca="1" si="67"/>
        <v>6624.255910578835</v>
      </c>
      <c r="CC96" s="45">
        <f t="shared" ca="1" si="68"/>
        <v>6613.1730649100991</v>
      </c>
      <c r="CD96" s="45">
        <f t="shared" ca="1" si="69"/>
        <v>6589.489220247121</v>
      </c>
      <c r="CE96" s="45">
        <f t="shared" ca="1" si="70"/>
        <v>6551.4325163519034</v>
      </c>
      <c r="CF96" s="45" cm="1">
        <f t="array" aca="1" ref="CF96" ca="1">+SUMPRODUCT($BV$3:$CE$3/100,$BV96:$CE96)</f>
        <v>6612.6374089590827</v>
      </c>
      <c r="CG96" s="35">
        <f t="shared" si="73"/>
        <v>45474</v>
      </c>
      <c r="CH96" s="24">
        <f t="shared" ref="CH96:CH108" ca="1" si="96">+BV96/BV95-1</f>
        <v>3.8219628180359511E-2</v>
      </c>
      <c r="CI96" s="24">
        <f t="shared" ref="CI96:CI108" ca="1" si="97">+BW96/BW95-1</f>
        <v>3.8630590961281852E-2</v>
      </c>
      <c r="CJ96" s="24">
        <f t="shared" ref="CJ96:CJ108" ca="1" si="98">+BX96/BX95-1</f>
        <v>3.9294991550844038E-2</v>
      </c>
      <c r="CK96" s="24">
        <f t="shared" ref="CK96:CK108" ca="1" si="99">+BY96/BY95-1</f>
        <v>3.9570018898392956E-2</v>
      </c>
      <c r="CL96" s="24">
        <f t="shared" ref="CL96:CL108" ca="1" si="100">+BZ96/BZ95-1</f>
        <v>3.9915520054515818E-2</v>
      </c>
      <c r="CM96" s="24">
        <f t="shared" ref="CM96:CM108" ca="1" si="101">+CA96/CA95-1</f>
        <v>3.991540822207007E-2</v>
      </c>
      <c r="CN96" s="24">
        <f t="shared" ref="CN96:CN108" ca="1" si="102">+CB96/CB95-1</f>
        <v>4.0336913882254466E-2</v>
      </c>
      <c r="CO96" s="24">
        <f t="shared" ref="CO96:CO108" ca="1" si="103">+CC96/CC95-1</f>
        <v>4.0852419562841469E-2</v>
      </c>
      <c r="CP96" s="24">
        <f t="shared" ref="CP96:CP108" ca="1" si="104">+CD96/CD95-1</f>
        <v>4.1682715941327109E-2</v>
      </c>
      <c r="CQ96" s="24">
        <f t="shared" ref="CQ96:CQ108" ca="1" si="105">+CE96/CE95-1</f>
        <v>4.2219878735694216E-2</v>
      </c>
      <c r="CR96" s="24">
        <f t="shared" ref="CR96:CR108" ca="1" si="106">+CF96/CF95-1</f>
        <v>4.0477411068634561E-2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2.6175638297860671</v>
      </c>
      <c r="CV96" s="24">
        <f t="shared" ref="CV96:CV108" ca="1" si="109">+BX96/BX84-1</f>
        <v>2.6431526259221427</v>
      </c>
      <c r="CW96" s="24">
        <f t="shared" ref="CW96:CW108" ca="1" si="110">+BY96/BY84-1</f>
        <v>2.6300904058963663</v>
      </c>
      <c r="CX96" s="24">
        <f t="shared" ref="CX96:CX108" ca="1" si="111">+BZ96/BZ84-1</f>
        <v>2.6403084050790526</v>
      </c>
      <c r="CY96" s="24">
        <f t="shared" ref="CY96:CY108" ca="1" si="112">+CA96/CA84-1</f>
        <v>2.6344031672917785</v>
      </c>
      <c r="CZ96" s="24">
        <f t="shared" ref="CZ96:CZ108" ca="1" si="113">+CB96/CB84-1</f>
        <v>2.6438120023628606</v>
      </c>
      <c r="DA96" s="24">
        <f t="shared" ref="DA96:DA108" ca="1" si="114">+CC96/CC84-1</f>
        <v>2.6385253986573081</v>
      </c>
      <c r="DB96" s="24">
        <f t="shared" ref="DB96:DB108" ca="1" si="115">+CD96/CD84-1</f>
        <v>2.6419301538575235</v>
      </c>
      <c r="DC96" s="24">
        <f t="shared" ref="DC96:DC108" ca="1" si="116">+CE96/CE84-1</f>
        <v>2.6369420791890832</v>
      </c>
      <c r="DD96" s="48">
        <f t="shared" ref="DD96:DD108" ca="1" si="117">+CF96/CF84-1</f>
        <v>2.63586428925387</v>
      </c>
      <c r="DE96" s="48">
        <f>+[1]NAC!AG97</f>
        <v>2.6344572785918889</v>
      </c>
    </row>
    <row r="97" spans="1:110" x14ac:dyDescent="0.25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7101.2939453125</v>
      </c>
      <c r="H97" s="19" cm="1">
        <f t="array" aca="1" ref="H97" ca="1">INDIRECT(_xlfn.CONCAT(H$4,"_d!",H$1,$A97))</f>
        <v>6811.5537109375</v>
      </c>
      <c r="I97" s="42">
        <f t="shared" ca="1" si="52"/>
        <v>6954.1999317770342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6984.54833984375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6944.7292816686313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7086.00537109375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6901.1258801030963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6970.96240234375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6901.8048188560142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6995.5390625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6865.0657882786527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6954.1999317770342</v>
      </c>
      <c r="BW97" s="45">
        <f t="shared" ca="1" si="62"/>
        <v>6944.7292816686313</v>
      </c>
      <c r="BX97" s="45">
        <f t="shared" ca="1" si="63"/>
        <v>6901.1258801030963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6901.8048188560142</v>
      </c>
      <c r="CC97" s="45">
        <f t="shared" ca="1" si="68"/>
        <v>6888.852897458838</v>
      </c>
      <c r="CD97" s="45">
        <f t="shared" ca="1" si="69"/>
        <v>6865.0657882786527</v>
      </c>
      <c r="CE97" s="45">
        <f t="shared" ca="1" si="70"/>
        <v>6829.6046971347778</v>
      </c>
      <c r="CF97" s="45" cm="1">
        <f t="array" aca="1" ref="CF97" ca="1">+SUMPRODUCT($BV$3:$CE$3/100,$BV97:$CE97)</f>
        <v>6888.993035084166</v>
      </c>
      <c r="CG97" s="35">
        <f t="shared" si="73"/>
        <v>45505</v>
      </c>
      <c r="CH97" s="24">
        <f t="shared" ca="1" si="96"/>
        <v>4.1970271948734039E-2</v>
      </c>
      <c r="CI97" s="24">
        <f t="shared" ca="1" si="97"/>
        <v>4.1565917835532984E-2</v>
      </c>
      <c r="CJ97" s="24">
        <f t="shared" ca="1" si="98"/>
        <v>4.1774031126822209E-2</v>
      </c>
      <c r="CK97" s="24">
        <f t="shared" ca="1" si="99"/>
        <v>4.1579570876794536E-2</v>
      </c>
      <c r="CL97" s="24">
        <f t="shared" ca="1" si="100"/>
        <v>4.095697971092549E-2</v>
      </c>
      <c r="CM97" s="24">
        <f t="shared" ca="1" si="101"/>
        <v>4.1460879972332831E-2</v>
      </c>
      <c r="CN97" s="24">
        <f t="shared" ca="1" si="102"/>
        <v>4.1898880723182375E-2</v>
      </c>
      <c r="CO97" s="24">
        <f t="shared" ca="1" si="103"/>
        <v>4.1686468786294562E-2</v>
      </c>
      <c r="CP97" s="24">
        <f t="shared" ca="1" si="104"/>
        <v>4.1820626579793796E-2</v>
      </c>
      <c r="CQ97" s="24">
        <f t="shared" ca="1" si="105"/>
        <v>4.2459749083666232E-2</v>
      </c>
      <c r="CR97" s="24">
        <f t="shared" ca="1" si="106"/>
        <v>4.1792042876971358E-2</v>
      </c>
      <c r="CS97" s="35">
        <f t="shared" si="84"/>
        <v>45505</v>
      </c>
      <c r="CT97" s="24">
        <f t="shared" ca="1" si="107"/>
        <v>2.3264681739797743</v>
      </c>
      <c r="CU97" s="24">
        <f t="shared" ca="1" si="108"/>
        <v>2.3360859128820466</v>
      </c>
      <c r="CV97" s="24">
        <f t="shared" ca="1" si="109"/>
        <v>2.3668791142361703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2.379955959449072</v>
      </c>
      <c r="DA97" s="24">
        <f t="shared" ca="1" si="114"/>
        <v>2.3748324540298</v>
      </c>
      <c r="DB97" s="24">
        <f t="shared" ca="1" si="115"/>
        <v>2.3807047972548636</v>
      </c>
      <c r="DC97" s="24">
        <f t="shared" ca="1" si="116"/>
        <v>2.3804698898914718</v>
      </c>
      <c r="DD97" s="48">
        <f t="shared" ca="1" si="117"/>
        <v>2.3686592367961254</v>
      </c>
      <c r="DE97" s="48">
        <f>+[1]NAC!AG98</f>
        <v>2.3671661538870934</v>
      </c>
      <c r="DF97" s="24"/>
    </row>
    <row r="98" spans="1:110" x14ac:dyDescent="0.25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7243.29638671875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7183.1081809400657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7161.7509765625</v>
      </c>
      <c r="L98" s="19" cm="1">
        <f t="array" aca="1" ref="L98" ca="1">INDIRECT(_xlfn.CONCAT(L$4,"_d!",L$1,$A98))</f>
        <v>7240.86572265625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7292.42529296875</v>
      </c>
      <c r="O98" s="19" cm="1">
        <f t="array" aca="1" ref="O98" ca="1">INDIRECT(_xlfn.CONCAT(O$4,"_d!",O$1,$A98))</f>
        <v>7000.634765625</v>
      </c>
      <c r="P98" s="42">
        <f ca="1">+SUMPRODUCT(J$3:$O$3,J98:O98)</f>
        <v>7175.4188361336692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7144.4436911028761</v>
      </c>
      <c r="X98" s="19" cm="1">
        <f t="array" aca="1" ref="X98" ca="1">INDIRECT(_xlfn.CONCAT(X$4,"_d!",X$1,$A98))</f>
        <v>7066.02587890625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7225.1953125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7062.25146484375</v>
      </c>
      <c r="AD98" s="42">
        <f t="shared" ca="1" si="54"/>
        <v>7135.4441605833672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7284.0419921875</v>
      </c>
      <c r="AJ98" s="19" cm="1">
        <f t="array" aca="1" ref="AJ98" ca="1">INDIRECT(_xlfn.CONCAT(AJ$4,"_d!",AJ$1,$A98))</f>
        <v>7103.4111328125</v>
      </c>
      <c r="AK98" s="42">
        <f t="shared" ca="1" si="55"/>
        <v>7166.6152752850876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7052.46435546875</v>
      </c>
      <c r="AR98" s="42">
        <f t="shared" ca="1" si="56"/>
        <v>7133.9423306065983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7217.71435546875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7026.5732421875</v>
      </c>
      <c r="AY98" s="42">
        <f t="shared" ca="1" si="57"/>
        <v>7141.6778557142688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7119.052734375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7076.587890625</v>
      </c>
      <c r="BF98" s="42">
        <f t="shared" ca="1" si="58"/>
        <v>7129.1599529678297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7192.37060546875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7074.1723047151936</v>
      </c>
      <c r="BU98" s="42"/>
      <c r="BV98" s="45">
        <f t="shared" ca="1" si="61"/>
        <v>7183.1081809400657</v>
      </c>
      <c r="BW98" s="45">
        <f t="shared" ca="1" si="62"/>
        <v>7175.4188361336692</v>
      </c>
      <c r="BX98" s="45">
        <f t="shared" ca="1" si="63"/>
        <v>7144.4436911028761</v>
      </c>
      <c r="BY98" s="45">
        <f t="shared" ca="1" si="64"/>
        <v>7135.4441605833672</v>
      </c>
      <c r="BZ98" s="45">
        <f t="shared" ca="1" si="65"/>
        <v>7166.6152752850876</v>
      </c>
      <c r="CA98" s="45">
        <f t="shared" ca="1" si="66"/>
        <v>7133.9423306065983</v>
      </c>
      <c r="CB98" s="45">
        <f t="shared" ca="1" si="67"/>
        <v>7141.6778557142688</v>
      </c>
      <c r="CC98" s="45">
        <f t="shared" ca="1" si="68"/>
        <v>7129.1599529678297</v>
      </c>
      <c r="CD98" s="45">
        <f t="shared" ca="1" si="69"/>
        <v>7106.9456684925017</v>
      </c>
      <c r="CE98" s="45">
        <f t="shared" ca="1" si="70"/>
        <v>7074.1723047151936</v>
      </c>
      <c r="CF98" s="45" cm="1">
        <f t="array" aca="1" ref="CF98" ca="1">+SUMPRODUCT($BV$3:$CE$3/100,$BV98:$CE98)</f>
        <v>7128.0109346985291</v>
      </c>
      <c r="CG98" s="35">
        <f t="shared" ref="CG98:CG108" si="118">+B98</f>
        <v>45536</v>
      </c>
      <c r="CH98" s="24">
        <f t="shared" ca="1" si="96"/>
        <v>3.2916547037573851E-2</v>
      </c>
      <c r="CI98" s="24">
        <f t="shared" ca="1" si="97"/>
        <v>3.3217933357599483E-2</v>
      </c>
      <c r="CJ98" s="24">
        <f t="shared" ca="1" si="98"/>
        <v>3.5257697834682133E-2</v>
      </c>
      <c r="CK98" s="24">
        <f t="shared" ca="1" si="99"/>
        <v>3.3855345269473647E-2</v>
      </c>
      <c r="CL98" s="24">
        <f t="shared" ca="1" si="100"/>
        <v>3.4041132406075647E-2</v>
      </c>
      <c r="CM98" s="24">
        <f t="shared" ca="1" si="101"/>
        <v>3.4389296831009775E-2</v>
      </c>
      <c r="CN98" s="24">
        <f t="shared" ca="1" si="102"/>
        <v>3.4755117415507186E-2</v>
      </c>
      <c r="CO98" s="24">
        <f t="shared" ca="1" si="103"/>
        <v>3.4883464502143191E-2</v>
      </c>
      <c r="CP98" s="24">
        <f t="shared" ca="1" si="104"/>
        <v>3.5233439514422704E-2</v>
      </c>
      <c r="CQ98" s="24">
        <f t="shared" ca="1" si="105"/>
        <v>3.5809921426787517E-2</v>
      </c>
      <c r="CR98" s="24">
        <f t="shared" ca="1" si="106"/>
        <v>3.4695622189933495E-2</v>
      </c>
      <c r="CS98" s="35">
        <f t="shared" ref="CS98:CS108" si="119">+CG98</f>
        <v>45536</v>
      </c>
      <c r="CT98" s="24">
        <f t="shared" ca="1" si="107"/>
        <v>2.0327459353461079</v>
      </c>
      <c r="CU98" s="24">
        <f t="shared" ca="1" si="108"/>
        <v>2.0447498939385729</v>
      </c>
      <c r="CV98" s="24">
        <f t="shared" ca="1" si="109"/>
        <v>2.0916824125742317</v>
      </c>
      <c r="CW98" s="24">
        <f t="shared" ca="1" si="110"/>
        <v>2.0750643665628359</v>
      </c>
      <c r="CX98" s="24">
        <f t="shared" ca="1" si="111"/>
        <v>2.0845846347234724</v>
      </c>
      <c r="CY98" s="24">
        <f t="shared" ca="1" si="112"/>
        <v>2.0844582843316233</v>
      </c>
      <c r="CZ98" s="24">
        <f t="shared" ca="1" si="113"/>
        <v>2.1014597709721179</v>
      </c>
      <c r="DA98" s="24">
        <f t="shared" ca="1" si="114"/>
        <v>2.0999292277652208</v>
      </c>
      <c r="DB98" s="24">
        <f t="shared" ca="1" si="115"/>
        <v>2.1105790971396043</v>
      </c>
      <c r="DC98" s="24">
        <f t="shared" ca="1" si="116"/>
        <v>2.1140416662314672</v>
      </c>
      <c r="DD98" s="48">
        <f t="shared" ca="1" si="117"/>
        <v>2.0911796717390643</v>
      </c>
      <c r="DE98" s="48">
        <f>+[1]NAC!AG99</f>
        <v>2.0900114198983206</v>
      </c>
      <c r="DF98" s="24"/>
    </row>
    <row r="99" spans="1:110" x14ac:dyDescent="0.25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7289.48583984375</v>
      </c>
      <c r="I99" s="42">
        <f t="shared" ca="1" si="52"/>
        <v>7356.7661583570134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7439.06494140625</v>
      </c>
      <c r="O99" s="19" cm="1">
        <f t="array" aca="1" ref="O99" ca="1">INDIRECT(_xlfn.CONCAT(O$4,"_d!",O$1,$A99))</f>
        <v>7238.45166015625</v>
      </c>
      <c r="P99" s="42">
        <f ca="1">+SUMPRODUCT(J$3:$O$3,J99:O99)</f>
        <v>7353.2265528981843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7432.10498046875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7260.96435546875</v>
      </c>
      <c r="W99" s="42">
        <f t="shared" ca="1" si="53"/>
        <v>7329.2736762080758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7288.0625</v>
      </c>
      <c r="AD99" s="42">
        <f t="shared" ca="1" si="54"/>
        <v>7318.8256146998483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7488.578125</v>
      </c>
      <c r="AI99" s="19" cm="1">
        <f t="array" aca="1" ref="AI99" ca="1">INDIRECT(_xlfn.CONCAT(AI$4,"_d!",AI$1,$A99))</f>
        <v>7438.42529296875</v>
      </c>
      <c r="AJ99" s="19" cm="1">
        <f t="array" aca="1" ref="AJ99" ca="1">INDIRECT(_xlfn.CONCAT(AJ$4,"_d!",AJ$1,$A99))</f>
        <v>7331.263671875</v>
      </c>
      <c r="AK99" s="42">
        <f t="shared" ca="1" si="55"/>
        <v>7353.1213536485775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7334.5869140625</v>
      </c>
      <c r="AU99" s="19" cm="1">
        <f t="array" aca="1" ref="AU99" ca="1">INDIRECT(_xlfn.CONCAT(AU$4,"_d!",AU$1,$A99))</f>
        <v>7413.53076171875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7473.33203125</v>
      </c>
      <c r="AX99" s="19" cm="1">
        <f t="array" aca="1" ref="AX99" ca="1">INDIRECT(_xlfn.CONCAT(AX$4,"_d!",AX$1,$A99))</f>
        <v>7257.900390625</v>
      </c>
      <c r="AY99" s="42">
        <f t="shared" ca="1" si="57"/>
        <v>7333.6203584847581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7315.576171875</v>
      </c>
      <c r="BF99" s="42">
        <f t="shared" ca="1" si="58"/>
        <v>7325.0435467804491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7419.255859375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7281.6736431544323</v>
      </c>
      <c r="BU99" s="42"/>
      <c r="BV99" s="45">
        <f t="shared" ca="1" si="61"/>
        <v>7356.7661583570134</v>
      </c>
      <c r="BW99" s="45">
        <f t="shared" ca="1" si="62"/>
        <v>7353.2265528981843</v>
      </c>
      <c r="BX99" s="45">
        <f t="shared" ca="1" si="63"/>
        <v>7329.2736762080758</v>
      </c>
      <c r="BY99" s="45">
        <f t="shared" ca="1" si="64"/>
        <v>7318.8256146998483</v>
      </c>
      <c r="BZ99" s="45">
        <f t="shared" ca="1" si="65"/>
        <v>7353.1213536485775</v>
      </c>
      <c r="CA99" s="45">
        <f t="shared" ca="1" si="66"/>
        <v>7323.2012998321979</v>
      </c>
      <c r="CB99" s="45">
        <f t="shared" ca="1" si="67"/>
        <v>7333.6203584847581</v>
      </c>
      <c r="CC99" s="45">
        <f t="shared" ca="1" si="68"/>
        <v>7325.0435467804491</v>
      </c>
      <c r="CD99" s="45">
        <f t="shared" ca="1" si="69"/>
        <v>7307.8505503881097</v>
      </c>
      <c r="CE99" s="45">
        <f t="shared" ca="1" si="70"/>
        <v>7281.6736431544323</v>
      </c>
      <c r="CF99" s="45" cm="1">
        <f t="array" aca="1" ref="CF99" ca="1">+SUMPRODUCT($BV$3:$CE$3/100,$BV99:$CE99)</f>
        <v>7320.6326693415886</v>
      </c>
      <c r="CG99" s="35">
        <f t="shared" si="118"/>
        <v>45566</v>
      </c>
      <c r="CH99" s="24">
        <f t="shared" ca="1" si="96"/>
        <v>2.4175882228495205E-2</v>
      </c>
      <c r="CI99" s="24">
        <f t="shared" ca="1" si="97"/>
        <v>2.4780116788321704E-2</v>
      </c>
      <c r="CJ99" s="24">
        <f t="shared" ca="1" si="98"/>
        <v>2.5870451653971616E-2</v>
      </c>
      <c r="CK99" s="24">
        <f t="shared" ca="1" si="99"/>
        <v>2.5700075564951019E-2</v>
      </c>
      <c r="CL99" s="24">
        <f t="shared" ca="1" si="100"/>
        <v>2.6024290575033193E-2</v>
      </c>
      <c r="CM99" s="24">
        <f t="shared" ca="1" si="101"/>
        <v>2.6529366296335954E-2</v>
      </c>
      <c r="CN99" s="24">
        <f t="shared" ca="1" si="102"/>
        <v>2.6876387684850567E-2</v>
      </c>
      <c r="CO99" s="24">
        <f t="shared" ca="1" si="103"/>
        <v>2.747639204406882E-2</v>
      </c>
      <c r="CP99" s="24">
        <f t="shared" ca="1" si="104"/>
        <v>2.8268807905242221E-2</v>
      </c>
      <c r="CQ99" s="24">
        <f t="shared" ca="1" si="105"/>
        <v>2.9332242628714589E-2</v>
      </c>
      <c r="CR99" s="24">
        <f t="shared" ca="1" si="106"/>
        <v>2.7023209757632838E-2</v>
      </c>
      <c r="CS99" s="35">
        <f t="shared" si="119"/>
        <v>45566</v>
      </c>
      <c r="CT99" s="24">
        <f t="shared" ca="1" si="107"/>
        <v>1.8735465827797433</v>
      </c>
      <c r="CU99" s="24">
        <f t="shared" ca="1" si="108"/>
        <v>1.8846974083003802</v>
      </c>
      <c r="CV99" s="24">
        <f t="shared" ca="1" si="109"/>
        <v>1.9269654379330334</v>
      </c>
      <c r="CW99" s="24">
        <f t="shared" ca="1" si="110"/>
        <v>1.9129152509109351</v>
      </c>
      <c r="CX99" s="24">
        <f t="shared" ca="1" si="111"/>
        <v>1.9229871338847992</v>
      </c>
      <c r="CY99" s="24">
        <f t="shared" ca="1" si="112"/>
        <v>1.9237814662127777</v>
      </c>
      <c r="CZ99" s="24">
        <f t="shared" ca="1" si="113"/>
        <v>1.9419024632928359</v>
      </c>
      <c r="DA99" s="24">
        <f t="shared" ca="1" si="114"/>
        <v>1.9404373333007809</v>
      </c>
      <c r="DB99" s="24">
        <f t="shared" ca="1" si="115"/>
        <v>1.9521228677316151</v>
      </c>
      <c r="DC99" s="24">
        <f t="shared" ca="1" si="116"/>
        <v>1.9568566778219139</v>
      </c>
      <c r="DD99" s="48">
        <f t="shared" ca="1" si="117"/>
        <v>1.9313386970225652</v>
      </c>
      <c r="DE99" s="48">
        <f>+[1]NAC!AG100</f>
        <v>1.9299496489366348</v>
      </c>
      <c r="DF99" s="24"/>
    </row>
    <row r="100" spans="1:110" x14ac:dyDescent="0.25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7545.92919921875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7538.66650390625</v>
      </c>
      <c r="I100" s="42">
        <f t="shared" ca="1" si="52"/>
        <v>7502.6992185467698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7535.9130859375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7505.5858657904564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7570.27197265625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7494.6184127359002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7615.591796875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7671.42919921875</v>
      </c>
      <c r="AC100" s="19" cm="1">
        <f t="array" aca="1" ref="AC100" ca="1">INDIRECT(_xlfn.CONCAT(AC$4,"_d!",AC$1,$A100))</f>
        <v>7529.431640625</v>
      </c>
      <c r="AD100" s="42">
        <f t="shared" ca="1" si="54"/>
        <v>7486.7988743001206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7592.94189453125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7592.29833984375</v>
      </c>
      <c r="AJ100" s="19" cm="1">
        <f t="array" aca="1" ref="AJ100" ca="1">INDIRECT(_xlfn.CONCAT(AJ$4,"_d!",AJ$1,$A100))</f>
        <v>7573.3388671875</v>
      </c>
      <c r="AK100" s="42">
        <f t="shared" ca="1" si="55"/>
        <v>7522.0613450238861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7509.23974609375</v>
      </c>
      <c r="AU100" s="19" cm="1">
        <f t="array" aca="1" ref="AU100" ca="1">INDIRECT(_xlfn.CONCAT(AU$4,"_d!",AU$1,$A100))</f>
        <v>7569.00341796875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7514.9139227276037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7615.4462890625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7509.1989591052143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7653.88916015625</v>
      </c>
      <c r="BS100" s="19" cm="1">
        <f t="array" aca="1" ref="BS100" ca="1">INDIRECT(_xlfn.CONCAT(BS$4,"_d!",BS$1,$A100))</f>
        <v>7538.54052734375</v>
      </c>
      <c r="BT100" s="42">
        <f t="shared" ca="1" si="60"/>
        <v>7479.1414449092408</v>
      </c>
      <c r="BU100" s="42"/>
      <c r="BV100" s="45">
        <f t="shared" ca="1" si="61"/>
        <v>7502.6992185467698</v>
      </c>
      <c r="BW100" s="45">
        <f t="shared" ca="1" si="62"/>
        <v>7505.5858657904564</v>
      </c>
      <c r="BX100" s="45">
        <f t="shared" ca="1" si="63"/>
        <v>7494.6184127359002</v>
      </c>
      <c r="BY100" s="45">
        <f t="shared" ca="1" si="64"/>
        <v>7486.7988743001206</v>
      </c>
      <c r="BZ100" s="45">
        <f t="shared" ca="1" si="65"/>
        <v>7522.0613450238861</v>
      </c>
      <c r="CA100" s="45">
        <f t="shared" ca="1" si="66"/>
        <v>7496.8708988612016</v>
      </c>
      <c r="CB100" s="45">
        <f t="shared" ca="1" si="67"/>
        <v>7514.9139227276037</v>
      </c>
      <c r="CC100" s="45">
        <f t="shared" ca="1" si="68"/>
        <v>7509.1989591052143</v>
      </c>
      <c r="CD100" s="45">
        <f t="shared" ca="1" si="69"/>
        <v>7498.3792116773366</v>
      </c>
      <c r="CE100" s="45">
        <f t="shared" ca="1" si="70"/>
        <v>7479.1414449092408</v>
      </c>
      <c r="CF100" s="45" cm="1">
        <f t="array" aca="1" ref="CF100" ca="1">+SUMPRODUCT($BV$3:$CE$3/100,$BV100:$CE100)</f>
        <v>7498.6126529697467</v>
      </c>
      <c r="CG100" s="35">
        <f t="shared" si="118"/>
        <v>45597</v>
      </c>
      <c r="CH100" s="24">
        <f t="shared" ca="1" si="96"/>
        <v>1.9836577247189124E-2</v>
      </c>
      <c r="CI100" s="24">
        <f t="shared" ca="1" si="97"/>
        <v>2.0720062382985072E-2</v>
      </c>
      <c r="CJ100" s="24">
        <f t="shared" ca="1" si="98"/>
        <v>2.2559498230303232E-2</v>
      </c>
      <c r="CK100" s="24">
        <f t="shared" ca="1" si="99"/>
        <v>2.2950848734925255E-2</v>
      </c>
      <c r="CL100" s="24">
        <f t="shared" ca="1" si="100"/>
        <v>2.2975275838672538E-2</v>
      </c>
      <c r="CM100" s="24">
        <f t="shared" ca="1" si="101"/>
        <v>2.3714983641509813E-2</v>
      </c>
      <c r="CN100" s="24">
        <f t="shared" ca="1" si="102"/>
        <v>2.4720882099261487E-2</v>
      </c>
      <c r="CO100" s="24">
        <f t="shared" ca="1" si="103"/>
        <v>2.5140521165325502E-2</v>
      </c>
      <c r="CP100" s="24">
        <f t="shared" ca="1" si="104"/>
        <v>2.6071778558622638E-2</v>
      </c>
      <c r="CQ100" s="24">
        <f t="shared" ca="1" si="105"/>
        <v>2.7118463615909194E-2</v>
      </c>
      <c r="CR100" s="24">
        <f t="shared" ca="1" si="106"/>
        <v>2.4312104112739874E-2</v>
      </c>
      <c r="CS100" s="35">
        <f t="shared" si="119"/>
        <v>45597</v>
      </c>
      <c r="CT100" s="24">
        <f t="shared" ca="1" si="107"/>
        <v>1.5919862833749101</v>
      </c>
      <c r="CU100" s="24">
        <f t="shared" ca="1" si="108"/>
        <v>1.6050530761446526</v>
      </c>
      <c r="CV100" s="24">
        <f t="shared" ca="1" si="109"/>
        <v>1.6509348091011122</v>
      </c>
      <c r="CW100" s="24">
        <f t="shared" ca="1" si="110"/>
        <v>1.6401085625884444</v>
      </c>
      <c r="CX100" s="24">
        <f t="shared" ca="1" si="111"/>
        <v>1.6474311988468182</v>
      </c>
      <c r="CY100" s="24">
        <f t="shared" ca="1" si="112"/>
        <v>1.6522269786822941</v>
      </c>
      <c r="CZ100" s="24">
        <f t="shared" ca="1" si="113"/>
        <v>1.6733488871087085</v>
      </c>
      <c r="DA100" s="24">
        <f t="shared" ca="1" si="114"/>
        <v>1.6730748390518508</v>
      </c>
      <c r="DB100" s="24">
        <f t="shared" ca="1" si="115"/>
        <v>1.687061547315071</v>
      </c>
      <c r="DC100" s="24">
        <f t="shared" ca="1" si="116"/>
        <v>1.6974539516084901</v>
      </c>
      <c r="DD100" s="48">
        <f t="shared" ca="1" si="117"/>
        <v>1.6617598249226466</v>
      </c>
      <c r="DE100" s="48">
        <f>+[1]NAC!AG101</f>
        <v>1.6602501194220527</v>
      </c>
      <c r="DF100" s="24"/>
    </row>
    <row r="101" spans="1:110" x14ac:dyDescent="0.25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7703.3189480013107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7703.3189480013107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7701.2769042831751</v>
      </c>
      <c r="CG101" s="35">
        <f t="shared" si="118"/>
        <v>45627</v>
      </c>
      <c r="CH101" s="24">
        <f t="shared" ca="1" si="96"/>
        <v>2.6407521877044537E-2</v>
      </c>
      <c r="CI101" s="24">
        <f t="shared" ca="1" si="97"/>
        <v>2.6258042657204772E-2</v>
      </c>
      <c r="CJ101" s="24">
        <f t="shared" ca="1" si="98"/>
        <v>2.7846719308718626E-2</v>
      </c>
      <c r="CK101" s="24">
        <f t="shared" ca="1" si="99"/>
        <v>2.6309677962865763E-2</v>
      </c>
      <c r="CL101" s="24">
        <f t="shared" ca="1" si="100"/>
        <v>2.6853448212932785E-2</v>
      </c>
      <c r="CM101" s="24">
        <f t="shared" ca="1" si="101"/>
        <v>2.6668240948066302E-2</v>
      </c>
      <c r="CN101" s="24">
        <f t="shared" ca="1" si="102"/>
        <v>2.6946272895363999E-2</v>
      </c>
      <c r="CO101" s="24">
        <f t="shared" ca="1" si="103"/>
        <v>2.691445708085638E-2</v>
      </c>
      <c r="CP101" s="24">
        <f t="shared" ca="1" si="104"/>
        <v>2.7454555905147116E-2</v>
      </c>
      <c r="CQ101" s="24">
        <f t="shared" ca="1" si="105"/>
        <v>2.7520529043954411E-2</v>
      </c>
      <c r="CR101" s="24">
        <f t="shared" ca="1" si="106"/>
        <v>2.7026899600310017E-2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1.1716308145370196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1.1791766445192837</v>
      </c>
      <c r="DE101" s="48">
        <f>+[1]NAC!AG102</f>
        <v>1.1776362746413853</v>
      </c>
      <c r="DF101" s="24"/>
    </row>
    <row r="102" spans="1:110" x14ac:dyDescent="0.25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7859.2862569859235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7859.2862569859235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7872.3984909183582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2.0246767664355847E-2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2.2219897915891185E-2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0.84786541026824258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0.84606284935092035</v>
      </c>
      <c r="DE102" s="48">
        <f>+[1]NAC!AG103</f>
        <v>0.84537508150823859</v>
      </c>
      <c r="DF102" s="24"/>
    </row>
    <row r="103" spans="1:110" x14ac:dyDescent="0.25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8051.6886007435487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8051.6886007435487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8063.1262567833019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2.4480892725672554E-2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2.4227402371077567E-2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0.66429337531718535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0.66981406827252865</v>
      </c>
      <c r="DE103" s="48">
        <f>+[1]NAC!AG104</f>
        <v>0.66874146421804137</v>
      </c>
      <c r="DF103" s="24"/>
    </row>
    <row r="104" spans="1:110" x14ac:dyDescent="0.25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8384.1199947572004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8384.1199947572004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8364.9959094113619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4.1287164779690189E-2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3.7438289196340513E-2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0.5601082712511114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0.56066013081137367</v>
      </c>
      <c r="DE104" s="48">
        <f>+[1]NAC!AG105</f>
        <v>0.55930015699373081</v>
      </c>
      <c r="DF104" s="24"/>
    </row>
    <row r="105" spans="1:110" x14ac:dyDescent="0.25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8617.6997350562269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8617.6997350562269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8597.4221183921054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2.785978020890556E-2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2.7785573537369324E-2</v>
      </c>
      <c r="CS105" s="35">
        <f t="shared" si="119"/>
        <v>45748</v>
      </c>
      <c r="CT105" s="24">
        <f t="shared" ca="1" si="107"/>
        <v>0.46304822280390123</v>
      </c>
      <c r="CU105" s="24">
        <f t="shared" ca="1" si="108"/>
        <v>0.46341852275867712</v>
      </c>
      <c r="CV105" s="24">
        <f t="shared" ca="1" si="109"/>
        <v>0.47153813736773786</v>
      </c>
      <c r="CW105" s="24">
        <f t="shared" ca="1" si="110"/>
        <v>0.46776566409785048</v>
      </c>
      <c r="CX105" s="24">
        <f t="shared" ca="1" si="111"/>
        <v>0.4692110330128294</v>
      </c>
      <c r="CY105" s="24">
        <f t="shared" ca="1" si="112"/>
        <v>0.4736060498832424</v>
      </c>
      <c r="CZ105" s="24">
        <f t="shared" ca="1" si="113"/>
        <v>0.4742331784101812</v>
      </c>
      <c r="DA105" s="24">
        <f t="shared" ca="1" si="114"/>
        <v>0.47427278995362276</v>
      </c>
      <c r="DB105" s="24">
        <f t="shared" ca="1" si="115"/>
        <v>0.48162342439586747</v>
      </c>
      <c r="DC105" s="24">
        <f t="shared" ca="1" si="116"/>
        <v>0.48112262904430536</v>
      </c>
      <c r="DD105" s="48">
        <f t="shared" ca="1" si="117"/>
        <v>0.47396601757893486</v>
      </c>
      <c r="DE105" s="48">
        <f>+[1]NAC!AG106</f>
        <v>0.47260263669660474</v>
      </c>
      <c r="DF105" s="24"/>
    </row>
    <row r="106" spans="1:110" x14ac:dyDescent="0.25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8730.7848975943216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8730.7848975943216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8725.7018594685615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1.3122430116481398E-2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1.4920721503487888E-2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0.42169210493994913</v>
      </c>
      <c r="CV106" s="24">
        <f t="shared" ca="1" si="109"/>
        <v>0.42848442463271286</v>
      </c>
      <c r="CW106" s="24">
        <f t="shared" ca="1" si="110"/>
        <v>0.42663505378844624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0.44555528774236297</v>
      </c>
      <c r="DC106" s="24">
        <f t="shared" ca="1" si="116"/>
        <v>0.44674208537883753</v>
      </c>
      <c r="DD106" s="48">
        <f t="shared" ca="1" si="117"/>
        <v>0.43561018128917239</v>
      </c>
      <c r="DE106" s="48">
        <f>+[1]NAC!AG107</f>
        <v>0.4347866088250909</v>
      </c>
      <c r="DF106" s="24"/>
    </row>
    <row r="107" spans="1:110" x14ac:dyDescent="0.25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8872.1114675774479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8872.1114675774479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8866.9232942378403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1.61871551802939E-2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1.6184535873871697E-2</v>
      </c>
      <c r="CS107" s="35">
        <f t="shared" si="119"/>
        <v>45809</v>
      </c>
      <c r="CT107" s="24">
        <f t="shared" ca="1" si="107"/>
        <v>0.37808522533910027</v>
      </c>
      <c r="CU107" s="24">
        <f t="shared" ca="1" si="108"/>
        <v>0.37964372339077967</v>
      </c>
      <c r="CV107" s="24">
        <f t="shared" ca="1" si="109"/>
        <v>0.39193643206938078</v>
      </c>
      <c r="CW107" s="24">
        <f t="shared" ca="1" si="110"/>
        <v>0.38563780204948794</v>
      </c>
      <c r="CX107" s="24">
        <f t="shared" ca="1" si="111"/>
        <v>0.38864373801313223</v>
      </c>
      <c r="CY107" s="24">
        <f t="shared" ca="1" si="112"/>
        <v>0.3927489136641622</v>
      </c>
      <c r="CZ107" s="24">
        <f t="shared" ca="1" si="113"/>
        <v>0.39506851269360821</v>
      </c>
      <c r="DA107" s="24">
        <f t="shared" ca="1" si="114"/>
        <v>0.39671923941103016</v>
      </c>
      <c r="DB107" s="24">
        <f t="shared" ca="1" si="115"/>
        <v>0.405052325650886</v>
      </c>
      <c r="DC107" s="24">
        <f t="shared" ca="1" si="116"/>
        <v>0.40752473192224503</v>
      </c>
      <c r="DD107" s="48">
        <f t="shared" ca="1" si="117"/>
        <v>0.3951821070414665</v>
      </c>
      <c r="DE107" s="48">
        <f>+[1]NAC!AG108</f>
        <v>0.39420121921411932</v>
      </c>
      <c r="DF107" s="24"/>
    </row>
    <row r="108" spans="1:110" x14ac:dyDescent="0.25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9027.128342719574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9027.128342719574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9035.673756755672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1.7472376864134942E-2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1.9031456224223087E-2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0.35243050778420404</v>
      </c>
      <c r="CV108" s="24">
        <f t="shared" ca="1" si="109"/>
        <v>0.36270922259335325</v>
      </c>
      <c r="CW108" s="24">
        <f t="shared" ca="1" si="110"/>
        <v>0.3580217203225402</v>
      </c>
      <c r="CX108" s="24">
        <f t="shared" ca="1" si="111"/>
        <v>0.36026166719481423</v>
      </c>
      <c r="CY108" s="24">
        <f t="shared" ca="1" si="112"/>
        <v>0.36446013375119413</v>
      </c>
      <c r="CZ108" s="24">
        <f t="shared" ca="1" si="113"/>
        <v>0.36680569102636307</v>
      </c>
      <c r="DA108" s="24">
        <f t="shared" ca="1" si="114"/>
        <v>0.36781465032234029</v>
      </c>
      <c r="DB108" s="24">
        <f t="shared" ca="1" si="115"/>
        <v>0.37517801148825325</v>
      </c>
      <c r="DC108" s="24">
        <f t="shared" ca="1" si="116"/>
        <v>0.37753620027181611</v>
      </c>
      <c r="DD108" s="48">
        <f t="shared" ca="1" si="117"/>
        <v>0.3664251036226116</v>
      </c>
      <c r="DE108" s="48">
        <f>+[1]NAC!AG109</f>
        <v>0.36566544858649941</v>
      </c>
      <c r="DF108" s="24"/>
    </row>
    <row r="109" spans="1:110" x14ac:dyDescent="0.25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9190.9441747013025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9190.9441747013025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9206.0058102011135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1.8147059149086653E-2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1.8851062801829244E-2</v>
      </c>
      <c r="CS109" s="35">
        <f t="shared" ref="CS109" si="132">+CG109</f>
        <v>45870</v>
      </c>
      <c r="CT109" s="24">
        <f t="shared" ref="CT109" ca="1" si="133">+BV109/BV97-1</f>
        <v>0.31901022616693364</v>
      </c>
      <c r="CU109" s="24">
        <f t="shared" ref="CU109" ca="1" si="134">+BW109/BW97-1</f>
        <v>0.32103239437066211</v>
      </c>
      <c r="CV109" s="24">
        <f t="shared" ref="CV109" ca="1" si="135">+BX109/BX97-1</f>
        <v>0.33180358312258451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0.33706581466129926</v>
      </c>
      <c r="DA109" s="24">
        <f t="shared" ref="DA109" ca="1" si="140">+CC109/CC97-1</f>
        <v>0.33841202306868112</v>
      </c>
      <c r="DB109" s="24">
        <f t="shared" ref="DB109" ca="1" si="141">+CD109/CD97-1</f>
        <v>0.34576593180623338</v>
      </c>
      <c r="DC109" s="24">
        <f t="shared" ref="DC109" ca="1" si="142">+CE109/CE97-1</f>
        <v>0.34722750218989096</v>
      </c>
      <c r="DD109" s="48">
        <f t="shared" ref="DD109" ca="1" si="143">+CF109/CF97-1</f>
        <v>0.33633547941141728</v>
      </c>
      <c r="DE109" s="48">
        <f>+[1]NAC!AG110</f>
        <v>0.33555932750613171</v>
      </c>
      <c r="DF109" s="24"/>
    </row>
    <row r="110" spans="1:110" x14ac:dyDescent="0.25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9386.8697571171797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9386.8697571171797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9398.729921085258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2.1317242134401893E-2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2.0934606696705327E-2</v>
      </c>
      <c r="CS110" s="35">
        <f t="shared" ref="CS110" si="156">+CG110</f>
        <v>45901</v>
      </c>
      <c r="CT110" s="24">
        <f t="shared" ref="CT110" ca="1" si="157">+BV110/BV98-1</f>
        <v>0.30276357056973957</v>
      </c>
      <c r="CU110" s="24">
        <f t="shared" ref="CU110" ca="1" si="158">+BW110/BW98-1</f>
        <v>0.30480085009019087</v>
      </c>
      <c r="CV110" s="24">
        <f t="shared" ref="CV110" ca="1" si="159">+BX110/BX98-1</f>
        <v>0.31386993347107528</v>
      </c>
      <c r="CW110" s="24">
        <f t="shared" ref="CW110" ca="1" si="160">+BY110/BY98-1</f>
        <v>0.31126935768112274</v>
      </c>
      <c r="CX110" s="24">
        <f t="shared" ref="CX110" ca="1" si="161">+BZ110/BZ98-1</f>
        <v>0.31392049350592122</v>
      </c>
      <c r="CY110" s="24">
        <f t="shared" ref="CY110" ca="1" si="162">+CA110/CA98-1</f>
        <v>0.31711598703552224</v>
      </c>
      <c r="CZ110" s="24">
        <f t="shared" ref="CZ110" ca="1" si="163">+CB110/CB98-1</f>
        <v>0.3195202593616997</v>
      </c>
      <c r="DA110" s="24">
        <f t="shared" ref="DA110" ca="1" si="164">+CC110/CC98-1</f>
        <v>0.32039238137365555</v>
      </c>
      <c r="DB110" s="24">
        <f t="shared" ref="DB110" ca="1" si="165">+CD110/CD98-1</f>
        <v>0.32739917151297382</v>
      </c>
      <c r="DC110" s="24">
        <f t="shared" ref="DC110" ca="1" si="166">+CE110/CE98-1</f>
        <v>0.32797633738817455</v>
      </c>
      <c r="DD110" s="48">
        <f t="shared" ref="DD110" ca="1" si="167">+CF110/CF98-1</f>
        <v>0.31856278100431479</v>
      </c>
      <c r="DE110" s="48">
        <f>+[1]NAC!AG111</f>
        <v>0.31757557076022436</v>
      </c>
      <c r="DF110" s="24"/>
    </row>
    <row r="111" spans="1:110" x14ac:dyDescent="0.25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9608.3729915297681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9608.3729915297681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9618.8732212727227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2.3597135162618299E-2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2.342266476809729E-2</v>
      </c>
      <c r="CS111" s="35">
        <f t="shared" ref="CS111" si="180">+CG111</f>
        <v>45931</v>
      </c>
      <c r="CT111" s="24">
        <f t="shared" ref="CT111" ca="1" si="181">+BV111/BV99-1</f>
        <v>0.30134044265326221</v>
      </c>
      <c r="CU111" s="24">
        <f t="shared" ref="CU111" ca="1" si="182">+BW111/BW99-1</f>
        <v>0.30275973846747251</v>
      </c>
      <c r="CV111" s="24">
        <f t="shared" ref="CV111" ca="1" si="183">+BX111/BX99-1</f>
        <v>0.31095841361743548</v>
      </c>
      <c r="CW111" s="24">
        <f t="shared" ref="CW111" ca="1" si="184">+BY111/BY99-1</f>
        <v>0.30840874263704499</v>
      </c>
      <c r="CX111" s="24">
        <f t="shared" ref="CX111" ca="1" si="185">+BZ111/BZ99-1</f>
        <v>0.31063734974543644</v>
      </c>
      <c r="CY111" s="24">
        <f t="shared" ref="CY111" ca="1" si="186">+CA111/CA99-1</f>
        <v>0.31306970750463115</v>
      </c>
      <c r="CZ111" s="24">
        <f t="shared" ref="CZ111" ca="1" si="187">+CB111/CB99-1</f>
        <v>0.31538056529776393</v>
      </c>
      <c r="DA111" s="24">
        <f t="shared" ref="DA111" ca="1" si="188">+CC111/CC99-1</f>
        <v>0.31518610431407135</v>
      </c>
      <c r="DB111" s="24">
        <f t="shared" ref="DB111" ca="1" si="189">+CD111/CD99-1</f>
        <v>0.32113300604679784</v>
      </c>
      <c r="DC111" s="24">
        <f t="shared" ref="DC111" ca="1" si="190">+CE111/CE99-1</f>
        <v>0.3203376487309979</v>
      </c>
      <c r="DD111" s="48">
        <f t="shared" ref="DD111" ca="1" si="191">+CF111/CF99-1</f>
        <v>0.31394015459292746</v>
      </c>
      <c r="DE111" s="48">
        <f>+[1]NAC!AG112</f>
        <v>0.31308756349609079</v>
      </c>
      <c r="DF111" s="24"/>
    </row>
    <row r="112" spans="1:110" x14ac:dyDescent="0.25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9888.1337890625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9814.257405099801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9914.2275390625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9817.4811783401692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9980.9677734375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9848.3681730097123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10061.474609375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9813.3474648085776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10031.5576171875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9877.5184339873067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10025.6640625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9854.2281055709082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9975.9697265625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9886.1820198871319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10075.662109375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9871.3882642075314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10069.13671875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9893.326711568463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9963.4072265625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9849.2491385042067</v>
      </c>
      <c r="BU112" s="42"/>
      <c r="BV112" s="45">
        <f t="shared" ref="BV112" ca="1" si="201">+I112</f>
        <v>9814.257405099801</v>
      </c>
      <c r="BW112" s="45">
        <f t="shared" ref="BW112" ca="1" si="202">+P112</f>
        <v>9817.4811783401692</v>
      </c>
      <c r="BX112" s="45">
        <f t="shared" ref="BX112" ca="1" si="203">+W112</f>
        <v>9848.3681730097123</v>
      </c>
      <c r="BY112" s="45">
        <f t="shared" ref="BY112" ca="1" si="204">+AD112</f>
        <v>9813.3474648085776</v>
      </c>
      <c r="BZ112" s="45">
        <f t="shared" ref="BZ112" ca="1" si="205">+AK112</f>
        <v>9877.5184339873067</v>
      </c>
      <c r="CA112" s="45">
        <f t="shared" ref="CA112" ca="1" si="206">+AR112</f>
        <v>9854.2281055709082</v>
      </c>
      <c r="CB112" s="45">
        <f t="shared" ref="CB112" ca="1" si="207">+AY112</f>
        <v>9886.1820198871319</v>
      </c>
      <c r="CC112" s="45">
        <f t="shared" ref="CC112" ca="1" si="208">+BF112</f>
        <v>9871.3882642075314</v>
      </c>
      <c r="CD112" s="45">
        <f t="shared" ref="CD112" ca="1" si="209">+BM112</f>
        <v>9893.326711568463</v>
      </c>
      <c r="CE112" s="45">
        <f t="shared" ref="CE112" ca="1" si="210">+BT112</f>
        <v>9849.2491385042067</v>
      </c>
      <c r="CF112" s="45" cm="1">
        <f t="array" aca="1" ref="CF112" ca="1">+SUMPRODUCT($BV$3:$CE$3/100,$BV112:$CE112)</f>
        <v>9856.9866880272839</v>
      </c>
      <c r="CG112" s="35">
        <f t="shared" ref="CG112" si="211">+B112</f>
        <v>45962</v>
      </c>
      <c r="CH112" s="48">
        <f t="shared" ref="CH112" ca="1" si="212">+BV112/BV111-1</f>
        <v>2.5131469387128735E-2</v>
      </c>
      <c r="CI112" s="48">
        <f t="shared" ref="CI112" ca="1" si="213">+BW112/BW111-1</f>
        <v>2.4844092898598236E-2</v>
      </c>
      <c r="CJ112" s="48">
        <f t="shared" ref="CJ112" ca="1" si="214">+BX112/BX111-1</f>
        <v>2.4977712843944566E-2</v>
      </c>
      <c r="CK112" s="48">
        <f t="shared" ref="CK112" ca="1" si="215">+BY112/BY111-1</f>
        <v>2.4784008200421592E-2</v>
      </c>
      <c r="CL112" s="48">
        <f t="shared" ref="CL112" ca="1" si="216">+BZ112/BZ111-1</f>
        <v>2.4928513364695259E-2</v>
      </c>
      <c r="CM112" s="48">
        <f t="shared" ref="CM112" ca="1" si="217">+CA112/CA111-1</f>
        <v>2.4787587902944219E-2</v>
      </c>
      <c r="CN112" s="48">
        <f t="shared" ref="CN112" ca="1" si="218">+CB112/CB111-1</f>
        <v>2.4846346861949531E-2</v>
      </c>
      <c r="CO112" s="48">
        <f t="shared" ref="CO112" ca="1" si="219">+CC112/CC111-1</f>
        <v>2.466242700774024E-2</v>
      </c>
      <c r="CP112" s="48">
        <f t="shared" ref="CP112" ca="1" si="220">+CD112/CD111-1</f>
        <v>2.4722214683480903E-2</v>
      </c>
      <c r="CQ112" s="48">
        <f t="shared" ref="CQ112" ca="1" si="221">+CE112/CE111-1</f>
        <v>2.4440891930038733E-2</v>
      </c>
      <c r="CR112" s="48">
        <f t="shared" ref="CR112" ca="1" si="222">+CF112/CF111-1</f>
        <v>2.4754819122468463E-2</v>
      </c>
      <c r="CS112" s="35">
        <f t="shared" ref="CS112" si="223">+CG112</f>
        <v>45962</v>
      </c>
      <c r="CT112" s="24">
        <f t="shared" ref="CT112" ca="1" si="224">+BV112/BV100-1</f>
        <v>0.30809687543368791</v>
      </c>
      <c r="CU112" s="24">
        <f t="shared" ref="CU112" ca="1" si="225">+BW112/BW100-1</f>
        <v>0.3080232980994928</v>
      </c>
      <c r="CV112" s="24">
        <f t="shared" ref="CV112" ca="1" si="226">+BX112/BX100-1</f>
        <v>0.31405865257582599</v>
      </c>
      <c r="CW112" s="24">
        <f t="shared" ref="CW112" ca="1" si="227">+BY112/BY100-1</f>
        <v>0.31075345145103106</v>
      </c>
      <c r="CX112" s="24">
        <f t="shared" ref="CX112" ca="1" si="228">+BZ112/BZ100-1</f>
        <v>0.31313984038718856</v>
      </c>
      <c r="CY112" s="24">
        <f t="shared" ref="CY112" ca="1" si="229">+CA112/CA100-1</f>
        <v>0.31444548512470671</v>
      </c>
      <c r="CZ112" s="24">
        <f t="shared" ref="CZ112" ca="1" si="230">+CB112/CB100-1</f>
        <v>0.3155416178471484</v>
      </c>
      <c r="DA112" s="24">
        <f t="shared" ref="DA112" ca="1" si="231">+CC112/CC100-1</f>
        <v>0.31457274177534811</v>
      </c>
      <c r="DB112" s="24">
        <f t="shared" ref="DB112" ca="1" si="232">+CD112/CD100-1</f>
        <v>0.3193953562873213</v>
      </c>
      <c r="DC112" s="24">
        <f t="shared" ref="DC112" ca="1" si="233">+CE112/CE100-1</f>
        <v>0.31689569064216672</v>
      </c>
      <c r="DD112" s="48">
        <f t="shared" ref="DD112" ca="1" si="234">+CF112/CF100-1</f>
        <v>0.31450804891535866</v>
      </c>
      <c r="DE112" s="48">
        <f>+[1]NAC!AG113</f>
        <v>0.31368193533748423</v>
      </c>
      <c r="DF112" s="24"/>
    </row>
    <row r="113" spans="2:83" x14ac:dyDescent="0.25">
      <c r="B113" s="35"/>
    </row>
    <row r="114" spans="2:83" x14ac:dyDescent="0.25">
      <c r="B114" s="35"/>
    </row>
    <row r="115" spans="2:83" x14ac:dyDescent="0.25">
      <c r="B115" s="35"/>
      <c r="BV115" s="225"/>
      <c r="BW115" s="225"/>
      <c r="BX115" s="225"/>
      <c r="BY115" s="225"/>
      <c r="BZ115" s="225"/>
      <c r="CA115" s="225"/>
      <c r="CB115" s="225"/>
      <c r="CC115" s="225"/>
      <c r="CD115" s="225"/>
      <c r="CE115" s="225"/>
    </row>
    <row r="116" spans="2:83" x14ac:dyDescent="0.25">
      <c r="B116" s="35"/>
    </row>
    <row r="117" spans="2:83" x14ac:dyDescent="0.25">
      <c r="B117" s="35"/>
    </row>
    <row r="118" spans="2:83" x14ac:dyDescent="0.25">
      <c r="B118" s="35"/>
    </row>
    <row r="119" spans="2:83" x14ac:dyDescent="0.25">
      <c r="B119" s="35"/>
    </row>
    <row r="120" spans="2:83" x14ac:dyDescent="0.25">
      <c r="B120" s="35"/>
    </row>
    <row r="121" spans="2:83" x14ac:dyDescent="0.25">
      <c r="B121" s="35"/>
    </row>
    <row r="122" spans="2:83" x14ac:dyDescent="0.25">
      <c r="B122" s="35"/>
    </row>
    <row r="123" spans="2:83" x14ac:dyDescent="0.25">
      <c r="B123" s="35"/>
    </row>
    <row r="124" spans="2:83" x14ac:dyDescent="0.25">
      <c r="B124" s="35"/>
    </row>
    <row r="125" spans="2:83" x14ac:dyDescent="0.25">
      <c r="B125" s="35"/>
    </row>
    <row r="126" spans="2:83" x14ac:dyDescent="0.25">
      <c r="B126" s="35"/>
    </row>
    <row r="127" spans="2:83" x14ac:dyDescent="0.25">
      <c r="B127" s="35"/>
    </row>
    <row r="128" spans="2:83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AL2:AQ2"/>
    <mergeCell ref="C2:H2"/>
    <mergeCell ref="J2:O2"/>
    <mergeCell ref="Q2:V2"/>
    <mergeCell ref="X2:AC2"/>
    <mergeCell ref="AE2:AJ2"/>
    <mergeCell ref="CH1:CQ1"/>
    <mergeCell ref="CT1:DC1"/>
    <mergeCell ref="AS2:AX2"/>
    <mergeCell ref="AZ2:BE2"/>
    <mergeCell ref="BG2:BL2"/>
    <mergeCell ref="BN2:BS2"/>
    <mergeCell ref="BV1:C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12"/>
  <sheetViews>
    <sheetView topLeftCell="A94" workbookViewId="0">
      <pane xSplit="1" topLeftCell="I1" activePane="topRight" state="frozen"/>
      <selection pane="topRight" activeCell="S112" sqref="S112"/>
    </sheetView>
  </sheetViews>
  <sheetFormatPr baseColWidth="10" defaultRowHeight="15" x14ac:dyDescent="0.25"/>
  <sheetData>
    <row r="1" spans="1:32" x14ac:dyDescent="0.25">
      <c r="Y1" t="s">
        <v>252</v>
      </c>
      <c r="AC1" t="s">
        <v>208</v>
      </c>
      <c r="AD1">
        <v>10</v>
      </c>
      <c r="AE1" t="s">
        <v>251</v>
      </c>
      <c r="AF1">
        <v>2025</v>
      </c>
    </row>
    <row r="2" spans="1:32" x14ac:dyDescent="0.25">
      <c r="B2" s="239" t="s">
        <v>234</v>
      </c>
      <c r="C2" s="239"/>
      <c r="D2" s="239"/>
      <c r="E2" s="239"/>
      <c r="F2" s="239"/>
      <c r="G2" s="240"/>
      <c r="H2" s="217"/>
      <c r="I2" s="241" t="s">
        <v>240</v>
      </c>
      <c r="J2" s="239"/>
      <c r="K2" s="239"/>
      <c r="L2" s="239"/>
      <c r="M2" s="239"/>
      <c r="N2" s="240"/>
      <c r="O2" s="217"/>
      <c r="P2" s="241" t="s">
        <v>241</v>
      </c>
      <c r="Q2" s="239"/>
      <c r="R2" s="239"/>
      <c r="S2" s="239"/>
      <c r="T2" s="239"/>
      <c r="U2" s="240"/>
      <c r="W2" t="s">
        <v>208</v>
      </c>
      <c r="X2" t="s">
        <v>251</v>
      </c>
      <c r="Y2" s="224" t="s">
        <v>6</v>
      </c>
      <c r="Z2" s="224" t="s">
        <v>230</v>
      </c>
      <c r="AA2" s="224" t="s">
        <v>73</v>
      </c>
    </row>
    <row r="3" spans="1:32" x14ac:dyDescent="0.25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5"/>
      <c r="H3" s="72"/>
      <c r="I3" s="241"/>
      <c r="J3" s="239"/>
      <c r="K3" s="239"/>
      <c r="L3" s="239"/>
      <c r="M3" s="239"/>
      <c r="N3" s="240"/>
      <c r="O3" s="217"/>
      <c r="P3" s="241"/>
      <c r="Q3" s="239"/>
      <c r="R3" s="239"/>
      <c r="S3" s="239"/>
      <c r="T3" s="239"/>
      <c r="U3" s="240"/>
      <c r="W3">
        <f>AD1</f>
        <v>10</v>
      </c>
      <c r="X3">
        <f>AF1-1</f>
        <v>2024</v>
      </c>
      <c r="Y3" s="35">
        <f>+DATE($X3,$W3,1)</f>
        <v>45566</v>
      </c>
      <c r="Z3" t="s">
        <v>246</v>
      </c>
      <c r="AA3" s="38">
        <f ca="1">AB3*100</f>
        <v>2.4477837717165274</v>
      </c>
      <c r="AB3" s="48">
        <f ca="1">VLOOKUP(Y3,$H$6:$N$264,2,FALSE)</f>
        <v>2.4477837717165274E-2</v>
      </c>
    </row>
    <row r="4" spans="1:32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W4">
        <f>+IF(W3=12,1,+W3+1)</f>
        <v>11</v>
      </c>
      <c r="X4">
        <f>+IF(W4=1,X3+1,X3)</f>
        <v>2024</v>
      </c>
      <c r="Y4" s="35">
        <f t="shared" ref="Y4:Y15" si="0">+DATE($X4,$W4,1)</f>
        <v>45597</v>
      </c>
      <c r="Z4" t="str">
        <f>Z3</f>
        <v>Q1</v>
      </c>
      <c r="AA4" s="38">
        <f t="shared" ref="AA4:AA15" ca="1" si="1">AB4*100</f>
        <v>2.0278213520377397</v>
      </c>
      <c r="AB4" s="48">
        <f t="shared" ref="AB4:AB15" ca="1" si="2">VLOOKUP(Y4,$H$6:$N$264,2,FALSE)</f>
        <v>2.0278213520377397E-2</v>
      </c>
    </row>
    <row r="5" spans="1:32" x14ac:dyDescent="0.25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3">
        <f>NAC_d!B5</f>
        <v>42705</v>
      </c>
      <c r="W5">
        <f t="shared" ref="W5:W15" si="3">+IF(W4=12,1,+W4+1)</f>
        <v>12</v>
      </c>
      <c r="X5">
        <f t="shared" ref="X5:X15" si="4">+IF(W5=1,X4+1,X4)</f>
        <v>2024</v>
      </c>
      <c r="Y5" s="35">
        <f t="shared" si="0"/>
        <v>45627</v>
      </c>
      <c r="Z5" t="str">
        <f t="shared" ref="Z5:Z15" si="5">Z4</f>
        <v>Q1</v>
      </c>
      <c r="AA5" s="38">
        <f t="shared" ca="1" si="1"/>
        <v>2.6332767891938724</v>
      </c>
      <c r="AB5" s="48">
        <f t="shared" ca="1" si="2"/>
        <v>2.6332767891938724E-2</v>
      </c>
    </row>
    <row r="6" spans="1:32" x14ac:dyDescent="0.25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6" cm="1">
        <f t="array" aca="1" ref="G6" ca="1">SUMPRODUCT($B$3:$F$3/100,B6:F6)</f>
        <v>203.17821127849641</v>
      </c>
      <c r="H6" s="35">
        <f>NAC_d!B6</f>
        <v>42736</v>
      </c>
      <c r="I6" s="219">
        <f ca="1">B6/B5-1</f>
        <v>1.5075558737372985E-2</v>
      </c>
      <c r="J6" s="220">
        <f t="shared" ref="J6:N6" ca="1" si="6">C6/C5-1</f>
        <v>1.4500518245054383E-2</v>
      </c>
      <c r="K6" s="220">
        <f t="shared" ca="1" si="6"/>
        <v>1.586550063689085E-2</v>
      </c>
      <c r="L6" s="220">
        <f t="shared" ca="1" si="6"/>
        <v>1.6307091746509572E-2</v>
      </c>
      <c r="M6" s="220">
        <f t="shared" ca="1" si="6"/>
        <v>1.6831921635793501E-2</v>
      </c>
      <c r="N6" s="221">
        <f t="shared" ca="1" si="6"/>
        <v>1.5967836942597513E-2</v>
      </c>
      <c r="O6" s="223">
        <f>NAC_d!B6</f>
        <v>42736</v>
      </c>
      <c r="W6">
        <f t="shared" si="3"/>
        <v>1</v>
      </c>
      <c r="X6">
        <f t="shared" si="4"/>
        <v>2025</v>
      </c>
      <c r="Y6" s="35">
        <f t="shared" si="0"/>
        <v>45658</v>
      </c>
      <c r="Z6" t="str">
        <f t="shared" si="5"/>
        <v>Q1</v>
      </c>
      <c r="AA6" s="38">
        <f t="shared" ca="1" si="1"/>
        <v>2.1692299317665364</v>
      </c>
      <c r="AB6" s="48">
        <f t="shared" ca="1" si="2"/>
        <v>2.1692299317665364E-2</v>
      </c>
    </row>
    <row r="7" spans="1:32" x14ac:dyDescent="0.25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6" cm="1">
        <f t="array" aca="1" ref="G7" ca="1">SUMPRODUCT($B$3:$F$3/100,B7:F7)</f>
        <v>207.38764330849591</v>
      </c>
      <c r="H7" s="35">
        <f>NAC_d!B7</f>
        <v>42767</v>
      </c>
      <c r="I7" s="219">
        <f t="shared" ref="I7:I70" ca="1" si="7">B7/B6-1</f>
        <v>1.9883950843254672E-2</v>
      </c>
      <c r="J7" s="220">
        <f t="shared" ref="J7:J70" ca="1" si="8">C7/C6-1</f>
        <v>2.1809254297166847E-2</v>
      </c>
      <c r="K7" s="220">
        <f t="shared" ref="K7:K70" ca="1" si="9">D7/D6-1</f>
        <v>2.0359721856682E-2</v>
      </c>
      <c r="L7" s="220">
        <f t="shared" ref="L7:L70" ca="1" si="10">E7/E6-1</f>
        <v>2.0298458545912501E-2</v>
      </c>
      <c r="M7" s="220">
        <f t="shared" ref="M7:M70" ca="1" si="11">F7/F6-1</f>
        <v>2.0994256343955575E-2</v>
      </c>
      <c r="N7" s="221">
        <f t="shared" ref="N7:N70" ca="1" si="12">G7/G6-1</f>
        <v>2.0717930350462765E-2</v>
      </c>
      <c r="O7" s="223">
        <f>NAC_d!B7</f>
        <v>42767</v>
      </c>
      <c r="W7">
        <f t="shared" si="3"/>
        <v>2</v>
      </c>
      <c r="X7">
        <f t="shared" si="4"/>
        <v>2025</v>
      </c>
      <c r="Y7" s="35">
        <f t="shared" si="0"/>
        <v>45689</v>
      </c>
      <c r="Z7" t="str">
        <f t="shared" si="5"/>
        <v>Q1</v>
      </c>
      <c r="AA7" s="38">
        <f t="shared" ca="1" si="1"/>
        <v>2.5441080398121318</v>
      </c>
      <c r="AB7" s="48">
        <f t="shared" ca="1" si="2"/>
        <v>2.5441080398121318E-2</v>
      </c>
    </row>
    <row r="8" spans="1:32" x14ac:dyDescent="0.25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6" cm="1">
        <f t="array" aca="1" ref="G8" ca="1">SUMPRODUCT($B$3:$F$3/100,B8:F8)</f>
        <v>212.37625089429298</v>
      </c>
      <c r="H8" s="35">
        <f>NAC_d!B8</f>
        <v>42795</v>
      </c>
      <c r="I8" s="219">
        <f t="shared" ca="1" si="7"/>
        <v>2.5343740378233282E-2</v>
      </c>
      <c r="J8" s="220">
        <f t="shared" ca="1" si="8"/>
        <v>2.5573890813912925E-2</v>
      </c>
      <c r="K8" s="220">
        <f t="shared" ca="1" si="9"/>
        <v>2.4706359115940213E-2</v>
      </c>
      <c r="L8" s="220">
        <f t="shared" ca="1" si="10"/>
        <v>2.3862647020742811E-2</v>
      </c>
      <c r="M8" s="220">
        <f t="shared" ca="1" si="11"/>
        <v>2.2616187331689686E-2</v>
      </c>
      <c r="N8" s="221">
        <f t="shared" ca="1" si="12"/>
        <v>2.4054507328463925E-2</v>
      </c>
      <c r="O8" s="223">
        <f>NAC_d!B8</f>
        <v>42795</v>
      </c>
      <c r="W8">
        <f t="shared" si="3"/>
        <v>3</v>
      </c>
      <c r="X8">
        <f t="shared" si="4"/>
        <v>2025</v>
      </c>
      <c r="Y8" s="35">
        <f t="shared" si="0"/>
        <v>45717</v>
      </c>
      <c r="Z8" t="str">
        <f t="shared" si="5"/>
        <v>Q1</v>
      </c>
      <c r="AA8" s="38">
        <f t="shared" ca="1" si="1"/>
        <v>4.0453791033263853</v>
      </c>
      <c r="AB8" s="48">
        <f t="shared" ca="1" si="2"/>
        <v>4.0453791033263853E-2</v>
      </c>
    </row>
    <row r="9" spans="1:32" x14ac:dyDescent="0.25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6" cm="1">
        <f t="array" aca="1" ref="G9" ca="1">SUMPRODUCT($B$3:$F$3/100,B9:F9)</f>
        <v>218.04670355629273</v>
      </c>
      <c r="H9" s="35">
        <f>NAC_d!B9</f>
        <v>42826</v>
      </c>
      <c r="I9" s="219">
        <f t="shared" ca="1" si="7"/>
        <v>2.7460541475337941E-2</v>
      </c>
      <c r="J9" s="220">
        <f t="shared" ca="1" si="8"/>
        <v>2.7409789686115404E-2</v>
      </c>
      <c r="K9" s="220">
        <f t="shared" ca="1" si="9"/>
        <v>2.7526418415695142E-2</v>
      </c>
      <c r="L9" s="220">
        <f t="shared" ca="1" si="10"/>
        <v>2.6465810302128912E-2</v>
      </c>
      <c r="M9" s="220">
        <f t="shared" ca="1" si="11"/>
        <v>2.5780648051066279E-2</v>
      </c>
      <c r="N9" s="221">
        <f t="shared" ca="1" si="12"/>
        <v>2.6700031845001915E-2</v>
      </c>
      <c r="O9" s="223">
        <f>NAC_d!B9</f>
        <v>42826</v>
      </c>
      <c r="W9">
        <f t="shared" si="3"/>
        <v>4</v>
      </c>
      <c r="X9">
        <f t="shared" si="4"/>
        <v>2025</v>
      </c>
      <c r="Y9" s="35">
        <f t="shared" si="0"/>
        <v>45748</v>
      </c>
      <c r="Z9" t="str">
        <f t="shared" si="5"/>
        <v>Q1</v>
      </c>
      <c r="AA9" s="38">
        <f t="shared" ca="1" si="1"/>
        <v>2.8516539738595803</v>
      </c>
      <c r="AB9" s="48">
        <f t="shared" ca="1" si="2"/>
        <v>2.8516539738595803E-2</v>
      </c>
    </row>
    <row r="10" spans="1:32" x14ac:dyDescent="0.25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6" cm="1">
        <f t="array" aca="1" ref="G10" ca="1">SUMPRODUCT($B$3:$F$3/100,B10:F10)</f>
        <v>221.1829427909874</v>
      </c>
      <c r="H10" s="35">
        <f>NAC_d!B10</f>
        <v>42856</v>
      </c>
      <c r="I10" s="219">
        <f t="shared" ca="1" si="7"/>
        <v>1.4825738981203207E-2</v>
      </c>
      <c r="J10" s="220">
        <f t="shared" ca="1" si="8"/>
        <v>1.4192476754086636E-2</v>
      </c>
      <c r="K10" s="220">
        <f t="shared" ca="1" si="9"/>
        <v>1.4381512496981275E-2</v>
      </c>
      <c r="L10" s="220">
        <f t="shared" ca="1" si="10"/>
        <v>1.4241927866333715E-2</v>
      </c>
      <c r="M10" s="220">
        <f t="shared" ca="1" si="11"/>
        <v>1.4406382511496618E-2</v>
      </c>
      <c r="N10" s="221">
        <f t="shared" ca="1" si="12"/>
        <v>1.4383337072027658E-2</v>
      </c>
      <c r="O10" s="223">
        <f>NAC_d!B10</f>
        <v>42856</v>
      </c>
      <c r="W10">
        <f t="shared" si="3"/>
        <v>5</v>
      </c>
      <c r="X10">
        <f t="shared" si="4"/>
        <v>2025</v>
      </c>
      <c r="Y10" s="35">
        <f t="shared" si="0"/>
        <v>45778</v>
      </c>
      <c r="Z10" t="str">
        <f t="shared" si="5"/>
        <v>Q1</v>
      </c>
      <c r="AA10" s="38">
        <f t="shared" ca="1" si="1"/>
        <v>1.2738600893455576</v>
      </c>
      <c r="AB10" s="48">
        <f t="shared" ca="1" si="2"/>
        <v>1.2738600893455576E-2</v>
      </c>
    </row>
    <row r="11" spans="1:32" x14ac:dyDescent="0.25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6" cm="1">
        <f t="array" aca="1" ref="G11" ca="1">SUMPRODUCT($B$3:$F$3/100,B11:F11)</f>
        <v>223.82784824390041</v>
      </c>
      <c r="H11" s="35">
        <f>NAC_d!B11</f>
        <v>42887</v>
      </c>
      <c r="I11" s="219">
        <f t="shared" ca="1" si="7"/>
        <v>1.1172809114758708E-2</v>
      </c>
      <c r="J11" s="220">
        <f t="shared" ca="1" si="8"/>
        <v>1.2038067276712638E-2</v>
      </c>
      <c r="K11" s="220">
        <f t="shared" ca="1" si="9"/>
        <v>1.1622346532331518E-2</v>
      </c>
      <c r="L11" s="220">
        <f t="shared" ca="1" si="10"/>
        <v>1.1837596005632722E-2</v>
      </c>
      <c r="M11" s="220">
        <f t="shared" ca="1" si="11"/>
        <v>1.2483699042779239E-2</v>
      </c>
      <c r="N11" s="221">
        <f t="shared" ca="1" si="12"/>
        <v>1.1957999199840641E-2</v>
      </c>
      <c r="O11" s="223">
        <f>NAC_d!B11</f>
        <v>42887</v>
      </c>
      <c r="W11">
        <f t="shared" si="3"/>
        <v>6</v>
      </c>
      <c r="X11">
        <f t="shared" si="4"/>
        <v>2025</v>
      </c>
      <c r="Y11" s="35">
        <f t="shared" si="0"/>
        <v>45809</v>
      </c>
      <c r="Z11" t="str">
        <f t="shared" si="5"/>
        <v>Q1</v>
      </c>
      <c r="AA11" s="38">
        <f t="shared" ca="1" si="1"/>
        <v>1.2919667005265367</v>
      </c>
      <c r="AB11" s="48">
        <f t="shared" ca="1" si="2"/>
        <v>1.2919667005265367E-2</v>
      </c>
    </row>
    <row r="12" spans="1:32" x14ac:dyDescent="0.25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6" cm="1">
        <f t="array" aca="1" ref="G12" ca="1">SUMPRODUCT($B$3:$F$3/100,B12:F12)</f>
        <v>227.67683522826036</v>
      </c>
      <c r="H12" s="35">
        <f>NAC_d!B12</f>
        <v>42917</v>
      </c>
      <c r="I12" s="219">
        <f t="shared" ca="1" si="7"/>
        <v>1.4839112237641228E-2</v>
      </c>
      <c r="J12" s="220">
        <f t="shared" ca="1" si="8"/>
        <v>1.5595621836520523E-2</v>
      </c>
      <c r="K12" s="220">
        <f t="shared" ca="1" si="9"/>
        <v>1.6706811945915279E-2</v>
      </c>
      <c r="L12" s="220">
        <f t="shared" ca="1" si="10"/>
        <v>1.7441841135955816E-2</v>
      </c>
      <c r="M12" s="220">
        <f t="shared" ca="1" si="11"/>
        <v>1.8956699991529158E-2</v>
      </c>
      <c r="N12" s="221">
        <f t="shared" ca="1" si="12"/>
        <v>1.7196193478864252E-2</v>
      </c>
      <c r="O12" s="223">
        <f>NAC_d!B12</f>
        <v>42917</v>
      </c>
      <c r="W12">
        <f t="shared" si="3"/>
        <v>7</v>
      </c>
      <c r="X12">
        <f t="shared" si="4"/>
        <v>2025</v>
      </c>
      <c r="Y12" s="35">
        <f t="shared" si="0"/>
        <v>45839</v>
      </c>
      <c r="Z12" t="str">
        <f t="shared" si="5"/>
        <v>Q1</v>
      </c>
      <c r="AA12" s="38">
        <f t="shared" ca="1" si="1"/>
        <v>1.8025516809731856</v>
      </c>
      <c r="AB12" s="48">
        <f t="shared" ca="1" si="2"/>
        <v>1.8025516809731856E-2</v>
      </c>
    </row>
    <row r="13" spans="1:32" x14ac:dyDescent="0.25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6" cm="1">
        <f t="array" aca="1" ref="G13" ca="1">SUMPRODUCT($B$3:$F$3/100,B13:F13)</f>
        <v>230.88288833280473</v>
      </c>
      <c r="H13" s="35">
        <f>NAC_d!B13</f>
        <v>42948</v>
      </c>
      <c r="I13" s="219">
        <f t="shared" ca="1" si="7"/>
        <v>1.416324381574352E-2</v>
      </c>
      <c r="J13" s="220">
        <f t="shared" ca="1" si="8"/>
        <v>1.4390025112484883E-2</v>
      </c>
      <c r="K13" s="220">
        <f t="shared" ca="1" si="9"/>
        <v>1.4161684556145859E-2</v>
      </c>
      <c r="L13" s="220">
        <f t="shared" ca="1" si="10"/>
        <v>1.4008775568761456E-2</v>
      </c>
      <c r="M13" s="220">
        <f t="shared" ca="1" si="11"/>
        <v>1.3909208592140843E-2</v>
      </c>
      <c r="N13" s="221">
        <f t="shared" ca="1" si="12"/>
        <v>1.4081595526967305E-2</v>
      </c>
      <c r="O13" s="223">
        <f>NAC_d!B13</f>
        <v>42948</v>
      </c>
      <c r="W13">
        <f t="shared" si="3"/>
        <v>8</v>
      </c>
      <c r="X13">
        <f t="shared" si="4"/>
        <v>2025</v>
      </c>
      <c r="Y13" s="35">
        <f t="shared" si="0"/>
        <v>45870</v>
      </c>
      <c r="Z13" t="str">
        <f t="shared" si="5"/>
        <v>Q1</v>
      </c>
      <c r="AA13" s="38">
        <f t="shared" ca="1" si="1"/>
        <v>1.7294868182186507</v>
      </c>
      <c r="AB13" s="48">
        <f t="shared" ca="1" si="2"/>
        <v>1.7294868182186507E-2</v>
      </c>
    </row>
    <row r="14" spans="1:32" x14ac:dyDescent="0.25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6" cm="1">
        <f t="array" aca="1" ref="G14" ca="1">SUMPRODUCT($B$3:$F$3/100,B14:F14)</f>
        <v>235.27637483151679</v>
      </c>
      <c r="H14" s="35">
        <f>NAC_d!B14</f>
        <v>42979</v>
      </c>
      <c r="I14" s="219">
        <f t="shared" ca="1" si="7"/>
        <v>1.8638524008250279E-2</v>
      </c>
      <c r="J14" s="220">
        <f t="shared" ca="1" si="8"/>
        <v>1.8997612161502531E-2</v>
      </c>
      <c r="K14" s="220">
        <f t="shared" ca="1" si="9"/>
        <v>1.915057673328624E-2</v>
      </c>
      <c r="L14" s="220">
        <f t="shared" ca="1" si="10"/>
        <v>1.901094290132832E-2</v>
      </c>
      <c r="M14" s="220">
        <f t="shared" ca="1" si="11"/>
        <v>1.9137368439573699E-2</v>
      </c>
      <c r="N14" s="221">
        <f t="shared" ca="1" si="12"/>
        <v>1.9029069371217844E-2</v>
      </c>
      <c r="O14" s="223">
        <f>NAC_d!B14</f>
        <v>42979</v>
      </c>
      <c r="W14">
        <f t="shared" si="3"/>
        <v>9</v>
      </c>
      <c r="X14">
        <f t="shared" si="4"/>
        <v>2025</v>
      </c>
      <c r="Y14" s="35">
        <f t="shared" si="0"/>
        <v>45901</v>
      </c>
      <c r="Z14" t="str">
        <f t="shared" si="5"/>
        <v>Q1</v>
      </c>
      <c r="AA14" s="38">
        <f t="shared" ca="1" si="1"/>
        <v>2.0358296430382783</v>
      </c>
      <c r="AB14" s="48">
        <f t="shared" ca="1" si="2"/>
        <v>2.0358296430382783E-2</v>
      </c>
    </row>
    <row r="15" spans="1:32" x14ac:dyDescent="0.25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6" cm="1">
        <f t="array" aca="1" ref="G15" ca="1">SUMPRODUCT($B$3:$F$3/100,B15:F15)</f>
        <v>238.8624165650036</v>
      </c>
      <c r="H15" s="35">
        <f>NAC_d!B15</f>
        <v>43009</v>
      </c>
      <c r="I15" s="219">
        <f t="shared" ca="1" si="7"/>
        <v>1.6273544396830042E-2</v>
      </c>
      <c r="J15" s="220">
        <f t="shared" ca="1" si="8"/>
        <v>1.5480581528079629E-2</v>
      </c>
      <c r="K15" s="220">
        <f t="shared" ca="1" si="9"/>
        <v>1.5795332875990109E-2</v>
      </c>
      <c r="L15" s="220">
        <f t="shared" ca="1" si="10"/>
        <v>1.5195399018990807E-2</v>
      </c>
      <c r="M15" s="220">
        <f t="shared" ca="1" si="11"/>
        <v>1.4468244186094381E-2</v>
      </c>
      <c r="N15" s="221">
        <f t="shared" ca="1" si="12"/>
        <v>1.5241826707228068E-2</v>
      </c>
      <c r="O15" s="223">
        <f>NAC_d!B15</f>
        <v>43009</v>
      </c>
      <c r="W15">
        <f t="shared" si="3"/>
        <v>10</v>
      </c>
      <c r="X15">
        <f t="shared" si="4"/>
        <v>2025</v>
      </c>
      <c r="Y15" s="35">
        <f t="shared" si="0"/>
        <v>45931</v>
      </c>
      <c r="Z15" t="str">
        <f t="shared" si="5"/>
        <v>Q1</v>
      </c>
      <c r="AA15" s="38">
        <f t="shared" ca="1" si="1"/>
        <v>2.3117077365875982</v>
      </c>
      <c r="AB15" s="48">
        <f t="shared" ca="1" si="2"/>
        <v>2.3117077365875982E-2</v>
      </c>
    </row>
    <row r="16" spans="1:32" x14ac:dyDescent="0.25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6" cm="1">
        <f t="array" aca="1" ref="G16" ca="1">SUMPRODUCT($B$3:$F$3/100,B16:F16)</f>
        <v>242.12982866284727</v>
      </c>
      <c r="H16" s="35">
        <f>NAC_d!B16</f>
        <v>43040</v>
      </c>
      <c r="I16" s="219">
        <f t="shared" ca="1" si="7"/>
        <v>1.3431747031546371E-2</v>
      </c>
      <c r="J16" s="220">
        <f t="shared" ca="1" si="8"/>
        <v>1.298241551467183E-2</v>
      </c>
      <c r="K16" s="220">
        <f t="shared" ca="1" si="9"/>
        <v>1.379549177199757E-2</v>
      </c>
      <c r="L16" s="220">
        <f t="shared" ca="1" si="10"/>
        <v>1.4078466212635643E-2</v>
      </c>
      <c r="M16" s="220">
        <f t="shared" ca="1" si="11"/>
        <v>1.3768292121465242E-2</v>
      </c>
      <c r="N16" s="221">
        <f t="shared" ca="1" si="12"/>
        <v>1.3679054850198602E-2</v>
      </c>
      <c r="O16" s="223">
        <f>NAC_d!B16</f>
        <v>43040</v>
      </c>
      <c r="W16">
        <f>AD1</f>
        <v>10</v>
      </c>
      <c r="X16">
        <f>AF1-1</f>
        <v>2024</v>
      </c>
      <c r="Y16" s="35">
        <f t="shared" ref="Y16:Y47" si="13">Y3</f>
        <v>45566</v>
      </c>
      <c r="Z16" t="s">
        <v>247</v>
      </c>
      <c r="AA16" s="38">
        <f t="shared" ref="AA16:AA44" ca="1" si="14">AB16*100</f>
        <v>2.5785317297026378</v>
      </c>
      <c r="AB16" s="48">
        <f ca="1">VLOOKUP(Y16,$H$6:$N$264,3,FALSE)</f>
        <v>2.5785317297026378E-2</v>
      </c>
    </row>
    <row r="17" spans="1:28" x14ac:dyDescent="0.25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6" cm="1">
        <f t="array" aca="1" ref="G17" ca="1">SUMPRODUCT($B$3:$F$3/100,B17:F17)</f>
        <v>249.69118190229767</v>
      </c>
      <c r="H17" s="35">
        <f>NAC_d!B17</f>
        <v>43070</v>
      </c>
      <c r="I17" s="219">
        <f t="shared" ca="1" si="7"/>
        <v>2.7807215689417353E-2</v>
      </c>
      <c r="J17" s="220">
        <f t="shared" ca="1" si="8"/>
        <v>3.0433988999943651E-2</v>
      </c>
      <c r="K17" s="220">
        <f t="shared" ca="1" si="9"/>
        <v>3.0898780221224165E-2</v>
      </c>
      <c r="L17" s="220">
        <f t="shared" ca="1" si="10"/>
        <v>3.1351332623356321E-2</v>
      </c>
      <c r="M17" s="220">
        <f t="shared" ca="1" si="11"/>
        <v>3.2995822401002739E-2</v>
      </c>
      <c r="N17" s="221">
        <f t="shared" ca="1" si="12"/>
        <v>3.1228507785297177E-2</v>
      </c>
      <c r="O17" s="223">
        <f>NAC_d!B17</f>
        <v>43070</v>
      </c>
      <c r="P17" s="222">
        <f ca="1">B17/B5-1</f>
        <v>0.24205998078376423</v>
      </c>
      <c r="Q17" s="222">
        <f t="shared" ref="Q17:U17" ca="1" si="15">C17/C5-1</f>
        <v>0.24750603418786277</v>
      </c>
      <c r="R17" s="222">
        <f t="shared" ca="1" si="15"/>
        <v>0.24944046550662913</v>
      </c>
      <c r="S17" s="222">
        <f t="shared" ca="1" si="15"/>
        <v>0.24838556015638469</v>
      </c>
      <c r="T17" s="222">
        <f t="shared" ca="1" si="15"/>
        <v>0.25113132134795135</v>
      </c>
      <c r="U17" s="222">
        <f t="shared" ca="1" si="15"/>
        <v>0.24855026719967155</v>
      </c>
      <c r="W17">
        <f>+IF(W16=12,1,+W16+1)</f>
        <v>11</v>
      </c>
      <c r="X17">
        <f>+IF(W17=1,X16+1,X16)</f>
        <v>2024</v>
      </c>
      <c r="Y17" s="35">
        <f t="shared" si="13"/>
        <v>45597</v>
      </c>
      <c r="Z17" t="str">
        <f>Z16</f>
        <v>Q2</v>
      </c>
      <c r="AA17" s="38">
        <f t="shared" ca="1" si="14"/>
        <v>2.2755033913170353</v>
      </c>
      <c r="AB17" s="48">
        <f t="shared" ref="AB17:AB28" ca="1" si="16">VLOOKUP(Y17,$H$6:$N$264,3,FALSE)</f>
        <v>2.2755033913170353E-2</v>
      </c>
    </row>
    <row r="18" spans="1:28" x14ac:dyDescent="0.25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6" cm="1">
        <f t="array" aca="1" ref="G18" ca="1">SUMPRODUCT($B$3:$F$3/100,B18:F18)</f>
        <v>254.15182137322142</v>
      </c>
      <c r="H18" s="35">
        <f>NAC_d!B18</f>
        <v>43101</v>
      </c>
      <c r="I18" s="219">
        <f t="shared" ca="1" si="7"/>
        <v>1.7855225359533433E-2</v>
      </c>
      <c r="J18" s="220">
        <f t="shared" ca="1" si="8"/>
        <v>1.7084085522817816E-2</v>
      </c>
      <c r="K18" s="220">
        <f t="shared" ca="1" si="9"/>
        <v>1.7669622698468723E-2</v>
      </c>
      <c r="L18" s="220">
        <f t="shared" ca="1" si="10"/>
        <v>1.8049668738724156E-2</v>
      </c>
      <c r="M18" s="220">
        <f t="shared" ca="1" si="11"/>
        <v>1.8221185975990872E-2</v>
      </c>
      <c r="N18" s="221">
        <f t="shared" ca="1" si="12"/>
        <v>1.7864625562424408E-2</v>
      </c>
      <c r="O18" s="223">
        <f>NAC_d!B18</f>
        <v>43101</v>
      </c>
      <c r="P18" s="222">
        <f t="shared" ref="P18:P81" ca="1" si="17">B18/B6-1</f>
        <v>0.24546121790506814</v>
      </c>
      <c r="Q18" s="222">
        <f t="shared" ref="Q18:Q81" ca="1" si="18">C18/C6-1</f>
        <v>0.25068298255878685</v>
      </c>
      <c r="R18" s="222">
        <f t="shared" ref="R18:R81" ca="1" si="19">D18/D6-1</f>
        <v>0.25165940404429521</v>
      </c>
      <c r="S18" s="222">
        <f t="shared" ref="S18:S81" ca="1" si="20">E18/E6-1</f>
        <v>0.25052606273892897</v>
      </c>
      <c r="T18" s="222">
        <f t="shared" ref="T18:T81" ca="1" si="21">F18/F6-1</f>
        <v>0.2528407013277385</v>
      </c>
      <c r="U18" s="222">
        <f t="shared" ref="U18:U81" ca="1" si="22">G18/G6-1</f>
        <v>0.25088128187552305</v>
      </c>
      <c r="W18">
        <f t="shared" ref="W18:W28" si="23">+IF(W17=12,1,+W17+1)</f>
        <v>12</v>
      </c>
      <c r="X18">
        <f t="shared" ref="X18:X28" si="24">+IF(W18=1,X17+1,X17)</f>
        <v>2024</v>
      </c>
      <c r="Y18" s="35">
        <f t="shared" si="13"/>
        <v>45627</v>
      </c>
      <c r="Z18" t="str">
        <f t="shared" ref="Z18:Z28" si="25">Z17</f>
        <v>Q2</v>
      </c>
      <c r="AA18" s="38">
        <f t="shared" ca="1" si="14"/>
        <v>2.7078599764525535</v>
      </c>
      <c r="AB18" s="48">
        <f t="shared" ca="1" si="16"/>
        <v>2.7078599764525535E-2</v>
      </c>
    </row>
    <row r="19" spans="1:28" x14ac:dyDescent="0.25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6" cm="1">
        <f t="array" aca="1" ref="G19" ca="1">SUMPRODUCT($B$3:$F$3/100,B19:F19)</f>
        <v>260.29374897334628</v>
      </c>
      <c r="H19" s="35">
        <f>NAC_d!B19</f>
        <v>43132</v>
      </c>
      <c r="I19" s="219">
        <f t="shared" ca="1" si="7"/>
        <v>2.2735550300196694E-2</v>
      </c>
      <c r="J19" s="220">
        <f t="shared" ca="1" si="8"/>
        <v>2.4418236498642054E-2</v>
      </c>
      <c r="K19" s="220">
        <f t="shared" ca="1" si="9"/>
        <v>2.411545166138529E-2</v>
      </c>
      <c r="L19" s="220">
        <f t="shared" ca="1" si="10"/>
        <v>2.4534637410170257E-2</v>
      </c>
      <c r="M19" s="220">
        <f t="shared" ca="1" si="11"/>
        <v>2.4357050223799526E-2</v>
      </c>
      <c r="N19" s="221">
        <f t="shared" ca="1" si="12"/>
        <v>2.4166372552197668E-2</v>
      </c>
      <c r="O19" s="223">
        <f>NAC_d!B19</f>
        <v>43132</v>
      </c>
      <c r="P19" s="222">
        <f t="shared" ca="1" si="17"/>
        <v>0.24894353227003485</v>
      </c>
      <c r="Q19" s="222">
        <f t="shared" ca="1" si="18"/>
        <v>0.25387634729634545</v>
      </c>
      <c r="R19" s="222">
        <f t="shared" ca="1" si="19"/>
        <v>0.25626649939352397</v>
      </c>
      <c r="S19" s="222">
        <f t="shared" ca="1" si="20"/>
        <v>0.25571812397533233</v>
      </c>
      <c r="T19" s="222">
        <f t="shared" ca="1" si="21"/>
        <v>0.25696711537626649</v>
      </c>
      <c r="U19" s="222">
        <f t="shared" ca="1" si="22"/>
        <v>0.25510731893582883</v>
      </c>
      <c r="W19">
        <f t="shared" si="23"/>
        <v>1</v>
      </c>
      <c r="X19">
        <f t="shared" si="24"/>
        <v>2025</v>
      </c>
      <c r="Y19" s="35">
        <f t="shared" si="13"/>
        <v>45658</v>
      </c>
      <c r="Z19" t="str">
        <f t="shared" si="25"/>
        <v>Q2</v>
      </c>
      <c r="AA19" s="38">
        <f t="shared" ca="1" si="14"/>
        <v>2.0980579937312172</v>
      </c>
      <c r="AB19" s="48">
        <f t="shared" ca="1" si="16"/>
        <v>2.0980579937312172E-2</v>
      </c>
    </row>
    <row r="20" spans="1:28" x14ac:dyDescent="0.25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6" cm="1">
        <f t="array" aca="1" ref="G20" ca="1">SUMPRODUCT($B$3:$F$3/100,B20:F20)</f>
        <v>266.49407668972299</v>
      </c>
      <c r="H20" s="35">
        <f>NAC_d!B20</f>
        <v>43160</v>
      </c>
      <c r="I20" s="219">
        <f t="shared" ca="1" si="7"/>
        <v>2.3351248176230799E-2</v>
      </c>
      <c r="J20" s="220">
        <f t="shared" ca="1" si="8"/>
        <v>2.4590335096448035E-2</v>
      </c>
      <c r="K20" s="220">
        <f t="shared" ca="1" si="9"/>
        <v>2.3512705706422166E-2</v>
      </c>
      <c r="L20" s="220">
        <f t="shared" ca="1" si="10"/>
        <v>2.3621219926986736E-2</v>
      </c>
      <c r="M20" s="220">
        <f t="shared" ca="1" si="11"/>
        <v>2.3932923249381899E-2</v>
      </c>
      <c r="N20" s="221">
        <f t="shared" ca="1" si="12"/>
        <v>2.3820501801645744E-2</v>
      </c>
      <c r="O20" s="223">
        <f>NAC_d!B20</f>
        <v>43160</v>
      </c>
      <c r="P20" s="222">
        <f t="shared" ca="1" si="17"/>
        <v>0.24651653130363571</v>
      </c>
      <c r="Q20" s="222">
        <f t="shared" ca="1" si="18"/>
        <v>0.25267384276554194</v>
      </c>
      <c r="R20" s="222">
        <f t="shared" ca="1" si="19"/>
        <v>0.25480310768435355</v>
      </c>
      <c r="S20" s="222">
        <f t="shared" ca="1" si="20"/>
        <v>0.25542202529634395</v>
      </c>
      <c r="T20" s="222">
        <f t="shared" ca="1" si="21"/>
        <v>0.25858560505859063</v>
      </c>
      <c r="U20" s="222">
        <f t="shared" ca="1" si="22"/>
        <v>0.25482051579470788</v>
      </c>
      <c r="W20">
        <f t="shared" si="23"/>
        <v>2</v>
      </c>
      <c r="X20">
        <f t="shared" si="24"/>
        <v>2025</v>
      </c>
      <c r="Y20" s="35">
        <f t="shared" si="13"/>
        <v>45689</v>
      </c>
      <c r="Z20" t="str">
        <f t="shared" si="25"/>
        <v>Q2</v>
      </c>
      <c r="AA20" s="38">
        <f t="shared" ca="1" si="14"/>
        <v>2.4523043185670224</v>
      </c>
      <c r="AB20" s="48">
        <f t="shared" ca="1" si="16"/>
        <v>2.4523043185670224E-2</v>
      </c>
    </row>
    <row r="21" spans="1:28" x14ac:dyDescent="0.25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6" cm="1">
        <f t="array" aca="1" ref="G21" ca="1">SUMPRODUCT($B$3:$F$3/100,B21:F21)</f>
        <v>273.76858965545466</v>
      </c>
      <c r="H21" s="35">
        <f>NAC_d!B21</f>
        <v>43191</v>
      </c>
      <c r="I21" s="219">
        <f t="shared" ca="1" si="7"/>
        <v>2.6732202811395878E-2</v>
      </c>
      <c r="J21" s="220">
        <f t="shared" ca="1" si="8"/>
        <v>2.6667648721398152E-2</v>
      </c>
      <c r="K21" s="220">
        <f t="shared" ca="1" si="9"/>
        <v>2.7427981483858721E-2</v>
      </c>
      <c r="L21" s="220">
        <f t="shared" ca="1" si="10"/>
        <v>2.7680853324829391E-2</v>
      </c>
      <c r="M21" s="220">
        <f t="shared" ca="1" si="11"/>
        <v>2.747456235782586E-2</v>
      </c>
      <c r="N21" s="221">
        <f t="shared" ca="1" si="12"/>
        <v>2.7297090637407706E-2</v>
      </c>
      <c r="O21" s="223">
        <f>NAC_d!B21</f>
        <v>43191</v>
      </c>
      <c r="P21" s="222">
        <f t="shared" ca="1" si="17"/>
        <v>0.24563290984242836</v>
      </c>
      <c r="Q21" s="222">
        <f t="shared" ca="1" si="18"/>
        <v>0.25176898417505655</v>
      </c>
      <c r="R21" s="222">
        <f t="shared" ca="1" si="19"/>
        <v>0.25468289766759344</v>
      </c>
      <c r="S21" s="222">
        <f t="shared" ca="1" si="20"/>
        <v>0.25690808723534975</v>
      </c>
      <c r="T21" s="222">
        <f t="shared" ca="1" si="21"/>
        <v>0.26066395988692648</v>
      </c>
      <c r="U21" s="222">
        <f t="shared" ca="1" si="22"/>
        <v>0.25555023391938736</v>
      </c>
      <c r="W21">
        <f t="shared" si="23"/>
        <v>3</v>
      </c>
      <c r="X21">
        <f t="shared" si="24"/>
        <v>2025</v>
      </c>
      <c r="Y21" s="35">
        <f t="shared" si="13"/>
        <v>45717</v>
      </c>
      <c r="Z21" t="str">
        <f t="shared" si="25"/>
        <v>Q2</v>
      </c>
      <c r="AA21" s="38">
        <f t="shared" ca="1" si="14"/>
        <v>3.9772647440017517</v>
      </c>
      <c r="AB21" s="48">
        <f t="shared" ca="1" si="16"/>
        <v>3.9772647440017517E-2</v>
      </c>
    </row>
    <row r="22" spans="1:28" x14ac:dyDescent="0.25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6" cm="1">
        <f t="array" aca="1" ref="G22" ca="1">SUMPRODUCT($B$3:$F$3/100,B22:F22)</f>
        <v>279.47087057796625</v>
      </c>
      <c r="H22" s="35">
        <f>NAC_d!B22</f>
        <v>43221</v>
      </c>
      <c r="I22" s="219">
        <f t="shared" ca="1" si="7"/>
        <v>2.2702520022417794E-2</v>
      </c>
      <c r="J22" s="220">
        <f t="shared" ca="1" si="8"/>
        <v>2.1240534928840482E-2</v>
      </c>
      <c r="K22" s="220">
        <f t="shared" ca="1" si="9"/>
        <v>2.1200152809332184E-2</v>
      </c>
      <c r="L22" s="220">
        <f t="shared" ca="1" si="10"/>
        <v>2.0716217637150702E-2</v>
      </c>
      <c r="M22" s="220">
        <f t="shared" ca="1" si="11"/>
        <v>1.9806151090168811E-2</v>
      </c>
      <c r="N22" s="221">
        <f t="shared" ca="1" si="12"/>
        <v>2.0828835512825217E-2</v>
      </c>
      <c r="O22" s="223">
        <f>NAC_d!B22</f>
        <v>43221</v>
      </c>
      <c r="P22" s="222">
        <f t="shared" ca="1" si="17"/>
        <v>0.2553011487446164</v>
      </c>
      <c r="Q22" s="222">
        <f t="shared" ca="1" si="18"/>
        <v>0.26046806331835182</v>
      </c>
      <c r="R22" s="222">
        <f t="shared" ca="1" si="19"/>
        <v>0.26311683625958748</v>
      </c>
      <c r="S22" s="222">
        <f t="shared" ca="1" si="20"/>
        <v>0.26493140686793892</v>
      </c>
      <c r="T22" s="222">
        <f t="shared" ca="1" si="21"/>
        <v>0.26737457779728335</v>
      </c>
      <c r="U22" s="222">
        <f t="shared" ca="1" si="22"/>
        <v>0.26352813219444116</v>
      </c>
      <c r="W22">
        <f t="shared" si="23"/>
        <v>4</v>
      </c>
      <c r="X22">
        <f t="shared" si="24"/>
        <v>2025</v>
      </c>
      <c r="Y22" s="35">
        <f t="shared" si="13"/>
        <v>45748</v>
      </c>
      <c r="Z22" t="str">
        <f t="shared" si="25"/>
        <v>Q2</v>
      </c>
      <c r="AA22" s="38">
        <f t="shared" ca="1" si="14"/>
        <v>2.7910683058847807</v>
      </c>
      <c r="AB22" s="48">
        <f t="shared" ca="1" si="16"/>
        <v>2.7910683058847807E-2</v>
      </c>
    </row>
    <row r="23" spans="1:28" x14ac:dyDescent="0.25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6" cm="1">
        <f t="array" aca="1" ref="G23" ca="1">SUMPRODUCT($B$3:$F$3/100,B23:F23)</f>
        <v>289.82891371490047</v>
      </c>
      <c r="H23" s="35">
        <f>NAC_d!B23</f>
        <v>43252</v>
      </c>
      <c r="I23" s="219">
        <f t="shared" ca="1" si="7"/>
        <v>3.7422474399361194E-2</v>
      </c>
      <c r="J23" s="220">
        <f t="shared" ca="1" si="8"/>
        <v>3.7269056908524556E-2</v>
      </c>
      <c r="K23" s="220">
        <f t="shared" ca="1" si="9"/>
        <v>3.6943518429695343E-2</v>
      </c>
      <c r="L23" s="220">
        <f t="shared" ca="1" si="10"/>
        <v>3.7235066306650078E-2</v>
      </c>
      <c r="M23" s="220">
        <f t="shared" ca="1" si="11"/>
        <v>3.6776463148965099E-2</v>
      </c>
      <c r="N23" s="221">
        <f t="shared" ca="1" si="12"/>
        <v>3.7063051027511396E-2</v>
      </c>
      <c r="O23" s="223">
        <f>NAC_d!B23</f>
        <v>43252</v>
      </c>
      <c r="P23" s="222">
        <f t="shared" ca="1" si="17"/>
        <v>0.28788829377947023</v>
      </c>
      <c r="Q23" s="222">
        <f t="shared" ca="1" si="18"/>
        <v>0.29189262892030921</v>
      </c>
      <c r="R23" s="222">
        <f t="shared" ca="1" si="19"/>
        <v>0.29473298100670364</v>
      </c>
      <c r="S23" s="222">
        <f t="shared" ca="1" si="20"/>
        <v>0.29668161852796682</v>
      </c>
      <c r="T23" s="222">
        <f t="shared" ca="1" si="21"/>
        <v>0.29778299986048662</v>
      </c>
      <c r="U23" s="222">
        <f t="shared" ca="1" si="22"/>
        <v>0.29487423476939356</v>
      </c>
      <c r="W23">
        <f t="shared" si="23"/>
        <v>5</v>
      </c>
      <c r="X23">
        <f t="shared" si="24"/>
        <v>2025</v>
      </c>
      <c r="Y23" s="35">
        <f t="shared" si="13"/>
        <v>45778</v>
      </c>
      <c r="Z23" t="str">
        <f t="shared" si="25"/>
        <v>Q2</v>
      </c>
      <c r="AA23" s="38">
        <f t="shared" ca="1" si="14"/>
        <v>1.3505060887119003</v>
      </c>
      <c r="AB23" s="48">
        <f t="shared" ca="1" si="16"/>
        <v>1.3505060887119003E-2</v>
      </c>
    </row>
    <row r="24" spans="1:28" x14ac:dyDescent="0.25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6" cm="1">
        <f t="array" aca="1" ref="G24" ca="1">SUMPRODUCT($B$3:$F$3/100,B24:F24)</f>
        <v>298.84288028812517</v>
      </c>
      <c r="H24" s="35">
        <f>NAC_d!B24</f>
        <v>43282</v>
      </c>
      <c r="I24" s="219">
        <f t="shared" ca="1" si="7"/>
        <v>3.1993097862631048E-2</v>
      </c>
      <c r="J24" s="220">
        <f t="shared" ca="1" si="8"/>
        <v>3.0657176782329376E-2</v>
      </c>
      <c r="K24" s="220">
        <f t="shared" ca="1" si="9"/>
        <v>3.1161093902829506E-2</v>
      </c>
      <c r="L24" s="220">
        <f t="shared" ca="1" si="10"/>
        <v>3.1275377144795558E-2</v>
      </c>
      <c r="M24" s="220">
        <f t="shared" ca="1" si="11"/>
        <v>3.0826004386508954E-2</v>
      </c>
      <c r="N24" s="221">
        <f t="shared" ca="1" si="12"/>
        <v>3.1100991470062844E-2</v>
      </c>
      <c r="O24" s="223">
        <f>NAC_d!B24</f>
        <v>43282</v>
      </c>
      <c r="P24" s="222">
        <f t="shared" ca="1" si="17"/>
        <v>0.30965767279894196</v>
      </c>
      <c r="Q24" s="222">
        <f t="shared" ca="1" si="18"/>
        <v>0.31105174244561429</v>
      </c>
      <c r="R24" s="222">
        <f t="shared" ca="1" si="19"/>
        <v>0.31313989571062772</v>
      </c>
      <c r="S24" s="222">
        <f t="shared" ca="1" si="20"/>
        <v>0.3143118074357476</v>
      </c>
      <c r="T24" s="222">
        <f t="shared" ca="1" si="21"/>
        <v>0.31290020892746884</v>
      </c>
      <c r="U24" s="222">
        <f t="shared" ca="1" si="22"/>
        <v>0.31257481679467469</v>
      </c>
      <c r="W24">
        <f t="shared" si="23"/>
        <v>6</v>
      </c>
      <c r="X24">
        <f t="shared" si="24"/>
        <v>2025</v>
      </c>
      <c r="Y24" s="35">
        <f t="shared" si="13"/>
        <v>45809</v>
      </c>
      <c r="Z24" t="str">
        <f t="shared" si="25"/>
        <v>Q2</v>
      </c>
      <c r="AA24" s="38">
        <f t="shared" ca="1" si="14"/>
        <v>1.5456898430604715</v>
      </c>
      <c r="AB24" s="48">
        <f t="shared" ca="1" si="16"/>
        <v>1.5456898430604715E-2</v>
      </c>
    </row>
    <row r="25" spans="1:28" x14ac:dyDescent="0.25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6" cm="1">
        <f t="array" aca="1" ref="G25" ca="1">SUMPRODUCT($B$3:$F$3/100,B25:F25)</f>
        <v>310.45409242160707</v>
      </c>
      <c r="H25" s="35">
        <f>NAC_d!B25</f>
        <v>43313</v>
      </c>
      <c r="I25" s="219">
        <f t="shared" ca="1" si="7"/>
        <v>3.9148107316218317E-2</v>
      </c>
      <c r="J25" s="220">
        <f t="shared" ca="1" si="8"/>
        <v>3.9803172965172218E-2</v>
      </c>
      <c r="K25" s="220">
        <f t="shared" ca="1" si="9"/>
        <v>3.8944529599433508E-2</v>
      </c>
      <c r="L25" s="220">
        <f t="shared" ca="1" si="10"/>
        <v>3.8551561057410755E-2</v>
      </c>
      <c r="M25" s="220">
        <f t="shared" ca="1" si="11"/>
        <v>3.844728780167217E-2</v>
      </c>
      <c r="N25" s="221">
        <f t="shared" ca="1" si="12"/>
        <v>3.8853902499825788E-2</v>
      </c>
      <c r="O25" s="223">
        <f>NAC_d!B25</f>
        <v>43313</v>
      </c>
      <c r="P25" s="222">
        <f t="shared" ca="1" si="17"/>
        <v>0.34192231893630098</v>
      </c>
      <c r="Q25" s="222">
        <f t="shared" ca="1" si="18"/>
        <v>0.34389704942662425</v>
      </c>
      <c r="R25" s="222">
        <f t="shared" ca="1" si="19"/>
        <v>0.34522880525151445</v>
      </c>
      <c r="S25" s="222">
        <f t="shared" ca="1" si="20"/>
        <v>0.34612304372115488</v>
      </c>
      <c r="T25" s="222">
        <f t="shared" ca="1" si="21"/>
        <v>0.34467430570838853</v>
      </c>
      <c r="U25" s="222">
        <f t="shared" ca="1" si="22"/>
        <v>0.34463881088539106</v>
      </c>
      <c r="W25">
        <f t="shared" si="23"/>
        <v>7</v>
      </c>
      <c r="X25">
        <f t="shared" si="24"/>
        <v>2025</v>
      </c>
      <c r="Y25" s="35">
        <f t="shared" si="13"/>
        <v>45839</v>
      </c>
      <c r="Z25" t="str">
        <f t="shared" si="25"/>
        <v>Q2</v>
      </c>
      <c r="AA25" s="38">
        <f t="shared" ca="1" si="14"/>
        <v>1.8160205088817882</v>
      </c>
      <c r="AB25" s="48">
        <f t="shared" ca="1" si="16"/>
        <v>1.8160205088817882E-2</v>
      </c>
    </row>
    <row r="26" spans="1:28" x14ac:dyDescent="0.25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6" cm="1">
        <f t="array" aca="1" ref="G26" ca="1">SUMPRODUCT($B$3:$F$3/100,B26:F26)</f>
        <v>330.74723112628715</v>
      </c>
      <c r="H26" s="35">
        <f>NAC_d!B26</f>
        <v>43344</v>
      </c>
      <c r="I26" s="219">
        <f t="shared" ca="1" si="7"/>
        <v>6.5579808399009565E-2</v>
      </c>
      <c r="J26" s="220">
        <f t="shared" ca="1" si="8"/>
        <v>6.5707103338213502E-2</v>
      </c>
      <c r="K26" s="220">
        <f t="shared" ca="1" si="9"/>
        <v>6.469013613535779E-2</v>
      </c>
      <c r="L26" s="220">
        <f t="shared" ca="1" si="10"/>
        <v>6.5838170749349612E-2</v>
      </c>
      <c r="M26" s="220">
        <f t="shared" ca="1" si="11"/>
        <v>6.5166091445219676E-2</v>
      </c>
      <c r="N26" s="221">
        <f t="shared" ca="1" si="12"/>
        <v>6.5365988724417567E-2</v>
      </c>
      <c r="O26" s="223">
        <f>NAC_d!B26</f>
        <v>43344</v>
      </c>
      <c r="P26" s="222">
        <f t="shared" ca="1" si="17"/>
        <v>0.40376128901140662</v>
      </c>
      <c r="Q26" s="222">
        <f t="shared" ca="1" si="18"/>
        <v>0.40549949738471791</v>
      </c>
      <c r="R26" s="222">
        <f t="shared" ca="1" si="19"/>
        <v>0.40533879143480367</v>
      </c>
      <c r="S26" s="222">
        <f t="shared" ca="1" si="20"/>
        <v>0.4079822523183938</v>
      </c>
      <c r="T26" s="222">
        <f t="shared" ca="1" si="21"/>
        <v>0.40540570764395656</v>
      </c>
      <c r="U26" s="222">
        <f t="shared" ca="1" si="22"/>
        <v>0.40578173802251838</v>
      </c>
      <c r="W26">
        <f t="shared" si="23"/>
        <v>8</v>
      </c>
      <c r="X26">
        <f t="shared" si="24"/>
        <v>2025</v>
      </c>
      <c r="Y26" s="35">
        <f t="shared" si="13"/>
        <v>45870</v>
      </c>
      <c r="Z26" t="str">
        <f t="shared" si="25"/>
        <v>Q2</v>
      </c>
      <c r="AA26" s="38">
        <f t="shared" ca="1" si="14"/>
        <v>1.8411573076297483</v>
      </c>
      <c r="AB26" s="48">
        <f t="shared" ca="1" si="16"/>
        <v>1.8411573076297483E-2</v>
      </c>
    </row>
    <row r="27" spans="1:28" x14ac:dyDescent="0.25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6" cm="1">
        <f t="array" aca="1" ref="G27" ca="1">SUMPRODUCT($B$3:$F$3/100,B27:F27)</f>
        <v>348.63658736069948</v>
      </c>
      <c r="H27" s="35">
        <f>NAC_d!B27</f>
        <v>43374</v>
      </c>
      <c r="I27" s="219">
        <f t="shared" ca="1" si="7"/>
        <v>5.4829495101642811E-2</v>
      </c>
      <c r="J27" s="220">
        <f t="shared" ca="1" si="8"/>
        <v>5.3685794689764865E-2</v>
      </c>
      <c r="K27" s="220">
        <f t="shared" ca="1" si="9"/>
        <v>5.4781912911028297E-2</v>
      </c>
      <c r="L27" s="220">
        <f t="shared" ca="1" si="10"/>
        <v>5.455024519404339E-2</v>
      </c>
      <c r="M27" s="220">
        <f t="shared" ca="1" si="11"/>
        <v>5.3303419990826439E-2</v>
      </c>
      <c r="N27" s="221">
        <f t="shared" ca="1" si="12"/>
        <v>5.4087697646006072E-2</v>
      </c>
      <c r="O27" s="223">
        <f>NAC_d!B27</f>
        <v>43374</v>
      </c>
      <c r="P27" s="222">
        <f t="shared" ca="1" si="17"/>
        <v>0.45701796518767268</v>
      </c>
      <c r="Q27" s="222">
        <f t="shared" ca="1" si="18"/>
        <v>0.45837831050335143</v>
      </c>
      <c r="R27" s="222">
        <f t="shared" ca="1" si="19"/>
        <v>0.45927618560799166</v>
      </c>
      <c r="S27" s="222">
        <f t="shared" ca="1" si="20"/>
        <v>0.46256378904594331</v>
      </c>
      <c r="T27" s="222">
        <f t="shared" ca="1" si="21"/>
        <v>0.45920648262742181</v>
      </c>
      <c r="U27" s="222">
        <f t="shared" ca="1" si="22"/>
        <v>0.45957071176922515</v>
      </c>
      <c r="W27">
        <f t="shared" si="23"/>
        <v>9</v>
      </c>
      <c r="X27">
        <f t="shared" si="24"/>
        <v>2025</v>
      </c>
      <c r="Y27" s="35">
        <f t="shared" si="13"/>
        <v>45901</v>
      </c>
      <c r="Z27" t="str">
        <f t="shared" si="25"/>
        <v>Q2</v>
      </c>
      <c r="AA27" s="38">
        <f t="shared" ca="1" si="14"/>
        <v>2.1012366179220976</v>
      </c>
      <c r="AB27" s="48">
        <f t="shared" ca="1" si="16"/>
        <v>2.1012366179220976E-2</v>
      </c>
    </row>
    <row r="28" spans="1:28" x14ac:dyDescent="0.25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6" cm="1">
        <f t="array" aca="1" ref="G28" ca="1">SUMPRODUCT($B$3:$F$3/100,B28:F28)</f>
        <v>359.64858016646394</v>
      </c>
      <c r="H28" s="35">
        <f>NAC_d!B28</f>
        <v>43405</v>
      </c>
      <c r="I28" s="219">
        <f t="shared" ca="1" si="7"/>
        <v>3.1771700973395101E-2</v>
      </c>
      <c r="J28" s="220">
        <f t="shared" ca="1" si="8"/>
        <v>3.0972073266800404E-2</v>
      </c>
      <c r="K28" s="220">
        <f t="shared" ca="1" si="9"/>
        <v>3.201307597102665E-2</v>
      </c>
      <c r="L28" s="220">
        <f t="shared" ca="1" si="10"/>
        <v>3.1748131994449924E-2</v>
      </c>
      <c r="M28" s="220">
        <f t="shared" ca="1" si="11"/>
        <v>3.146489102098915E-2</v>
      </c>
      <c r="N28" s="221">
        <f t="shared" ca="1" si="12"/>
        <v>3.1585878261169098E-2</v>
      </c>
      <c r="O28" s="223">
        <f>NAC_d!B28</f>
        <v>43405</v>
      </c>
      <c r="P28" s="222">
        <f t="shared" ca="1" si="17"/>
        <v>0.48338544622648816</v>
      </c>
      <c r="Q28" s="222">
        <f t="shared" ca="1" si="18"/>
        <v>0.48427779925780645</v>
      </c>
      <c r="R28" s="222">
        <f t="shared" ca="1" si="19"/>
        <v>0.48549891691495861</v>
      </c>
      <c r="S28" s="222">
        <f t="shared" ca="1" si="20"/>
        <v>0.48804802344995735</v>
      </c>
      <c r="T28" s="222">
        <f t="shared" ca="1" si="21"/>
        <v>0.48467876464228343</v>
      </c>
      <c r="U28" s="222">
        <f t="shared" ca="1" si="22"/>
        <v>0.48535429175582978</v>
      </c>
      <c r="W28">
        <f t="shared" si="23"/>
        <v>10</v>
      </c>
      <c r="X28">
        <f t="shared" si="24"/>
        <v>2025</v>
      </c>
      <c r="Y28" s="35">
        <f t="shared" si="13"/>
        <v>45931</v>
      </c>
      <c r="Z28" t="str">
        <f t="shared" si="25"/>
        <v>Q2</v>
      </c>
      <c r="AA28" s="38">
        <f t="shared" ca="1" si="14"/>
        <v>2.3529900505140589</v>
      </c>
      <c r="AB28" s="48">
        <f t="shared" ca="1" si="16"/>
        <v>2.3529900505140589E-2</v>
      </c>
    </row>
    <row r="29" spans="1:28" x14ac:dyDescent="0.25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6" cm="1">
        <f t="array" aca="1" ref="G29" ca="1">SUMPRODUCT($B$3:$F$3/100,B29:F29)</f>
        <v>368.885717522589</v>
      </c>
      <c r="H29" s="35">
        <f>NAC_d!B29</f>
        <v>43435</v>
      </c>
      <c r="I29" s="219">
        <f t="shared" ca="1" si="7"/>
        <v>2.3412865118271675E-2</v>
      </c>
      <c r="J29" s="220">
        <f t="shared" ca="1" si="8"/>
        <v>2.5123959228386061E-2</v>
      </c>
      <c r="K29" s="220">
        <f t="shared" ca="1" si="9"/>
        <v>2.5061889560391348E-2</v>
      </c>
      <c r="L29" s="220">
        <f t="shared" ca="1" si="10"/>
        <v>2.5898672686804902E-2</v>
      </c>
      <c r="M29" s="220">
        <f t="shared" ca="1" si="11"/>
        <v>2.7000148132429569E-2</v>
      </c>
      <c r="N29" s="221">
        <f t="shared" ca="1" si="12"/>
        <v>2.568378652252612E-2</v>
      </c>
      <c r="O29" s="223">
        <f>NAC_d!B29</f>
        <v>43435</v>
      </c>
      <c r="P29" s="222">
        <f t="shared" ca="1" si="17"/>
        <v>0.47704328829711229</v>
      </c>
      <c r="Q29" s="222">
        <f t="shared" ca="1" si="18"/>
        <v>0.47662902273504204</v>
      </c>
      <c r="R29" s="222">
        <f t="shared" ca="1" si="19"/>
        <v>0.47708810595934059</v>
      </c>
      <c r="S29" s="222">
        <f t="shared" ca="1" si="20"/>
        <v>0.48018084998105648</v>
      </c>
      <c r="T29" s="222">
        <f t="shared" ca="1" si="21"/>
        <v>0.47606144976721199</v>
      </c>
      <c r="U29" s="222">
        <f t="shared" ca="1" si="22"/>
        <v>0.47736782177166059</v>
      </c>
      <c r="W29">
        <f>AD1</f>
        <v>10</v>
      </c>
      <c r="X29">
        <f>AF1-1</f>
        <v>2024</v>
      </c>
      <c r="Y29" s="35">
        <f t="shared" si="13"/>
        <v>45566</v>
      </c>
      <c r="Z29" t="s">
        <v>248</v>
      </c>
      <c r="AA29" s="38">
        <f t="shared" ca="1" si="14"/>
        <v>2.627625145429846</v>
      </c>
      <c r="AB29" s="48">
        <f ca="1">VLOOKUP(Y29,$H$6:$N$264,4,FALSE)</f>
        <v>2.627625145429846E-2</v>
      </c>
    </row>
    <row r="30" spans="1:28" x14ac:dyDescent="0.25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6" cm="1">
        <f t="array" aca="1" ref="G30" ca="1">SUMPRODUCT($B$3:$F$3/100,B30:F30)</f>
        <v>379.6695413636017</v>
      </c>
      <c r="H30" s="35">
        <f>NAC_d!B30</f>
        <v>43466</v>
      </c>
      <c r="I30" s="219">
        <f t="shared" ca="1" si="7"/>
        <v>3.0275950418839237E-2</v>
      </c>
      <c r="J30" s="220">
        <f t="shared" ca="1" si="8"/>
        <v>2.9664330910262882E-2</v>
      </c>
      <c r="K30" s="220">
        <f t="shared" ca="1" si="9"/>
        <v>2.9389828379050797E-2</v>
      </c>
      <c r="L30" s="220">
        <f t="shared" ca="1" si="10"/>
        <v>2.9120798423308836E-2</v>
      </c>
      <c r="M30" s="220">
        <f t="shared" ca="1" si="11"/>
        <v>2.8628060804373634E-2</v>
      </c>
      <c r="N30" s="221">
        <f t="shared" ca="1" si="12"/>
        <v>2.92335087230704E-2</v>
      </c>
      <c r="O30" s="223">
        <f>NAC_d!B30</f>
        <v>43466</v>
      </c>
      <c r="P30" s="222">
        <f t="shared" ca="1" si="17"/>
        <v>0.49506741208952199</v>
      </c>
      <c r="Q30" s="222">
        <f t="shared" ca="1" si="18"/>
        <v>0.49489334887743874</v>
      </c>
      <c r="R30" s="222">
        <f t="shared" ca="1" si="19"/>
        <v>0.49409930097200183</v>
      </c>
      <c r="S30" s="222">
        <f t="shared" ca="1" si="20"/>
        <v>0.49627758342146056</v>
      </c>
      <c r="T30" s="222">
        <f t="shared" ca="1" si="21"/>
        <v>0.49114774629914337</v>
      </c>
      <c r="U30" s="222">
        <f t="shared" ca="1" si="22"/>
        <v>0.4938690555597387</v>
      </c>
      <c r="W30">
        <f>+IF(W29=12,1,+W29+1)</f>
        <v>11</v>
      </c>
      <c r="X30">
        <f>+IF(W30=1,X29+1,X29)</f>
        <v>2024</v>
      </c>
      <c r="Y30" s="35">
        <f t="shared" si="13"/>
        <v>45597</v>
      </c>
      <c r="Z30" t="str">
        <f>Z29</f>
        <v>Q3</v>
      </c>
      <c r="AA30" s="38">
        <f t="shared" ca="1" si="14"/>
        <v>2.3344375733185041</v>
      </c>
      <c r="AB30" s="48">
        <f t="shared" ref="AB30:AB41" ca="1" si="26">VLOOKUP(Y30,$H$6:$N$264,4,FALSE)</f>
        <v>2.3344375733185041E-2</v>
      </c>
    </row>
    <row r="31" spans="1:28" x14ac:dyDescent="0.25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6" cm="1">
        <f t="array" aca="1" ref="G31" ca="1">SUMPRODUCT($B$3:$F$3/100,B31:F31)</f>
        <v>393.94226288842714</v>
      </c>
      <c r="H31" s="35">
        <f>NAC_d!B31</f>
        <v>43497</v>
      </c>
      <c r="I31" s="219">
        <f t="shared" ca="1" si="7"/>
        <v>4.1900288931419949E-2</v>
      </c>
      <c r="J31" s="220">
        <f t="shared" ca="1" si="8"/>
        <v>3.9824555912752579E-2</v>
      </c>
      <c r="K31" s="220">
        <f t="shared" ca="1" si="9"/>
        <v>3.814021877732765E-2</v>
      </c>
      <c r="L31" s="220">
        <f t="shared" ca="1" si="10"/>
        <v>3.6578980640844749E-2</v>
      </c>
      <c r="M31" s="220">
        <f t="shared" ca="1" si="11"/>
        <v>3.5301992408860006E-2</v>
      </c>
      <c r="N31" s="221">
        <f t="shared" ca="1" si="12"/>
        <v>3.7592484963540285E-2</v>
      </c>
      <c r="O31" s="223">
        <f>NAC_d!B31</f>
        <v>43497</v>
      </c>
      <c r="P31" s="222">
        <f t="shared" ca="1" si="17"/>
        <v>0.52308303761495201</v>
      </c>
      <c r="Q31" s="222">
        <f t="shared" ca="1" si="18"/>
        <v>0.51737518647294301</v>
      </c>
      <c r="R31" s="222">
        <f t="shared" ca="1" si="19"/>
        <v>0.51456027020181971</v>
      </c>
      <c r="S31" s="222">
        <f t="shared" ca="1" si="20"/>
        <v>0.51386769714240565</v>
      </c>
      <c r="T31" s="222">
        <f t="shared" ca="1" si="21"/>
        <v>0.50708020448748892</v>
      </c>
      <c r="U31" s="222">
        <f t="shared" ca="1" si="22"/>
        <v>0.51345264510661104</v>
      </c>
      <c r="W31">
        <f t="shared" ref="W31:W41" si="27">+IF(W30=12,1,+W30+1)</f>
        <v>12</v>
      </c>
      <c r="X31">
        <f t="shared" ref="X31:X41" si="28">+IF(W31=1,X30+1,X30)</f>
        <v>2024</v>
      </c>
      <c r="Y31" s="35">
        <f t="shared" si="13"/>
        <v>45627</v>
      </c>
      <c r="Z31" t="str">
        <f t="shared" ref="Z31:Z41" si="29">Z30</f>
        <v>Q3</v>
      </c>
      <c r="AA31" s="38">
        <f t="shared" ca="1" si="14"/>
        <v>2.6760999899584803</v>
      </c>
      <c r="AB31" s="48">
        <f t="shared" ca="1" si="26"/>
        <v>2.6760999899584803E-2</v>
      </c>
    </row>
    <row r="32" spans="1:28" x14ac:dyDescent="0.25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6" cm="1">
        <f t="array" aca="1" ref="G32" ca="1">SUMPRODUCT($B$3:$F$3/100,B32:F32)</f>
        <v>412.41058933000159</v>
      </c>
      <c r="H32" s="35">
        <f>NAC_d!B32</f>
        <v>43525</v>
      </c>
      <c r="I32" s="219">
        <f t="shared" ca="1" si="7"/>
        <v>4.8676804765317216E-2</v>
      </c>
      <c r="J32" s="220">
        <f t="shared" ca="1" si="8"/>
        <v>4.8664187955512972E-2</v>
      </c>
      <c r="K32" s="220">
        <f t="shared" ca="1" si="9"/>
        <v>4.7530600838530779E-2</v>
      </c>
      <c r="L32" s="220">
        <f t="shared" ca="1" si="10"/>
        <v>4.6544721199983874E-2</v>
      </c>
      <c r="M32" s="220">
        <f t="shared" ca="1" si="11"/>
        <v>4.5217985424365725E-2</v>
      </c>
      <c r="N32" s="221">
        <f t="shared" ca="1" si="12"/>
        <v>4.688079493213726E-2</v>
      </c>
      <c r="O32" s="223">
        <f>NAC_d!B32</f>
        <v>43525</v>
      </c>
      <c r="P32" s="222">
        <f t="shared" ca="1" si="17"/>
        <v>0.560775790448095</v>
      </c>
      <c r="Q32" s="222">
        <f t="shared" ca="1" si="18"/>
        <v>0.55302754988090697</v>
      </c>
      <c r="R32" s="222">
        <f t="shared" ca="1" si="19"/>
        <v>0.55010115751875688</v>
      </c>
      <c r="S32" s="222">
        <f t="shared" ca="1" si="20"/>
        <v>0.54777003074688912</v>
      </c>
      <c r="T32" s="222">
        <f t="shared" ca="1" si="21"/>
        <v>0.53840871744652641</v>
      </c>
      <c r="U32" s="222">
        <f t="shared" ca="1" si="22"/>
        <v>0.54754129792598749</v>
      </c>
      <c r="W32">
        <f t="shared" si="27"/>
        <v>1</v>
      </c>
      <c r="X32">
        <f t="shared" si="28"/>
        <v>2025</v>
      </c>
      <c r="Y32" s="35">
        <f t="shared" si="13"/>
        <v>45658</v>
      </c>
      <c r="Z32" t="str">
        <f t="shared" si="29"/>
        <v>Q3</v>
      </c>
      <c r="AA32" s="38">
        <f t="shared" ca="1" si="14"/>
        <v>2.2063075276341326</v>
      </c>
      <c r="AB32" s="48">
        <f t="shared" ca="1" si="26"/>
        <v>2.2063075276341326E-2</v>
      </c>
    </row>
    <row r="33" spans="1:28" x14ac:dyDescent="0.25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6" cm="1">
        <f t="array" aca="1" ref="G33" ca="1">SUMPRODUCT($B$3:$F$3/100,B33:F33)</f>
        <v>426.54810501275722</v>
      </c>
      <c r="H33" s="35">
        <f>NAC_d!B33</f>
        <v>43556</v>
      </c>
      <c r="I33" s="219">
        <f t="shared" ca="1" si="7"/>
        <v>3.3429615356995512E-2</v>
      </c>
      <c r="J33" s="220">
        <f t="shared" ca="1" si="8"/>
        <v>3.3091993926273489E-2</v>
      </c>
      <c r="K33" s="220">
        <f t="shared" ca="1" si="9"/>
        <v>3.4275146679484392E-2</v>
      </c>
      <c r="L33" s="220">
        <f t="shared" ca="1" si="10"/>
        <v>3.4711869474993495E-2</v>
      </c>
      <c r="M33" s="220">
        <f t="shared" ca="1" si="11"/>
        <v>3.4881521285517358E-2</v>
      </c>
      <c r="N33" s="221">
        <f t="shared" ca="1" si="12"/>
        <v>3.4280195631550825E-2</v>
      </c>
      <c r="O33" s="223">
        <f>NAC_d!B33</f>
        <v>43556</v>
      </c>
      <c r="P33" s="222">
        <f t="shared" ca="1" si="17"/>
        <v>0.57095678928225291</v>
      </c>
      <c r="Q33" s="222">
        <f t="shared" ca="1" si="18"/>
        <v>0.56274557801351843</v>
      </c>
      <c r="R33" s="222">
        <f t="shared" ca="1" si="19"/>
        <v>0.56043161268130026</v>
      </c>
      <c r="S33" s="222">
        <f t="shared" ca="1" si="20"/>
        <v>0.558359306637078</v>
      </c>
      <c r="T33" s="222">
        <f t="shared" ca="1" si="21"/>
        <v>0.54949894838906221</v>
      </c>
      <c r="U33" s="222">
        <f t="shared" ca="1" si="22"/>
        <v>0.55806078976985574</v>
      </c>
      <c r="W33">
        <f t="shared" si="27"/>
        <v>2</v>
      </c>
      <c r="X33">
        <f t="shared" si="28"/>
        <v>2025</v>
      </c>
      <c r="Y33" s="35">
        <f t="shared" si="13"/>
        <v>45689</v>
      </c>
      <c r="Z33" t="str">
        <f t="shared" si="29"/>
        <v>Q3</v>
      </c>
      <c r="AA33" s="38">
        <f t="shared" ca="1" si="14"/>
        <v>2.4690954152341016</v>
      </c>
      <c r="AB33" s="48">
        <f t="shared" ca="1" si="26"/>
        <v>2.4690954152341016E-2</v>
      </c>
    </row>
    <row r="34" spans="1:28" x14ac:dyDescent="0.25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6" cm="1">
        <f t="array" aca="1" ref="G34" ca="1">SUMPRODUCT($B$3:$F$3/100,B34:F34)</f>
        <v>439.74758741350911</v>
      </c>
      <c r="H34" s="35">
        <f>NAC_d!B34</f>
        <v>43586</v>
      </c>
      <c r="I34" s="219">
        <f t="shared" ca="1" si="7"/>
        <v>3.0060611994275899E-2</v>
      </c>
      <c r="J34" s="220">
        <f t="shared" ca="1" si="8"/>
        <v>3.0561274670690697E-2</v>
      </c>
      <c r="K34" s="220">
        <f t="shared" ca="1" si="9"/>
        <v>3.0607898892988539E-2</v>
      </c>
      <c r="L34" s="220">
        <f t="shared" ca="1" si="10"/>
        <v>3.0998747726159959E-2</v>
      </c>
      <c r="M34" s="220">
        <f t="shared" ca="1" si="11"/>
        <v>3.1613050950164645E-2</v>
      </c>
      <c r="N34" s="221">
        <f t="shared" ca="1" si="12"/>
        <v>3.0944885806859057E-2</v>
      </c>
      <c r="O34" s="223">
        <f>NAC_d!B34</f>
        <v>43586</v>
      </c>
      <c r="P34" s="222">
        <f t="shared" ca="1" si="17"/>
        <v>0.58225943527465773</v>
      </c>
      <c r="Q34" s="222">
        <f t="shared" ca="1" si="18"/>
        <v>0.57700856926504174</v>
      </c>
      <c r="R34" s="222">
        <f t="shared" ca="1" si="19"/>
        <v>0.57480699673567082</v>
      </c>
      <c r="S34" s="222">
        <f t="shared" ca="1" si="20"/>
        <v>0.57405796624795102</v>
      </c>
      <c r="T34" s="222">
        <f t="shared" ca="1" si="21"/>
        <v>0.5674384155095944</v>
      </c>
      <c r="U34" s="222">
        <f t="shared" ca="1" si="22"/>
        <v>0.57350061744924918</v>
      </c>
      <c r="W34">
        <f t="shared" si="27"/>
        <v>3</v>
      </c>
      <c r="X34">
        <f t="shared" si="28"/>
        <v>2025</v>
      </c>
      <c r="Y34" s="35">
        <f t="shared" si="13"/>
        <v>45717</v>
      </c>
      <c r="Z34" t="str">
        <f t="shared" si="29"/>
        <v>Q3</v>
      </c>
      <c r="AA34" s="38">
        <f t="shared" ca="1" si="14"/>
        <v>3.8612418526199344</v>
      </c>
      <c r="AB34" s="48">
        <f t="shared" ca="1" si="26"/>
        <v>3.8612418526199344E-2</v>
      </c>
    </row>
    <row r="35" spans="1:28" x14ac:dyDescent="0.25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6" cm="1">
        <f t="array" aca="1" ref="G35" ca="1">SUMPRODUCT($B$3:$F$3/100,B35:F35)</f>
        <v>451.69133996362643</v>
      </c>
      <c r="H35" s="35">
        <f>NAC_d!B35</f>
        <v>43617</v>
      </c>
      <c r="I35" s="219">
        <f t="shared" ca="1" si="7"/>
        <v>2.7309271054097639E-2</v>
      </c>
      <c r="J35" s="220">
        <f t="shared" ca="1" si="8"/>
        <v>2.705100569376917E-2</v>
      </c>
      <c r="K35" s="220">
        <f t="shared" ca="1" si="9"/>
        <v>2.7447325819889956E-2</v>
      </c>
      <c r="L35" s="220">
        <f t="shared" ca="1" si="10"/>
        <v>2.7086578494781799E-2</v>
      </c>
      <c r="M35" s="220">
        <f t="shared" ca="1" si="11"/>
        <v>2.7050576166068208E-2</v>
      </c>
      <c r="N35" s="221">
        <f t="shared" ca="1" si="12"/>
        <v>2.7160473171365496E-2</v>
      </c>
      <c r="O35" s="223">
        <f>NAC_d!B35</f>
        <v>43617</v>
      </c>
      <c r="P35" s="222">
        <f t="shared" ca="1" si="17"/>
        <v>0.56683494640076959</v>
      </c>
      <c r="Q35" s="222">
        <f t="shared" ca="1" si="18"/>
        <v>0.56147358900169086</v>
      </c>
      <c r="R35" s="222">
        <f t="shared" ca="1" si="19"/>
        <v>0.56038512100330884</v>
      </c>
      <c r="S35" s="222">
        <f t="shared" ca="1" si="20"/>
        <v>0.55865711006351582</v>
      </c>
      <c r="T35" s="222">
        <f t="shared" ca="1" si="21"/>
        <v>0.55273444659849957</v>
      </c>
      <c r="U35" s="222">
        <f t="shared" ca="1" si="22"/>
        <v>0.5584757717028439</v>
      </c>
      <c r="W35">
        <f t="shared" si="27"/>
        <v>4</v>
      </c>
      <c r="X35">
        <f t="shared" si="28"/>
        <v>2025</v>
      </c>
      <c r="Y35" s="35">
        <f t="shared" si="13"/>
        <v>45748</v>
      </c>
      <c r="Z35" t="str">
        <f t="shared" si="29"/>
        <v>Q3</v>
      </c>
      <c r="AA35" s="38">
        <f t="shared" ca="1" si="14"/>
        <v>2.7925689551537625</v>
      </c>
      <c r="AB35" s="48">
        <f t="shared" ca="1" si="26"/>
        <v>2.7925689551537625E-2</v>
      </c>
    </row>
    <row r="36" spans="1:28" x14ac:dyDescent="0.25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6" cm="1">
        <f t="array" aca="1" ref="G36" ca="1">SUMPRODUCT($B$3:$F$3/100,B36:F36)</f>
        <v>461.69848082874989</v>
      </c>
      <c r="H36" s="35">
        <f>NAC_d!B36</f>
        <v>43647</v>
      </c>
      <c r="I36" s="219">
        <f t="shared" ca="1" si="7"/>
        <v>2.0917780457721857E-2</v>
      </c>
      <c r="J36" s="220">
        <f t="shared" ca="1" si="8"/>
        <v>2.1351153546524282E-2</v>
      </c>
      <c r="K36" s="220">
        <f t="shared" ca="1" si="9"/>
        <v>2.2001399601035976E-2</v>
      </c>
      <c r="L36" s="220">
        <f t="shared" ca="1" si="10"/>
        <v>2.2263049063394158E-2</v>
      </c>
      <c r="M36" s="220">
        <f t="shared" ca="1" si="11"/>
        <v>2.3019966265682035E-2</v>
      </c>
      <c r="N36" s="221">
        <f t="shared" ca="1" si="12"/>
        <v>2.2154821179279915E-2</v>
      </c>
      <c r="O36" s="223">
        <f>NAC_d!B36</f>
        <v>43647</v>
      </c>
      <c r="P36" s="222">
        <f t="shared" ca="1" si="17"/>
        <v>0.55001972313189995</v>
      </c>
      <c r="Q36" s="222">
        <f t="shared" ca="1" si="18"/>
        <v>0.54737471128688053</v>
      </c>
      <c r="R36" s="222">
        <f t="shared" ca="1" si="19"/>
        <v>0.54652438596785347</v>
      </c>
      <c r="S36" s="222">
        <f t="shared" ca="1" si="20"/>
        <v>0.54503598659483354</v>
      </c>
      <c r="T36" s="222">
        <f t="shared" ca="1" si="21"/>
        <v>0.54097620201591101</v>
      </c>
      <c r="U36" s="222">
        <f t="shared" ca="1" si="22"/>
        <v>0.54495392489728967</v>
      </c>
      <c r="W36">
        <f t="shared" si="27"/>
        <v>5</v>
      </c>
      <c r="X36">
        <f t="shared" si="28"/>
        <v>2025</v>
      </c>
      <c r="Y36" s="35">
        <f t="shared" si="13"/>
        <v>45778</v>
      </c>
      <c r="Z36" t="str">
        <f t="shared" si="29"/>
        <v>Q3</v>
      </c>
      <c r="AA36" s="38">
        <f t="shared" ca="1" si="14"/>
        <v>1.4593520686713823</v>
      </c>
      <c r="AB36" s="48">
        <f t="shared" ca="1" si="26"/>
        <v>1.4593520686713823E-2</v>
      </c>
    </row>
    <row r="37" spans="1:28" x14ac:dyDescent="0.25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6" cm="1">
        <f t="array" aca="1" ref="G37" ca="1">SUMPRODUCT($B$3:$F$3/100,B37:F37)</f>
        <v>479.95270029873825</v>
      </c>
      <c r="H37" s="35">
        <f>NAC_d!B37</f>
        <v>43678</v>
      </c>
      <c r="I37" s="219">
        <f t="shared" ca="1" si="7"/>
        <v>4.0492815415709371E-2</v>
      </c>
      <c r="J37" s="220">
        <f t="shared" ca="1" si="8"/>
        <v>3.9490888020110582E-2</v>
      </c>
      <c r="K37" s="220">
        <f t="shared" ca="1" si="9"/>
        <v>3.9181743889629139E-2</v>
      </c>
      <c r="L37" s="220">
        <f t="shared" ca="1" si="10"/>
        <v>3.9360426238701729E-2</v>
      </c>
      <c r="M37" s="220">
        <f t="shared" ca="1" si="11"/>
        <v>3.9515092804719876E-2</v>
      </c>
      <c r="N37" s="221">
        <f t="shared" ca="1" si="12"/>
        <v>3.9537101004148756E-2</v>
      </c>
      <c r="O37" s="223">
        <f>NAC_d!B37</f>
        <v>43678</v>
      </c>
      <c r="P37" s="222">
        <f t="shared" ca="1" si="17"/>
        <v>0.5520255239040821</v>
      </c>
      <c r="Q37" s="222">
        <f t="shared" ca="1" si="18"/>
        <v>0.54690998696282778</v>
      </c>
      <c r="R37" s="222">
        <f t="shared" ca="1" si="19"/>
        <v>0.54687749210012138</v>
      </c>
      <c r="S37" s="222">
        <f t="shared" ca="1" si="20"/>
        <v>0.54623932195174718</v>
      </c>
      <c r="T37" s="222">
        <f t="shared" ca="1" si="21"/>
        <v>0.54256074281775879</v>
      </c>
      <c r="U37" s="222">
        <f t="shared" ca="1" si="22"/>
        <v>0.54596995824730943</v>
      </c>
      <c r="W37">
        <f t="shared" si="27"/>
        <v>6</v>
      </c>
      <c r="X37">
        <f t="shared" si="28"/>
        <v>2025</v>
      </c>
      <c r="Y37" s="35">
        <f t="shared" si="13"/>
        <v>45809</v>
      </c>
      <c r="Z37" t="str">
        <f t="shared" si="29"/>
        <v>Q3</v>
      </c>
      <c r="AA37" s="38">
        <f t="shared" ca="1" si="14"/>
        <v>1.5198184102806822</v>
      </c>
      <c r="AB37" s="48">
        <f t="shared" ca="1" si="26"/>
        <v>1.5198184102806822E-2</v>
      </c>
    </row>
    <row r="38" spans="1:28" x14ac:dyDescent="0.25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6" cm="1">
        <f t="array" aca="1" ref="G38" ca="1">SUMPRODUCT($B$3:$F$3/100,B38:F38)</f>
        <v>508.12216389022745</v>
      </c>
      <c r="H38" s="35">
        <f>NAC_d!B38</f>
        <v>43709</v>
      </c>
      <c r="I38" s="219">
        <f t="shared" ca="1" si="7"/>
        <v>5.8845030805448451E-2</v>
      </c>
      <c r="J38" s="220">
        <f t="shared" ca="1" si="8"/>
        <v>5.8100070849020691E-2</v>
      </c>
      <c r="K38" s="220">
        <f t="shared" ca="1" si="9"/>
        <v>5.8808278612822562E-2</v>
      </c>
      <c r="L38" s="220">
        <f t="shared" ca="1" si="10"/>
        <v>5.8800864125251984E-2</v>
      </c>
      <c r="M38" s="220">
        <f t="shared" ca="1" si="11"/>
        <v>5.8780504724203819E-2</v>
      </c>
      <c r="N38" s="221">
        <f t="shared" ca="1" si="12"/>
        <v>5.8692166069605589E-2</v>
      </c>
      <c r="O38" s="223">
        <f>NAC_d!B38</f>
        <v>43709</v>
      </c>
      <c r="P38" s="222">
        <f t="shared" ca="1" si="17"/>
        <v>0.54221626640817622</v>
      </c>
      <c r="Q38" s="222">
        <f t="shared" ca="1" si="18"/>
        <v>0.53586812143352525</v>
      </c>
      <c r="R38" s="222">
        <f t="shared" ca="1" si="19"/>
        <v>0.5383318010069591</v>
      </c>
      <c r="S38" s="222">
        <f t="shared" ca="1" si="20"/>
        <v>0.53603011710110726</v>
      </c>
      <c r="T38" s="222">
        <f t="shared" ca="1" si="21"/>
        <v>0.53331321280830024</v>
      </c>
      <c r="U38" s="222">
        <f t="shared" ca="1" si="22"/>
        <v>0.53628546536861066</v>
      </c>
      <c r="W38">
        <f t="shared" si="27"/>
        <v>7</v>
      </c>
      <c r="X38">
        <f t="shared" si="28"/>
        <v>2025</v>
      </c>
      <c r="Y38" s="35">
        <f t="shared" si="13"/>
        <v>45839</v>
      </c>
      <c r="Z38" t="str">
        <f t="shared" si="29"/>
        <v>Q3</v>
      </c>
      <c r="AA38" s="38">
        <f t="shared" ca="1" si="14"/>
        <v>1.8727017516928512</v>
      </c>
      <c r="AB38" s="48">
        <f t="shared" ca="1" si="26"/>
        <v>1.8727017516928512E-2</v>
      </c>
    </row>
    <row r="39" spans="1:28" x14ac:dyDescent="0.25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6" cm="1">
        <f t="array" aca="1" ref="G39" ca="1">SUMPRODUCT($B$3:$F$3/100,B39:F39)</f>
        <v>524.80115836032223</v>
      </c>
      <c r="H39" s="35">
        <f>NAC_d!B39</f>
        <v>43739</v>
      </c>
      <c r="I39" s="219">
        <f t="shared" ca="1" si="7"/>
        <v>3.084879831404419E-2</v>
      </c>
      <c r="J39" s="220">
        <f t="shared" ca="1" si="8"/>
        <v>3.1438680097186422E-2</v>
      </c>
      <c r="K39" s="220">
        <f t="shared" ca="1" si="9"/>
        <v>3.2334112908326329E-2</v>
      </c>
      <c r="L39" s="220">
        <f t="shared" ca="1" si="10"/>
        <v>3.3112336957265676E-2</v>
      </c>
      <c r="M39" s="220">
        <f t="shared" ca="1" si="11"/>
        <v>3.430907387256199E-2</v>
      </c>
      <c r="N39" s="221">
        <f t="shared" ca="1" si="12"/>
        <v>3.2824772575159811E-2</v>
      </c>
      <c r="O39" s="223">
        <f>NAC_d!B39</f>
        <v>43739</v>
      </c>
      <c r="P39" s="222">
        <f t="shared" ca="1" si="17"/>
        <v>0.50715522494377052</v>
      </c>
      <c r="Q39" s="222">
        <f t="shared" ca="1" si="18"/>
        <v>0.50344039556987696</v>
      </c>
      <c r="R39" s="222">
        <f t="shared" ca="1" si="19"/>
        <v>0.50559312376561594</v>
      </c>
      <c r="S39" s="222">
        <f t="shared" ca="1" si="20"/>
        <v>0.50480422449958273</v>
      </c>
      <c r="T39" s="222">
        <f t="shared" ca="1" si="21"/>
        <v>0.50566279288272686</v>
      </c>
      <c r="U39" s="222">
        <f t="shared" ca="1" si="22"/>
        <v>0.50529570729581197</v>
      </c>
      <c r="W39">
        <f t="shared" si="27"/>
        <v>8</v>
      </c>
      <c r="X39">
        <f t="shared" si="28"/>
        <v>2025</v>
      </c>
      <c r="Y39" s="35">
        <f t="shared" si="13"/>
        <v>45870</v>
      </c>
      <c r="Z39" t="str">
        <f t="shared" si="29"/>
        <v>Q3</v>
      </c>
      <c r="AA39" s="38">
        <f t="shared" ca="1" si="14"/>
        <v>1.8536837518142946</v>
      </c>
      <c r="AB39" s="48">
        <f t="shared" ca="1" si="26"/>
        <v>1.8536837518142946E-2</v>
      </c>
    </row>
    <row r="40" spans="1:28" x14ac:dyDescent="0.25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6" cm="1">
        <f t="array" aca="1" ref="G40" ca="1">SUMPRODUCT($B$3:$F$3/100,B40:F40)</f>
        <v>547.22515751049059</v>
      </c>
      <c r="H40" s="35">
        <f>NAC_d!B40</f>
        <v>43770</v>
      </c>
      <c r="I40" s="219">
        <f t="shared" ca="1" si="7"/>
        <v>4.3698127278632537E-2</v>
      </c>
      <c r="J40" s="220">
        <f t="shared" ca="1" si="8"/>
        <v>4.3152749830523751E-2</v>
      </c>
      <c r="K40" s="220">
        <f t="shared" ca="1" si="9"/>
        <v>4.3781213563246935E-2</v>
      </c>
      <c r="L40" s="220">
        <f t="shared" ca="1" si="10"/>
        <v>4.2948792304206673E-2</v>
      </c>
      <c r="M40" s="220">
        <f t="shared" ca="1" si="11"/>
        <v>4.1431736774746764E-2</v>
      </c>
      <c r="N40" s="221">
        <f t="shared" ca="1" si="12"/>
        <v>4.2728562604986253E-2</v>
      </c>
      <c r="O40" s="223">
        <f>NAC_d!B40</f>
        <v>43770</v>
      </c>
      <c r="P40" s="222">
        <f t="shared" ca="1" si="17"/>
        <v>0.5245766910528793</v>
      </c>
      <c r="Q40" s="222">
        <f t="shared" ca="1" si="18"/>
        <v>0.52120316690590895</v>
      </c>
      <c r="R40" s="222">
        <f t="shared" ca="1" si="19"/>
        <v>0.52276153708412321</v>
      </c>
      <c r="S40" s="222">
        <f t="shared" ca="1" si="20"/>
        <v>0.52114038293655041</v>
      </c>
      <c r="T40" s="222">
        <f t="shared" ca="1" si="21"/>
        <v>0.52021172125098181</v>
      </c>
      <c r="U40" s="222">
        <f t="shared" ca="1" si="22"/>
        <v>0.52155517271111296</v>
      </c>
      <c r="W40">
        <f t="shared" si="27"/>
        <v>9</v>
      </c>
      <c r="X40">
        <f t="shared" si="28"/>
        <v>2025</v>
      </c>
      <c r="Y40" s="35">
        <f t="shared" si="13"/>
        <v>45901</v>
      </c>
      <c r="Z40" t="str">
        <f t="shared" si="29"/>
        <v>Q3</v>
      </c>
      <c r="AA40" s="38">
        <f t="shared" ca="1" si="14"/>
        <v>2.0885193194481788</v>
      </c>
      <c r="AB40" s="48">
        <f t="shared" ca="1" si="26"/>
        <v>2.0885193194481788E-2</v>
      </c>
    </row>
    <row r="41" spans="1:28" x14ac:dyDescent="0.25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6" cm="1">
        <f t="array" aca="1" ref="G41" ca="1">SUMPRODUCT($B$3:$F$3/100,B41:F41)</f>
        <v>567.68786828813904</v>
      </c>
      <c r="H41" s="35">
        <f>NAC_d!B41</f>
        <v>43800</v>
      </c>
      <c r="I41" s="219">
        <f t="shared" ca="1" si="7"/>
        <v>3.5526792012547492E-2</v>
      </c>
      <c r="J41" s="220">
        <f t="shared" ca="1" si="8"/>
        <v>3.6498969998241426E-2</v>
      </c>
      <c r="K41" s="220">
        <f t="shared" ca="1" si="9"/>
        <v>3.6788602142001636E-2</v>
      </c>
      <c r="L41" s="220">
        <f t="shared" ca="1" si="10"/>
        <v>3.7722778502324195E-2</v>
      </c>
      <c r="M41" s="220">
        <f t="shared" ca="1" si="11"/>
        <v>3.8632924630011889E-2</v>
      </c>
      <c r="N41" s="221">
        <f t="shared" ca="1" si="12"/>
        <v>3.7393585614265534E-2</v>
      </c>
      <c r="O41" s="223">
        <f>NAC_d!B41</f>
        <v>43800</v>
      </c>
      <c r="P41" s="222">
        <f t="shared" ca="1" si="17"/>
        <v>0.54262279073523678</v>
      </c>
      <c r="Q41" s="222">
        <f t="shared" ca="1" si="18"/>
        <v>0.53808278643964536</v>
      </c>
      <c r="R41" s="222">
        <f t="shared" ca="1" si="19"/>
        <v>0.54018193584987428</v>
      </c>
      <c r="S41" s="222">
        <f t="shared" ca="1" si="20"/>
        <v>0.53867245050516921</v>
      </c>
      <c r="T41" s="222">
        <f t="shared" ca="1" si="21"/>
        <v>0.53743107921745925</v>
      </c>
      <c r="U41" s="222">
        <f t="shared" ca="1" si="22"/>
        <v>0.53892612622871816</v>
      </c>
      <c r="W41">
        <f t="shared" si="27"/>
        <v>10</v>
      </c>
      <c r="X41">
        <f t="shared" si="28"/>
        <v>2025</v>
      </c>
      <c r="Y41" s="35">
        <f t="shared" si="13"/>
        <v>45931</v>
      </c>
      <c r="Z41" t="str">
        <f t="shared" si="29"/>
        <v>Q3</v>
      </c>
      <c r="AA41" s="38">
        <f t="shared" ca="1" si="14"/>
        <v>2.3418202792395926</v>
      </c>
      <c r="AB41" s="48">
        <f t="shared" ca="1" si="26"/>
        <v>2.3418202792395926E-2</v>
      </c>
    </row>
    <row r="42" spans="1:28" x14ac:dyDescent="0.25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6" cm="1">
        <f t="array" aca="1" ref="G42" ca="1">SUMPRODUCT($B$3:$F$3/100,B42:F42)</f>
        <v>580.5321251460042</v>
      </c>
      <c r="H42" s="35">
        <f>NAC_d!B42</f>
        <v>43831</v>
      </c>
      <c r="I42" s="219">
        <f t="shared" ca="1" si="7"/>
        <v>2.8272491293227064E-2</v>
      </c>
      <c r="J42" s="220">
        <f t="shared" ca="1" si="8"/>
        <v>2.4514171788652117E-2</v>
      </c>
      <c r="K42" s="220">
        <f t="shared" ca="1" si="9"/>
        <v>2.3769248667909304E-2</v>
      </c>
      <c r="L42" s="220">
        <f t="shared" ca="1" si="10"/>
        <v>2.1924876442099173E-2</v>
      </c>
      <c r="M42" s="220">
        <f t="shared" ca="1" si="11"/>
        <v>1.9450762977380576E-2</v>
      </c>
      <c r="N42" s="221">
        <f t="shared" ca="1" si="12"/>
        <v>2.2625561642874326E-2</v>
      </c>
      <c r="O42" s="223">
        <f>NAC_d!B42</f>
        <v>43831</v>
      </c>
      <c r="P42" s="222">
        <f t="shared" ca="1" si="17"/>
        <v>0.5396230296457738</v>
      </c>
      <c r="Q42" s="222">
        <f t="shared" ca="1" si="18"/>
        <v>0.53038962775231724</v>
      </c>
      <c r="R42" s="222">
        <f t="shared" ca="1" si="19"/>
        <v>0.53177237602963023</v>
      </c>
      <c r="S42" s="222">
        <f t="shared" ca="1" si="20"/>
        <v>0.52791359019893958</v>
      </c>
      <c r="T42" s="222">
        <f t="shared" ca="1" si="21"/>
        <v>0.52371430107374373</v>
      </c>
      <c r="U42" s="222">
        <f t="shared" ca="1" si="22"/>
        <v>0.52904581984900534</v>
      </c>
      <c r="W42">
        <f>AD1</f>
        <v>10</v>
      </c>
      <c r="X42">
        <f>AF1-1</f>
        <v>2024</v>
      </c>
      <c r="Y42" s="35">
        <f t="shared" si="13"/>
        <v>45566</v>
      </c>
      <c r="Z42" t="s">
        <v>249</v>
      </c>
      <c r="AA42" s="38">
        <f t="shared" ca="1" si="14"/>
        <v>2.7176126712557869</v>
      </c>
      <c r="AB42" s="48">
        <f ca="1">VLOOKUP(Y42,$H$6:$N$264,5,FALSE)</f>
        <v>2.7176126712557869E-2</v>
      </c>
    </row>
    <row r="43" spans="1:28" x14ac:dyDescent="0.25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6" cm="1">
        <f t="array" aca="1" ref="G43" ca="1">SUMPRODUCT($B$3:$F$3/100,B43:F43)</f>
        <v>592.10274909898669</v>
      </c>
      <c r="H43" s="35">
        <f>NAC_d!B43</f>
        <v>43862</v>
      </c>
      <c r="I43" s="219">
        <f t="shared" ca="1" si="7"/>
        <v>2.1494207363257356E-2</v>
      </c>
      <c r="J43" s="220">
        <f t="shared" ca="1" si="8"/>
        <v>2.007428248280263E-2</v>
      </c>
      <c r="K43" s="220">
        <f t="shared" ca="1" si="9"/>
        <v>2.0422185488557121E-2</v>
      </c>
      <c r="L43" s="220">
        <f t="shared" ca="1" si="10"/>
        <v>1.978342629348262E-2</v>
      </c>
      <c r="M43" s="220">
        <f t="shared" ca="1" si="11"/>
        <v>1.9100328313324422E-2</v>
      </c>
      <c r="N43" s="221">
        <f t="shared" ca="1" si="12"/>
        <v>1.9931065744333232E-2</v>
      </c>
      <c r="O43" s="223">
        <f>NAC_d!B43</f>
        <v>43862</v>
      </c>
      <c r="P43" s="222">
        <f t="shared" ca="1" si="17"/>
        <v>0.50946882634922286</v>
      </c>
      <c r="Q43" s="222">
        <f t="shared" ca="1" si="18"/>
        <v>0.50132163408877495</v>
      </c>
      <c r="R43" s="222">
        <f t="shared" ca="1" si="19"/>
        <v>0.50562947793318958</v>
      </c>
      <c r="S43" s="222">
        <f t="shared" ca="1" si="20"/>
        <v>0.50315700510361538</v>
      </c>
      <c r="T43" s="222">
        <f t="shared" ca="1" si="21"/>
        <v>0.49986936745575483</v>
      </c>
      <c r="U43" s="222">
        <f t="shared" ca="1" si="22"/>
        <v>0.50301910934263683</v>
      </c>
      <c r="W43">
        <f>+IF(W42=12,1,+W42+1)</f>
        <v>11</v>
      </c>
      <c r="X43">
        <f>+IF(W43=1,X42+1,X42)</f>
        <v>2024</v>
      </c>
      <c r="Y43" s="35">
        <f t="shared" si="13"/>
        <v>45597</v>
      </c>
      <c r="Z43" t="str">
        <f>Z42</f>
        <v>Q4</v>
      </c>
      <c r="AA43" s="38">
        <f t="shared" ca="1" si="14"/>
        <v>2.4930578866491748</v>
      </c>
      <c r="AB43" s="48">
        <f t="shared" ref="AB43:AB54" ca="1" si="30">VLOOKUP(Y43,$H$6:$N$264,5,FALSE)</f>
        <v>2.4930578866491748E-2</v>
      </c>
    </row>
    <row r="44" spans="1:28" x14ac:dyDescent="0.25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6" cm="1">
        <f t="array" aca="1" ref="G44" ca="1">SUMPRODUCT($B$3:$F$3/100,B44:F44)</f>
        <v>611.90384718901169</v>
      </c>
      <c r="H44" s="35">
        <f>NAC_d!B44</f>
        <v>43891</v>
      </c>
      <c r="I44" s="219">
        <f t="shared" ca="1" si="7"/>
        <v>3.4353827680125848E-2</v>
      </c>
      <c r="J44" s="220">
        <f t="shared" ca="1" si="8"/>
        <v>3.5039342505387427E-2</v>
      </c>
      <c r="K44" s="220">
        <f t="shared" ca="1" si="9"/>
        <v>3.390324172219672E-2</v>
      </c>
      <c r="L44" s="220">
        <f t="shared" ca="1" si="10"/>
        <v>3.2927530583364284E-2</v>
      </c>
      <c r="M44" s="220">
        <f t="shared" ca="1" si="11"/>
        <v>3.2426889047444174E-2</v>
      </c>
      <c r="N44" s="221">
        <f t="shared" ca="1" si="12"/>
        <v>3.3441996545627628E-2</v>
      </c>
      <c r="O44" s="223">
        <f>NAC_d!B44</f>
        <v>43891</v>
      </c>
      <c r="P44" s="222">
        <f t="shared" ca="1" si="17"/>
        <v>0.48885228623661026</v>
      </c>
      <c r="Q44" s="222">
        <f t="shared" ca="1" si="18"/>
        <v>0.48181560396938128</v>
      </c>
      <c r="R44" s="222">
        <f t="shared" ca="1" si="19"/>
        <v>0.48604269586161108</v>
      </c>
      <c r="S44" s="222">
        <f t="shared" ca="1" si="20"/>
        <v>0.48359857147859753</v>
      </c>
      <c r="T44" s="222">
        <f t="shared" ca="1" si="21"/>
        <v>0.48151436983855467</v>
      </c>
      <c r="U44" s="222">
        <f t="shared" ca="1" si="22"/>
        <v>0.48372486793587188</v>
      </c>
      <c r="W44">
        <f t="shared" ref="W44:W54" si="31">+IF(W43=12,1,+W43+1)</f>
        <v>12</v>
      </c>
      <c r="X44">
        <f t="shared" ref="X44:X54" si="32">+IF(W44=1,X43+1,X43)</f>
        <v>2024</v>
      </c>
      <c r="Y44" s="35">
        <f t="shared" si="13"/>
        <v>45627</v>
      </c>
      <c r="Z44" t="str">
        <f t="shared" ref="Z44:Z54" si="33">Z43</f>
        <v>Q4</v>
      </c>
      <c r="AA44" s="38">
        <f t="shared" ca="1" si="14"/>
        <v>2.6930371039256773</v>
      </c>
      <c r="AB44" s="48">
        <f t="shared" ca="1" si="30"/>
        <v>2.6930371039256773E-2</v>
      </c>
    </row>
    <row r="45" spans="1:28" x14ac:dyDescent="0.25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6" cm="1">
        <f t="array" aca="1" ref="G45" ca="1">SUMPRODUCT($B$3:$F$3/100,B45:F45)</f>
        <v>621.03432044227407</v>
      </c>
      <c r="H45" s="35">
        <f>NAC_d!B45</f>
        <v>43922</v>
      </c>
      <c r="I45" s="219">
        <f t="shared" ca="1" si="7"/>
        <v>1.9323526095876842E-2</v>
      </c>
      <c r="J45" s="220">
        <f t="shared" ca="1" si="8"/>
        <v>1.656810775577866E-2</v>
      </c>
      <c r="K45" s="220">
        <f t="shared" ca="1" si="9"/>
        <v>1.5373023252562845E-2</v>
      </c>
      <c r="L45" s="220">
        <f t="shared" ca="1" si="10"/>
        <v>1.417123484057603E-2</v>
      </c>
      <c r="M45" s="220">
        <f t="shared" ca="1" si="11"/>
        <v>1.2716554365851618E-2</v>
      </c>
      <c r="N45" s="221">
        <f t="shared" ca="1" si="12"/>
        <v>1.4921418283618149E-2</v>
      </c>
      <c r="O45" s="223">
        <f>NAC_d!B45</f>
        <v>43922</v>
      </c>
      <c r="P45" s="222">
        <f t="shared" ca="1" si="17"/>
        <v>0.46852977666829365</v>
      </c>
      <c r="Q45" s="222">
        <f t="shared" ca="1" si="18"/>
        <v>0.45811456620158642</v>
      </c>
      <c r="R45" s="222">
        <f t="shared" ca="1" si="19"/>
        <v>0.45888419500714162</v>
      </c>
      <c r="S45" s="222">
        <f t="shared" ca="1" si="20"/>
        <v>0.45414683993873628</v>
      </c>
      <c r="T45" s="222">
        <f t="shared" ca="1" si="21"/>
        <v>0.44978347473310287</v>
      </c>
      <c r="U45" s="222">
        <f t="shared" ca="1" si="22"/>
        <v>0.45595376733346438</v>
      </c>
      <c r="W45">
        <f t="shared" si="31"/>
        <v>1</v>
      </c>
      <c r="X45">
        <f t="shared" si="32"/>
        <v>2025</v>
      </c>
      <c r="Y45" s="35">
        <f t="shared" si="13"/>
        <v>45658</v>
      </c>
      <c r="Z45" t="str">
        <f t="shared" si="33"/>
        <v>Q4</v>
      </c>
      <c r="AA45" s="38">
        <f t="shared" ref="AA45:AA54" ca="1" si="34">AB45*100</f>
        <v>2.2235806507155065</v>
      </c>
      <c r="AB45" s="48">
        <f t="shared" ca="1" si="30"/>
        <v>2.2235806507155065E-2</v>
      </c>
    </row>
    <row r="46" spans="1:28" x14ac:dyDescent="0.25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6" cm="1">
        <f t="array" aca="1" ref="G46" ca="1">SUMPRODUCT($B$3:$F$3/100,B46:F46)</f>
        <v>630.55557020338426</v>
      </c>
      <c r="H46" s="35">
        <f>NAC_d!B46</f>
        <v>43952</v>
      </c>
      <c r="I46" s="219">
        <f t="shared" ca="1" si="7"/>
        <v>1.4927766615607796E-2</v>
      </c>
      <c r="J46" s="220">
        <f t="shared" ca="1" si="8"/>
        <v>1.4939639552299377E-2</v>
      </c>
      <c r="K46" s="220">
        <f t="shared" ca="1" si="9"/>
        <v>1.518289228144476E-2</v>
      </c>
      <c r="L46" s="220">
        <f t="shared" ca="1" si="10"/>
        <v>1.5538254190850864E-2</v>
      </c>
      <c r="M46" s="220">
        <f t="shared" ca="1" si="11"/>
        <v>1.561469761127765E-2</v>
      </c>
      <c r="N46" s="221">
        <f t="shared" ca="1" si="12"/>
        <v>1.5331277914446995E-2</v>
      </c>
      <c r="O46" s="223">
        <f>NAC_d!B46</f>
        <v>43952</v>
      </c>
      <c r="P46" s="222">
        <f t="shared" ca="1" si="17"/>
        <v>0.44695528504564441</v>
      </c>
      <c r="Q46" s="222">
        <f t="shared" ca="1" si="18"/>
        <v>0.43601191760236424</v>
      </c>
      <c r="R46" s="222">
        <f t="shared" ca="1" si="19"/>
        <v>0.43704921938000596</v>
      </c>
      <c r="S46" s="222">
        <f t="shared" ca="1" si="20"/>
        <v>0.43234096687841861</v>
      </c>
      <c r="T46" s="222">
        <f t="shared" ca="1" si="21"/>
        <v>0.42730009467863717</v>
      </c>
      <c r="U46" s="222">
        <f t="shared" ca="1" si="22"/>
        <v>0.43390342153361749</v>
      </c>
      <c r="W46">
        <f t="shared" si="31"/>
        <v>2</v>
      </c>
      <c r="X46">
        <f t="shared" si="32"/>
        <v>2025</v>
      </c>
      <c r="Y46" s="35">
        <f t="shared" si="13"/>
        <v>45689</v>
      </c>
      <c r="Z46" t="str">
        <f t="shared" si="33"/>
        <v>Q4</v>
      </c>
      <c r="AA46" s="38">
        <f t="shared" ca="1" si="34"/>
        <v>2.4117230839063364</v>
      </c>
      <c r="AB46" s="48">
        <f t="shared" ca="1" si="30"/>
        <v>2.4117230839063364E-2</v>
      </c>
    </row>
    <row r="47" spans="1:28" x14ac:dyDescent="0.25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6" cm="1">
        <f t="array" aca="1" ref="G47" ca="1">SUMPRODUCT($B$3:$F$3/100,B47:F47)</f>
        <v>644.51994470464729</v>
      </c>
      <c r="H47" s="35">
        <f>NAC_d!B47</f>
        <v>43983</v>
      </c>
      <c r="I47" s="219">
        <f t="shared" ca="1" si="7"/>
        <v>2.1654202464673533E-2</v>
      </c>
      <c r="J47" s="220">
        <f t="shared" ca="1" si="8"/>
        <v>2.1087104385875799E-2</v>
      </c>
      <c r="K47" s="220">
        <f t="shared" ca="1" si="9"/>
        <v>2.2119722935367347E-2</v>
      </c>
      <c r="L47" s="220">
        <f t="shared" ca="1" si="10"/>
        <v>2.232320719030767E-2</v>
      </c>
      <c r="M47" s="220">
        <f t="shared" ca="1" si="11"/>
        <v>2.274022430038114E-2</v>
      </c>
      <c r="N47" s="221">
        <f t="shared" ca="1" si="12"/>
        <v>2.2146144069045137E-2</v>
      </c>
      <c r="O47" s="223">
        <f>NAC_d!B47</f>
        <v>43983</v>
      </c>
      <c r="P47" s="222">
        <f t="shared" ca="1" si="17"/>
        <v>0.4389901750117724</v>
      </c>
      <c r="Q47" s="222">
        <f t="shared" ca="1" si="18"/>
        <v>0.42767325349896468</v>
      </c>
      <c r="R47" s="222">
        <f t="shared" ca="1" si="19"/>
        <v>0.42959771566397809</v>
      </c>
      <c r="S47" s="222">
        <f t="shared" ca="1" si="20"/>
        <v>0.425698126827047</v>
      </c>
      <c r="T47" s="222">
        <f t="shared" ca="1" si="21"/>
        <v>0.4213099654982817</v>
      </c>
      <c r="U47" s="222">
        <f t="shared" ca="1" si="22"/>
        <v>0.42690347961187136</v>
      </c>
      <c r="W47">
        <f t="shared" si="31"/>
        <v>3</v>
      </c>
      <c r="X47">
        <f t="shared" si="32"/>
        <v>2025</v>
      </c>
      <c r="Y47" s="35">
        <f t="shared" si="13"/>
        <v>45717</v>
      </c>
      <c r="Z47" t="str">
        <f t="shared" si="33"/>
        <v>Q4</v>
      </c>
      <c r="AA47" s="38">
        <f t="shared" ca="1" si="34"/>
        <v>3.6893907519464531</v>
      </c>
      <c r="AB47" s="48">
        <f t="shared" ca="1" si="30"/>
        <v>3.6893907519464531E-2</v>
      </c>
    </row>
    <row r="48" spans="1:28" x14ac:dyDescent="0.25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6" cm="1">
        <f t="array" aca="1" ref="G48" ca="1">SUMPRODUCT($B$3:$F$3/100,B48:F48)</f>
        <v>657.03645525800516</v>
      </c>
      <c r="H48" s="35">
        <f>NAC_d!B48</f>
        <v>44013</v>
      </c>
      <c r="I48" s="219">
        <f t="shared" ca="1" si="7"/>
        <v>1.8821321227933785E-2</v>
      </c>
      <c r="J48" s="220">
        <f t="shared" ca="1" si="8"/>
        <v>1.8227359054613146E-2</v>
      </c>
      <c r="K48" s="220">
        <f t="shared" ca="1" si="9"/>
        <v>1.9342820812673134E-2</v>
      </c>
      <c r="L48" s="220">
        <f t="shared" ca="1" si="10"/>
        <v>1.9639023385408239E-2</v>
      </c>
      <c r="M48" s="220">
        <f t="shared" ca="1" si="11"/>
        <v>2.0117295280822622E-2</v>
      </c>
      <c r="N48" s="221">
        <f t="shared" ca="1" si="12"/>
        <v>1.9419896399162084E-2</v>
      </c>
      <c r="O48" s="223">
        <f>NAC_d!B48</f>
        <v>44013</v>
      </c>
      <c r="P48" s="222">
        <f t="shared" ca="1" si="17"/>
        <v>0.43603520224929859</v>
      </c>
      <c r="Q48" s="222">
        <f t="shared" ca="1" si="18"/>
        <v>0.42330672605143316</v>
      </c>
      <c r="R48" s="222">
        <f t="shared" ca="1" si="19"/>
        <v>0.42587883801445647</v>
      </c>
      <c r="S48" s="222">
        <f t="shared" ca="1" si="20"/>
        <v>0.42203853207080666</v>
      </c>
      <c r="T48" s="222">
        <f t="shared" ca="1" si="21"/>
        <v>0.41727720432705784</v>
      </c>
      <c r="U48" s="222">
        <f t="shared" ca="1" si="22"/>
        <v>0.42308559057552708</v>
      </c>
      <c r="W48">
        <f t="shared" si="31"/>
        <v>4</v>
      </c>
      <c r="X48">
        <f t="shared" si="32"/>
        <v>2025</v>
      </c>
      <c r="Y48" s="35">
        <f t="shared" ref="Y48:Y67" si="35">Y35</f>
        <v>45748</v>
      </c>
      <c r="Z48" t="str">
        <f t="shared" si="33"/>
        <v>Q4</v>
      </c>
      <c r="AA48" s="38">
        <f t="shared" ca="1" si="34"/>
        <v>2.7677624574451665</v>
      </c>
      <c r="AB48" s="48">
        <f t="shared" ca="1" si="30"/>
        <v>2.7677624574451665E-2</v>
      </c>
    </row>
    <row r="49" spans="1:28" x14ac:dyDescent="0.25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6" cm="1">
        <f t="array" aca="1" ref="G49" ca="1">SUMPRODUCT($B$3:$F$3/100,B49:F49)</f>
        <v>674.87575140664364</v>
      </c>
      <c r="H49" s="35">
        <f>NAC_d!B49</f>
        <v>44044</v>
      </c>
      <c r="I49" s="219">
        <f t="shared" ca="1" si="7"/>
        <v>2.7439994173779736E-2</v>
      </c>
      <c r="J49" s="220">
        <f t="shared" ca="1" si="8"/>
        <v>2.7611534243051183E-2</v>
      </c>
      <c r="K49" s="220">
        <f t="shared" ca="1" si="9"/>
        <v>2.7118565598250655E-2</v>
      </c>
      <c r="L49" s="220">
        <f t="shared" ca="1" si="10"/>
        <v>2.7033723556010969E-2</v>
      </c>
      <c r="M49" s="220">
        <f t="shared" ca="1" si="11"/>
        <v>2.6917461542853127E-2</v>
      </c>
      <c r="N49" s="221">
        <f t="shared" ca="1" si="12"/>
        <v>2.7151151212200686E-2</v>
      </c>
      <c r="O49" s="223">
        <f>NAC_d!B49</f>
        <v>44044</v>
      </c>
      <c r="P49" s="222">
        <f t="shared" ca="1" si="17"/>
        <v>0.41802036301699741</v>
      </c>
      <c r="Q49" s="222">
        <f t="shared" ca="1" si="18"/>
        <v>0.40704110571084784</v>
      </c>
      <c r="R49" s="222">
        <f t="shared" ca="1" si="19"/>
        <v>0.40932674715449702</v>
      </c>
      <c r="S49" s="222">
        <f t="shared" ca="1" si="20"/>
        <v>0.40517330827967024</v>
      </c>
      <c r="T49" s="222">
        <f t="shared" ca="1" si="21"/>
        <v>0.40010156566673905</v>
      </c>
      <c r="U49" s="222">
        <f t="shared" ca="1" si="22"/>
        <v>0.4061297102539041</v>
      </c>
      <c r="W49">
        <f t="shared" si="31"/>
        <v>5</v>
      </c>
      <c r="X49">
        <f t="shared" si="32"/>
        <v>2025</v>
      </c>
      <c r="Y49" s="35">
        <f t="shared" si="35"/>
        <v>45778</v>
      </c>
      <c r="Z49" t="str">
        <f t="shared" si="33"/>
        <v>Q4</v>
      </c>
      <c r="AA49" s="38">
        <f t="shared" ca="1" si="34"/>
        <v>1.5148895594068623</v>
      </c>
      <c r="AB49" s="48">
        <f t="shared" ca="1" si="30"/>
        <v>1.5148895594068623E-2</v>
      </c>
    </row>
    <row r="50" spans="1:28" x14ac:dyDescent="0.25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6" cm="1">
        <f t="array" aca="1" ref="G50" ca="1">SUMPRODUCT($B$3:$F$3/100,B50:F50)</f>
        <v>693.93627792419431</v>
      </c>
      <c r="H50" s="35">
        <f>NAC_d!B50</f>
        <v>44075</v>
      </c>
      <c r="I50" s="219">
        <f t="shared" ca="1" si="7"/>
        <v>2.9376373241793541E-2</v>
      </c>
      <c r="J50" s="220">
        <f t="shared" ca="1" si="8"/>
        <v>2.8770993647342813E-2</v>
      </c>
      <c r="K50" s="220">
        <f t="shared" ca="1" si="9"/>
        <v>2.8541377355356223E-2</v>
      </c>
      <c r="L50" s="220">
        <f t="shared" ca="1" si="10"/>
        <v>2.826940514559495E-2</v>
      </c>
      <c r="M50" s="220">
        <f t="shared" ca="1" si="11"/>
        <v>2.737062540592694E-2</v>
      </c>
      <c r="N50" s="221">
        <f t="shared" ca="1" si="12"/>
        <v>2.8243015811166394E-2</v>
      </c>
      <c r="O50" s="223">
        <f>NAC_d!B50</f>
        <v>44075</v>
      </c>
      <c r="P50" s="222">
        <f t="shared" ca="1" si="17"/>
        <v>0.37855551662276099</v>
      </c>
      <c r="Q50" s="222">
        <f t="shared" ca="1" si="18"/>
        <v>0.36803986343494954</v>
      </c>
      <c r="R50" s="222">
        <f t="shared" ca="1" si="19"/>
        <v>0.36903998858143794</v>
      </c>
      <c r="S50" s="222">
        <f t="shared" ca="1" si="20"/>
        <v>0.36465389365254475</v>
      </c>
      <c r="T50" s="222">
        <f t="shared" ca="1" si="21"/>
        <v>0.35856602452794717</v>
      </c>
      <c r="U50" s="222">
        <f t="shared" ca="1" si="22"/>
        <v>0.36568787437130834</v>
      </c>
      <c r="W50">
        <f t="shared" si="31"/>
        <v>6</v>
      </c>
      <c r="X50">
        <f t="shared" si="32"/>
        <v>2025</v>
      </c>
      <c r="Y50" s="35">
        <f t="shared" si="35"/>
        <v>45809</v>
      </c>
      <c r="Z50" t="str">
        <f t="shared" si="33"/>
        <v>Q4</v>
      </c>
      <c r="AA50" s="38">
        <f t="shared" ca="1" si="34"/>
        <v>1.6301856218425836</v>
      </c>
      <c r="AB50" s="48">
        <f t="shared" ca="1" si="30"/>
        <v>1.6301856218425836E-2</v>
      </c>
    </row>
    <row r="51" spans="1:28" x14ac:dyDescent="0.25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6" cm="1">
        <f t="array" aca="1" ref="G51" ca="1">SUMPRODUCT($B$3:$F$3/100,B51:F51)</f>
        <v>719.99819981103815</v>
      </c>
      <c r="H51" s="35">
        <f>NAC_d!B51</f>
        <v>44105</v>
      </c>
      <c r="I51" s="219">
        <f t="shared" ca="1" si="7"/>
        <v>3.9950152378521953E-2</v>
      </c>
      <c r="J51" s="220">
        <f t="shared" ca="1" si="8"/>
        <v>3.8062965502897894E-2</v>
      </c>
      <c r="K51" s="220">
        <f t="shared" ca="1" si="9"/>
        <v>3.8186228803174904E-2</v>
      </c>
      <c r="L51" s="220">
        <f t="shared" ca="1" si="10"/>
        <v>3.7462178106997923E-2</v>
      </c>
      <c r="M51" s="220">
        <f t="shared" ca="1" si="11"/>
        <v>3.6110535121318676E-2</v>
      </c>
      <c r="N51" s="221">
        <f t="shared" ca="1" si="12"/>
        <v>3.755664996331376E-2</v>
      </c>
      <c r="O51" s="223">
        <f>NAC_d!B51</f>
        <v>44105</v>
      </c>
      <c r="P51" s="222">
        <f t="shared" ca="1" si="17"/>
        <v>0.39072676993832278</v>
      </c>
      <c r="Q51" s="222">
        <f t="shared" ca="1" si="18"/>
        <v>0.3768259276738144</v>
      </c>
      <c r="R51" s="222">
        <f t="shared" ca="1" si="19"/>
        <v>0.37680082935738568</v>
      </c>
      <c r="S51" s="222">
        <f t="shared" ca="1" si="20"/>
        <v>0.37039966538462488</v>
      </c>
      <c r="T51" s="222">
        <f t="shared" ca="1" si="21"/>
        <v>0.36093224571742311</v>
      </c>
      <c r="U51" s="222">
        <f t="shared" ca="1" si="22"/>
        <v>0.37194476106071384</v>
      </c>
      <c r="W51">
        <f t="shared" si="31"/>
        <v>7</v>
      </c>
      <c r="X51">
        <f t="shared" si="32"/>
        <v>2025</v>
      </c>
      <c r="Y51" s="35">
        <f t="shared" si="35"/>
        <v>45839</v>
      </c>
      <c r="Z51" t="str">
        <f t="shared" si="33"/>
        <v>Q4</v>
      </c>
      <c r="AA51" s="38">
        <f t="shared" ca="1" si="34"/>
        <v>1.9286484902701018</v>
      </c>
      <c r="AB51" s="48">
        <f t="shared" ca="1" si="30"/>
        <v>1.9286484902701018E-2</v>
      </c>
    </row>
    <row r="52" spans="1:28" x14ac:dyDescent="0.25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6" cm="1">
        <f t="array" aca="1" ref="G52" ca="1">SUMPRODUCT($B$3:$F$3/100,B52:F52)</f>
        <v>742.46824195889326</v>
      </c>
      <c r="H52" s="35">
        <f>NAC_d!B52</f>
        <v>44136</v>
      </c>
      <c r="I52" s="219">
        <f t="shared" ca="1" si="7"/>
        <v>3.1199709090419248E-2</v>
      </c>
      <c r="J52" s="220">
        <f t="shared" ca="1" si="8"/>
        <v>2.9991435747724893E-2</v>
      </c>
      <c r="K52" s="220">
        <f t="shared" ca="1" si="9"/>
        <v>3.1041589679616122E-2</v>
      </c>
      <c r="L52" s="220">
        <f t="shared" ca="1" si="10"/>
        <v>3.1435342282702061E-2</v>
      </c>
      <c r="M52" s="220">
        <f t="shared" ca="1" si="11"/>
        <v>3.1737007955565666E-2</v>
      </c>
      <c r="N52" s="221">
        <f t="shared" ca="1" si="12"/>
        <v>3.1208469901386371E-2</v>
      </c>
      <c r="O52" s="223">
        <f>NAC_d!B52</f>
        <v>44136</v>
      </c>
      <c r="P52" s="222">
        <f t="shared" ca="1" si="17"/>
        <v>0.3740726394939633</v>
      </c>
      <c r="Q52" s="222">
        <f t="shared" ca="1" si="18"/>
        <v>0.3594547052191932</v>
      </c>
      <c r="R52" s="222">
        <f t="shared" ca="1" si="19"/>
        <v>0.35999661358806123</v>
      </c>
      <c r="S52" s="222">
        <f t="shared" ca="1" si="20"/>
        <v>0.3552713789593307</v>
      </c>
      <c r="T52" s="222">
        <f t="shared" ca="1" si="21"/>
        <v>0.34826327414913738</v>
      </c>
      <c r="U52" s="222">
        <f t="shared" ca="1" si="22"/>
        <v>0.35678747910024544</v>
      </c>
      <c r="W52">
        <f t="shared" si="31"/>
        <v>8</v>
      </c>
      <c r="X52">
        <f t="shared" si="32"/>
        <v>2025</v>
      </c>
      <c r="Y52" s="35">
        <f t="shared" si="35"/>
        <v>45870</v>
      </c>
      <c r="Z52" t="str">
        <f t="shared" si="33"/>
        <v>Q4</v>
      </c>
      <c r="AA52" s="38">
        <f t="shared" ca="1" si="34"/>
        <v>1.9261413515718306</v>
      </c>
      <c r="AB52" s="48">
        <f t="shared" ca="1" si="30"/>
        <v>1.9261413515718306E-2</v>
      </c>
    </row>
    <row r="53" spans="1:28" x14ac:dyDescent="0.25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6" cm="1">
        <f t="array" aca="1" ref="G53" ca="1">SUMPRODUCT($B$3:$F$3/100,B53:F53)</f>
        <v>771.80719228578369</v>
      </c>
      <c r="H53" s="35">
        <f>NAC_d!B53</f>
        <v>44166</v>
      </c>
      <c r="I53" s="219">
        <f t="shared" ca="1" si="7"/>
        <v>4.2621468884699976E-2</v>
      </c>
      <c r="J53" s="220">
        <f t="shared" ca="1" si="8"/>
        <v>3.9207810785525155E-2</v>
      </c>
      <c r="K53" s="220">
        <f t="shared" ca="1" si="9"/>
        <v>3.9529774200800949E-2</v>
      </c>
      <c r="L53" s="220">
        <f t="shared" ca="1" si="10"/>
        <v>3.9280366680891854E-2</v>
      </c>
      <c r="M53" s="220">
        <f t="shared" ca="1" si="11"/>
        <v>3.8623717485666287E-2</v>
      </c>
      <c r="N53" s="221">
        <f t="shared" ca="1" si="12"/>
        <v>3.951542795889007E-2</v>
      </c>
      <c r="O53" s="223">
        <f>NAC_d!B53</f>
        <v>44166</v>
      </c>
      <c r="P53" s="222">
        <f t="shared" ca="1" si="17"/>
        <v>0.383486786429871</v>
      </c>
      <c r="Q53" s="222">
        <f t="shared" ca="1" si="18"/>
        <v>0.36300757546851825</v>
      </c>
      <c r="R53" s="222">
        <f t="shared" ca="1" si="19"/>
        <v>0.36359231738874676</v>
      </c>
      <c r="S53" s="222">
        <f t="shared" ca="1" si="20"/>
        <v>0.35730559727114675</v>
      </c>
      <c r="T53" s="222">
        <f t="shared" ca="1" si="21"/>
        <v>0.34825132223206778</v>
      </c>
      <c r="U53" s="222">
        <f t="shared" ca="1" si="22"/>
        <v>0.35956259663107804</v>
      </c>
      <c r="W53">
        <f t="shared" si="31"/>
        <v>9</v>
      </c>
      <c r="X53">
        <f t="shared" si="32"/>
        <v>2025</v>
      </c>
      <c r="Y53" s="35">
        <f t="shared" si="35"/>
        <v>45901</v>
      </c>
      <c r="Z53" t="str">
        <f t="shared" si="33"/>
        <v>Q4</v>
      </c>
      <c r="AA53" s="38">
        <f t="shared" ca="1" si="34"/>
        <v>2.1063538175059682</v>
      </c>
      <c r="AB53" s="48">
        <f t="shared" ca="1" si="30"/>
        <v>2.1063538175059682E-2</v>
      </c>
    </row>
    <row r="54" spans="1:28" x14ac:dyDescent="0.25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6" cm="1">
        <f t="array" aca="1" ref="G54" ca="1">SUMPRODUCT($B$3:$F$3/100,B54:F54)</f>
        <v>803.04289706952591</v>
      </c>
      <c r="H54" s="35">
        <f>NAC_d!B54</f>
        <v>44197</v>
      </c>
      <c r="I54" s="219">
        <f t="shared" ca="1" si="7"/>
        <v>4.364074274398777E-2</v>
      </c>
      <c r="J54" s="220">
        <f t="shared" ca="1" si="8"/>
        <v>4.0143515965678889E-2</v>
      </c>
      <c r="K54" s="220">
        <f t="shared" ca="1" si="9"/>
        <v>4.1784351994670565E-2</v>
      </c>
      <c r="L54" s="220">
        <f t="shared" ca="1" si="10"/>
        <v>4.0566018368748846E-2</v>
      </c>
      <c r="M54" s="220">
        <f t="shared" ca="1" si="11"/>
        <v>3.8610873535886547E-2</v>
      </c>
      <c r="N54" s="221">
        <f t="shared" ca="1" si="12"/>
        <v>4.0470865127901323E-2</v>
      </c>
      <c r="O54" s="223">
        <f>NAC_d!B54</f>
        <v>44197</v>
      </c>
      <c r="P54" s="222">
        <f t="shared" ca="1" si="17"/>
        <v>0.40416396392191767</v>
      </c>
      <c r="Q54" s="222">
        <f t="shared" ca="1" si="18"/>
        <v>0.38380076222912729</v>
      </c>
      <c r="R54" s="222">
        <f t="shared" ca="1" si="19"/>
        <v>0.38758723277158258</v>
      </c>
      <c r="S54" s="222">
        <f t="shared" ca="1" si="20"/>
        <v>0.38206448792919301</v>
      </c>
      <c r="T54" s="222">
        <f t="shared" ca="1" si="21"/>
        <v>0.37359108883263614</v>
      </c>
      <c r="U54" s="222">
        <f t="shared" ca="1" si="22"/>
        <v>0.38328761197764916</v>
      </c>
      <c r="W54">
        <f t="shared" si="31"/>
        <v>10</v>
      </c>
      <c r="X54">
        <f t="shared" si="32"/>
        <v>2025</v>
      </c>
      <c r="Y54" s="35">
        <f t="shared" si="35"/>
        <v>45931</v>
      </c>
      <c r="Z54" t="str">
        <f t="shared" si="33"/>
        <v>Q4</v>
      </c>
      <c r="AA54" s="38">
        <f t="shared" ca="1" si="34"/>
        <v>2.3539999366905429</v>
      </c>
      <c r="AB54" s="48">
        <f t="shared" ca="1" si="30"/>
        <v>2.3539999366905429E-2</v>
      </c>
    </row>
    <row r="55" spans="1:28" x14ac:dyDescent="0.25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6" cm="1">
        <f t="array" aca="1" ref="G55" ca="1">SUMPRODUCT($B$3:$F$3/100,B55:F55)</f>
        <v>831.75909476056063</v>
      </c>
      <c r="H55" s="35">
        <f>NAC_d!B55</f>
        <v>44228</v>
      </c>
      <c r="I55" s="219">
        <f t="shared" ca="1" si="7"/>
        <v>3.5388111844978809E-2</v>
      </c>
      <c r="J55" s="220">
        <f t="shared" ca="1" si="8"/>
        <v>3.5689880031672061E-2</v>
      </c>
      <c r="K55" s="220">
        <f t="shared" ca="1" si="9"/>
        <v>3.5428334636862902E-2</v>
      </c>
      <c r="L55" s="220">
        <f t="shared" ca="1" si="10"/>
        <v>3.5887609965448819E-2</v>
      </c>
      <c r="M55" s="220">
        <f t="shared" ca="1" si="11"/>
        <v>3.6031423214415437E-2</v>
      </c>
      <c r="N55" s="221">
        <f t="shared" ca="1" si="12"/>
        <v>3.5759232533935981E-2</v>
      </c>
      <c r="O55" s="223">
        <f>NAC_d!B55</f>
        <v>44228</v>
      </c>
      <c r="P55" s="222">
        <f t="shared" ca="1" si="17"/>
        <v>0.42326277021056535</v>
      </c>
      <c r="Q55" s="222">
        <f t="shared" ca="1" si="18"/>
        <v>0.40498439185479929</v>
      </c>
      <c r="R55" s="222">
        <f t="shared" ca="1" si="19"/>
        <v>0.40799284651398282</v>
      </c>
      <c r="S55" s="222">
        <f t="shared" ca="1" si="20"/>
        <v>0.40388973021716534</v>
      </c>
      <c r="T55" s="222">
        <f t="shared" ca="1" si="21"/>
        <v>0.39641161045763584</v>
      </c>
      <c r="U55" s="222">
        <f t="shared" ca="1" si="22"/>
        <v>0.4047546579141259</v>
      </c>
      <c r="W55">
        <f>AD1</f>
        <v>10</v>
      </c>
      <c r="X55">
        <f>AF1-1</f>
        <v>2024</v>
      </c>
      <c r="Y55" s="35">
        <f t="shared" si="35"/>
        <v>45566</v>
      </c>
      <c r="Z55" t="s">
        <v>250</v>
      </c>
      <c r="AA55" s="38">
        <f t="shared" ref="AA55:AA67" ca="1" si="36">AB55*100</f>
        <v>2.8799296438154265</v>
      </c>
      <c r="AB55" s="48">
        <f ca="1">VLOOKUP(Y55,$H$6:$N$264,6,FALSE)</f>
        <v>2.8799296438154265E-2</v>
      </c>
    </row>
    <row r="56" spans="1:28" x14ac:dyDescent="0.25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6" cm="1">
        <f t="array" aca="1" ref="G56" ca="1">SUMPRODUCT($B$3:$F$3/100,B56:F56)</f>
        <v>871.95147456759923</v>
      </c>
      <c r="H56" s="35">
        <f>NAC_d!B56</f>
        <v>44256</v>
      </c>
      <c r="I56" s="219">
        <f t="shared" ca="1" si="7"/>
        <v>4.577129379909417E-2</v>
      </c>
      <c r="J56" s="220">
        <f t="shared" ca="1" si="8"/>
        <v>4.8719364748455174E-2</v>
      </c>
      <c r="K56" s="220">
        <f t="shared" ca="1" si="9"/>
        <v>4.8507146183598859E-2</v>
      </c>
      <c r="L56" s="220">
        <f t="shared" ca="1" si="10"/>
        <v>4.8674657047840464E-2</v>
      </c>
      <c r="M56" s="220">
        <f t="shared" ca="1" si="11"/>
        <v>4.8771523437588504E-2</v>
      </c>
      <c r="N56" s="221">
        <f t="shared" ca="1" si="12"/>
        <v>4.8322140461366292E-2</v>
      </c>
      <c r="O56" s="223">
        <f>NAC_d!B56</f>
        <v>44256</v>
      </c>
      <c r="P56" s="222">
        <f t="shared" ca="1" si="17"/>
        <v>0.43897311421703944</v>
      </c>
      <c r="Q56" s="222">
        <f t="shared" ca="1" si="18"/>
        <v>0.42355394466543217</v>
      </c>
      <c r="R56" s="222">
        <f t="shared" ca="1" si="19"/>
        <v>0.42788077430360549</v>
      </c>
      <c r="S56" s="222">
        <f t="shared" ca="1" si="20"/>
        <v>0.42529222794265764</v>
      </c>
      <c r="T56" s="222">
        <f t="shared" ca="1" si="21"/>
        <v>0.41851858720650847</v>
      </c>
      <c r="U56" s="222">
        <f t="shared" ca="1" si="22"/>
        <v>0.42498119365191878</v>
      </c>
      <c r="W56">
        <f>+IF(W55=12,1,+W55+1)</f>
        <v>11</v>
      </c>
      <c r="X56">
        <f>+IF(W56=1,X55+1,X55)</f>
        <v>2024</v>
      </c>
      <c r="Y56" s="35">
        <f t="shared" si="35"/>
        <v>45597</v>
      </c>
      <c r="Z56" t="str">
        <f>Z55</f>
        <v>Q5</v>
      </c>
      <c r="AA56" s="38">
        <f t="shared" ca="1" si="36"/>
        <v>2.6594182092364971</v>
      </c>
      <c r="AB56" s="48">
        <f t="shared" ref="AB56:AB67" ca="1" si="37">VLOOKUP(Y56,$H$6:$N$264,6,FALSE)</f>
        <v>2.6594182092364971E-2</v>
      </c>
    </row>
    <row r="57" spans="1:28" x14ac:dyDescent="0.25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6" cm="1">
        <f t="array" aca="1" ref="G57" ca="1">SUMPRODUCT($B$3:$F$3/100,B57:F57)</f>
        <v>907.72245034199932</v>
      </c>
      <c r="H57" s="35">
        <f>NAC_d!B57</f>
        <v>44287</v>
      </c>
      <c r="I57" s="219">
        <f t="shared" ca="1" si="7"/>
        <v>4.1145751053084823E-2</v>
      </c>
      <c r="J57" s="220">
        <f t="shared" ca="1" si="8"/>
        <v>4.159606651647807E-2</v>
      </c>
      <c r="K57" s="220">
        <f t="shared" ca="1" si="9"/>
        <v>4.093313690894429E-2</v>
      </c>
      <c r="L57" s="220">
        <f t="shared" ca="1" si="10"/>
        <v>4.1104704714968188E-2</v>
      </c>
      <c r="M57" s="220">
        <f t="shared" ca="1" si="11"/>
        <v>4.0693762748617024E-2</v>
      </c>
      <c r="N57" s="221">
        <f t="shared" ca="1" si="12"/>
        <v>4.1024044132890403E-2</v>
      </c>
      <c r="O57" s="223">
        <f>NAC_d!B57</f>
        <v>44287</v>
      </c>
      <c r="P57" s="222">
        <f t="shared" ca="1" si="17"/>
        <v>0.46977942271664808</v>
      </c>
      <c r="Q57" s="222">
        <f t="shared" ca="1" si="18"/>
        <v>0.45860191552827301</v>
      </c>
      <c r="R57" s="222">
        <f t="shared" ca="1" si="19"/>
        <v>0.46382499779897812</v>
      </c>
      <c r="S57" s="222">
        <f t="shared" ca="1" si="20"/>
        <v>0.46314388845591714</v>
      </c>
      <c r="T57" s="222">
        <f t="shared" ca="1" si="21"/>
        <v>0.45770644281923056</v>
      </c>
      <c r="U57" s="222">
        <f t="shared" ca="1" si="22"/>
        <v>0.4616300910641431</v>
      </c>
      <c r="W57">
        <f t="shared" ref="W57:W67" si="38">+IF(W56=12,1,+W56+1)</f>
        <v>12</v>
      </c>
      <c r="X57">
        <f t="shared" ref="X57:X67" si="39">+IF(W57=1,X56+1,X56)</f>
        <v>2024</v>
      </c>
      <c r="Y57" s="35">
        <f t="shared" si="35"/>
        <v>45627</v>
      </c>
      <c r="Z57" t="str">
        <f t="shared" ref="Z57:Z66" si="40">Z56</f>
        <v>Q5</v>
      </c>
      <c r="AA57" s="38">
        <f t="shared" ca="1" si="36"/>
        <v>2.7487500105193075</v>
      </c>
      <c r="AB57" s="48">
        <f t="shared" ca="1" si="37"/>
        <v>2.7487500105193075E-2</v>
      </c>
    </row>
    <row r="58" spans="1:28" x14ac:dyDescent="0.25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6" cm="1">
        <f t="array" aca="1" ref="G58" ca="1">SUMPRODUCT($B$3:$F$3/100,B58:F58)</f>
        <v>937.7608280933307</v>
      </c>
      <c r="H58" s="35">
        <f>NAC_d!B58</f>
        <v>44317</v>
      </c>
      <c r="I58" s="219">
        <f t="shared" ca="1" si="7"/>
        <v>3.1541637288063917E-2</v>
      </c>
      <c r="J58" s="220">
        <f t="shared" ca="1" si="8"/>
        <v>3.211595828151248E-2</v>
      </c>
      <c r="K58" s="220">
        <f t="shared" ca="1" si="9"/>
        <v>3.2571965414662341E-2</v>
      </c>
      <c r="L58" s="220">
        <f t="shared" ca="1" si="10"/>
        <v>3.3697714197070461E-2</v>
      </c>
      <c r="M58" s="220">
        <f t="shared" ca="1" si="11"/>
        <v>3.4033164573157526E-2</v>
      </c>
      <c r="N58" s="221">
        <f t="shared" ca="1" si="12"/>
        <v>3.3092029110896037E-2</v>
      </c>
      <c r="O58" s="223">
        <f>NAC_d!B58</f>
        <v>44317</v>
      </c>
      <c r="P58" s="222">
        <f t="shared" ca="1" si="17"/>
        <v>0.49383899232274797</v>
      </c>
      <c r="Q58" s="222">
        <f t="shared" ca="1" si="18"/>
        <v>0.48328654742540289</v>
      </c>
      <c r="R58" s="222">
        <f t="shared" ca="1" si="19"/>
        <v>0.48889886393136917</v>
      </c>
      <c r="S58" s="222">
        <f t="shared" ca="1" si="20"/>
        <v>0.48930725829069499</v>
      </c>
      <c r="T58" s="222">
        <f t="shared" ca="1" si="21"/>
        <v>0.48414237174024133</v>
      </c>
      <c r="U58" s="222">
        <f t="shared" ca="1" si="22"/>
        <v>0.48719775449903335</v>
      </c>
      <c r="W58">
        <f t="shared" si="38"/>
        <v>1</v>
      </c>
      <c r="X58">
        <f t="shared" si="39"/>
        <v>2025</v>
      </c>
      <c r="Y58" s="35">
        <f t="shared" si="35"/>
        <v>45658</v>
      </c>
      <c r="Z58" t="str">
        <f t="shared" si="40"/>
        <v>Q5</v>
      </c>
      <c r="AA58" s="38">
        <f t="shared" ca="1" si="36"/>
        <v>2.3092441044731071</v>
      </c>
      <c r="AB58" s="48">
        <f t="shared" ca="1" si="37"/>
        <v>2.3092441044731071E-2</v>
      </c>
    </row>
    <row r="59" spans="1:28" x14ac:dyDescent="0.25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6" cm="1">
        <f t="array" aca="1" ref="G59" ca="1">SUMPRODUCT($B$3:$F$3/100,B59:F59)</f>
        <v>967.6585263507767</v>
      </c>
      <c r="H59" s="35">
        <f>NAC_d!B59</f>
        <v>44348</v>
      </c>
      <c r="I59" s="219">
        <f t="shared" ca="1" si="7"/>
        <v>3.225976777722761E-2</v>
      </c>
      <c r="J59" s="220">
        <f t="shared" ca="1" si="8"/>
        <v>3.23656923932929E-2</v>
      </c>
      <c r="K59" s="220">
        <f t="shared" ca="1" si="9"/>
        <v>3.2299120085066857E-2</v>
      </c>
      <c r="L59" s="220">
        <f t="shared" ca="1" si="10"/>
        <v>3.1903940490304539E-2</v>
      </c>
      <c r="M59" s="220">
        <f t="shared" ca="1" si="11"/>
        <v>3.1255245924454389E-2</v>
      </c>
      <c r="N59" s="221">
        <f t="shared" ca="1" si="12"/>
        <v>3.1882008036350218E-2</v>
      </c>
      <c r="O59" s="223">
        <f>NAC_d!B59</f>
        <v>44348</v>
      </c>
      <c r="P59" s="222">
        <f t="shared" ca="1" si="17"/>
        <v>0.5093462030416962</v>
      </c>
      <c r="Q59" s="222">
        <f t="shared" ca="1" si="18"/>
        <v>0.49967043651135601</v>
      </c>
      <c r="R59" s="222">
        <f t="shared" ca="1" si="19"/>
        <v>0.50372696333264866</v>
      </c>
      <c r="S59" s="222">
        <f t="shared" ca="1" si="20"/>
        <v>0.50326434695216449</v>
      </c>
      <c r="T59" s="222">
        <f t="shared" ca="1" si="21"/>
        <v>0.4964988862180173</v>
      </c>
      <c r="U59" s="222">
        <f t="shared" ca="1" si="22"/>
        <v>0.50136319954258113</v>
      </c>
      <c r="W59">
        <f t="shared" si="38"/>
        <v>2</v>
      </c>
      <c r="X59">
        <f t="shared" si="39"/>
        <v>2025</v>
      </c>
      <c r="Y59" s="35">
        <f t="shared" si="35"/>
        <v>45689</v>
      </c>
      <c r="Z59" t="str">
        <f t="shared" si="40"/>
        <v>Q5</v>
      </c>
      <c r="AA59" s="38">
        <f t="shared" ca="1" si="36"/>
        <v>2.3514599685442894</v>
      </c>
      <c r="AB59" s="48">
        <f t="shared" ca="1" si="37"/>
        <v>2.3514599685442894E-2</v>
      </c>
    </row>
    <row r="60" spans="1:28" x14ac:dyDescent="0.25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6" cm="1">
        <f t="array" aca="1" ref="G60" ca="1">SUMPRODUCT($B$3:$F$3/100,B60:F60)</f>
        <v>996.70736845377292</v>
      </c>
      <c r="H60" s="35">
        <f>NAC_d!B60</f>
        <v>44378</v>
      </c>
      <c r="I60" s="219">
        <f t="shared" ca="1" si="7"/>
        <v>2.9516204017643988E-2</v>
      </c>
      <c r="J60" s="220">
        <f t="shared" ca="1" si="8"/>
        <v>2.9913242729286971E-2</v>
      </c>
      <c r="K60" s="220">
        <f t="shared" ca="1" si="9"/>
        <v>2.990445176492651E-2</v>
      </c>
      <c r="L60" s="220">
        <f t="shared" ca="1" si="10"/>
        <v>2.984589192184961E-2</v>
      </c>
      <c r="M60" s="220">
        <f t="shared" ca="1" si="11"/>
        <v>3.0451102149870124E-2</v>
      </c>
      <c r="N60" s="221">
        <f t="shared" ca="1" si="12"/>
        <v>3.0019724222908328E-2</v>
      </c>
      <c r="O60" s="223">
        <f>NAC_d!B60</f>
        <v>44378</v>
      </c>
      <c r="P60" s="222">
        <f t="shared" ca="1" si="17"/>
        <v>0.525190277360017</v>
      </c>
      <c r="Q60" s="222">
        <f t="shared" ca="1" si="18"/>
        <v>0.51688169499461889</v>
      </c>
      <c r="R60" s="222">
        <f t="shared" ca="1" si="19"/>
        <v>0.51930740292117727</v>
      </c>
      <c r="S60" s="222">
        <f t="shared" ca="1" si="20"/>
        <v>0.51831243869145083</v>
      </c>
      <c r="T60" s="222">
        <f t="shared" ca="1" si="21"/>
        <v>0.51165844732090449</v>
      </c>
      <c r="U60" s="222">
        <f t="shared" ca="1" si="22"/>
        <v>0.5169742264337307</v>
      </c>
      <c r="W60">
        <f t="shared" si="38"/>
        <v>3</v>
      </c>
      <c r="X60">
        <f t="shared" si="39"/>
        <v>2025</v>
      </c>
      <c r="Y60" s="35">
        <f t="shared" si="35"/>
        <v>45717</v>
      </c>
      <c r="Z60" t="str">
        <f t="shared" si="40"/>
        <v>Q5</v>
      </c>
      <c r="AA60" s="38">
        <f t="shared" ca="1" si="36"/>
        <v>3.5122268198858775</v>
      </c>
      <c r="AB60" s="48">
        <f t="shared" ca="1" si="37"/>
        <v>3.5122268198858775E-2</v>
      </c>
    </row>
    <row r="61" spans="1:28" x14ac:dyDescent="0.25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6" cm="1">
        <f t="array" aca="1" ref="G61" ca="1">SUMPRODUCT($B$3:$F$3/100,B61:F61)</f>
        <v>1021.3823184834284</v>
      </c>
      <c r="H61" s="35">
        <f>NAC_d!B61</f>
        <v>44409</v>
      </c>
      <c r="I61" s="219">
        <f t="shared" ca="1" si="7"/>
        <v>2.2348575758151856E-2</v>
      </c>
      <c r="J61" s="220">
        <f t="shared" ca="1" si="8"/>
        <v>2.3655403065862224E-2</v>
      </c>
      <c r="K61" s="220">
        <f t="shared" ca="1" si="9"/>
        <v>2.3672517813374538E-2</v>
      </c>
      <c r="L61" s="220">
        <f t="shared" ca="1" si="10"/>
        <v>2.4966181284887368E-2</v>
      </c>
      <c r="M61" s="220">
        <f t="shared" ca="1" si="11"/>
        <v>2.6675598516588295E-2</v>
      </c>
      <c r="N61" s="221">
        <f t="shared" ca="1" si="12"/>
        <v>2.4756463943810036E-2</v>
      </c>
      <c r="O61" s="223">
        <f>NAC_d!B61</f>
        <v>44409</v>
      </c>
      <c r="P61" s="222">
        <f t="shared" ca="1" si="17"/>
        <v>0.51763228671382655</v>
      </c>
      <c r="Q61" s="222">
        <f t="shared" ca="1" si="18"/>
        <v>0.511041956177269</v>
      </c>
      <c r="R61" s="222">
        <f t="shared" ca="1" si="19"/>
        <v>0.51421003044078328</v>
      </c>
      <c r="S61" s="222">
        <f t="shared" ca="1" si="20"/>
        <v>0.51525589334559974</v>
      </c>
      <c r="T61" s="222">
        <f t="shared" ca="1" si="21"/>
        <v>0.51130241648060837</v>
      </c>
      <c r="U61" s="222">
        <f t="shared" ca="1" si="22"/>
        <v>0.5134375718116424</v>
      </c>
      <c r="W61">
        <f t="shared" si="38"/>
        <v>4</v>
      </c>
      <c r="X61">
        <f t="shared" si="39"/>
        <v>2025</v>
      </c>
      <c r="Y61" s="35">
        <f t="shared" si="35"/>
        <v>45748</v>
      </c>
      <c r="Z61" t="str">
        <f t="shared" si="40"/>
        <v>Q5</v>
      </c>
      <c r="AA61" s="38">
        <f t="shared" ca="1" si="36"/>
        <v>2.7460477059058075</v>
      </c>
      <c r="AB61" s="48">
        <f t="shared" ca="1" si="37"/>
        <v>2.7460477059058075E-2</v>
      </c>
    </row>
    <row r="62" spans="1:28" x14ac:dyDescent="0.25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6" cm="1">
        <f t="array" aca="1" ref="G62" ca="1">SUMPRODUCT($B$3:$F$3/100,B62:F62)</f>
        <v>1057.6070553637142</v>
      </c>
      <c r="H62" s="35">
        <f>NAC_d!B62</f>
        <v>44440</v>
      </c>
      <c r="I62" s="219">
        <f t="shared" ca="1" si="7"/>
        <v>3.3735990685945128E-2</v>
      </c>
      <c r="J62" s="220">
        <f t="shared" ca="1" si="8"/>
        <v>3.510621348477927E-2</v>
      </c>
      <c r="K62" s="220">
        <f t="shared" ca="1" si="9"/>
        <v>3.4969897530888305E-2</v>
      </c>
      <c r="L62" s="220">
        <f t="shared" ca="1" si="10"/>
        <v>3.555311071173195E-2</v>
      </c>
      <c r="M62" s="220">
        <f t="shared" ca="1" si="11"/>
        <v>3.6520387316188785E-2</v>
      </c>
      <c r="N62" s="221">
        <f t="shared" ca="1" si="12"/>
        <v>3.5466383375495569E-2</v>
      </c>
      <c r="O62" s="223">
        <f>NAC_d!B62</f>
        <v>44440</v>
      </c>
      <c r="P62" s="222">
        <f t="shared" ca="1" si="17"/>
        <v>0.52405976684932698</v>
      </c>
      <c r="Q62" s="222">
        <f t="shared" ca="1" si="18"/>
        <v>0.52034702313102743</v>
      </c>
      <c r="R62" s="222">
        <f t="shared" ca="1" si="19"/>
        <v>0.5236740441839256</v>
      </c>
      <c r="S62" s="222">
        <f t="shared" ca="1" si="20"/>
        <v>0.52598914839457245</v>
      </c>
      <c r="T62" s="222">
        <f t="shared" ca="1" si="21"/>
        <v>0.52476207450785384</v>
      </c>
      <c r="U62" s="222">
        <f t="shared" ca="1" si="22"/>
        <v>0.52406941243565774</v>
      </c>
      <c r="W62">
        <f t="shared" si="38"/>
        <v>5</v>
      </c>
      <c r="X62">
        <f t="shared" si="39"/>
        <v>2025</v>
      </c>
      <c r="Y62" s="35">
        <f t="shared" si="35"/>
        <v>45778</v>
      </c>
      <c r="Z62" t="str">
        <f t="shared" si="40"/>
        <v>Q5</v>
      </c>
      <c r="AA62" s="38">
        <f t="shared" ca="1" si="36"/>
        <v>1.6400819530801858</v>
      </c>
      <c r="AB62" s="48">
        <f t="shared" ca="1" si="37"/>
        <v>1.6400819530801858E-2</v>
      </c>
    </row>
    <row r="63" spans="1:28" x14ac:dyDescent="0.25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6" cm="1">
        <f t="array" aca="1" ref="G63" ca="1">SUMPRODUCT($B$3:$F$3/100,B63:F63)</f>
        <v>1094.634079868641</v>
      </c>
      <c r="H63" s="35">
        <f>NAC_d!B63</f>
        <v>44470</v>
      </c>
      <c r="I63" s="219">
        <f t="shared" ca="1" si="7"/>
        <v>3.4385022901127993E-2</v>
      </c>
      <c r="J63" s="220">
        <f t="shared" ca="1" si="8"/>
        <v>3.4841025438628437E-2</v>
      </c>
      <c r="K63" s="220">
        <f t="shared" ca="1" si="9"/>
        <v>3.4658641682305591E-2</v>
      </c>
      <c r="L63" s="220">
        <f t="shared" ca="1" si="10"/>
        <v>3.5039327646895435E-2</v>
      </c>
      <c r="M63" s="220">
        <f t="shared" ca="1" si="11"/>
        <v>3.5505550845543299E-2</v>
      </c>
      <c r="N63" s="221">
        <f t="shared" ca="1" si="12"/>
        <v>3.5010190521273632E-2</v>
      </c>
      <c r="O63" s="223">
        <f>NAC_d!B63</f>
        <v>44470</v>
      </c>
      <c r="P63" s="222">
        <f t="shared" ca="1" si="17"/>
        <v>0.51590400100381517</v>
      </c>
      <c r="Q63" s="222">
        <f t="shared" ca="1" si="18"/>
        <v>0.51562816970093173</v>
      </c>
      <c r="R63" s="222">
        <f t="shared" ca="1" si="19"/>
        <v>0.51849684881613278</v>
      </c>
      <c r="S63" s="222">
        <f t="shared" ca="1" si="20"/>
        <v>0.52242541027638389</v>
      </c>
      <c r="T63" s="222">
        <f t="shared" ca="1" si="21"/>
        <v>0.52387176691218018</v>
      </c>
      <c r="U63" s="222">
        <f t="shared" ca="1" si="22"/>
        <v>0.52032891214995436</v>
      </c>
      <c r="W63">
        <f t="shared" si="38"/>
        <v>6</v>
      </c>
      <c r="X63">
        <f t="shared" si="39"/>
        <v>2025</v>
      </c>
      <c r="Y63" s="35">
        <f t="shared" si="35"/>
        <v>45809</v>
      </c>
      <c r="Z63" t="str">
        <f t="shared" si="40"/>
        <v>Q5</v>
      </c>
      <c r="AA63" s="38">
        <f t="shared" ca="1" si="36"/>
        <v>1.8133709746482651</v>
      </c>
      <c r="AB63" s="48">
        <f t="shared" ca="1" si="37"/>
        <v>1.8133709746482651E-2</v>
      </c>
    </row>
    <row r="64" spans="1:28" x14ac:dyDescent="0.25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6" cm="1">
        <f t="array" aca="1" ref="G64" ca="1">SUMPRODUCT($B$3:$F$3/100,B64:F64)</f>
        <v>1122.1223589456185</v>
      </c>
      <c r="H64" s="35">
        <f>NAC_d!B64</f>
        <v>44501</v>
      </c>
      <c r="I64" s="219">
        <f t="shared" ca="1" si="7"/>
        <v>2.5362646038151304E-2</v>
      </c>
      <c r="J64" s="220">
        <f t="shared" ca="1" si="8"/>
        <v>2.408890067579228E-2</v>
      </c>
      <c r="K64" s="220">
        <f t="shared" ca="1" si="9"/>
        <v>2.5352049588846182E-2</v>
      </c>
      <c r="L64" s="220">
        <f t="shared" ca="1" si="10"/>
        <v>2.525946016656655E-2</v>
      </c>
      <c r="M64" s="220">
        <f t="shared" ca="1" si="11"/>
        <v>2.5274326685415405E-2</v>
      </c>
      <c r="N64" s="221">
        <f t="shared" ca="1" si="12"/>
        <v>2.5111842927707961E-2</v>
      </c>
      <c r="O64" s="223">
        <f>NAC_d!B64</f>
        <v>44501</v>
      </c>
      <c r="P64" s="222">
        <f t="shared" ca="1" si="17"/>
        <v>0.50732328947234162</v>
      </c>
      <c r="Q64" s="222">
        <f t="shared" ca="1" si="18"/>
        <v>0.50694261357184178</v>
      </c>
      <c r="R64" s="222">
        <f t="shared" ca="1" si="19"/>
        <v>0.51011741118187426</v>
      </c>
      <c r="S64" s="222">
        <f t="shared" ca="1" si="20"/>
        <v>0.51330964753388586</v>
      </c>
      <c r="T64" s="222">
        <f t="shared" ca="1" si="21"/>
        <v>0.51432641044033178</v>
      </c>
      <c r="U64" s="222">
        <f t="shared" ca="1" si="22"/>
        <v>0.51134054701796239</v>
      </c>
      <c r="W64">
        <f t="shared" si="38"/>
        <v>7</v>
      </c>
      <c r="X64">
        <f t="shared" si="39"/>
        <v>2025</v>
      </c>
      <c r="Y64" s="35">
        <f t="shared" si="35"/>
        <v>45839</v>
      </c>
      <c r="Z64" t="str">
        <f t="shared" si="40"/>
        <v>Q5</v>
      </c>
      <c r="AA64" s="38">
        <f t="shared" ca="1" si="36"/>
        <v>1.9773890458238075</v>
      </c>
      <c r="AB64" s="48">
        <f t="shared" ca="1" si="37"/>
        <v>1.9773890458238075E-2</v>
      </c>
    </row>
    <row r="65" spans="1:28" x14ac:dyDescent="0.25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6" cm="1">
        <f t="array" aca="1" ref="G65" ca="1">SUMPRODUCT($B$3:$F$3/100,B65:F65)</f>
        <v>1164.9216139049515</v>
      </c>
      <c r="H65" s="35">
        <f>NAC_d!B65</f>
        <v>44531</v>
      </c>
      <c r="I65" s="219">
        <f t="shared" ca="1" si="7"/>
        <v>4.0176980684385466E-2</v>
      </c>
      <c r="J65" s="220">
        <f t="shared" ca="1" si="8"/>
        <v>3.9660774490305473E-2</v>
      </c>
      <c r="K65" s="220">
        <f t="shared" ca="1" si="9"/>
        <v>3.7868450453398594E-2</v>
      </c>
      <c r="L65" s="220">
        <f t="shared" ca="1" si="10"/>
        <v>3.7768997058989839E-2</v>
      </c>
      <c r="M65" s="220">
        <f t="shared" ca="1" si="11"/>
        <v>3.7037847322200612E-2</v>
      </c>
      <c r="N65" s="221">
        <f t="shared" ca="1" si="12"/>
        <v>3.8141344050526271E-2</v>
      </c>
      <c r="O65" s="223">
        <f>NAC_d!B65</f>
        <v>44531</v>
      </c>
      <c r="P65" s="222">
        <f t="shared" ca="1" si="17"/>
        <v>0.50378928014572</v>
      </c>
      <c r="Q65" s="222">
        <f t="shared" ca="1" si="18"/>
        <v>0.50759945073381307</v>
      </c>
      <c r="R65" s="222">
        <f t="shared" ca="1" si="19"/>
        <v>0.50770401814703714</v>
      </c>
      <c r="S65" s="222">
        <f t="shared" ca="1" si="20"/>
        <v>0.51110892258695118</v>
      </c>
      <c r="T65" s="222">
        <f t="shared" ca="1" si="21"/>
        <v>0.51201419184601793</v>
      </c>
      <c r="U65" s="222">
        <f t="shared" ca="1" si="22"/>
        <v>0.50934278087629692</v>
      </c>
      <c r="W65">
        <f t="shared" si="38"/>
        <v>8</v>
      </c>
      <c r="X65">
        <f t="shared" si="39"/>
        <v>2025</v>
      </c>
      <c r="Y65" s="35">
        <f t="shared" si="35"/>
        <v>45870</v>
      </c>
      <c r="Z65" t="str">
        <f t="shared" si="40"/>
        <v>Q5</v>
      </c>
      <c r="AA65" s="38">
        <f t="shared" ca="1" si="36"/>
        <v>1.9530904298066476</v>
      </c>
      <c r="AB65" s="48">
        <f t="shared" ca="1" si="37"/>
        <v>1.9530904298066476E-2</v>
      </c>
    </row>
    <row r="66" spans="1:28" x14ac:dyDescent="0.25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6" cm="1">
        <f t="array" aca="1" ref="G66" ca="1">SUMPRODUCT($B$3:$F$3/100,B66:F66)</f>
        <v>1210.1269317696801</v>
      </c>
      <c r="H66" s="35">
        <f>NAC_d!B66</f>
        <v>44562</v>
      </c>
      <c r="I66" s="219">
        <f t="shared" ca="1" si="7"/>
        <v>3.9605857255757604E-2</v>
      </c>
      <c r="J66" s="220">
        <f t="shared" ca="1" si="8"/>
        <v>3.9044289706037238E-2</v>
      </c>
      <c r="K66" s="220">
        <f t="shared" ca="1" si="9"/>
        <v>3.9031104843318731E-2</v>
      </c>
      <c r="L66" s="220">
        <f t="shared" ca="1" si="10"/>
        <v>3.8671376402442226E-2</v>
      </c>
      <c r="M66" s="220">
        <f t="shared" ca="1" si="11"/>
        <v>3.8350913992017954E-2</v>
      </c>
      <c r="N66" s="221">
        <f t="shared" ca="1" si="12"/>
        <v>3.8805458946885807E-2</v>
      </c>
      <c r="O66" s="223">
        <f>NAC_d!B66</f>
        <v>44562</v>
      </c>
      <c r="P66" s="222">
        <f t="shared" ca="1" si="17"/>
        <v>0.49797538529157426</v>
      </c>
      <c r="Q66" s="222">
        <f t="shared" ca="1" si="18"/>
        <v>0.50600621587743877</v>
      </c>
      <c r="R66" s="222">
        <f t="shared" ca="1" si="19"/>
        <v>0.50371942979619755</v>
      </c>
      <c r="S66" s="222">
        <f t="shared" ca="1" si="20"/>
        <v>0.50835752543400381</v>
      </c>
      <c r="T66" s="222">
        <f t="shared" ca="1" si="21"/>
        <v>0.51163574162019199</v>
      </c>
      <c r="U66" s="222">
        <f t="shared" ca="1" si="22"/>
        <v>0.50692688545741493</v>
      </c>
      <c r="W66">
        <f t="shared" si="38"/>
        <v>9</v>
      </c>
      <c r="X66">
        <f t="shared" si="39"/>
        <v>2025</v>
      </c>
      <c r="Y66" s="35">
        <f t="shared" si="35"/>
        <v>45901</v>
      </c>
      <c r="Z66" t="str">
        <f t="shared" si="40"/>
        <v>Q5</v>
      </c>
      <c r="AA66" s="38">
        <f t="shared" ca="1" si="36"/>
        <v>2.1056856543015368</v>
      </c>
      <c r="AB66" s="48">
        <f t="shared" ca="1" si="37"/>
        <v>2.1056856543015368E-2</v>
      </c>
    </row>
    <row r="67" spans="1:28" x14ac:dyDescent="0.25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6" cm="1">
        <f t="array" aca="1" ref="G67" ca="1">SUMPRODUCT($B$3:$F$3/100,B67:F67)</f>
        <v>1267.4739382014156</v>
      </c>
      <c r="H67" s="35">
        <f>NAC_d!B67</f>
        <v>44593</v>
      </c>
      <c r="I67" s="219">
        <f t="shared" ca="1" si="7"/>
        <v>5.1333169436560633E-2</v>
      </c>
      <c r="J67" s="220">
        <f t="shared" ca="1" si="8"/>
        <v>4.9736795723223759E-2</v>
      </c>
      <c r="K67" s="220">
        <f t="shared" ca="1" si="9"/>
        <v>4.8522465652849123E-2</v>
      </c>
      <c r="L67" s="220">
        <f t="shared" ca="1" si="10"/>
        <v>4.6971815541732687E-2</v>
      </c>
      <c r="M67" s="220">
        <f t="shared" ca="1" si="11"/>
        <v>4.4400257647654762E-2</v>
      </c>
      <c r="N67" s="221">
        <f t="shared" ca="1" si="12"/>
        <v>4.73892489508283E-2</v>
      </c>
      <c r="O67" s="223">
        <f>NAC_d!B67</f>
        <v>44593</v>
      </c>
      <c r="P67" s="222">
        <f t="shared" ca="1" si="17"/>
        <v>0.52104432293533809</v>
      </c>
      <c r="Q67" s="222">
        <f t="shared" ca="1" si="18"/>
        <v>0.52643196566340422</v>
      </c>
      <c r="R67" s="222">
        <f t="shared" ca="1" si="19"/>
        <v>0.52273561717138772</v>
      </c>
      <c r="S67" s="222">
        <f t="shared" ca="1" si="20"/>
        <v>0.52449725404317493</v>
      </c>
      <c r="T67" s="222">
        <f t="shared" ca="1" si="21"/>
        <v>0.52384640334484933</v>
      </c>
      <c r="U67" s="222">
        <f t="shared" ca="1" si="22"/>
        <v>0.52384740507861194</v>
      </c>
      <c r="W67">
        <f t="shared" si="38"/>
        <v>10</v>
      </c>
      <c r="X67">
        <f t="shared" si="39"/>
        <v>2025</v>
      </c>
      <c r="Y67" s="35">
        <f t="shared" si="35"/>
        <v>45931</v>
      </c>
      <c r="Z67" t="s">
        <v>250</v>
      </c>
      <c r="AA67" s="38">
        <f t="shared" ca="1" si="36"/>
        <v>2.3413063549630131</v>
      </c>
      <c r="AB67" s="48">
        <f t="shared" ca="1" si="37"/>
        <v>2.3413063549630131E-2</v>
      </c>
    </row>
    <row r="68" spans="1:28" x14ac:dyDescent="0.25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6" cm="1">
        <f t="array" aca="1" ref="G68" ca="1">SUMPRODUCT($B$3:$F$3/100,B68:F68)</f>
        <v>1352.907411161591</v>
      </c>
      <c r="H68" s="35">
        <f>NAC_d!B68</f>
        <v>44621</v>
      </c>
      <c r="I68" s="219">
        <f t="shared" ca="1" si="7"/>
        <v>6.9702717325449193E-2</v>
      </c>
      <c r="J68" s="220">
        <f t="shared" ca="1" si="8"/>
        <v>6.8900209075171359E-2</v>
      </c>
      <c r="K68" s="220">
        <f t="shared" ca="1" si="9"/>
        <v>6.7975736401338249E-2</v>
      </c>
      <c r="L68" s="220">
        <f t="shared" ca="1" si="10"/>
        <v>6.7056461127569467E-2</v>
      </c>
      <c r="M68" s="220">
        <f t="shared" ca="1" si="11"/>
        <v>6.5712861240524445E-2</v>
      </c>
      <c r="N68" s="221">
        <f t="shared" ca="1" si="12"/>
        <v>6.740452042856826E-2</v>
      </c>
      <c r="O68" s="223">
        <f>NAC_d!B68</f>
        <v>44621</v>
      </c>
      <c r="P68" s="222">
        <f t="shared" ca="1" si="17"/>
        <v>0.55585189138779234</v>
      </c>
      <c r="Q68" s="222">
        <f t="shared" ca="1" si="18"/>
        <v>0.55580558734890184</v>
      </c>
      <c r="R68" s="222">
        <f t="shared" ca="1" si="19"/>
        <v>0.55100964071864822</v>
      </c>
      <c r="S68" s="222">
        <f t="shared" ca="1" si="20"/>
        <v>0.55121956458588905</v>
      </c>
      <c r="T68" s="222">
        <f t="shared" ca="1" si="21"/>
        <v>0.54846186639082917</v>
      </c>
      <c r="U68" s="222">
        <f t="shared" ca="1" si="22"/>
        <v>0.5515856680355955</v>
      </c>
    </row>
    <row r="69" spans="1:28" x14ac:dyDescent="0.25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6" cm="1">
        <f t="array" aca="1" ref="G69" ca="1">SUMPRODUCT($B$3:$F$3/100,B69:F69)</f>
        <v>1434.7119670773086</v>
      </c>
      <c r="H69" s="35">
        <f>NAC_d!B69</f>
        <v>44652</v>
      </c>
      <c r="I69" s="219">
        <f t="shared" ca="1" si="7"/>
        <v>6.0995944694367976E-2</v>
      </c>
      <c r="J69" s="220">
        <f t="shared" ca="1" si="8"/>
        <v>6.0943661739365496E-2</v>
      </c>
      <c r="K69" s="220">
        <f t="shared" ca="1" si="9"/>
        <v>6.0368961911190455E-2</v>
      </c>
      <c r="L69" s="220">
        <f t="shared" ca="1" si="10"/>
        <v>6.0376404332101119E-2</v>
      </c>
      <c r="M69" s="220">
        <f t="shared" ca="1" si="11"/>
        <v>6.0142712716695135E-2</v>
      </c>
      <c r="N69" s="221">
        <f t="shared" ca="1" si="12"/>
        <v>6.0465746022842159E-2</v>
      </c>
      <c r="O69" s="223">
        <f>NAC_d!B69</f>
        <v>44652</v>
      </c>
      <c r="P69" s="222">
        <f t="shared" ca="1" si="17"/>
        <v>0.5855153283176997</v>
      </c>
      <c r="Q69" s="222">
        <f t="shared" ca="1" si="18"/>
        <v>0.58470459889202675</v>
      </c>
      <c r="R69" s="222">
        <f t="shared" ca="1" si="19"/>
        <v>0.57996937971141427</v>
      </c>
      <c r="S69" s="222">
        <f t="shared" ca="1" si="20"/>
        <v>0.57993390748870355</v>
      </c>
      <c r="T69" s="222">
        <f t="shared" ca="1" si="21"/>
        <v>0.5774002135251215</v>
      </c>
      <c r="U69" s="222">
        <f t="shared" ca="1" si="22"/>
        <v>0.58056239166141288</v>
      </c>
    </row>
    <row r="70" spans="1:28" x14ac:dyDescent="0.25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6" cm="1">
        <f t="array" aca="1" ref="G70" ca="1">SUMPRODUCT($B$3:$F$3/100,B70:F70)</f>
        <v>1507.1703954671086</v>
      </c>
      <c r="H70" s="35">
        <f>NAC_d!B70</f>
        <v>44682</v>
      </c>
      <c r="I70" s="219">
        <f t="shared" ca="1" si="7"/>
        <v>5.0214647810078228E-2</v>
      </c>
      <c r="J70" s="220">
        <f t="shared" ca="1" si="8"/>
        <v>4.9554700891019099E-2</v>
      </c>
      <c r="K70" s="220">
        <f t="shared" ca="1" si="9"/>
        <v>5.0471647784365192E-2</v>
      </c>
      <c r="L70" s="220">
        <f t="shared" ca="1" si="10"/>
        <v>5.0782288352885008E-2</v>
      </c>
      <c r="M70" s="220">
        <f t="shared" ca="1" si="11"/>
        <v>5.0902964100372872E-2</v>
      </c>
      <c r="N70" s="221">
        <f t="shared" ca="1" si="12"/>
        <v>5.050381543649296E-2</v>
      </c>
      <c r="O70" s="223">
        <f>NAC_d!B70</f>
        <v>44682</v>
      </c>
      <c r="P70" s="222">
        <f t="shared" ca="1" si="17"/>
        <v>0.61421639411890827</v>
      </c>
      <c r="Q70" s="222">
        <f t="shared" ca="1" si="18"/>
        <v>0.61147993880460061</v>
      </c>
      <c r="R70" s="222">
        <f t="shared" ca="1" si="19"/>
        <v>0.60735822135920547</v>
      </c>
      <c r="S70" s="222">
        <f t="shared" ca="1" si="20"/>
        <v>0.60604647176455972</v>
      </c>
      <c r="T70" s="222">
        <f t="shared" ca="1" si="21"/>
        <v>0.60313480917258322</v>
      </c>
      <c r="U70" s="222">
        <f t="shared" ca="1" si="22"/>
        <v>0.6072012717053985</v>
      </c>
    </row>
    <row r="71" spans="1:28" x14ac:dyDescent="0.25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6" cm="1">
        <f t="array" aca="1" ref="G71" ca="1">SUMPRODUCT($B$3:$F$3/100,B71:F71)</f>
        <v>1587.1656123695352</v>
      </c>
      <c r="H71" s="35">
        <f>NAC_d!B71</f>
        <v>44713</v>
      </c>
      <c r="I71" s="219">
        <f t="shared" ref="I71:I109" ca="1" si="41">B71/B70-1</f>
        <v>5.1198121669218555E-2</v>
      </c>
      <c r="J71" s="220">
        <f t="shared" ref="J71:J109" ca="1" si="42">C71/C70-1</f>
        <v>5.2516076085570296E-2</v>
      </c>
      <c r="K71" s="220">
        <f t="shared" ref="K71:K109" ca="1" si="43">D71/D70-1</f>
        <v>5.2548430884070907E-2</v>
      </c>
      <c r="L71" s="220">
        <f t="shared" ref="L71:L109" ca="1" si="44">E71/E70-1</f>
        <v>5.3084604055081863E-2</v>
      </c>
      <c r="M71" s="220">
        <f t="shared" ref="M71:M109" ca="1" si="45">F71/F70-1</f>
        <v>5.4367665516658281E-2</v>
      </c>
      <c r="N71" s="221">
        <f t="shared" ref="N71:N109" ca="1" si="46">G71/G70-1</f>
        <v>5.3076425295385476E-2</v>
      </c>
      <c r="O71" s="223">
        <f>NAC_d!B71</f>
        <v>44713</v>
      </c>
      <c r="P71" s="222">
        <f t="shared" ca="1" si="17"/>
        <v>0.64383161529129329</v>
      </c>
      <c r="Q71" s="222">
        <f t="shared" ca="1" si="18"/>
        <v>0.64293385026115257</v>
      </c>
      <c r="R71" s="222">
        <f t="shared" ca="1" si="19"/>
        <v>0.63888774178246677</v>
      </c>
      <c r="S71" s="222">
        <f t="shared" ca="1" si="20"/>
        <v>0.63901187547421068</v>
      </c>
      <c r="T71" s="222">
        <f t="shared" ca="1" si="21"/>
        <v>0.63906415306576192</v>
      </c>
      <c r="U71" s="222">
        <f t="shared" ca="1" si="22"/>
        <v>0.64021250177481193</v>
      </c>
    </row>
    <row r="72" spans="1:28" x14ac:dyDescent="0.25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6" cm="1">
        <f t="array" aca="1" ref="G72" ca="1">SUMPRODUCT($B$3:$F$3/100,B72:F72)</f>
        <v>1704.3449719299942</v>
      </c>
      <c r="H72" s="35">
        <f>NAC_d!B72</f>
        <v>44743</v>
      </c>
      <c r="I72" s="219">
        <f t="shared" ca="1" si="41"/>
        <v>7.0976494797020839E-2</v>
      </c>
      <c r="J72" s="220">
        <f t="shared" ca="1" si="42"/>
        <v>7.1302617242250177E-2</v>
      </c>
      <c r="K72" s="220">
        <f t="shared" ca="1" si="43"/>
        <v>7.2835159459149645E-2</v>
      </c>
      <c r="L72" s="220">
        <f t="shared" ca="1" si="44"/>
        <v>7.3988741720287132E-2</v>
      </c>
      <c r="M72" s="220">
        <f t="shared" ca="1" si="45"/>
        <v>7.6604731319604991E-2</v>
      </c>
      <c r="N72" s="221">
        <f t="shared" ca="1" si="46"/>
        <v>7.3829321053344721E-2</v>
      </c>
      <c r="O72" s="223">
        <f>NAC_d!B72</f>
        <v>44743</v>
      </c>
      <c r="P72" s="222">
        <f t="shared" ca="1" si="17"/>
        <v>0.7100313861121339</v>
      </c>
      <c r="Q72" s="222">
        <f t="shared" ca="1" si="18"/>
        <v>0.70895883334446785</v>
      </c>
      <c r="R72" s="222">
        <f t="shared" ca="1" si="19"/>
        <v>0.70720340977044005</v>
      </c>
      <c r="S72" s="222">
        <f t="shared" ca="1" si="20"/>
        <v>0.70926574122678088</v>
      </c>
      <c r="T72" s="222">
        <f t="shared" ca="1" si="21"/>
        <v>0.71247739795256293</v>
      </c>
      <c r="U72" s="222">
        <f t="shared" ca="1" si="22"/>
        <v>0.70997529051481223</v>
      </c>
    </row>
    <row r="73" spans="1:28" x14ac:dyDescent="0.25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6" cm="1">
        <f t="array" aca="1" ref="G73" ca="1">SUMPRODUCT($B$3:$F$3/100,B73:F73)</f>
        <v>1822.820668283812</v>
      </c>
      <c r="H73" s="35">
        <f>NAC_d!B73</f>
        <v>44774</v>
      </c>
      <c r="I73" s="219">
        <f t="shared" ca="1" si="41"/>
        <v>7.1641203826246613E-2</v>
      </c>
      <c r="J73" s="220">
        <f t="shared" ca="1" si="42"/>
        <v>7.0353536097087055E-2</v>
      </c>
      <c r="K73" s="220">
        <f t="shared" ca="1" si="43"/>
        <v>6.9554966186376355E-2</v>
      </c>
      <c r="L73" s="220">
        <f t="shared" ca="1" si="44"/>
        <v>6.9191086827563586E-2</v>
      </c>
      <c r="M73" s="220">
        <f t="shared" ca="1" si="45"/>
        <v>6.8488634827543082E-2</v>
      </c>
      <c r="N73" s="221">
        <f t="shared" ca="1" si="46"/>
        <v>6.951391784238159E-2</v>
      </c>
      <c r="O73" s="223">
        <f>NAC_d!B73</f>
        <v>44774</v>
      </c>
      <c r="P73" s="222">
        <f t="shared" ca="1" si="17"/>
        <v>0.79248070242079605</v>
      </c>
      <c r="Q73" s="222">
        <f t="shared" ca="1" si="18"/>
        <v>0.78691982168623698</v>
      </c>
      <c r="R73" s="222">
        <f t="shared" ca="1" si="19"/>
        <v>0.78372267833332354</v>
      </c>
      <c r="S73" s="222">
        <f t="shared" ca="1" si="20"/>
        <v>0.7830165803601512</v>
      </c>
      <c r="T73" s="222">
        <f t="shared" ca="1" si="21"/>
        <v>0.78222082978803087</v>
      </c>
      <c r="U73" s="222">
        <f t="shared" ca="1" si="22"/>
        <v>0.78466048931645638</v>
      </c>
    </row>
    <row r="74" spans="1:28" x14ac:dyDescent="0.25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6" cm="1">
        <f t="array" aca="1" ref="G74" ca="1">SUMPRODUCT($B$3:$F$3/100,B74:F74)</f>
        <v>1935.3872438584726</v>
      </c>
      <c r="H74" s="35">
        <f>NAC_d!B74</f>
        <v>44805</v>
      </c>
      <c r="I74" s="219">
        <f t="shared" ca="1" si="41"/>
        <v>6.4771868876214889E-2</v>
      </c>
      <c r="J74" s="220">
        <f t="shared" ca="1" si="42"/>
        <v>6.3361941794749077E-2</v>
      </c>
      <c r="K74" s="220">
        <f t="shared" ca="1" si="43"/>
        <v>6.2426393742077035E-2</v>
      </c>
      <c r="L74" s="220">
        <f t="shared" ca="1" si="44"/>
        <v>6.1439210534193212E-2</v>
      </c>
      <c r="M74" s="220">
        <f t="shared" ca="1" si="45"/>
        <v>5.9653967622919746E-2</v>
      </c>
      <c r="N74" s="221">
        <f t="shared" ca="1" si="46"/>
        <v>6.1754059262802974E-2</v>
      </c>
      <c r="O74" s="223">
        <f>NAC_d!B74</f>
        <v>44805</v>
      </c>
      <c r="P74" s="222">
        <f t="shared" ca="1" si="17"/>
        <v>0.84629638963685827</v>
      </c>
      <c r="Q74" s="222">
        <f t="shared" ca="1" si="18"/>
        <v>0.83569812128052146</v>
      </c>
      <c r="R74" s="222">
        <f t="shared" ca="1" si="19"/>
        <v>0.83104267776162422</v>
      </c>
      <c r="S74" s="222">
        <f t="shared" ca="1" si="20"/>
        <v>0.82758729788963059</v>
      </c>
      <c r="T74" s="222">
        <f t="shared" ca="1" si="21"/>
        <v>0.8219973254505839</v>
      </c>
      <c r="U74" s="222">
        <f t="shared" ca="1" si="22"/>
        <v>0.82996816638376836</v>
      </c>
    </row>
    <row r="75" spans="1:28" x14ac:dyDescent="0.25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6" cm="1">
        <f t="array" aca="1" ref="G75" ca="1">SUMPRODUCT($B$3:$F$3/100,B75:F75)</f>
        <v>2058.8063406818028</v>
      </c>
      <c r="H75" s="35">
        <f>NAC_d!B75</f>
        <v>44835</v>
      </c>
      <c r="I75" s="219">
        <f t="shared" ca="1" si="41"/>
        <v>6.3011504150618514E-2</v>
      </c>
      <c r="J75" s="220">
        <f t="shared" ca="1" si="42"/>
        <v>6.4159306509804503E-2</v>
      </c>
      <c r="K75" s="220">
        <f t="shared" ca="1" si="43"/>
        <v>6.3853130799470303E-2</v>
      </c>
      <c r="L75" s="220">
        <f t="shared" ca="1" si="44"/>
        <v>6.353016512416132E-2</v>
      </c>
      <c r="M75" s="220">
        <f t="shared" ca="1" si="45"/>
        <v>6.3995536119046292E-2</v>
      </c>
      <c r="N75" s="221">
        <f t="shared" ca="1" si="46"/>
        <v>6.3769716998483661E-2</v>
      </c>
      <c r="O75" s="223">
        <f>NAC_d!B75</f>
        <v>44835</v>
      </c>
      <c r="P75" s="222">
        <f t="shared" ca="1" si="17"/>
        <v>0.89739242042692702</v>
      </c>
      <c r="Q75" s="222">
        <f t="shared" ca="1" si="18"/>
        <v>0.88770563949687764</v>
      </c>
      <c r="R75" s="222">
        <f t="shared" ca="1" si="19"/>
        <v>0.88270837055674578</v>
      </c>
      <c r="S75" s="222">
        <f t="shared" ca="1" si="20"/>
        <v>0.87789407492588678</v>
      </c>
      <c r="T75" s="222">
        <f t="shared" ca="1" si="21"/>
        <v>0.87212615086157541</v>
      </c>
      <c r="U75" s="222">
        <f t="shared" ca="1" si="22"/>
        <v>0.88081695842035623</v>
      </c>
    </row>
    <row r="76" spans="1:28" x14ac:dyDescent="0.25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6" cm="1">
        <f t="array" aca="1" ref="G76" ca="1">SUMPRODUCT($B$3:$F$3/100,B76:F76)</f>
        <v>2159.4482831194869</v>
      </c>
      <c r="H76" s="35">
        <f>NAC_d!B76</f>
        <v>44866</v>
      </c>
      <c r="I76" s="219">
        <f t="shared" ca="1" si="41"/>
        <v>4.6500995553065527E-2</v>
      </c>
      <c r="J76" s="220">
        <f t="shared" ca="1" si="42"/>
        <v>4.7863558604559486E-2</v>
      </c>
      <c r="K76" s="220">
        <f t="shared" ca="1" si="43"/>
        <v>4.8422545151116436E-2</v>
      </c>
      <c r="L76" s="220">
        <f t="shared" ca="1" si="44"/>
        <v>4.9266216115529948E-2</v>
      </c>
      <c r="M76" s="220">
        <f t="shared" ca="1" si="45"/>
        <v>5.029478874735549E-2</v>
      </c>
      <c r="N76" s="221">
        <f t="shared" ca="1" si="46"/>
        <v>4.8883637304300898E-2</v>
      </c>
      <c r="O76" s="223">
        <f>NAC_d!B76</f>
        <v>44866</v>
      </c>
      <c r="P76" s="222">
        <f t="shared" ca="1" si="17"/>
        <v>0.93650808775194982</v>
      </c>
      <c r="Q76" s="222">
        <f t="shared" ca="1" si="18"/>
        <v>0.93152952609463968</v>
      </c>
      <c r="R76" s="222">
        <f t="shared" ca="1" si="19"/>
        <v>0.92506944558984805</v>
      </c>
      <c r="S76" s="222">
        <f t="shared" ca="1" si="20"/>
        <v>0.92186552459914917</v>
      </c>
      <c r="T76" s="222">
        <f t="shared" ca="1" si="21"/>
        <v>0.91781291011578459</v>
      </c>
      <c r="U76" s="222">
        <f t="shared" ca="1" si="22"/>
        <v>0.92443209593343489</v>
      </c>
    </row>
    <row r="77" spans="1:28" x14ac:dyDescent="0.25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2272.5547951953081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6" cm="1">
        <f t="array" aca="1" ref="G77" ca="1">SUMPRODUCT($B$3:$F$3/100,B77:F77)</f>
        <v>2270.283684112625</v>
      </c>
      <c r="H77" s="35">
        <f>NAC_d!B77</f>
        <v>44896</v>
      </c>
      <c r="I77" s="219">
        <f t="shared" ca="1" si="41"/>
        <v>4.8541226692303319E-2</v>
      </c>
      <c r="J77" s="220">
        <f t="shared" ca="1" si="42"/>
        <v>5.0501479374823965E-2</v>
      </c>
      <c r="K77" s="220">
        <f t="shared" ca="1" si="43"/>
        <v>5.0789379361916742E-2</v>
      </c>
      <c r="L77" s="220">
        <f t="shared" ca="1" si="44"/>
        <v>5.1652275155249727E-2</v>
      </c>
      <c r="M77" s="220">
        <f t="shared" ca="1" si="45"/>
        <v>5.2873515076807598E-2</v>
      </c>
      <c r="N77" s="221">
        <f t="shared" ca="1" si="46"/>
        <v>5.1325795509688188E-2</v>
      </c>
      <c r="O77" s="223">
        <f>NAC_d!B77</f>
        <v>44896</v>
      </c>
      <c r="P77" s="222">
        <f t="shared" ca="1" si="17"/>
        <v>0.95207988980396463</v>
      </c>
      <c r="Q77" s="222">
        <f t="shared" ca="1" si="18"/>
        <v>0.95166988541366049</v>
      </c>
      <c r="R77" s="222">
        <f t="shared" ca="1" si="19"/>
        <v>0.94903557100734215</v>
      </c>
      <c r="S77" s="222">
        <f t="shared" ca="1" si="20"/>
        <v>0.94757624983495803</v>
      </c>
      <c r="T77" s="222">
        <f t="shared" ca="1" si="21"/>
        <v>0.94709809786328081</v>
      </c>
      <c r="U77" s="222">
        <f t="shared" ca="1" si="22"/>
        <v>0.94887248808301572</v>
      </c>
    </row>
    <row r="78" spans="1:28" x14ac:dyDescent="0.25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2410.3074383425983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6" cm="1">
        <f t="array" aca="1" ref="G78" ca="1">SUMPRODUCT($B$3:$F$3/100,B78:F78)</f>
        <v>2407.0317275407083</v>
      </c>
      <c r="H78" s="35">
        <f>NAC_d!B78</f>
        <v>44927</v>
      </c>
      <c r="I78" s="219">
        <f t="shared" ca="1" si="41"/>
        <v>6.1577696602719945E-2</v>
      </c>
      <c r="J78" s="220">
        <f t="shared" ca="1" si="42"/>
        <v>6.0615763121985022E-2</v>
      </c>
      <c r="K78" s="220">
        <f t="shared" ca="1" si="43"/>
        <v>6.0256186859672711E-2</v>
      </c>
      <c r="L78" s="220">
        <f t="shared" ca="1" si="44"/>
        <v>5.993626804299268E-2</v>
      </c>
      <c r="M78" s="220">
        <f t="shared" ca="1" si="45"/>
        <v>5.9725490344558096E-2</v>
      </c>
      <c r="N78" s="221">
        <f t="shared" ca="1" si="46"/>
        <v>6.0233901333583084E-2</v>
      </c>
      <c r="O78" s="223">
        <f>NAC_d!B78</f>
        <v>44927</v>
      </c>
      <c r="P78" s="222">
        <f t="shared" ca="1" si="17"/>
        <v>0.99333666556360423</v>
      </c>
      <c r="Q78" s="222">
        <f t="shared" ca="1" si="18"/>
        <v>0.99218826895804013</v>
      </c>
      <c r="R78" s="222">
        <f t="shared" ca="1" si="19"/>
        <v>0.98885000933800216</v>
      </c>
      <c r="S78" s="222">
        <f t="shared" ca="1" si="20"/>
        <v>0.98744930194302261</v>
      </c>
      <c r="T78" s="222">
        <f t="shared" ca="1" si="21"/>
        <v>0.98717934245780747</v>
      </c>
      <c r="U78" s="222">
        <f t="shared" ca="1" si="22"/>
        <v>0.98907376106462142</v>
      </c>
    </row>
    <row r="79" spans="1:28" x14ac:dyDescent="0.25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2578.9073506085606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6" cm="1">
        <f t="array" aca="1" ref="G79" ca="1">SUMPRODUCT($B$3:$F$3/100,B79:F79)</f>
        <v>2567.133605697426</v>
      </c>
      <c r="H79" s="35">
        <f>NAC_d!B79</f>
        <v>44958</v>
      </c>
      <c r="I79" s="219">
        <f t="shared" ca="1" si="41"/>
        <v>7.248927298414487E-2</v>
      </c>
      <c r="J79" s="220">
        <f t="shared" ca="1" si="42"/>
        <v>6.9949546511749894E-2</v>
      </c>
      <c r="K79" s="220">
        <f t="shared" ca="1" si="43"/>
        <v>6.7540453303498671E-2</v>
      </c>
      <c r="L79" s="220">
        <f t="shared" ca="1" si="44"/>
        <v>6.5269386998242807E-2</v>
      </c>
      <c r="M79" s="220">
        <f t="shared" ca="1" si="45"/>
        <v>6.2839818605843423E-2</v>
      </c>
      <c r="N79" s="221">
        <f t="shared" ca="1" si="46"/>
        <v>6.6514236736004984E-2</v>
      </c>
      <c r="O79" s="223">
        <f>NAC_d!B79</f>
        <v>44958</v>
      </c>
      <c r="P79" s="222">
        <f t="shared" ca="1" si="17"/>
        <v>1.0334488185212254</v>
      </c>
      <c r="Q79" s="222">
        <f t="shared" ca="1" si="18"/>
        <v>1.030547984620414</v>
      </c>
      <c r="R79" s="222">
        <f t="shared" ca="1" si="19"/>
        <v>1.0249235567874919</v>
      </c>
      <c r="S79" s="222">
        <f t="shared" ca="1" si="20"/>
        <v>1.0221832795713293</v>
      </c>
      <c r="T79" s="222">
        <f t="shared" ca="1" si="21"/>
        <v>1.022264276947038</v>
      </c>
      <c r="U79" s="222">
        <f t="shared" ca="1" si="22"/>
        <v>1.0253936024438239</v>
      </c>
    </row>
    <row r="80" spans="1:28" x14ac:dyDescent="0.25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2780.3139232856902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6" cm="1">
        <f t="array" aca="1" ref="G80" ca="1">SUMPRODUCT($B$3:$F$3/100,B80:F80)</f>
        <v>2764.2039436788345</v>
      </c>
      <c r="H80" s="35">
        <f>NAC_d!B80</f>
        <v>44986</v>
      </c>
      <c r="I80" s="219">
        <f t="shared" ca="1" si="41"/>
        <v>7.7588624872160672E-2</v>
      </c>
      <c r="J80" s="220">
        <f t="shared" ca="1" si="42"/>
        <v>7.8097637989826385E-2</v>
      </c>
      <c r="K80" s="220">
        <f t="shared" ca="1" si="43"/>
        <v>7.7998903490859472E-2</v>
      </c>
      <c r="L80" s="220">
        <f t="shared" ca="1" si="44"/>
        <v>7.6606549883979635E-2</v>
      </c>
      <c r="M80" s="220">
        <f t="shared" ca="1" si="45"/>
        <v>7.5224260352188876E-2</v>
      </c>
      <c r="N80" s="221">
        <f t="shared" ca="1" si="46"/>
        <v>7.6766685436253201E-2</v>
      </c>
      <c r="O80" s="223">
        <f>NAC_d!B80</f>
        <v>44986</v>
      </c>
      <c r="P80" s="222">
        <f t="shared" ca="1" si="17"/>
        <v>1.0484395155850987</v>
      </c>
      <c r="Q80" s="222">
        <f t="shared" ca="1" si="18"/>
        <v>1.0480199811527195</v>
      </c>
      <c r="R80" s="222">
        <f t="shared" ca="1" si="19"/>
        <v>1.0439278716435378</v>
      </c>
      <c r="S80" s="222">
        <f t="shared" ca="1" si="20"/>
        <v>1.0402816937651083</v>
      </c>
      <c r="T80" s="222">
        <f t="shared" ca="1" si="21"/>
        <v>1.0403128183007713</v>
      </c>
      <c r="U80" s="222">
        <f t="shared" ca="1" si="22"/>
        <v>1.0431582537533153</v>
      </c>
    </row>
    <row r="81" spans="1:21" x14ac:dyDescent="0.25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3016.081613089832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6" cm="1">
        <f t="array" aca="1" ref="G81" ca="1">SUMPRODUCT($B$3:$F$3/100,B81:F81)</f>
        <v>2995.777055070916</v>
      </c>
      <c r="H81" s="35">
        <f>NAC_d!B81</f>
        <v>45017</v>
      </c>
      <c r="I81" s="219">
        <f t="shared" ca="1" si="41"/>
        <v>8.598157424910724E-2</v>
      </c>
      <c r="J81" s="220">
        <f t="shared" ca="1" si="42"/>
        <v>8.4798945841884965E-2</v>
      </c>
      <c r="K81" s="220">
        <f t="shared" ca="1" si="43"/>
        <v>8.4301979058271304E-2</v>
      </c>
      <c r="L81" s="220">
        <f t="shared" ca="1" si="44"/>
        <v>8.3463426007427843E-2</v>
      </c>
      <c r="M81" s="220">
        <f t="shared" ca="1" si="45"/>
        <v>8.2338521931975439E-2</v>
      </c>
      <c r="N81" s="221">
        <f t="shared" ca="1" si="46"/>
        <v>8.3775696768554786E-2</v>
      </c>
      <c r="O81" s="223">
        <f>NAC_d!B81</f>
        <v>45017</v>
      </c>
      <c r="P81" s="222">
        <f t="shared" ca="1" si="17"/>
        <v>1.0966786734797527</v>
      </c>
      <c r="Q81" s="222">
        <f t="shared" ca="1" si="18"/>
        <v>1.0940696445419493</v>
      </c>
      <c r="R81" s="222">
        <f t="shared" ca="1" si="19"/>
        <v>1.0900602675892599</v>
      </c>
      <c r="S81" s="222">
        <f t="shared" ca="1" si="20"/>
        <v>1.0847036815566953</v>
      </c>
      <c r="T81" s="222">
        <f t="shared" ca="1" si="21"/>
        <v>1.0830300803366009</v>
      </c>
      <c r="U81" s="222">
        <f t="shared" ca="1" si="22"/>
        <v>1.0880686324612574</v>
      </c>
    </row>
    <row r="82" spans="1:21" x14ac:dyDescent="0.25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3245.1364639234289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6" cm="1">
        <f t="array" aca="1" ref="G82" ca="1">SUMPRODUCT($B$3:$F$3/100,B82:F82)</f>
        <v>3227.9610879953034</v>
      </c>
      <c r="H82" s="35">
        <f>NAC_d!B82</f>
        <v>45047</v>
      </c>
      <c r="I82" s="219">
        <f t="shared" ca="1" si="41"/>
        <v>7.4308691650022407E-2</v>
      </c>
      <c r="J82" s="220">
        <f t="shared" ca="1" si="42"/>
        <v>7.5944513516973844E-2</v>
      </c>
      <c r="K82" s="220">
        <f t="shared" ca="1" si="43"/>
        <v>7.6542436282714066E-2</v>
      </c>
      <c r="L82" s="220">
        <f t="shared" ca="1" si="44"/>
        <v>7.7728364505057268E-2</v>
      </c>
      <c r="M82" s="220">
        <f t="shared" ca="1" si="45"/>
        <v>7.989952694823832E-2</v>
      </c>
      <c r="N82" s="221">
        <f t="shared" ca="1" si="46"/>
        <v>7.7503775700321853E-2</v>
      </c>
      <c r="O82" s="223">
        <f>NAC_d!B82</f>
        <v>45047</v>
      </c>
      <c r="P82" s="222">
        <f t="shared" ref="P82:P109" ca="1" si="47">B82/B70-1</f>
        <v>1.1447807143172488</v>
      </c>
      <c r="Q82" s="222">
        <f t="shared" ref="Q82:Q109" ca="1" si="48">C82/C70-1</f>
        <v>1.1467225510538697</v>
      </c>
      <c r="R82" s="222">
        <f t="shared" ref="R82:R109" ca="1" si="49">D82/D70-1</f>
        <v>1.1419317477001707</v>
      </c>
      <c r="S82" s="222">
        <f t="shared" ref="S82:S109" ca="1" si="50">E82/E70-1</f>
        <v>1.1381634560319531</v>
      </c>
      <c r="T82" s="222">
        <f t="shared" ref="T82:T109" ca="1" si="51">F82/F70-1</f>
        <v>1.140505141975789</v>
      </c>
      <c r="U82" s="222">
        <f t="shared" ref="U82:U109" ca="1" si="52">G82/G70-1</f>
        <v>1.1417359959454885</v>
      </c>
    </row>
    <row r="83" spans="1:21" x14ac:dyDescent="0.25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3431.2620122227613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6" cm="1">
        <f t="array" aca="1" ref="G83" ca="1">SUMPRODUCT($B$3:$F$3/100,B83:F83)</f>
        <v>3420.1343888656429</v>
      </c>
      <c r="H83" s="35">
        <f>NAC_d!B83</f>
        <v>45078</v>
      </c>
      <c r="I83" s="219">
        <f t="shared" ca="1" si="41"/>
        <v>5.6967348850699651E-2</v>
      </c>
      <c r="J83" s="220">
        <f t="shared" ca="1" si="42"/>
        <v>5.7355230009126679E-2</v>
      </c>
      <c r="K83" s="220">
        <f t="shared" ca="1" si="43"/>
        <v>5.8424119928787377E-2</v>
      </c>
      <c r="L83" s="220">
        <f t="shared" ca="1" si="44"/>
        <v>5.9813762821966598E-2</v>
      </c>
      <c r="M83" s="220">
        <f t="shared" ca="1" si="45"/>
        <v>6.2020885047555874E-2</v>
      </c>
      <c r="N83" s="221">
        <f t="shared" ca="1" si="46"/>
        <v>5.9533958319704317E-2</v>
      </c>
      <c r="O83" s="223">
        <f>NAC_d!B83</f>
        <v>45078</v>
      </c>
      <c r="P83" s="222">
        <f t="shared" ca="1" si="47"/>
        <v>1.1565517848131766</v>
      </c>
      <c r="Q83" s="222">
        <f t="shared" ca="1" si="48"/>
        <v>1.1565925388780509</v>
      </c>
      <c r="R83" s="222">
        <f t="shared" ca="1" si="49"/>
        <v>1.1538887508510101</v>
      </c>
      <c r="S83" s="222">
        <f t="shared" ca="1" si="50"/>
        <v>1.1518262152345722</v>
      </c>
      <c r="T83" s="222">
        <f t="shared" ca="1" si="51"/>
        <v>1.1560421849773199</v>
      </c>
      <c r="U83" s="222">
        <f t="shared" ca="1" si="52"/>
        <v>1.1548692601521302</v>
      </c>
    </row>
    <row r="84" spans="1:21" x14ac:dyDescent="0.25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3643.6865393607668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6" cm="1">
        <f t="array" aca="1" ref="G84" ca="1">SUMPRODUCT($B$3:$F$3/100,B84:F84)</f>
        <v>3637.9096097133629</v>
      </c>
      <c r="H84" s="35">
        <f>NAC_d!B84</f>
        <v>45108</v>
      </c>
      <c r="I84" s="219">
        <f t="shared" ca="1" si="41"/>
        <v>6.1100875733280047E-2</v>
      </c>
      <c r="J84" s="220">
        <f t="shared" ca="1" si="42"/>
        <v>6.1908570776965322E-2</v>
      </c>
      <c r="K84" s="220">
        <f t="shared" ca="1" si="43"/>
        <v>6.3210310018189109E-2</v>
      </c>
      <c r="L84" s="220">
        <f t="shared" ca="1" si="44"/>
        <v>6.3912459443815184E-2</v>
      </c>
      <c r="M84" s="220">
        <f t="shared" ca="1" si="45"/>
        <v>6.5623409972130675E-2</v>
      </c>
      <c r="N84" s="221">
        <f t="shared" ca="1" si="46"/>
        <v>6.3674463072765253E-2</v>
      </c>
      <c r="O84" s="223">
        <f>NAC_d!B84</f>
        <v>45108</v>
      </c>
      <c r="P84" s="222">
        <f t="shared" ca="1" si="47"/>
        <v>1.1366659292210972</v>
      </c>
      <c r="Q84" s="222">
        <f t="shared" ca="1" si="48"/>
        <v>1.1376817939672823</v>
      </c>
      <c r="R84" s="222">
        <f t="shared" ca="1" si="49"/>
        <v>1.1345653210055806</v>
      </c>
      <c r="S84" s="222">
        <f t="shared" ca="1" si="50"/>
        <v>1.1316375414502593</v>
      </c>
      <c r="T84" s="222">
        <f t="shared" ca="1" si="51"/>
        <v>1.134050648637956</v>
      </c>
      <c r="U84" s="222">
        <f t="shared" ca="1" si="52"/>
        <v>1.1344913556988447</v>
      </c>
    </row>
    <row r="85" spans="1:21" x14ac:dyDescent="0.25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4103.6927574240253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6" cm="1">
        <f t="array" aca="1" ref="G85" ca="1">SUMPRODUCT($B$3:$F$3/100,B85:F85)</f>
        <v>4090.7121492207607</v>
      </c>
      <c r="H85" s="35">
        <f>NAC_d!B85</f>
        <v>45139</v>
      </c>
      <c r="I85" s="219">
        <f t="shared" ca="1" si="41"/>
        <v>0.13062679206880889</v>
      </c>
      <c r="J85" s="220">
        <f t="shared" ca="1" si="42"/>
        <v>0.12624747301779693</v>
      </c>
      <c r="K85" s="220">
        <f t="shared" ca="1" si="43"/>
        <v>0.12482884289641416</v>
      </c>
      <c r="L85" s="220">
        <f t="shared" ca="1" si="44"/>
        <v>0.12315671725038402</v>
      </c>
      <c r="M85" s="220">
        <f t="shared" ca="1" si="45"/>
        <v>0.12193660269138129</v>
      </c>
      <c r="N85" s="221">
        <f t="shared" ca="1" si="46"/>
        <v>0.12446778179930496</v>
      </c>
      <c r="O85" s="223">
        <f>NAC_d!B85</f>
        <v>45139</v>
      </c>
      <c r="P85" s="222">
        <f t="shared" ca="1" si="47"/>
        <v>1.2542729195672626</v>
      </c>
      <c r="Q85" s="222">
        <f t="shared" ca="1" si="48"/>
        <v>1.2493116875669608</v>
      </c>
      <c r="R85" s="222">
        <f t="shared" ca="1" si="49"/>
        <v>1.2448782119862813</v>
      </c>
      <c r="S85" s="222">
        <f t="shared" ca="1" si="50"/>
        <v>1.2392283782749836</v>
      </c>
      <c r="T85" s="222">
        <f t="shared" ca="1" si="51"/>
        <v>1.2408001888486613</v>
      </c>
      <c r="U85" s="222">
        <f t="shared" ca="1" si="52"/>
        <v>1.2441659897746122</v>
      </c>
    </row>
    <row r="86" spans="1:21" x14ac:dyDescent="0.25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4631.2805796700595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6" cm="1">
        <f t="array" aca="1" ref="G86" ca="1">SUMPRODUCT($B$3:$F$3/100,B86:F86)</f>
        <v>4612.6769483744993</v>
      </c>
      <c r="H86" s="35">
        <f>NAC_d!B86</f>
        <v>45170</v>
      </c>
      <c r="I86" s="219">
        <f t="shared" ca="1" si="41"/>
        <v>0.13251886818016079</v>
      </c>
      <c r="J86" s="220">
        <f t="shared" ca="1" si="42"/>
        <v>0.12856416243432722</v>
      </c>
      <c r="K86" s="220">
        <f t="shared" ca="1" si="43"/>
        <v>0.12891314838401513</v>
      </c>
      <c r="L86" s="220">
        <f t="shared" ca="1" si="44"/>
        <v>0.12716438549402809</v>
      </c>
      <c r="M86" s="220">
        <f t="shared" ca="1" si="45"/>
        <v>0.12478333739505976</v>
      </c>
      <c r="N86" s="221">
        <f t="shared" ca="1" si="46"/>
        <v>0.12759753806025387</v>
      </c>
      <c r="O86" s="223">
        <f>NAC_d!B86</f>
        <v>45170</v>
      </c>
      <c r="P86" s="222">
        <f t="shared" ca="1" si="47"/>
        <v>1.3977029165242749</v>
      </c>
      <c r="Q86" s="222">
        <f t="shared" ca="1" si="48"/>
        <v>1.3872328517308663</v>
      </c>
      <c r="R86" s="222">
        <f t="shared" ca="1" si="49"/>
        <v>1.3853629248666346</v>
      </c>
      <c r="S86" s="222">
        <f t="shared" ca="1" si="50"/>
        <v>1.3778832117091873</v>
      </c>
      <c r="T86" s="222">
        <f t="shared" ca="1" si="51"/>
        <v>1.3785261904908688</v>
      </c>
      <c r="U86" s="222">
        <f t="shared" ca="1" si="52"/>
        <v>1.383335408979169</v>
      </c>
    </row>
    <row r="87" spans="1:21" x14ac:dyDescent="0.25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5016.5952776488939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6" cm="1">
        <f t="array" aca="1" ref="G87" ca="1">SUMPRODUCT($B$3:$F$3/100,B87:F87)</f>
        <v>4995.5484922873875</v>
      </c>
      <c r="H87" s="35">
        <f>NAC_d!B87</f>
        <v>45200</v>
      </c>
      <c r="I87" s="219">
        <f t="shared" ca="1" si="41"/>
        <v>8.127671729596031E-2</v>
      </c>
      <c r="J87" s="220">
        <f t="shared" ca="1" si="42"/>
        <v>8.3198305814217166E-2</v>
      </c>
      <c r="K87" s="220">
        <f t="shared" ca="1" si="43"/>
        <v>8.2845044682912539E-2</v>
      </c>
      <c r="L87" s="220">
        <f t="shared" ca="1" si="44"/>
        <v>8.2888682073028797E-2</v>
      </c>
      <c r="M87" s="220">
        <f t="shared" ca="1" si="45"/>
        <v>8.3755412118760031E-2</v>
      </c>
      <c r="N87" s="221">
        <f t="shared" ca="1" si="46"/>
        <v>8.3004196521460516E-2</v>
      </c>
      <c r="O87" s="223">
        <f>NAC_d!B87</f>
        <v>45200</v>
      </c>
      <c r="P87" s="222">
        <f t="shared" ca="1" si="47"/>
        <v>1.438901487432044</v>
      </c>
      <c r="Q87" s="222">
        <f t="shared" ca="1" si="48"/>
        <v>1.4299431154343729</v>
      </c>
      <c r="R87" s="222">
        <f t="shared" ca="1" si="49"/>
        <v>1.4279464412734333</v>
      </c>
      <c r="S87" s="222">
        <f t="shared" ca="1" si="50"/>
        <v>1.4211657569211753</v>
      </c>
      <c r="T87" s="222">
        <f t="shared" ca="1" si="51"/>
        <v>1.4226987278659808</v>
      </c>
      <c r="U87" s="222">
        <f t="shared" ca="1" si="52"/>
        <v>1.4264295254856467</v>
      </c>
    </row>
    <row r="88" spans="1:21" x14ac:dyDescent="0.25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5662.9526381767118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6" cm="1">
        <f t="array" aca="1" ref="G88" ca="1">SUMPRODUCT($B$3:$F$3/100,B88:F88)</f>
        <v>5635.4310035736135</v>
      </c>
      <c r="H88" s="35">
        <f>NAC_d!B88</f>
        <v>45231</v>
      </c>
      <c r="I88" s="219">
        <f t="shared" ca="1" si="41"/>
        <v>0.13045524868683422</v>
      </c>
      <c r="J88" s="220">
        <f t="shared" ca="1" si="42"/>
        <v>0.1288438322715848</v>
      </c>
      <c r="K88" s="220">
        <f t="shared" ca="1" si="43"/>
        <v>0.12899167756521557</v>
      </c>
      <c r="L88" s="220">
        <f t="shared" ca="1" si="44"/>
        <v>0.1276678850200581</v>
      </c>
      <c r="M88" s="220">
        <f t="shared" ca="1" si="45"/>
        <v>0.12659143564418573</v>
      </c>
      <c r="N88" s="221">
        <f t="shared" ca="1" si="46"/>
        <v>0.12809054146389309</v>
      </c>
      <c r="O88" s="223">
        <f>NAC_d!B88</f>
        <v>45231</v>
      </c>
      <c r="P88" s="222">
        <f t="shared" ca="1" si="47"/>
        <v>1.6345593546622448</v>
      </c>
      <c r="Q88" s="222">
        <f t="shared" ca="1" si="48"/>
        <v>1.617732314578991</v>
      </c>
      <c r="R88" s="222">
        <f t="shared" ca="1" si="49"/>
        <v>1.6145291690352672</v>
      </c>
      <c r="S88" s="222">
        <f t="shared" ca="1" si="50"/>
        <v>1.6020764096436628</v>
      </c>
      <c r="T88" s="222">
        <f t="shared" ca="1" si="51"/>
        <v>1.598691021989278</v>
      </c>
      <c r="U88" s="222">
        <f t="shared" ca="1" si="52"/>
        <v>1.6096624066554654</v>
      </c>
    </row>
    <row r="89" spans="1:21" x14ac:dyDescent="0.25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7108.6509060552398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6" cm="1">
        <f t="array" aca="1" ref="G89" ca="1">SUMPRODUCT($B$3:$F$3/100,B89:F89)</f>
        <v>7069.664101806191</v>
      </c>
      <c r="H89" s="35">
        <f>NAC_d!B89</f>
        <v>45261</v>
      </c>
      <c r="I89" s="219">
        <f t="shared" ca="1" si="41"/>
        <v>0.25937464773493524</v>
      </c>
      <c r="J89" s="220">
        <f t="shared" ca="1" si="42"/>
        <v>0.2552905454536869</v>
      </c>
      <c r="K89" s="220">
        <f t="shared" ca="1" si="43"/>
        <v>0.25511400260870842</v>
      </c>
      <c r="L89" s="220">
        <f t="shared" ca="1" si="44"/>
        <v>0.25456725024003668</v>
      </c>
      <c r="M89" s="220">
        <f t="shared" ca="1" si="45"/>
        <v>0.25182088929364821</v>
      </c>
      <c r="N89" s="221">
        <f t="shared" ca="1" si="46"/>
        <v>0.25450282282279435</v>
      </c>
      <c r="O89" s="223">
        <f>NAC_d!B89</f>
        <v>45261</v>
      </c>
      <c r="P89" s="222">
        <f t="shared" ca="1" si="47"/>
        <v>2.1642983363478061</v>
      </c>
      <c r="Q89" s="222">
        <f t="shared" ca="1" si="48"/>
        <v>2.1280437862640436</v>
      </c>
      <c r="R89" s="222">
        <f t="shared" ca="1" si="49"/>
        <v>2.1229209532720614</v>
      </c>
      <c r="S89" s="222">
        <f t="shared" ca="1" si="50"/>
        <v>2.1041437586194536</v>
      </c>
      <c r="T89" s="222">
        <f t="shared" ca="1" si="51"/>
        <v>2.0897307792082906</v>
      </c>
      <c r="U89" s="222">
        <f t="shared" ca="1" si="52"/>
        <v>2.1140003125069708</v>
      </c>
    </row>
    <row r="90" spans="1:21" x14ac:dyDescent="0.25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8552.0086564168741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6" cm="1">
        <f t="array" aca="1" ref="G90" ca="1">SUMPRODUCT($B$3:$F$3/100,B90:F90)</f>
        <v>8530.4228598722475</v>
      </c>
      <c r="H90" s="35">
        <f>NAC_d!B90</f>
        <v>45292</v>
      </c>
      <c r="I90" s="219">
        <f t="shared" ca="1" si="41"/>
        <v>0.20455339735840283</v>
      </c>
      <c r="J90" s="220">
        <f t="shared" ca="1" si="42"/>
        <v>0.20304242948998441</v>
      </c>
      <c r="K90" s="220">
        <f t="shared" ca="1" si="43"/>
        <v>0.20596650692398666</v>
      </c>
      <c r="L90" s="220">
        <f t="shared" ca="1" si="44"/>
        <v>0.2082026746487744</v>
      </c>
      <c r="M90" s="220">
        <f t="shared" ca="1" si="45"/>
        <v>0.20846123155903529</v>
      </c>
      <c r="N90" s="221">
        <f t="shared" ca="1" si="46"/>
        <v>0.20662350247911432</v>
      </c>
      <c r="O90" s="223">
        <f>NAC_d!B90</f>
        <v>45292</v>
      </c>
      <c r="P90" s="222">
        <f t="shared" ca="1" si="47"/>
        <v>2.5904732395011076</v>
      </c>
      <c r="Q90" s="222">
        <f t="shared" ca="1" si="48"/>
        <v>2.5480986866544706</v>
      </c>
      <c r="R90" s="222">
        <f t="shared" ca="1" si="49"/>
        <v>2.5521019543135113</v>
      </c>
      <c r="S90" s="222">
        <f t="shared" ca="1" si="50"/>
        <v>2.5383587718749525</v>
      </c>
      <c r="T90" s="222">
        <f t="shared" ca="1" si="51"/>
        <v>2.5233840241154319</v>
      </c>
      <c r="U90" s="222">
        <f t="shared" ca="1" si="52"/>
        <v>2.5439594593910391</v>
      </c>
    </row>
    <row r="91" spans="1:21" x14ac:dyDescent="0.25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9700.315054972958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6" cm="1">
        <f t="array" aca="1" ref="G91" ca="1">SUMPRODUCT($B$3:$F$3/100,B91:F91)</f>
        <v>9658.8889272645138</v>
      </c>
      <c r="H91" s="35">
        <f>NAC_d!B91</f>
        <v>45323</v>
      </c>
      <c r="I91" s="219">
        <f t="shared" ca="1" si="41"/>
        <v>0.12444281233360854</v>
      </c>
      <c r="J91" s="220">
        <f t="shared" ca="1" si="42"/>
        <v>0.134273297033495</v>
      </c>
      <c r="K91" s="220">
        <f t="shared" ca="1" si="43"/>
        <v>0.13011565957184312</v>
      </c>
      <c r="L91" s="220">
        <f t="shared" ca="1" si="44"/>
        <v>0.13354180980727515</v>
      </c>
      <c r="M91" s="220">
        <f t="shared" ca="1" si="45"/>
        <v>0.13473932069859718</v>
      </c>
      <c r="N91" s="221">
        <f t="shared" ca="1" si="46"/>
        <v>0.13228723662699715</v>
      </c>
      <c r="O91" s="223">
        <f>NAC_d!B91</f>
        <v>45323</v>
      </c>
      <c r="P91" s="222">
        <f t="shared" ca="1" si="47"/>
        <v>2.7644029909965102</v>
      </c>
      <c r="Q91" s="222">
        <f t="shared" ca="1" si="48"/>
        <v>2.7614050201081923</v>
      </c>
      <c r="R91" s="222">
        <f t="shared" ca="1" si="49"/>
        <v>2.7603128111382182</v>
      </c>
      <c r="S91" s="222">
        <f t="shared" ca="1" si="50"/>
        <v>2.7651298863666653</v>
      </c>
      <c r="T91" s="222">
        <f t="shared" ca="1" si="51"/>
        <v>2.7617356106675457</v>
      </c>
      <c r="U91" s="222">
        <f t="shared" ca="1" si="52"/>
        <v>2.7625189845311673</v>
      </c>
    </row>
    <row r="92" spans="1:21" x14ac:dyDescent="0.25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10762.917066966973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6" cm="1">
        <f t="array" aca="1" ref="G92" ca="1">SUMPRODUCT($B$3:$F$3/100,B92:F92)</f>
        <v>10721.883233789955</v>
      </c>
      <c r="H92" s="35">
        <f>NAC_d!B92</f>
        <v>45352</v>
      </c>
      <c r="I92" s="219">
        <f t="shared" ca="1" si="41"/>
        <v>0.10488053453832147</v>
      </c>
      <c r="J92" s="220">
        <f t="shared" ca="1" si="42"/>
        <v>0.10954304122826009</v>
      </c>
      <c r="K92" s="220">
        <f t="shared" ca="1" si="43"/>
        <v>0.11069801559134063</v>
      </c>
      <c r="L92" s="220">
        <f t="shared" ca="1" si="44"/>
        <v>0.11115697629334154</v>
      </c>
      <c r="M92" s="220">
        <f t="shared" ca="1" si="45"/>
        <v>0.11119233614998092</v>
      </c>
      <c r="N92" s="221">
        <f t="shared" ca="1" si="46"/>
        <v>0.11005347659862674</v>
      </c>
      <c r="O92" s="223">
        <f>NAC_d!B92</f>
        <v>45352</v>
      </c>
      <c r="P92" s="222">
        <f t="shared" ca="1" si="47"/>
        <v>2.8597434057020665</v>
      </c>
      <c r="Q92" s="222">
        <f t="shared" ca="1" si="48"/>
        <v>2.8711157674769638</v>
      </c>
      <c r="R92" s="222">
        <f t="shared" ca="1" si="49"/>
        <v>2.8743749773854281</v>
      </c>
      <c r="S92" s="222">
        <f t="shared" ca="1" si="50"/>
        <v>2.8859603263027953</v>
      </c>
      <c r="T92" s="222">
        <f t="shared" ca="1" si="51"/>
        <v>2.8875720492272801</v>
      </c>
      <c r="U92" s="222">
        <f t="shared" ca="1" si="52"/>
        <v>2.8788321890317445</v>
      </c>
    </row>
    <row r="93" spans="1:21" x14ac:dyDescent="0.25">
      <c r="A93" s="35">
        <f>NAC_d!B93</f>
        <v>45383</v>
      </c>
      <c r="B93" s="34">
        <f ca="1">NAC_d!BV93+NAC_d!BW93</f>
        <v>11802.407776700808</v>
      </c>
      <c r="C93" s="34">
        <f ca="1">NAC_d!BX93+NAC_d!BY93</f>
        <v>11705.089207163735</v>
      </c>
      <c r="D93" s="34">
        <f ca="1">NAC_d!BZ93+NAC_d!CA93</f>
        <v>11718.255597707295</v>
      </c>
      <c r="E93" s="34">
        <f ca="1">NAC_d!CB93+NAC_d!CC93</f>
        <v>11674.809746251489</v>
      </c>
      <c r="F93" s="34">
        <f ca="1">NAC_d!CD93+NAC_d!CE93</f>
        <v>11569.578076660295</v>
      </c>
      <c r="G93" s="216" cm="1">
        <f t="array" aca="1" ref="G93" ca="1">SUMPRODUCT($B$3:$F$3/100,B93:F93)</f>
        <v>11667.881078154316</v>
      </c>
      <c r="H93" s="35">
        <f>NAC_d!B93</f>
        <v>45383</v>
      </c>
      <c r="I93" s="219">
        <f t="shared" ca="1" si="41"/>
        <v>8.4249727246366035E-2</v>
      </c>
      <c r="J93" s="220">
        <f t="shared" ca="1" si="42"/>
        <v>8.7538734558164633E-2</v>
      </c>
      <c r="K93" s="220">
        <f t="shared" ca="1" si="43"/>
        <v>8.8186783988561723E-2</v>
      </c>
      <c r="L93" s="220">
        <f t="shared" ca="1" si="44"/>
        <v>8.8047013705586874E-2</v>
      </c>
      <c r="M93" s="220">
        <f t="shared" ca="1" si="45"/>
        <v>9.0263007673383022E-2</v>
      </c>
      <c r="N93" s="221">
        <f t="shared" ca="1" si="46"/>
        <v>8.8230567684514094E-2</v>
      </c>
      <c r="O93" s="223">
        <f>NAC_d!B93</f>
        <v>45383</v>
      </c>
      <c r="P93" s="222">
        <f t="shared" ca="1" si="47"/>
        <v>2.8535881584980451</v>
      </c>
      <c r="Q93" s="222">
        <f t="shared" ca="1" si="48"/>
        <v>2.8808927306089802</v>
      </c>
      <c r="R93" s="222">
        <f t="shared" ca="1" si="49"/>
        <v>2.8882559729979347</v>
      </c>
      <c r="S93" s="222">
        <f t="shared" ca="1" si="50"/>
        <v>2.9023998659491039</v>
      </c>
      <c r="T93" s="222">
        <f t="shared" ca="1" si="51"/>
        <v>2.9160354261177246</v>
      </c>
      <c r="U93" s="222">
        <f t="shared" ca="1" si="52"/>
        <v>2.8947761678073585</v>
      </c>
    </row>
    <row r="94" spans="1:21" x14ac:dyDescent="0.25">
      <c r="A94" s="35">
        <f>NAC_d!B94</f>
        <v>45413</v>
      </c>
      <c r="B94" s="34">
        <f ca="1">NAC_d!BV94+NAC_d!BW94</f>
        <v>12306.202811373872</v>
      </c>
      <c r="C94" s="34">
        <f ca="1">NAC_d!BX94+NAC_d!BY94</f>
        <v>12212.960191292066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12045.776673758784</v>
      </c>
      <c r="G94" s="216" cm="1">
        <f t="array" aca="1" ref="G94" ca="1">SUMPRODUCT($B$3:$F$3/100,B94:F94)</f>
        <v>12158.534383755939</v>
      </c>
      <c r="H94" s="35">
        <f>NAC_d!B94</f>
        <v>45413</v>
      </c>
      <c r="I94" s="219">
        <f t="shared" ca="1" si="41"/>
        <v>4.2685784477605404E-2</v>
      </c>
      <c r="J94" s="220">
        <f t="shared" ca="1" si="42"/>
        <v>4.3388903334244056E-2</v>
      </c>
      <c r="K94" s="220">
        <f t="shared" ca="1" si="43"/>
        <v>4.2367397005524277E-2</v>
      </c>
      <c r="L94" s="220">
        <f t="shared" ca="1" si="44"/>
        <v>4.1796959379359677E-2</v>
      </c>
      <c r="M94" s="220">
        <f t="shared" ca="1" si="45"/>
        <v>4.1159547387397133E-2</v>
      </c>
      <c r="N94" s="221">
        <f t="shared" ca="1" si="46"/>
        <v>4.2051620368352083E-2</v>
      </c>
      <c r="O94" s="223">
        <f>NAC_d!B94</f>
        <v>45413</v>
      </c>
      <c r="P94" s="222">
        <f t="shared" ca="1" si="47"/>
        <v>2.7401555282269987</v>
      </c>
      <c r="Q94" s="222">
        <f t="shared" ca="1" si="48"/>
        <v>2.7634658286531271</v>
      </c>
      <c r="R94" s="222">
        <f t="shared" ca="1" si="49"/>
        <v>2.7648225660847712</v>
      </c>
      <c r="S94" s="222">
        <f t="shared" ca="1" si="50"/>
        <v>2.7722940664137261</v>
      </c>
      <c r="T94" s="222">
        <f t="shared" ca="1" si="51"/>
        <v>2.7755527899265129</v>
      </c>
      <c r="U94" s="222">
        <f t="shared" ca="1" si="52"/>
        <v>2.7666297865154532</v>
      </c>
    </row>
    <row r="95" spans="1:21" x14ac:dyDescent="0.25">
      <c r="A95" s="35">
        <f>NAC_d!B95</f>
        <v>45444</v>
      </c>
      <c r="B95" s="34">
        <f ca="1">NAC_d!BV95+NAC_d!BW95</f>
        <v>12847.988146445359</v>
      </c>
      <c r="C95" s="34">
        <f ca="1">NAC_d!BX95+NAC_d!BY95</f>
        <v>12747.978049580563</v>
      </c>
      <c r="D95" s="34">
        <f ca="1">NAC_d!BZ95+NAC_d!CA95</f>
        <v>12770.461470985556</v>
      </c>
      <c r="E95" s="34">
        <f ca="1">NAC_d!CB95+NAC_d!CC95</f>
        <v>12721.026693849195</v>
      </c>
      <c r="F95" s="34">
        <f ca="1">NAC_d!CD95+NAC_d!CE95</f>
        <v>12611.848992456045</v>
      </c>
      <c r="G95" s="216" cm="1">
        <f t="array" aca="1" ref="G95" ca="1">SUMPRODUCT($B$3:$F$3/100,B95:F95)</f>
        <v>12713.207764325021</v>
      </c>
      <c r="H95" s="35">
        <f>NAC_d!B95</f>
        <v>45444</v>
      </c>
      <c r="I95" s="219">
        <f t="shared" ca="1" si="41"/>
        <v>4.4025386496210572E-2</v>
      </c>
      <c r="J95" s="220">
        <f t="shared" ca="1" si="42"/>
        <v>4.3807385753207306E-2</v>
      </c>
      <c r="K95" s="220">
        <f t="shared" ca="1" si="43"/>
        <v>4.5497034812981729E-2</v>
      </c>
      <c r="L95" s="220">
        <f t="shared" ca="1" si="44"/>
        <v>4.5897840743252649E-2</v>
      </c>
      <c r="M95" s="220">
        <f t="shared" ca="1" si="45"/>
        <v>4.6993426329281496E-2</v>
      </c>
      <c r="N95" s="221">
        <f t="shared" ca="1" si="46"/>
        <v>4.5620085699649593E-2</v>
      </c>
      <c r="O95" s="223">
        <f>NAC_d!B95</f>
        <v>45444</v>
      </c>
      <c r="P95" s="222">
        <f t="shared" ca="1" si="47"/>
        <v>2.6943594569492229</v>
      </c>
      <c r="Q95" s="222">
        <f t="shared" ca="1" si="48"/>
        <v>2.7152447129277837</v>
      </c>
      <c r="R95" s="222">
        <f t="shared" ca="1" si="49"/>
        <v>2.7188408269677926</v>
      </c>
      <c r="S95" s="222">
        <f t="shared" ca="1" si="50"/>
        <v>2.72276182581852</v>
      </c>
      <c r="T95" s="222">
        <f t="shared" ca="1" si="51"/>
        <v>2.722129204300185</v>
      </c>
      <c r="U95" s="222">
        <f t="shared" ca="1" si="52"/>
        <v>2.7171661457845859</v>
      </c>
    </row>
    <row r="96" spans="1:21" x14ac:dyDescent="0.25">
      <c r="A96" s="35">
        <f>NAC_d!B96</f>
        <v>45474</v>
      </c>
      <c r="B96" s="34">
        <f ca="1">NAC_d!BV96+NAC_d!BW96</f>
        <v>13341.671689790943</v>
      </c>
      <c r="C96" s="34">
        <f ca="1">NAC_d!BX96+NAC_d!BY96</f>
        <v>13250.662775655066</v>
      </c>
      <c r="D96" s="34">
        <f ca="1">NAC_d!BZ96+NAC_d!CA96</f>
        <v>13280.20036978455</v>
      </c>
      <c r="E96" s="34">
        <f ca="1">NAC_d!CB96+NAC_d!CC96</f>
        <v>13237.428975488934</v>
      </c>
      <c r="F96" s="34">
        <f ca="1">NAC_d!CD96+NAC_d!CE96</f>
        <v>13140.921736599024</v>
      </c>
      <c r="G96" s="216" cm="1">
        <f t="array" aca="1" ref="G96" ca="1">SUMPRODUCT($B$3:$F$3/100,B96:F96)</f>
        <v>13227.58446634949</v>
      </c>
      <c r="H96" s="35">
        <f>NAC_d!B96</f>
        <v>45474</v>
      </c>
      <c r="I96" s="219">
        <f t="shared" ca="1" si="41"/>
        <v>3.8424968774754875E-2</v>
      </c>
      <c r="J96" s="220">
        <f t="shared" ca="1" si="42"/>
        <v>3.9432506403714873E-2</v>
      </c>
      <c r="K96" s="220">
        <f t="shared" ca="1" si="43"/>
        <v>3.9915464288985847E-2</v>
      </c>
      <c r="L96" s="220">
        <f t="shared" ca="1" si="44"/>
        <v>4.0594387078004335E-2</v>
      </c>
      <c r="M96" s="220">
        <f t="shared" ca="1" si="45"/>
        <v>4.1950450283654073E-2</v>
      </c>
      <c r="N96" s="221">
        <f t="shared" ca="1" si="46"/>
        <v>4.0460024846591391E-2</v>
      </c>
      <c r="O96" s="223">
        <f>NAC_d!B96</f>
        <v>45474</v>
      </c>
      <c r="P96" s="222">
        <f t="shared" ca="1" si="47"/>
        <v>2.6154103643295072</v>
      </c>
      <c r="Q96" s="222">
        <f t="shared" ca="1" si="48"/>
        <v>2.6366088664640475</v>
      </c>
      <c r="R96" s="222">
        <f t="shared" ca="1" si="49"/>
        <v>2.6373613468128312</v>
      </c>
      <c r="S96" s="222">
        <f t="shared" ca="1" si="50"/>
        <v>2.6411689946747856</v>
      </c>
      <c r="T96" s="222">
        <f t="shared" ca="1" si="51"/>
        <v>2.6394416302621813</v>
      </c>
      <c r="U96" s="222">
        <f t="shared" ca="1" si="52"/>
        <v>2.6360398925336996</v>
      </c>
    </row>
    <row r="97" spans="1:21" x14ac:dyDescent="0.25">
      <c r="A97" s="35">
        <f>NAC_d!B97</f>
        <v>45505</v>
      </c>
      <c r="B97" s="34">
        <f ca="1">NAC_d!BV97+NAC_d!BW97</f>
        <v>13898.929213445666</v>
      </c>
      <c r="C97" s="34">
        <f ca="1">NAC_d!BX97+NAC_d!BY97</f>
        <v>13802.907829804695</v>
      </c>
      <c r="D97" s="34">
        <f ca="1">NAC_d!BZ97+NAC_d!CA97</f>
        <v>13827.454197671152</v>
      </c>
      <c r="E97" s="34">
        <f ca="1">NAC_d!CB97+NAC_d!CC97</f>
        <v>13790.657716314852</v>
      </c>
      <c r="F97" s="34">
        <f ca="1">NAC_d!CD97+NAC_d!CE97</f>
        <v>13694.67048541343</v>
      </c>
      <c r="G97" s="216" cm="1">
        <f t="array" aca="1" ref="G97" ca="1">SUMPRODUCT($B$3:$F$3/100,B97:F97)</f>
        <v>13780.222973781938</v>
      </c>
      <c r="H97" s="35">
        <f>NAC_d!B97</f>
        <v>45505</v>
      </c>
      <c r="I97" s="219">
        <f t="shared" ca="1" si="41"/>
        <v>4.1768193417706323E-2</v>
      </c>
      <c r="J97" s="220">
        <f t="shared" ca="1" si="42"/>
        <v>4.1676787304877116E-2</v>
      </c>
      <c r="K97" s="220">
        <f t="shared" ca="1" si="43"/>
        <v>4.1208250828182358E-2</v>
      </c>
      <c r="L97" s="220">
        <f t="shared" ca="1" si="44"/>
        <v>4.1792763674147304E-2</v>
      </c>
      <c r="M97" s="220">
        <f t="shared" ca="1" si="45"/>
        <v>4.2139262367886232E-2</v>
      </c>
      <c r="N97" s="221">
        <f t="shared" ca="1" si="46"/>
        <v>4.1779246153244465E-2</v>
      </c>
      <c r="O97" s="223">
        <f>NAC_d!B97</f>
        <v>45505</v>
      </c>
      <c r="P97" s="222">
        <f t="shared" ca="1" si="47"/>
        <v>2.3312668248551298</v>
      </c>
      <c r="Q97" s="222">
        <f t="shared" ca="1" si="48"/>
        <v>2.3635334431004216</v>
      </c>
      <c r="R97" s="222">
        <f t="shared" ca="1" si="49"/>
        <v>2.3669572659542824</v>
      </c>
      <c r="S97" s="222">
        <f t="shared" ca="1" si="50"/>
        <v>2.3773946695999824</v>
      </c>
      <c r="T97" s="222">
        <f t="shared" ca="1" si="51"/>
        <v>2.3805876436279525</v>
      </c>
      <c r="U97" s="222">
        <f t="shared" ca="1" si="52"/>
        <v>2.3686611208776767</v>
      </c>
    </row>
    <row r="98" spans="1:21" x14ac:dyDescent="0.25">
      <c r="A98" s="35">
        <f>NAC_d!B98</f>
        <v>45536</v>
      </c>
      <c r="B98" s="34">
        <f ca="1">NAC_d!BV98+NAC_d!BW98</f>
        <v>14358.527017073735</v>
      </c>
      <c r="C98" s="34">
        <f ca="1">NAC_d!BX98+NAC_d!BY98</f>
        <v>14279.887851686242</v>
      </c>
      <c r="D98" s="34">
        <f ca="1">NAC_d!BZ98+NAC_d!CA98</f>
        <v>14300.557605891685</v>
      </c>
      <c r="E98" s="34">
        <f ca="1">NAC_d!CB98+NAC_d!CC98</f>
        <v>14270.837808682099</v>
      </c>
      <c r="F98" s="34">
        <f ca="1">NAC_d!CD98+NAC_d!CE98</f>
        <v>14181.117973207696</v>
      </c>
      <c r="G98" s="216" cm="1">
        <f t="array" aca="1" ref="G98" ca="1">SUMPRODUCT($B$3:$F$3/100,B98:F98)</f>
        <v>14258.131382226686</v>
      </c>
      <c r="H98" s="35">
        <f>NAC_d!B98</f>
        <v>45536</v>
      </c>
      <c r="I98" s="219">
        <f t="shared" ca="1" si="41"/>
        <v>3.3067137516137546E-2</v>
      </c>
      <c r="J98" s="220">
        <f t="shared" ca="1" si="42"/>
        <v>3.4556488224285697E-2</v>
      </c>
      <c r="K98" s="220">
        <f t="shared" ca="1" si="43"/>
        <v>3.421478758542662E-2</v>
      </c>
      <c r="L98" s="220">
        <f t="shared" ca="1" si="44"/>
        <v>3.4819230688263536E-2</v>
      </c>
      <c r="M98" s="220">
        <f t="shared" ca="1" si="45"/>
        <v>3.5520934097128976E-2</v>
      </c>
      <c r="N98" s="221">
        <f t="shared" ca="1" si="46"/>
        <v>3.4680745685611081E-2</v>
      </c>
      <c r="O98" s="223">
        <f>NAC_d!B98</f>
        <v>45536</v>
      </c>
      <c r="P98" s="222">
        <f t="shared" ca="1" si="47"/>
        <v>2.0387328456483611</v>
      </c>
      <c r="Q98" s="222">
        <f t="shared" ca="1" si="48"/>
        <v>2.0833562350704233</v>
      </c>
      <c r="R98" s="222">
        <f t="shared" ca="1" si="49"/>
        <v>2.0845216025720457</v>
      </c>
      <c r="S98" s="222">
        <f t="shared" ca="1" si="50"/>
        <v>2.1006949817654723</v>
      </c>
      <c r="T98" s="222">
        <f t="shared" ca="1" si="51"/>
        <v>2.1123054175341882</v>
      </c>
      <c r="U98" s="222">
        <f t="shared" ca="1" si="52"/>
        <v>2.0910752133316493</v>
      </c>
    </row>
    <row r="99" spans="1:21" x14ac:dyDescent="0.25">
      <c r="A99" s="35">
        <f>NAC_d!B99</f>
        <v>45566</v>
      </c>
      <c r="B99" s="34">
        <f ca="1">NAC_d!BV99+NAC_d!BW99</f>
        <v>14709.992711255198</v>
      </c>
      <c r="C99" s="34">
        <f ca="1">NAC_d!BX99+NAC_d!BY99</f>
        <v>14648.099290907925</v>
      </c>
      <c r="D99" s="34">
        <f ca="1">NAC_d!BZ99+NAC_d!CA99</f>
        <v>14676.322653480776</v>
      </c>
      <c r="E99" s="34">
        <f ca="1">NAC_d!CB99+NAC_d!CC99</f>
        <v>14658.663905265206</v>
      </c>
      <c r="F99" s="34">
        <f ca="1">NAC_d!CD99+NAC_d!CE99</f>
        <v>14589.524193542542</v>
      </c>
      <c r="G99" s="216" cm="1">
        <f t="array" aca="1" ref="G99" ca="1">SUMPRODUCT($B$3:$F$3/100,B99:F99)</f>
        <v>14642.962596974434</v>
      </c>
      <c r="H99" s="35">
        <f>NAC_d!B99</f>
        <v>45566</v>
      </c>
      <c r="I99" s="219">
        <f t="shared" ca="1" si="41"/>
        <v>2.4477837717165274E-2</v>
      </c>
      <c r="J99" s="220">
        <f t="shared" ca="1" si="42"/>
        <v>2.5785317297026378E-2</v>
      </c>
      <c r="K99" s="220">
        <f t="shared" ca="1" si="43"/>
        <v>2.627625145429846E-2</v>
      </c>
      <c r="L99" s="220">
        <f t="shared" ca="1" si="44"/>
        <v>2.7176126712557869E-2</v>
      </c>
      <c r="M99" s="220">
        <f t="shared" ca="1" si="45"/>
        <v>2.8799296438154265E-2</v>
      </c>
      <c r="N99" s="221">
        <f t="shared" ca="1" si="46"/>
        <v>2.6990297987256273E-2</v>
      </c>
      <c r="O99" s="223">
        <f>NAC_d!B99</f>
        <v>45566</v>
      </c>
      <c r="P99" s="222">
        <f t="shared" ca="1" si="47"/>
        <v>1.8791098571836344</v>
      </c>
      <c r="Q99" s="222">
        <f t="shared" ca="1" si="48"/>
        <v>1.9199284535014325</v>
      </c>
      <c r="R99" s="222">
        <f t="shared" ca="1" si="49"/>
        <v>1.9233834364033249</v>
      </c>
      <c r="S99" s="222">
        <f t="shared" ca="1" si="50"/>
        <v>1.9411701444600866</v>
      </c>
      <c r="T99" s="222">
        <f t="shared" ca="1" si="51"/>
        <v>1.954483629844106</v>
      </c>
      <c r="U99" s="222">
        <f t="shared" ca="1" si="52"/>
        <v>1.9312021732111417</v>
      </c>
    </row>
    <row r="100" spans="1:21" x14ac:dyDescent="0.25">
      <c r="A100" s="35">
        <f>NAC_d!B100</f>
        <v>45597</v>
      </c>
      <c r="B100" s="34">
        <f ca="1">NAC_d!BV100+NAC_d!BW100</f>
        <v>15008.285084337225</v>
      </c>
      <c r="C100" s="34">
        <f ca="1">NAC_d!BX100+NAC_d!BY100</f>
        <v>14981.41728703602</v>
      </c>
      <c r="D100" s="34">
        <f ca="1">NAC_d!BZ100+NAC_d!CA100</f>
        <v>15018.932243885087</v>
      </c>
      <c r="E100" s="34">
        <f ca="1">NAC_d!CB100+NAC_d!CC100</f>
        <v>15024.112881832818</v>
      </c>
      <c r="F100" s="34">
        <f ca="1">NAC_d!CD100+NAC_d!CE100</f>
        <v>14977.520656586577</v>
      </c>
      <c r="G100" s="216" cm="1">
        <f t="array" aca="1" ref="G100" ca="1">SUMPRODUCT($B$3:$F$3/100,B100:F100)</f>
        <v>14998.446015376181</v>
      </c>
      <c r="H100" s="35">
        <f>NAC_d!B100</f>
        <v>45597</v>
      </c>
      <c r="I100" s="219">
        <f t="shared" ca="1" si="41"/>
        <v>2.0278213520377397E-2</v>
      </c>
      <c r="J100" s="220">
        <f t="shared" ca="1" si="42"/>
        <v>2.2755033913170353E-2</v>
      </c>
      <c r="K100" s="220">
        <f t="shared" ca="1" si="43"/>
        <v>2.3344375733185041E-2</v>
      </c>
      <c r="L100" s="220">
        <f t="shared" ca="1" si="44"/>
        <v>2.4930578866491748E-2</v>
      </c>
      <c r="M100" s="220">
        <f t="shared" ca="1" si="45"/>
        <v>2.6594182092364971E-2</v>
      </c>
      <c r="N100" s="221">
        <f t="shared" ca="1" si="46"/>
        <v>2.4276741543763691E-2</v>
      </c>
      <c r="O100" s="223">
        <f>NAC_d!B100</f>
        <v>45597</v>
      </c>
      <c r="P100" s="222">
        <f t="shared" ca="1" si="47"/>
        <v>1.5985045096022108</v>
      </c>
      <c r="Q100" s="222">
        <f t="shared" ca="1" si="48"/>
        <v>1.645513435171436</v>
      </c>
      <c r="R100" s="222">
        <f t="shared" ca="1" si="49"/>
        <v>1.6498228970178426</v>
      </c>
      <c r="S100" s="222">
        <f t="shared" ca="1" si="50"/>
        <v>1.6732119081787107</v>
      </c>
      <c r="T100" s="222">
        <f t="shared" ca="1" si="51"/>
        <v>1.6922410463299751</v>
      </c>
      <c r="U100" s="222">
        <f t="shared" ca="1" si="52"/>
        <v>1.6614549988927503</v>
      </c>
    </row>
    <row r="101" spans="1:21" x14ac:dyDescent="0.25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15387.093089657013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6" cm="1">
        <f t="array" aca="1" ref="G101" ca="1">SUMPRODUCT($B$3:$F$3/100,B101:F101)</f>
        <v>15403.856096842101</v>
      </c>
      <c r="H101" s="35">
        <f>NAC_d!B101</f>
        <v>45627</v>
      </c>
      <c r="I101" s="219">
        <f t="shared" ca="1" si="41"/>
        <v>2.6332767891938724E-2</v>
      </c>
      <c r="J101" s="220">
        <f t="shared" ca="1" si="42"/>
        <v>2.7078599764525535E-2</v>
      </c>
      <c r="K101" s="220">
        <f t="shared" ca="1" si="43"/>
        <v>2.6760999899584803E-2</v>
      </c>
      <c r="L101" s="220">
        <f t="shared" ca="1" si="44"/>
        <v>2.6930371039256773E-2</v>
      </c>
      <c r="M101" s="220">
        <f t="shared" ca="1" si="45"/>
        <v>2.7487500105193075E-2</v>
      </c>
      <c r="N101" s="221">
        <f t="shared" ca="1" si="46"/>
        <v>2.7030139059093239E-2</v>
      </c>
      <c r="O101" s="223">
        <f>NAC_d!B101</f>
        <v>45627</v>
      </c>
      <c r="P101" s="222">
        <f t="shared" ca="1" si="47"/>
        <v>1.1176623894377768</v>
      </c>
      <c r="Q101" s="222">
        <f t="shared" ca="1" si="48"/>
        <v>1.1645588302205261</v>
      </c>
      <c r="R101" s="222">
        <f t="shared" ca="1" si="49"/>
        <v>1.1677192682448823</v>
      </c>
      <c r="S101" s="222">
        <f t="shared" ca="1" si="50"/>
        <v>1.1881668728458221</v>
      </c>
      <c r="T101" s="222">
        <f t="shared" ca="1" si="51"/>
        <v>1.2097762116232582</v>
      </c>
      <c r="U101" s="222">
        <f t="shared" ca="1" si="52"/>
        <v>1.1788667573197222</v>
      </c>
    </row>
    <row r="102" spans="1:21" x14ac:dyDescent="0.25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15709.923226227427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6" cm="1">
        <f t="array" aca="1" ref="G102" ca="1">SUMPRODUCT($B$3:$F$3/100,B102:F102)</f>
        <v>15746.14245682814</v>
      </c>
      <c r="H102" s="35">
        <f>NAC_d!B102</f>
        <v>45658</v>
      </c>
      <c r="I102" s="219">
        <f t="shared" ca="1" si="41"/>
        <v>2.1692299317665364E-2</v>
      </c>
      <c r="J102" s="220">
        <f t="shared" ca="1" si="42"/>
        <v>2.0980579937312172E-2</v>
      </c>
      <c r="K102" s="220">
        <f t="shared" ca="1" si="43"/>
        <v>2.2063075276341326E-2</v>
      </c>
      <c r="L102" s="220">
        <f t="shared" ca="1" si="44"/>
        <v>2.2235806507155065E-2</v>
      </c>
      <c r="M102" s="220">
        <f t="shared" ca="1" si="45"/>
        <v>2.3092441044731071E-2</v>
      </c>
      <c r="N102" s="221">
        <f t="shared" ca="1" si="46"/>
        <v>2.2220823009130086E-2</v>
      </c>
      <c r="O102" s="223">
        <f>NAC_d!B102</f>
        <v>45658</v>
      </c>
      <c r="P102" s="222">
        <f t="shared" ca="1" si="47"/>
        <v>0.79618384754716387</v>
      </c>
      <c r="Q102" s="222">
        <f t="shared" ca="1" si="48"/>
        <v>0.83698635693495427</v>
      </c>
      <c r="R102" s="222">
        <f t="shared" ca="1" si="49"/>
        <v>0.83715369284115004</v>
      </c>
      <c r="S102" s="222">
        <f t="shared" ca="1" si="50"/>
        <v>0.85136366188399215</v>
      </c>
      <c r="T102" s="222">
        <f t="shared" ca="1" si="51"/>
        <v>0.87081329501613691</v>
      </c>
      <c r="U102" s="222">
        <f t="shared" ca="1" si="52"/>
        <v>0.8458806457179493</v>
      </c>
    </row>
    <row r="103" spans="1:21" x14ac:dyDescent="0.25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16095.178351947767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6" cm="1">
        <f t="array" aca="1" ref="G103" ca="1">SUMPRODUCT($B$3:$F$3/100,B103:F103)</f>
        <v>16127.961374396091</v>
      </c>
      <c r="H103" s="35">
        <f>NAC_d!B103</f>
        <v>45689</v>
      </c>
      <c r="I103" s="219">
        <f t="shared" ca="1" si="41"/>
        <v>2.5441080398121318E-2</v>
      </c>
      <c r="J103" s="220">
        <f t="shared" ca="1" si="42"/>
        <v>2.4523043185670224E-2</v>
      </c>
      <c r="K103" s="220">
        <f t="shared" ca="1" si="43"/>
        <v>2.4690954152341016E-2</v>
      </c>
      <c r="L103" s="220">
        <f t="shared" ca="1" si="44"/>
        <v>2.4117230839063364E-2</v>
      </c>
      <c r="M103" s="220">
        <f t="shared" ca="1" si="45"/>
        <v>2.3514599685442894E-2</v>
      </c>
      <c r="N103" s="221">
        <f t="shared" ca="1" si="46"/>
        <v>2.4248409959124917E-2</v>
      </c>
      <c r="O103" s="223">
        <f>NAC_d!B103</f>
        <v>45689</v>
      </c>
      <c r="P103" s="222">
        <f t="shared" ca="1" si="47"/>
        <v>0.63803857788007701</v>
      </c>
      <c r="Q103" s="222">
        <f t="shared" ca="1" si="48"/>
        <v>0.65924284528226962</v>
      </c>
      <c r="R103" s="222">
        <f t="shared" ca="1" si="49"/>
        <v>0.66577177698352275</v>
      </c>
      <c r="S103" s="222">
        <f t="shared" ca="1" si="50"/>
        <v>0.67264534071933535</v>
      </c>
      <c r="T103" s="222">
        <f t="shared" ca="1" si="51"/>
        <v>0.68744017749892072</v>
      </c>
      <c r="U103" s="222">
        <f t="shared" ca="1" si="52"/>
        <v>0.66975327036540189</v>
      </c>
    </row>
    <row r="104" spans="1:21" x14ac:dyDescent="0.25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16735.326206023987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6" cm="1">
        <f t="array" aca="1" ref="G104" ca="1">SUMPRODUCT($B$3:$F$3/100,B104:F104)</f>
        <v>16732.870717100985</v>
      </c>
      <c r="H104" s="35">
        <f>NAC_d!B104</f>
        <v>45717</v>
      </c>
      <c r="I104" s="219">
        <f t="shared" ca="1" si="41"/>
        <v>4.0453791033263853E-2</v>
      </c>
      <c r="J104" s="220">
        <f t="shared" ca="1" si="42"/>
        <v>3.9772647440017517E-2</v>
      </c>
      <c r="K104" s="220">
        <f t="shared" ca="1" si="43"/>
        <v>3.8612418526199344E-2</v>
      </c>
      <c r="L104" s="220">
        <f t="shared" ca="1" si="44"/>
        <v>3.6893907519464531E-2</v>
      </c>
      <c r="M104" s="220">
        <f t="shared" ca="1" si="45"/>
        <v>3.5122268198858775E-2</v>
      </c>
      <c r="N104" s="221">
        <f t="shared" ca="1" si="46"/>
        <v>3.7506869508332041E-2</v>
      </c>
      <c r="O104" s="223">
        <f>NAC_d!B104</f>
        <v>45717</v>
      </c>
      <c r="P104" s="222">
        <f t="shared" ca="1" si="47"/>
        <v>0.54252282933576335</v>
      </c>
      <c r="Q104" s="222">
        <f t="shared" ca="1" si="48"/>
        <v>0.55490617477553972</v>
      </c>
      <c r="R104" s="222">
        <f t="shared" ca="1" si="49"/>
        <v>0.55766124519852789</v>
      </c>
      <c r="S104" s="222">
        <f t="shared" ca="1" si="50"/>
        <v>0.56085575686907596</v>
      </c>
      <c r="T104" s="222">
        <f t="shared" ca="1" si="51"/>
        <v>0.57192130215232995</v>
      </c>
      <c r="U104" s="222">
        <f t="shared" ca="1" si="52"/>
        <v>0.56062795613810046</v>
      </c>
    </row>
    <row r="105" spans="1:21" x14ac:dyDescent="0.25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17202.420591646751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6" cm="1">
        <f t="array" aca="1" ref="G105" ca="1">SUMPRODUCT($B$3:$F$3/100,B105:F105)</f>
        <v>17197.887171408518</v>
      </c>
      <c r="H105" s="35">
        <f>NAC_d!B105</f>
        <v>45748</v>
      </c>
      <c r="I105" s="219">
        <f t="shared" ca="1" si="41"/>
        <v>2.8516539738595803E-2</v>
      </c>
      <c r="J105" s="220">
        <f t="shared" ca="1" si="42"/>
        <v>2.7910683058847807E-2</v>
      </c>
      <c r="K105" s="220">
        <f t="shared" ca="1" si="43"/>
        <v>2.7925689551537625E-2</v>
      </c>
      <c r="L105" s="220">
        <f t="shared" ca="1" si="44"/>
        <v>2.7677624574451665E-2</v>
      </c>
      <c r="M105" s="220">
        <f t="shared" ca="1" si="45"/>
        <v>2.7460477059058075E-2</v>
      </c>
      <c r="N105" s="221">
        <f t="shared" ca="1" si="46"/>
        <v>2.7790596256282996E-2</v>
      </c>
      <c r="O105" s="223">
        <f>NAC_d!B105</f>
        <v>45748</v>
      </c>
      <c r="P105" s="222">
        <f t="shared" ca="1" si="47"/>
        <v>0.46323324140963074</v>
      </c>
      <c r="Q105" s="222">
        <f t="shared" ca="1" si="48"/>
        <v>0.46965309594723514</v>
      </c>
      <c r="R105" s="222">
        <f t="shared" ca="1" si="49"/>
        <v>0.47140181549497107</v>
      </c>
      <c r="S105" s="222">
        <f t="shared" ca="1" si="50"/>
        <v>0.47425296546662787</v>
      </c>
      <c r="T105" s="222">
        <f t="shared" ca="1" si="51"/>
        <v>0.48137375994744436</v>
      </c>
      <c r="U105" s="222">
        <f t="shared" ca="1" si="52"/>
        <v>0.47395118755606713</v>
      </c>
    </row>
    <row r="106" spans="1:21" x14ac:dyDescent="0.25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17434.740329142769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6" cm="1">
        <f t="array" aca="1" ref="G106" ca="1">SUMPRODUCT($B$3:$F$3/100,B106:F106)</f>
        <v>17454.185387344129</v>
      </c>
      <c r="H106" s="35">
        <f>NAC_d!B106</f>
        <v>45778</v>
      </c>
      <c r="I106" s="219">
        <f t="shared" ca="1" si="41"/>
        <v>1.2738600893455576E-2</v>
      </c>
      <c r="J106" s="220">
        <f t="shared" ca="1" si="42"/>
        <v>1.3505060887119003E-2</v>
      </c>
      <c r="K106" s="220">
        <f t="shared" ca="1" si="43"/>
        <v>1.4593520686713823E-2</v>
      </c>
      <c r="L106" s="220">
        <f t="shared" ca="1" si="44"/>
        <v>1.5148895594068623E-2</v>
      </c>
      <c r="M106" s="220">
        <f t="shared" ca="1" si="45"/>
        <v>1.6400819530801858E-2</v>
      </c>
      <c r="N106" s="221">
        <f t="shared" ca="1" si="46"/>
        <v>1.4902889720180612E-2</v>
      </c>
      <c r="O106" s="223">
        <f>NAC_d!B106</f>
        <v>45778</v>
      </c>
      <c r="P106" s="222">
        <f t="shared" ca="1" si="47"/>
        <v>0.42120743156426199</v>
      </c>
      <c r="Q106" s="222">
        <f t="shared" ca="1" si="48"/>
        <v>0.42756056321004565</v>
      </c>
      <c r="R106" s="222">
        <f t="shared" ca="1" si="49"/>
        <v>0.43219631831976169</v>
      </c>
      <c r="S106" s="222">
        <f t="shared" ca="1" si="50"/>
        <v>0.43654313467309835</v>
      </c>
      <c r="T106" s="222">
        <f t="shared" ca="1" si="51"/>
        <v>0.4461467576417224</v>
      </c>
      <c r="U106" s="222">
        <f t="shared" ca="1" si="52"/>
        <v>0.4355501112587461</v>
      </c>
    </row>
    <row r="107" spans="1:21" x14ac:dyDescent="0.25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17704.227339574296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6" cm="1">
        <f t="array" aca="1" ref="G107" ca="1">SUMPRODUCT($B$3:$F$3/100,B107:F107)</f>
        <v>17736.110859525565</v>
      </c>
      <c r="H107" s="35">
        <f>NAC_d!B107</f>
        <v>45809</v>
      </c>
      <c r="I107" s="219">
        <f t="shared" ca="1" si="41"/>
        <v>1.2919667005265367E-2</v>
      </c>
      <c r="J107" s="220">
        <f t="shared" ca="1" si="42"/>
        <v>1.5456898430604715E-2</v>
      </c>
      <c r="K107" s="220">
        <f t="shared" ca="1" si="43"/>
        <v>1.5198184102806822E-2</v>
      </c>
      <c r="L107" s="220">
        <f t="shared" ca="1" si="44"/>
        <v>1.6301856218425836E-2</v>
      </c>
      <c r="M107" s="220">
        <f t="shared" ca="1" si="45"/>
        <v>1.8133709746482651E-2</v>
      </c>
      <c r="N107" s="221">
        <f t="shared" ca="1" si="46"/>
        <v>1.6152313380712435E-2</v>
      </c>
      <c r="O107" s="223">
        <f>NAC_d!B107</f>
        <v>45809</v>
      </c>
      <c r="P107" s="222">
        <f t="shared" ca="1" si="47"/>
        <v>0.37886394042268412</v>
      </c>
      <c r="Q107" s="222">
        <f t="shared" ca="1" si="48"/>
        <v>0.38878709005596424</v>
      </c>
      <c r="R107" s="222">
        <f t="shared" ca="1" si="49"/>
        <v>0.39069079416091523</v>
      </c>
      <c r="S107" s="222">
        <f t="shared" ca="1" si="50"/>
        <v>0.39589298058843392</v>
      </c>
      <c r="T107" s="222">
        <f t="shared" ca="1" si="51"/>
        <v>0.40628463003601589</v>
      </c>
      <c r="U107" s="222">
        <f t="shared" ca="1" si="52"/>
        <v>0.39509329103355717</v>
      </c>
    </row>
    <row r="108" spans="1:21" x14ac:dyDescent="0.25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18025.739739000022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6" cm="1">
        <f t="array" aca="1" ref="G108" ca="1">SUMPRODUCT($B$3:$F$3/100,B108:F108)</f>
        <v>18073.392900440824</v>
      </c>
      <c r="H108" s="35">
        <f>NAC_d!B108</f>
        <v>45839</v>
      </c>
      <c r="I108" s="219">
        <f t="shared" ca="1" si="41"/>
        <v>1.8025516809731856E-2</v>
      </c>
      <c r="J108" s="220">
        <f t="shared" ca="1" si="42"/>
        <v>1.8160205088817882E-2</v>
      </c>
      <c r="K108" s="220">
        <f t="shared" ca="1" si="43"/>
        <v>1.8727017516928512E-2</v>
      </c>
      <c r="L108" s="220">
        <f t="shared" ca="1" si="44"/>
        <v>1.9286484902701018E-2</v>
      </c>
      <c r="M108" s="220">
        <f t="shared" ca="1" si="45"/>
        <v>1.9773890458238075E-2</v>
      </c>
      <c r="N108" s="221">
        <f t="shared" ca="1" si="46"/>
        <v>1.9016685427071245E-2</v>
      </c>
      <c r="O108" s="223">
        <f>NAC_d!B108</f>
        <v>45839</v>
      </c>
      <c r="P108" s="222">
        <f t="shared" ca="1" si="47"/>
        <v>0.35177669814253787</v>
      </c>
      <c r="Q108" s="222">
        <f t="shared" ca="1" si="48"/>
        <v>0.36036514129074515</v>
      </c>
      <c r="R108" s="222">
        <f t="shared" ca="1" si="49"/>
        <v>0.36235524297395827</v>
      </c>
      <c r="S108" s="222">
        <f t="shared" ca="1" si="50"/>
        <v>0.36730974830607388</v>
      </c>
      <c r="T108" s="222">
        <f t="shared" ca="1" si="51"/>
        <v>0.37635369116932926</v>
      </c>
      <c r="U108" s="222">
        <f t="shared" ca="1" si="52"/>
        <v>0.36634114462991341</v>
      </c>
    </row>
    <row r="109" spans="1:21" x14ac:dyDescent="0.25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18357.62196345894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6" cm="1">
        <f t="array" aca="1" ref="G109" ca="1">SUMPRODUCT($B$3:$F$3/100,B109:F109)</f>
        <v>18414.06171213344</v>
      </c>
      <c r="H109" s="35">
        <f>NAC_d!B109</f>
        <v>45870</v>
      </c>
      <c r="I109" s="219">
        <f t="shared" ca="1" si="41"/>
        <v>1.7294868182186507E-2</v>
      </c>
      <c r="J109" s="220">
        <f t="shared" ca="1" si="42"/>
        <v>1.8411573076297483E-2</v>
      </c>
      <c r="K109" s="220">
        <f t="shared" ca="1" si="43"/>
        <v>1.8536837518142946E-2</v>
      </c>
      <c r="L109" s="220">
        <f t="shared" ca="1" si="44"/>
        <v>1.9261413515718306E-2</v>
      </c>
      <c r="M109" s="220">
        <f t="shared" ca="1" si="45"/>
        <v>1.9530904298066476E-2</v>
      </c>
      <c r="N109" s="221">
        <f t="shared" ca="1" si="46"/>
        <v>1.8849189721555026E-2</v>
      </c>
      <c r="O109" s="223">
        <f>NAC_d!B109</f>
        <v>45870</v>
      </c>
      <c r="P109" s="222">
        <f t="shared" ca="1" si="47"/>
        <v>0.32002062132192943</v>
      </c>
      <c r="Q109" s="222">
        <f t="shared" ca="1" si="48"/>
        <v>0.3299822175019691</v>
      </c>
      <c r="R109" s="222">
        <f t="shared" ca="1" si="49"/>
        <v>0.33269113037785236</v>
      </c>
      <c r="S109" s="222">
        <f t="shared" ca="1" si="50"/>
        <v>0.33773828669842376</v>
      </c>
      <c r="T109" s="222">
        <f t="shared" ca="1" si="51"/>
        <v>0.34649482469694237</v>
      </c>
      <c r="U109" s="222">
        <f t="shared" ca="1" si="52"/>
        <v>0.33626732652786395</v>
      </c>
    </row>
    <row r="110" spans="1:21" x14ac:dyDescent="0.25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18743.359038334849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6" cm="1">
        <f t="array" aca="1" ref="G110" ca="1">SUMPRODUCT($B$3:$F$3/100,B110:F110)</f>
        <v>18799.580522438846</v>
      </c>
      <c r="H110" s="35">
        <f>NAC_d!B110</f>
        <v>45901</v>
      </c>
      <c r="I110" s="219">
        <f t="shared" ref="I110" ca="1" si="53">B110/B109-1</f>
        <v>2.0358296430382783E-2</v>
      </c>
      <c r="J110" s="220">
        <f t="shared" ref="J110" ca="1" si="54">C110/C109-1</f>
        <v>2.1012366179220976E-2</v>
      </c>
      <c r="K110" s="220">
        <f t="shared" ref="K110" ca="1" si="55">D110/D109-1</f>
        <v>2.0885193194481788E-2</v>
      </c>
      <c r="L110" s="220">
        <f t="shared" ref="L110" ca="1" si="56">E110/E109-1</f>
        <v>2.1063538175059682E-2</v>
      </c>
      <c r="M110" s="220">
        <f t="shared" ref="M110" ca="1" si="57">F110/F109-1</f>
        <v>2.1056856543015368E-2</v>
      </c>
      <c r="N110" s="221">
        <f t="shared" ref="N110" ca="1" si="58">G110/G109-1</f>
        <v>2.0936109389237956E-2</v>
      </c>
      <c r="O110" s="223">
        <f>NAC_d!B110</f>
        <v>45901</v>
      </c>
      <c r="P110" s="222">
        <f t="shared" ref="P110" ca="1" si="59">B110/B98-1</f>
        <v>0.30378166482328894</v>
      </c>
      <c r="Q110" s="222">
        <f t="shared" ref="Q110" ca="1" si="60">C110/C98-1</f>
        <v>0.31257046504896313</v>
      </c>
      <c r="R110" s="222">
        <f t="shared" ref="R110" ca="1" si="61">D110/D98-1</f>
        <v>0.31551458984721426</v>
      </c>
      <c r="S110" s="222">
        <f t="shared" ref="S110" ca="1" si="62">E110/E98-1</f>
        <v>0.31995593786951337</v>
      </c>
      <c r="T110" s="222">
        <f t="shared" ref="T110" ca="1" si="63">F110/F98-1</f>
        <v>0.32768708751912268</v>
      </c>
      <c r="U110" s="222">
        <f t="shared" ref="U110" ca="1" si="64">G110/G98-1</f>
        <v>0.31851643237579186</v>
      </c>
    </row>
    <row r="111" spans="1:21" x14ac:dyDescent="0.25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19184.388411638996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6" cm="1">
        <f t="array" aca="1" ref="G111" ca="1">SUMPRODUCT($B$3:$F$3/100,B111:F111)</f>
        <v>19239.949192688677</v>
      </c>
      <c r="H111" s="35">
        <f>NAC_d!B111</f>
        <v>45931</v>
      </c>
      <c r="I111" s="219">
        <f t="shared" ref="I111" ca="1" si="65">B111/B110-1</f>
        <v>2.3117077365875982E-2</v>
      </c>
      <c r="J111" s="220">
        <f t="shared" ref="J111" ca="1" si="66">C111/C110-1</f>
        <v>2.3529900505140589E-2</v>
      </c>
      <c r="K111" s="220">
        <f t="shared" ref="K111" ca="1" si="67">D111/D110-1</f>
        <v>2.3418202792395926E-2</v>
      </c>
      <c r="L111" s="220">
        <f t="shared" ref="L111" ca="1" si="68">E111/E110-1</f>
        <v>2.3539999366905429E-2</v>
      </c>
      <c r="M111" s="220">
        <f t="shared" ref="M111" ca="1" si="69">F111/F110-1</f>
        <v>2.3413063549630131E-2</v>
      </c>
      <c r="N111" s="221">
        <f t="shared" ref="N111" ca="1" si="70">G111/G110-1</f>
        <v>2.3424388098671312E-2</v>
      </c>
      <c r="O111" s="223">
        <f>NAC_d!B111</f>
        <v>45931</v>
      </c>
      <c r="P111" s="222">
        <f t="shared" ref="P111" ca="1" si="71">B111/B99-1</f>
        <v>0.30204991980069029</v>
      </c>
      <c r="Q111" s="222">
        <f t="shared" ref="Q111" ca="1" si="72">C111/C99-1</f>
        <v>0.30968448743017096</v>
      </c>
      <c r="R111" s="222">
        <f t="shared" ref="R111" ca="1" si="73">D111/D99-1</f>
        <v>0.31185104924798623</v>
      </c>
      <c r="S111" s="222">
        <f t="shared" ref="S111" ca="1" si="74">E111/E99-1</f>
        <v>0.31528339169566055</v>
      </c>
      <c r="T111" s="222">
        <f t="shared" ref="T111" ca="1" si="75">F111/F99-1</f>
        <v>0.32073604091438357</v>
      </c>
      <c r="U111" s="222">
        <f t="shared" ref="U111" ca="1" si="76">G111/G99-1</f>
        <v>0.31393828709663474</v>
      </c>
    </row>
    <row r="112" spans="1:21" x14ac:dyDescent="0.25">
      <c r="A112" s="35">
        <f>NAC_d!B112</f>
        <v>45962</v>
      </c>
      <c r="B112" s="34">
        <f ca="1">NAC_d!BV112+NAC_d!BW112</f>
        <v>19631.738583439968</v>
      </c>
      <c r="C112" s="34">
        <f ca="1">NAC_d!BX112+NAC_d!BY112</f>
        <v>19661.715637818292</v>
      </c>
      <c r="D112" s="34">
        <f ca="1">NAC_d!BZ112+NAC_d!CA112</f>
        <v>19731.746539558215</v>
      </c>
      <c r="E112" s="34">
        <f ca="1">NAC_d!CB112+NAC_d!CC112</f>
        <v>19757.570284094661</v>
      </c>
      <c r="F112" s="34">
        <f ca="1">NAC_d!CD112+NAC_d!CE112</f>
        <v>19742.57585007267</v>
      </c>
      <c r="G112" s="216" cm="1">
        <f t="array" aca="1" ref="G112" ca="1">SUMPRODUCT($B$3:$F$3/100,B112:F112)</f>
        <v>19716.42407295786</v>
      </c>
      <c r="H112" s="35">
        <f>NAC_d!B112</f>
        <v>45962</v>
      </c>
      <c r="I112" s="219">
        <f t="shared" ref="I112" ca="1" si="77">B112/B111-1</f>
        <v>2.4987737404501997E-2</v>
      </c>
      <c r="J112" s="220">
        <f t="shared" ref="J112" ca="1" si="78">C112/C111-1</f>
        <v>2.4881023879276043E-2</v>
      </c>
      <c r="K112" s="220">
        <f t="shared" ref="K112" ca="1" si="79">D112/D111-1</f>
        <v>2.4858128959802883E-2</v>
      </c>
      <c r="L112" s="220">
        <f t="shared" ref="L112" ca="1" si="80">E112/E111-1</f>
        <v>2.4754447538777535E-2</v>
      </c>
      <c r="M112" s="220">
        <f t="shared" ref="M112" ca="1" si="81">F112/F111-1</f>
        <v>2.4581848038634391E-2</v>
      </c>
      <c r="N112" s="221">
        <f t="shared" ref="N112" ca="1" si="82">G112/G111-1</f>
        <v>2.4764872063708365E-2</v>
      </c>
      <c r="O112" s="223">
        <f>NAC_d!B112</f>
        <v>45962</v>
      </c>
      <c r="P112" s="222">
        <f t="shared" ref="P112" ca="1" si="83">B112/B100-1</f>
        <v>0.30806007969077154</v>
      </c>
      <c r="Q112" s="222">
        <f t="shared" ref="Q112" ca="1" si="84">C112/C100-1</f>
        <v>0.31240691458693348</v>
      </c>
      <c r="R112" s="222">
        <f t="shared" ref="R112" ca="1" si="85">D112/D100-1</f>
        <v>0.31379156781214834</v>
      </c>
      <c r="S112" s="222">
        <f t="shared" ref="S112" ca="1" si="86">E112/E100-1</f>
        <v>0.3150573640847405</v>
      </c>
      <c r="T112" s="222">
        <f t="shared" ref="T112" ca="1" si="87">F112/F100-1</f>
        <v>0.31814712880336393</v>
      </c>
      <c r="U112" s="222">
        <f t="shared" ref="U112" ca="1" si="88">G112/G100-1</f>
        <v>0.31456445906095065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2" t="s">
        <v>115</v>
      </c>
      <c r="BW1" s="242"/>
      <c r="BX1" s="242"/>
      <c r="BY1" s="242"/>
      <c r="BZ1" s="242"/>
      <c r="CA1" s="242"/>
      <c r="CB1" s="242"/>
      <c r="CC1" s="242"/>
      <c r="CD1" s="242"/>
      <c r="CE1" s="242"/>
      <c r="CF1" s="47"/>
      <c r="CH1" s="242" t="s">
        <v>116</v>
      </c>
      <c r="CI1" s="242"/>
      <c r="CJ1" s="242"/>
      <c r="CK1" s="242"/>
      <c r="CL1" s="242"/>
      <c r="CM1" s="242"/>
      <c r="CN1" s="242"/>
      <c r="CO1" s="242"/>
      <c r="CP1" s="242"/>
      <c r="CQ1" s="242"/>
      <c r="CR1" s="47"/>
      <c r="CU1" s="242" t="s">
        <v>117</v>
      </c>
      <c r="CV1" s="242"/>
      <c r="CW1" s="242"/>
      <c r="CX1" s="242"/>
      <c r="CY1" s="242"/>
      <c r="CZ1" s="242"/>
      <c r="DA1" s="242"/>
      <c r="DB1" s="242"/>
      <c r="DC1" s="242"/>
      <c r="DD1" s="242"/>
      <c r="DE1" s="47"/>
    </row>
    <row r="2" spans="1:109" x14ac:dyDescent="0.25">
      <c r="C2" s="243" t="s">
        <v>118</v>
      </c>
      <c r="D2" s="243"/>
      <c r="E2" s="243"/>
      <c r="F2" s="243"/>
      <c r="G2" s="243"/>
      <c r="H2" s="243"/>
      <c r="J2" s="243" t="s">
        <v>119</v>
      </c>
      <c r="K2" s="243"/>
      <c r="L2" s="243"/>
      <c r="M2" s="243"/>
      <c r="N2" s="243"/>
      <c r="O2" s="243"/>
      <c r="Q2" s="243" t="s">
        <v>120</v>
      </c>
      <c r="R2" s="243"/>
      <c r="S2" s="243"/>
      <c r="T2" s="243"/>
      <c r="U2" s="243"/>
      <c r="V2" s="243"/>
      <c r="X2" s="243" t="s">
        <v>121</v>
      </c>
      <c r="Y2" s="243"/>
      <c r="Z2" s="243"/>
      <c r="AA2" s="243"/>
      <c r="AB2" s="243"/>
      <c r="AC2" s="243"/>
      <c r="AE2" s="243" t="s">
        <v>122</v>
      </c>
      <c r="AF2" s="243"/>
      <c r="AG2" s="243"/>
      <c r="AH2" s="243"/>
      <c r="AI2" s="243"/>
      <c r="AJ2" s="243"/>
      <c r="AL2" s="243" t="s">
        <v>123</v>
      </c>
      <c r="AM2" s="243"/>
      <c r="AN2" s="243"/>
      <c r="AO2" s="243"/>
      <c r="AP2" s="243"/>
      <c r="AQ2" s="243"/>
      <c r="AS2" s="243" t="s">
        <v>124</v>
      </c>
      <c r="AT2" s="243"/>
      <c r="AU2" s="243"/>
      <c r="AV2" s="243"/>
      <c r="AW2" s="243"/>
      <c r="AX2" s="243"/>
      <c r="AZ2" s="243" t="s">
        <v>125</v>
      </c>
      <c r="BA2" s="243"/>
      <c r="BB2" s="243"/>
      <c r="BC2" s="243"/>
      <c r="BD2" s="243"/>
      <c r="BE2" s="243"/>
      <c r="BG2" s="243" t="s">
        <v>126</v>
      </c>
      <c r="BH2" s="243"/>
      <c r="BI2" s="243"/>
      <c r="BJ2" s="243"/>
      <c r="BK2" s="243"/>
      <c r="BL2" s="243"/>
      <c r="BN2" s="243" t="s">
        <v>127</v>
      </c>
      <c r="BO2" s="243"/>
      <c r="BP2" s="243"/>
      <c r="BQ2" s="243"/>
      <c r="BR2" s="243"/>
      <c r="BS2" s="243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6.6171108182067062E-3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0.24795599999999984</v>
      </c>
      <c r="DG17" s="24">
        <f ca="1">+CU17-DD17</f>
        <v>-5.272180139470839E-3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2.0897308075772836E-2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0.25006226257777908</v>
      </c>
      <c r="DG18" s="24">
        <f t="shared" ref="DG18:DG81" ca="1" si="49">+CU18-DD18</f>
        <v>-3.0774526476964326E-3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2.1822141489902025E-2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0.25437113435867365</v>
      </c>
      <c r="DG19" s="24">
        <f t="shared" ca="1" si="49"/>
        <v>-4.7400937311736779E-3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2.3195913237535892E-2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0.25396523331662713</v>
      </c>
      <c r="DG20" s="24">
        <f t="shared" ca="1" si="49"/>
        <v>-8.8453800861574283E-3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1.1573998396500418E-2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0.25498156776336267</v>
      </c>
      <c r="DG21" s="24">
        <f t="shared" ca="1" si="49"/>
        <v>-1.3799373891851374E-2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3.2672622020239128E-2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0.26290756997415188</v>
      </c>
      <c r="DG22" s="24">
        <f t="shared" ca="1" si="49"/>
        <v>-1.0394589563025525E-2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15"/>
        <v>144.29039946607952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5.1780936037418401E-2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0.29466497746489195</v>
      </c>
      <c r="DG23" s="24">
        <f t="shared" ca="1" si="49"/>
        <v>-6.8386725141491578E-3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3.9913284355052259E-2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0.31209155496496921</v>
      </c>
      <c r="DG24" s="24">
        <f t="shared" ca="1" si="49"/>
        <v>-2.690229841600722E-3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4.0123364272049988E-2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0.34426110161125778</v>
      </c>
      <c r="DG25" s="24">
        <f t="shared" ca="1" si="49"/>
        <v>-3.4353407575662409E-3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7.019387021915291E-2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0.40542340474211969</v>
      </c>
      <c r="DG26" s="24">
        <f t="shared" ca="1" si="49"/>
        <v>-5.3209017803506065E-3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5.8813484945018368E-2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0.45909689592535741</v>
      </c>
      <c r="DG27" s="24">
        <f t="shared" ca="1" si="49"/>
        <v>-4.7002202846040397E-3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3.4085411215099226E-2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0.48469180289931746</v>
      </c>
      <c r="DG28" s="24">
        <f t="shared" ca="1" si="49"/>
        <v>-2.9647226056039866E-3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1.6984027166394133E-2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0.4764559006888065</v>
      </c>
      <c r="DG29" s="24">
        <f t="shared" ca="1" si="49"/>
        <v>-2.7170203117117264E-3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3.3527192819009288E-2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0.49312576630834082</v>
      </c>
      <c r="DG30" s="24">
        <f t="shared" ca="1" si="49"/>
        <v>-1.6000863185650083E-4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5.7149254104406744E-2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0.51275713013779733</v>
      </c>
      <c r="DG31" s="24">
        <f t="shared" ca="1" si="49"/>
        <v>1.0994281757999991E-2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5.9593986974662672E-2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0.54732339935119079</v>
      </c>
      <c r="DG32" s="24">
        <f t="shared" ca="1" si="49"/>
        <v>1.9073439936456049E-2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2.5497559678675286E-2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0.55795122821591314</v>
      </c>
      <c r="DG33" s="24">
        <f t="shared" ca="1" si="49"/>
        <v>1.7493333475508965E-2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2.4353409861642472E-2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0.57296511981935572</v>
      </c>
      <c r="DG34" s="24">
        <f t="shared" ca="1" si="49"/>
        <v>9.9617454443217124E-3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2.5510849737953922E-2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0.55751895821492736</v>
      </c>
      <c r="DG35" s="24">
        <f t="shared" ca="1" si="49"/>
        <v>6.5035729987075186E-3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2.2592002848790704E-2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0.54386637070100718</v>
      </c>
      <c r="DG36" s="24">
        <f t="shared" ca="1" si="49"/>
        <v>4.6403353060551211E-3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4.5147707511329349E-2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0.54482558087056776</v>
      </c>
      <c r="DG37" s="24">
        <f t="shared" ca="1" si="49"/>
        <v>2.6535168294219424E-3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5.7197147606380172E-2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0.53542005697226358</v>
      </c>
      <c r="DG38" s="24">
        <f t="shared" ca="1" si="49"/>
        <v>1.8343763951269576E-3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2.451324364984675E-2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0.50485307552858982</v>
      </c>
      <c r="DG39" s="24">
        <f t="shared" ca="1" si="49"/>
        <v>-7.1088614756744661E-3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5.3200274270607251E-2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0.5209175300658877</v>
      </c>
      <c r="DG40" s="24">
        <f t="shared" ca="1" si="49"/>
        <v>-2.2505197948650135E-3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3.1316118523434966E-2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0.5383240201633388</v>
      </c>
      <c r="DG41" s="24">
        <f t="shared" ca="1" si="49"/>
        <v>-3.2547177990789322E-3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4.6804207545119603E-2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0.52855728676900671</v>
      </c>
      <c r="DG42" s="24">
        <f t="shared" ca="1" si="49"/>
        <v>8.4832989776297829E-3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2.6680386177670767E-2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0.50274891855201087</v>
      </c>
      <c r="DG43" s="24">
        <f t="shared" ca="1" si="49"/>
        <v>2.2080922229297251E-3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3.9330672478020023E-2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0.48356866551335198</v>
      </c>
      <c r="DG44" s="24">
        <f t="shared" ca="1" si="49"/>
        <v>-2.5163353889490203E-4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3.1695973706349578E-2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0.45562931438707133</v>
      </c>
      <c r="DG45" s="24">
        <f t="shared" ca="1" si="49"/>
        <v>1.105243330733674E-2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6.8012354822470922E-3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0.43421228214716923</v>
      </c>
      <c r="DG46" s="24">
        <f t="shared" ca="1" si="49"/>
        <v>1.2429373893608764E-2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1.0419479986683466E-2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0.42758749118769868</v>
      </c>
      <c r="DG47" s="24">
        <f t="shared" ca="1" si="49"/>
        <v>9.0982365428446954E-3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1.2859994331221758E-2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0.42390430987357575</v>
      </c>
      <c r="DG48" s="24">
        <f t="shared" ca="1" si="49"/>
        <v>7.9712018055173584E-3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3.4663577797929612E-2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0.40672941645865301</v>
      </c>
      <c r="DG49" s="24">
        <f t="shared" ca="1" si="49"/>
        <v>1.0434957250380128E-2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2.9561698519518398E-2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0.3662071923005068</v>
      </c>
      <c r="DG50" s="24">
        <f t="shared" ca="1" si="49"/>
        <v>1.3702103526212817E-2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4.7719229017051168E-2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0.37239040074240792</v>
      </c>
      <c r="DG51" s="24">
        <f t="shared" ca="1" si="49"/>
        <v>2.4045768418015756E-2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t="shared" ca="1" si="16"/>
        <v>373.50319195199597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2.7233756231327177E-2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0.3579781989182178</v>
      </c>
      <c r="DG52" s="24">
        <f t="shared" ca="1" si="49"/>
        <v>1.62171483352469E-2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4.3515169429207745E-2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0.36140587812345415</v>
      </c>
      <c r="DG53" s="24">
        <f t="shared" ca="1" si="49"/>
        <v>2.1639058709951975E-2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4.823815019032196E-2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0.38531980309830005</v>
      </c>
      <c r="DG54" s="24">
        <f t="shared" ca="1" si="49"/>
        <v>1.18703212754252E-2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3.8214149695860122E-2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0.40651782754865295</v>
      </c>
      <c r="DG55" s="24">
        <f t="shared" ca="1" si="49"/>
        <v>7.3477469442237986E-3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4.5914478400588266E-2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0.42648849702914249</v>
      </c>
      <c r="DG56" s="24">
        <f t="shared" ca="1" si="49"/>
        <v>4.9467940772054408E-3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t="shared" ca="1" si="16"/>
        <v>457.14286408438886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4.317336326458765E-2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0.46280152829043075</v>
      </c>
      <c r="DG57" s="24">
        <f t="shared" ca="1" si="49"/>
        <v>-6.6113167297832121E-4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15"/>
        <v>470.31137053896998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3.1042470015524515E-2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0.48844728646747448</v>
      </c>
      <c r="DG58" s="24">
        <f t="shared" ca="1" si="49"/>
        <v>-2.9525746212542003E-3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3.2407015524217542E-2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0.50200078391471603</v>
      </c>
      <c r="DG59" s="24">
        <f t="shared" ca="1" si="49"/>
        <v>2.5319666630838622E-3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3.4063608020391101E-2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0.51766171625105817</v>
      </c>
      <c r="DG60" s="24">
        <f t="shared" ca="1" si="49"/>
        <v>6.3028673013478809E-3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1.4872325110008466E-2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0.51423887270992519</v>
      </c>
      <c r="DG61" s="24">
        <f t="shared" ca="1" si="49"/>
        <v>-2.826200512145105E-3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2.9484732416185322E-2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0.52471217096959299</v>
      </c>
      <c r="DG62" s="24">
        <f t="shared" ca="1" si="49"/>
        <v>-6.5847128665201815E-3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3.4135754854253575E-2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0.5211165082286735</v>
      </c>
      <c r="DG63" s="24">
        <f t="shared" ca="1" si="49"/>
        <v>-1.252902531175093E-2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2.1215758130852302E-2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0.51182345155032971</v>
      </c>
      <c r="DG64" s="24">
        <f t="shared" ca="1" si="49"/>
        <v>-1.1412756304355121E-2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4.2533111526186662E-2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0.50941633543466325</v>
      </c>
      <c r="DG65" s="24">
        <f t="shared" ca="1" si="49"/>
        <v>-8.2265307590048131E-3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4.9355596653445133E-2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0.50690162141591033</v>
      </c>
      <c r="DG66" s="24">
        <f t="shared" ca="1" si="49"/>
        <v>-7.2022040805046483E-3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7.4695693652692796E-2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0.5231925686439769</v>
      </c>
      <c r="DG67" s="24">
        <f t="shared" ca="1" si="49"/>
        <v>5.5859431155029782E-3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7.244146900209536E-2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0.55106630322138228</v>
      </c>
      <c r="DG68" s="24">
        <f t="shared" ca="1" si="49"/>
        <v>1.1792383580566224E-2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5.8621191727850519E-2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0.5803800857180077</v>
      </c>
      <c r="DG69" s="24">
        <f t="shared" ca="1" si="49"/>
        <v>1.162758238552497E-2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4.4124578267879855E-2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0.6067992959624513</v>
      </c>
      <c r="DG70" s="24">
        <f t="shared" ca="1" si="49"/>
        <v>1.1898287550355269E-2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4.6172989824192934E-2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0.63982581648779813</v>
      </c>
      <c r="DG71" s="24">
        <f t="shared" ca="1" si="49"/>
        <v>5.4778243143693839E-3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6.0175638867075554E-2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0.71002453931319232</v>
      </c>
      <c r="DG72" s="24">
        <f t="shared" ca="1" si="49"/>
        <v>-4.1993268480873258E-3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7.0971084636866966E-2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0.78515273096755411</v>
      </c>
      <c r="DG73" s="24">
        <f t="shared" ca="1" si="49"/>
        <v>6.6009693392781177E-3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6.7411238651460925E-2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0.83029982395352242</v>
      </c>
      <c r="DG74" s="24">
        <f t="shared" ca="1" si="49"/>
        <v>1.7553529699330106E-2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6.1677199296712448E-2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0.88035684713137119</v>
      </c>
      <c r="DG75" s="24">
        <f t="shared" ca="1" si="49"/>
        <v>1.9574311383552701E-2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3.5106117435284689E-2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0.92412782322705045</v>
      </c>
      <c r="DG76" s="24">
        <f t="shared" ca="1" si="49"/>
        <v>1.66169277402195E-2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1126.6266518172524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1126.6266518172524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1134.8799983625458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5.0847647168130949E-2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5.1494565995391151E-2</v>
      </c>
      <c r="CS77" s="24">
        <f>+[1]NAC!AX78</f>
        <v>4.6629210018316991E-2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0.95505794843203828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0.94939634686303775</v>
      </c>
      <c r="DF77" s="48">
        <f>+[1]NAC!AG78</f>
        <v>0.9479318233519185</v>
      </c>
      <c r="DG77" s="24">
        <f t="shared" ca="1" si="49"/>
        <v>5.5518916272532248E-3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1194.3780232254544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1194.3780232254544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1203.134951449616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6.013648913676839E-2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6.0142881349174671E-2</v>
      </c>
      <c r="CS78" s="24">
        <f>+[1]NAC!AX79</f>
        <v>6.7692225066022793E-2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0.99429470714063384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0.98952389703809307</v>
      </c>
      <c r="DF78" s="48">
        <f>+[1]NAC!AG79</f>
        <v>0.98829086145403622</v>
      </c>
      <c r="DG78" s="24">
        <f t="shared" ca="1" si="49"/>
        <v>5.3014688665302678E-3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1279.0874278317726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1279.0874278317726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1283.0567221159301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7.0923445474622815E-2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6.6427935261974769E-2</v>
      </c>
      <c r="CS79" s="24">
        <f>+[1]NAC!AX80</f>
        <v>9.7814108773012665E-2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1.0333496568019744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1.0254969799302835</v>
      </c>
      <c r="DF79" s="48">
        <f>+[1]NAC!AG80</f>
        <v>1.025007968469017</v>
      </c>
      <c r="DG79" s="24">
        <f t="shared" ca="1" si="49"/>
        <v>8.303793363250378E-3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1381.1345818495902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1381.1345818495902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1381.5781873122971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7.9781218857573721E-2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7.6786523540355978E-2</v>
      </c>
      <c r="CS80" s="24">
        <f>+[1]NAC!AX81</f>
        <v>9.3460075657862518E-2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1.0522495379855585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1.0436060172911743</v>
      </c>
      <c r="DF80" s="48">
        <f>+[1]NAC!AG81</f>
        <v>1.0429651896009893</v>
      </c>
      <c r="DG80" s="24">
        <f t="shared" ca="1" si="49"/>
        <v>1.2134518098597891E-2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1500.3885751212053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1500.3885751212053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1497.3884320865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8.634494772545076E-2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8.3824604237201061E-2</v>
      </c>
      <c r="CS81" s="24">
        <f>+[1]NAC!AX82</f>
        <v>0.10148241710511896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1.0997433866206712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1.0886590013247668</v>
      </c>
      <c r="DF81" s="48">
        <f>+[1]NAC!AG82</f>
        <v>1.0883405987029038</v>
      </c>
      <c r="DG81" s="24">
        <f t="shared" ca="1" si="49"/>
        <v>2.396196497345926E-2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1614.0968845367797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1614.0968845367797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1613.3024954477803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7.5785907264982244E-2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7.7410817979782776E-2</v>
      </c>
      <c r="CS82" s="24">
        <f>+[1]NAC!AX83</f>
        <v>5.805917685766282E-2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1.1559098205975382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1.1421322387327293</v>
      </c>
      <c r="DF82" s="48">
        <f>+[1]NAC!AG83</f>
        <v>1.1424628923702809</v>
      </c>
      <c r="DG82" s="24">
        <f t="shared" ref="DG82:DG95" ca="1" si="97">+CU82-DD82</f>
        <v>1.8129749946830032E-2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1704.4777909608456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1704.4777909608456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1709.1700019013533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5.5994722057842061E-2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5.9423143969639991E-2</v>
      </c>
      <c r="CS83" s="24">
        <f>+[1]NAC!AX84</f>
        <v>4.149053554025417E-2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1.161625806792292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1.1549089747017258</v>
      </c>
      <c r="DF83" s="48">
        <f>+[1]NAC!AG84</f>
        <v>1.1558027347843294</v>
      </c>
      <c r="DG83" s="24">
        <f t="shared" ca="1" si="97"/>
        <v>8.079197145463457E-3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1808.9731215853908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1808.9731215853908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1818.0823578177644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6.1306360915174718E-2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6.3722365706894157E-2</v>
      </c>
      <c r="CS84" s="24">
        <f>+[1]NAC!AX85</f>
        <v>5.7616335031210442E-2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1.1433614099927727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1.1346300808655987</v>
      </c>
      <c r="DF84" s="48">
        <f>+[1]NAC!AG85</f>
        <v>1.1344999360149153</v>
      </c>
      <c r="DG84" s="24">
        <f t="shared" ca="1" si="97"/>
        <v>1.1364402783690775E-2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2036.5739072772419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2036.5739072772419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2043.7444289685864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0.12581767134957822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0.12412092894498072</v>
      </c>
      <c r="CS85" s="24">
        <f>+[1]NAC!AX86</f>
        <v>0.15590776430369946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1.255333625704274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1.2436570379260403</v>
      </c>
      <c r="DF85" s="48">
        <f>+[1]NAC!AG86</f>
        <v>1.2436750080888426</v>
      </c>
      <c r="DG85" s="24">
        <f t="shared" ca="1" si="97"/>
        <v>2.0387427696122895E-2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2295.0039219100836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2295.0039219100836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2304.4436668203875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0.12689449359505178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0.12755960782404085</v>
      </c>
      <c r="CS86" s="24">
        <f>+[1]NAC!AX87</f>
        <v>0.14347751763939032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1.3901774198301715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1.3824485417026637</v>
      </c>
      <c r="DF86" s="48">
        <f>+[1]NAC!AG87</f>
        <v>1.3828244500508422</v>
      </c>
      <c r="DG86" s="24">
        <f t="shared" ca="1" si="97"/>
        <v>2.4768462265661206E-2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2489.7094229755453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2489.7094229755453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2496.2349218301488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8.4838853305057693E-2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8.3226705764688935E-2</v>
      </c>
      <c r="CS87" s="24">
        <f>+[1]NAC!AX88</f>
        <v>7.7055098226642915E-2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1.4327804007317169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1.4258919518794393</v>
      </c>
      <c r="DF87" s="48">
        <f>+[1]NAC!AG88</f>
        <v>1.4266146012563361</v>
      </c>
      <c r="DG87" s="24">
        <f t="shared" ca="1" si="97"/>
        <v>2.4876174798089234E-2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2812.7540047276188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2812.7540047276188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2815.8469426429524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0.12975192155797477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0.12803763700993165</v>
      </c>
      <c r="CS88" s="24">
        <f>+[1]NAC!AX89</f>
        <v>0.15666966906161028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1.6235629373431562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1.608952279655858</v>
      </c>
      <c r="DF88" s="48">
        <f>+[1]NAC!AG89</f>
        <v>1.6092081683813459</v>
      </c>
      <c r="DG88" s="24">
        <f t="shared" ca="1" si="97"/>
        <v>5.1039382871153283E-2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3524.3024080876239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3524.3024080876239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3532.3071160450709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0.25297214124095069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0.25443860692571918</v>
      </c>
      <c r="CS89" s="24">
        <f>+[1]NAC!AX90</f>
        <v>0.2968290285561308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2.1281901616679426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2.1124939386909953</v>
      </c>
      <c r="DF89" s="48">
        <f>+[1]NAC!AG90</f>
        <v>2.114076437471768</v>
      </c>
      <c r="DG89" s="24">
        <f t="shared" ca="1" si="97"/>
        <v>8.0033697840062423E-2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4221.4999737020789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4221.4999737020789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4262.8149200347034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0.19782569282775375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0.20680755664517125</v>
      </c>
      <c r="CS90" s="24">
        <f>+[1]NAC!AX91</f>
        <v>0.20396641243753511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2.5344755945038147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2.5430895884942784</v>
      </c>
      <c r="DF90" s="48">
        <f>+[1]NAC!AG91</f>
        <v>2.542482786482557</v>
      </c>
      <c r="DG90" s="24">
        <f t="shared" ca="1" si="97"/>
        <v>6.3109223813138549E-2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4811.4935010501877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4811.4935010501877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4828.0596938410881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0.13975921616095843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0.13259894797444849</v>
      </c>
      <c r="CS91" s="24">
        <f>+[1]NAC!AX92</f>
        <v>0.11898023739704788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2.7616611627606442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2.7629355044249171</v>
      </c>
      <c r="DF91" s="48">
        <f>+[1]NAC!AG92</f>
        <v>2.7621843487350324</v>
      </c>
      <c r="DG91" s="24">
        <f t="shared" ca="1" si="97"/>
        <v>1.9488295846908255E-2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5355.0625012613045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5355.0625012613045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5360.4811290465368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0.11297303011891713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0.11027648143717683</v>
      </c>
      <c r="CS92" s="24">
        <f>+[1]NAC!AX93</f>
        <v>0.10549974664036155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2.8772923157784542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2.8799694279154346</v>
      </c>
      <c r="DF92" s="48">
        <f>+[1]NAC!AG93</f>
        <v>2.8786907470031893</v>
      </c>
      <c r="DG92" s="24">
        <f t="shared" ca="1" si="97"/>
        <v>-6.2234882524112578E-3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5892.774177545255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5892.1079035059101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5842.2281102864254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67"/>
        <v>5869.9301014300345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5844.2461927596369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5832.3409080513529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71"/>
        <v>5807.170517705953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5784.7071761492025</v>
      </c>
      <c r="BU93" s="42"/>
      <c r="BV93" s="45">
        <f t="shared" ca="1" si="73"/>
        <v>5892.774177545255</v>
      </c>
      <c r="BW93" s="45">
        <f t="shared" ca="1" si="74"/>
        <v>5892.1079035059101</v>
      </c>
      <c r="BX93" s="45">
        <f t="shared" ca="1" si="75"/>
        <v>5842.2281102864254</v>
      </c>
      <c r="BY93" s="45">
        <f t="shared" ca="1" si="76"/>
        <v>5840.2197161160166</v>
      </c>
      <c r="BZ93" s="45">
        <f t="shared" ca="1" si="77"/>
        <v>5869.9301014300345</v>
      </c>
      <c r="CA93" s="45">
        <f t="shared" ca="1" si="78"/>
        <v>5838.2772823452942</v>
      </c>
      <c r="CB93" s="45">
        <f t="shared" ca="1" si="79"/>
        <v>5844.2461927596369</v>
      </c>
      <c r="CC93" s="45">
        <f t="shared" ca="1" si="80"/>
        <v>5832.3409080513529</v>
      </c>
      <c r="CD93" s="45">
        <f t="shared" ca="1" si="81"/>
        <v>5807.170517705953</v>
      </c>
      <c r="CE93" s="45">
        <f t="shared" ca="1" si="82"/>
        <v>5784.7071761492025</v>
      </c>
      <c r="CF93" s="45" cm="1">
        <f t="array" aca="1" ref="CF93" ca="1">+SUMPRODUCT($BV$3:$CE$3/100,$BV93:$CE93)</f>
        <v>5833.2516034082391</v>
      </c>
      <c r="CG93" s="24"/>
      <c r="CH93" s="24">
        <f t="shared" ca="1" si="85"/>
        <v>8.6316876254291186E-2</v>
      </c>
      <c r="CI93" s="24">
        <f t="shared" ca="1" si="85"/>
        <v>8.587771479177353E-2</v>
      </c>
      <c r="CJ93" s="24">
        <f t="shared" ca="1" si="85"/>
        <v>9.0972908142598952E-2</v>
      </c>
      <c r="CK93" s="24">
        <f t="shared" ca="1" si="84"/>
        <v>8.591308457352631E-2</v>
      </c>
      <c r="CL93" s="24">
        <f t="shared" ca="1" si="84"/>
        <v>8.8182452198381389E-2</v>
      </c>
      <c r="CM93" s="24">
        <f t="shared" ca="1" si="84"/>
        <v>8.8289961966715236E-2</v>
      </c>
      <c r="CN93" s="24">
        <f t="shared" ca="1" si="84"/>
        <v>8.7620805531023027E-2</v>
      </c>
      <c r="CO93" s="24">
        <f t="shared" ca="1" si="84"/>
        <v>8.8048835692606353E-2</v>
      </c>
      <c r="CP93" s="24">
        <f t="shared" ca="1" si="84"/>
        <v>8.9414726367281094E-2</v>
      </c>
      <c r="CQ93" s="24">
        <f t="shared" ca="1" si="50"/>
        <v>8.8921063035401149E-2</v>
      </c>
      <c r="CR93" s="24">
        <f t="shared" ca="1" si="50"/>
        <v>8.8195530024334445E-2</v>
      </c>
      <c r="CS93" s="24">
        <f>+[1]NAC!AX94</f>
        <v>6.0173726860508037E-2</v>
      </c>
      <c r="CT93" s="24"/>
      <c r="CU93" s="24">
        <f t="shared" ca="1" si="86"/>
        <v>2.870206090903809</v>
      </c>
      <c r="CV93" s="24">
        <f t="shared" ca="1" si="87"/>
        <v>2.8724164880504537</v>
      </c>
      <c r="CW93" s="24">
        <f t="shared" ca="1" si="88"/>
        <v>2.8938100483832829</v>
      </c>
      <c r="CX93" s="24">
        <f t="shared" ca="1" si="89"/>
        <v>2.881961922144423</v>
      </c>
      <c r="CY93" s="24">
        <f t="shared" ca="1" si="90"/>
        <v>2.8962817262325649</v>
      </c>
      <c r="CZ93" s="24">
        <f t="shared" ca="1" si="91"/>
        <v>2.8853391649588729</v>
      </c>
      <c r="DA93" s="24">
        <f t="shared" ca="1" si="92"/>
        <v>2.9028028790964795</v>
      </c>
      <c r="DB93" s="24">
        <f t="shared" ca="1" si="93"/>
        <v>2.8984623225186095</v>
      </c>
      <c r="DC93" s="24">
        <f t="shared" ca="1" si="94"/>
        <v>2.9066409458670597</v>
      </c>
      <c r="DD93" s="24">
        <f t="shared" ca="1" si="95"/>
        <v>2.9096206781990204</v>
      </c>
      <c r="DE93" s="48">
        <f t="shared" ca="1" si="96"/>
        <v>2.8956168475804471</v>
      </c>
      <c r="DF93" s="48">
        <f>+[1]NAC!AG94</f>
        <v>2.894048796074471</v>
      </c>
      <c r="DG93" s="24">
        <f t="shared" ca="1" si="97"/>
        <v>-3.9414587295211412E-2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6147.0711310009829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65"/>
        <v>6099.2556840523921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66"/>
        <v>6093.6134426003182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6047.918054279824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6147.0711310009829</v>
      </c>
      <c r="BX94" s="45">
        <f t="shared" ca="1" si="75"/>
        <v>6099.2556840523921</v>
      </c>
      <c r="BY94" s="45">
        <f t="shared" ca="1" si="76"/>
        <v>6093.6134426003182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6047.918054279824</v>
      </c>
      <c r="CE94" s="45">
        <f t="shared" ca="1" si="82"/>
        <v>6019.4773923708208</v>
      </c>
      <c r="CF94" s="45" cm="1">
        <f t="array" aca="1" ref="CF94" ca="1">+SUMPRODUCT($BV$3:$CE$3/100,$BV94:$CE94)</f>
        <v>6079.1972643450736</v>
      </c>
      <c r="CG94" s="24"/>
      <c r="CH94" s="24">
        <f t="shared" ca="1" si="85"/>
        <v>4.3781252128794801E-2</v>
      </c>
      <c r="CI94" s="24">
        <f t="shared" ca="1" si="85"/>
        <v>4.3271988848568865E-2</v>
      </c>
      <c r="CJ94" s="24">
        <f t="shared" ca="1" si="85"/>
        <v>4.3994785707428541E-2</v>
      </c>
      <c r="CK94" s="24">
        <f t="shared" ca="1" si="84"/>
        <v>4.3387704367536806E-2</v>
      </c>
      <c r="CL94" s="24">
        <f t="shared" ca="1" si="84"/>
        <v>4.2405914083414098E-2</v>
      </c>
      <c r="CM94" s="24">
        <f t="shared" ca="1" si="84"/>
        <v>4.2743414401483104E-2</v>
      </c>
      <c r="CN94" s="24">
        <f t="shared" ca="1" si="84"/>
        <v>4.1931662322842067E-2</v>
      </c>
      <c r="CO94" s="24">
        <f t="shared" ca="1" si="84"/>
        <v>4.1584053915975971E-2</v>
      </c>
      <c r="CP94" s="24">
        <f t="shared" ca="1" si="84"/>
        <v>4.1456942901854976E-2</v>
      </c>
      <c r="CQ94" s="24">
        <f t="shared" ca="1" si="50"/>
        <v>4.0584632734668835E-2</v>
      </c>
      <c r="CR94" s="24">
        <f t="shared" ca="1" si="50"/>
        <v>4.2162704038539056E-2</v>
      </c>
      <c r="CS94" s="24">
        <f>+[1]NAC!AX95</f>
        <v>4.847671450563551E-2</v>
      </c>
      <c r="CT94" s="24"/>
      <c r="CU94" s="24">
        <f t="shared" ca="1" si="86"/>
        <v>2.7621630306459228</v>
      </c>
      <c r="CV94" s="24">
        <f t="shared" ca="1" si="87"/>
        <v>2.7602980800901009</v>
      </c>
      <c r="CW94" s="24">
        <f t="shared" ca="1" si="88"/>
        <v>2.7787419965207243</v>
      </c>
      <c r="CX94" s="24">
        <f t="shared" ca="1" si="89"/>
        <v>2.7641191116450265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2.7710259601718645</v>
      </c>
      <c r="DD94" s="24">
        <f t="shared" ca="1" si="95"/>
        <v>2.765890977524025</v>
      </c>
      <c r="DE94" s="48">
        <f t="shared" ca="1" si="96"/>
        <v>2.7681695041683807</v>
      </c>
      <c r="DF94" s="48">
        <f>+[1]NAC!AG95</f>
        <v>2.7641026419668697</v>
      </c>
      <c r="DG94" s="24">
        <f t="shared" ca="1" si="97"/>
        <v>-3.7279468781021841E-3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63"/>
        <v>6416.1988371350235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6357.56618684774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6394.4920214925614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6367.9040986214495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6333.5787421011528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6416.1988371350235</v>
      </c>
      <c r="BW95" s="45">
        <f t="shared" ca="1" si="74"/>
        <v>6412.3613321879366</v>
      </c>
      <c r="BX95" s="45">
        <f t="shared" ca="1" si="75"/>
        <v>6357.56618684774</v>
      </c>
      <c r="BY95" s="45">
        <f t="shared" ca="1" si="76"/>
        <v>6363.6992562970754</v>
      </c>
      <c r="BZ95" s="45">
        <f t="shared" ca="1" si="77"/>
        <v>6394.4920214925614</v>
      </c>
      <c r="CA95" s="45">
        <f t="shared" ca="1" si="78"/>
        <v>6363.9907467851926</v>
      </c>
      <c r="CB95" s="45">
        <f t="shared" ca="1" si="79"/>
        <v>6367.9040986214495</v>
      </c>
      <c r="CC95" s="45">
        <f t="shared" ca="1" si="80"/>
        <v>6354.9897666936276</v>
      </c>
      <c r="CD95" s="45">
        <f t="shared" ca="1" si="81"/>
        <v>6333.5787421011528</v>
      </c>
      <c r="CE95" s="45">
        <f t="shared" ca="1" si="82"/>
        <v>6304.9165108347779</v>
      </c>
      <c r="CF95" s="45" cm="1">
        <f t="array" aca="1" ref="CF95" ca="1">+SUMPRODUCT($BV$3:$CE$3/100,$BV95:$CE95)</f>
        <v>6355.8883812133627</v>
      </c>
      <c r="CG95" s="24"/>
      <c r="CH95" s="24">
        <f t="shared" ca="1" si="85"/>
        <v>4.3154230771808022E-2</v>
      </c>
      <c r="CI95" s="24">
        <f t="shared" ca="1" si="85"/>
        <v>4.31571712012635E-2</v>
      </c>
      <c r="CJ95" s="24">
        <f t="shared" ca="1" si="85"/>
        <v>4.235115171032211E-2</v>
      </c>
      <c r="CK95" s="24">
        <f t="shared" ca="1" si="84"/>
        <v>4.4322767802859486E-2</v>
      </c>
      <c r="CL95" s="24">
        <f t="shared" ca="1" si="84"/>
        <v>4.5048036008120684E-2</v>
      </c>
      <c r="CM95" s="24">
        <f t="shared" ca="1" si="84"/>
        <v>4.5363582339989161E-2</v>
      </c>
      <c r="CN95" s="24">
        <f t="shared" ca="1" si="84"/>
        <v>4.575217386599606E-2</v>
      </c>
      <c r="CO95" s="24">
        <f t="shared" ca="1" si="84"/>
        <v>4.6110670402439435E-2</v>
      </c>
      <c r="CP95" s="24">
        <f t="shared" ca="1" si="84"/>
        <v>4.7232896553414783E-2</v>
      </c>
      <c r="CQ95" s="24">
        <f t="shared" ca="1" si="50"/>
        <v>4.7419252512805654E-2</v>
      </c>
      <c r="CR95" s="24">
        <f t="shared" ca="1" si="50"/>
        <v>4.5514416597583152E-2</v>
      </c>
      <c r="CS95" s="24">
        <f>+[1]NAC!AX96</f>
        <v>3.0055444248315188E-2</v>
      </c>
      <c r="CT95" s="24"/>
      <c r="CU95" s="24">
        <f t="shared" ca="1" si="86"/>
        <v>2.7203706451955321</v>
      </c>
      <c r="CV95" s="24">
        <f t="shared" ca="1" si="87"/>
        <v>2.7160203561052643</v>
      </c>
      <c r="CW95" s="24">
        <f t="shared" ca="1" si="88"/>
        <v>2.7299202257507047</v>
      </c>
      <c r="CX95" s="24">
        <f t="shared" ca="1" si="89"/>
        <v>2.7162104041688666</v>
      </c>
      <c r="CY95" s="24">
        <f t="shared" ca="1" si="90"/>
        <v>2.7260671192330421</v>
      </c>
      <c r="CZ95" s="24">
        <f t="shared" ca="1" si="91"/>
        <v>2.7162141604369383</v>
      </c>
      <c r="DA95" s="24">
        <f t="shared" ca="1" si="92"/>
        <v>2.7246614322846936</v>
      </c>
      <c r="DB95" s="24">
        <f t="shared" ca="1" si="93"/>
        <v>2.7159830362836486</v>
      </c>
      <c r="DC95" s="24">
        <f t="shared" ca="1" si="94"/>
        <v>2.7199744984914855</v>
      </c>
      <c r="DD95" s="24">
        <f t="shared" ca="1" si="95"/>
        <v>2.7109030028673127</v>
      </c>
      <c r="DE95" s="48">
        <f t="shared" ca="1" si="96"/>
        <v>2.7186987684916084</v>
      </c>
      <c r="DF95" s="48">
        <f>+[1]NAC!AG96</f>
        <v>2.7152970133857899</v>
      </c>
      <c r="DG95" s="24">
        <f t="shared" ca="1" si="97"/>
        <v>9.4676423282193944E-3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132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5" t="s">
        <v>68</v>
      </c>
      <c r="C16" s="235"/>
      <c r="D16" s="235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11"/>
  <sheetViews>
    <sheetView zoomScale="97" workbookViewId="0">
      <pane xSplit="2" ySplit="3" topLeftCell="C102" activePane="bottomRight" state="frozen"/>
      <selection pane="topRight" activeCell="BH105" sqref="BH105"/>
      <selection pane="bottomLeft" activeCell="BH105" sqref="BH105"/>
      <selection pane="bottomRight" activeCell="A111" sqref="A111:XFD111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10"/>
      <c r="AM2" s="244" t="s">
        <v>81</v>
      </c>
      <c r="AN2" s="244"/>
      <c r="AO2" s="244"/>
      <c r="AP2" s="244"/>
      <c r="AQ2" s="244"/>
      <c r="AR2" s="244"/>
      <c r="AS2" s="244"/>
      <c r="AT2" s="121"/>
      <c r="AU2" s="121"/>
      <c r="AV2" s="121"/>
      <c r="AW2" s="121"/>
      <c r="BA2" s="244" t="s">
        <v>133</v>
      </c>
      <c r="BB2" s="244"/>
      <c r="BC2" s="244"/>
      <c r="BD2" s="244"/>
      <c r="BE2" s="244"/>
      <c r="BF2" s="244"/>
      <c r="BG2" s="244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1.3130000000000086E-2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1.7873999999999945E-2</v>
      </c>
      <c r="N5" s="24">
        <f>+PAM_d!$Q33</f>
        <v>1.6290664672851563E-2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1.6013999999999973E-2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1.6727000000000158E-2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1.7074000000000034E-2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2.5592999999999977E-2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2.4631587259285492E-2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1.7131786449010367E-2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2.0768414608460128E-2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1.7595677108997565E-2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1.5316486312696886E-2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1.6803936844342893E-2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2.3641609309449585E-2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2.208126632358165E-2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3.2238469215082333E-2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2.4417731392389674E-2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2.5745362426064178E-2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2.1422537007576459E-2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2.633661670557963E-2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2.7159075122876741E-2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2.7159871094297294E-2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2.2260067177416465E-2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3.3295633275996384E-2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2.0043805337566889E-2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1.2831315966341794E-2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1.4806166460578307E-2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1.5217901359189323E-2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1.9251056556093049E-2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1.6980263242047267E-2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1.6916440331812499E-2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1.3883670844019536E-2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1.0020806795980164E-2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9.4628972732810901E-3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1.36480819609337E-2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1.0068359190757992E-2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1.1000120373211297E-2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1.7193732181012722E-2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1.9500780031201259E-2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1.4138486712502285E-2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1.2808613162551774E-2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1.4129705825323802E-2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1.4980515661326077E-2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1.4775293868762196E-2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1.3314163004728874E-2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1.2712001589000099E-2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1.1526442106265744E-2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1.3585526546592508E-2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1.697940967643774E-2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2.0436303178720916E-2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1.915188482107566E-2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1.7622485171312929E-2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1.2986469412081592E-2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1.7395043931073939E-2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1.2930212066232016E-2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1.2994466183362086E-2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1.6857539172699276E-2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1.881334475594354E-2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1.4912602371348394E-2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1.7169072026413268E-2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1.6376627324060644E-2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1.1678807683778381E-2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1.616808639077072E-2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1.2601473908256944E-2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1.5210860489929701E-2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1.5641775170490035E-2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1.4577043346991614E-2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3.4287033031388692E-2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3.1104682822828966E-2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2.3101739831777879E-2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2.1552098649913143E-2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3.3444447097197516E-2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2.5117571256816795E-2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1.5799045419356617E-2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1.8715646837688782E-2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1.8782428225527559E-2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1.9967172545321876E-2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1.5014000693064133E-2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2.5656331831395374E-2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2.5797014046405664E-2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2.344528125225831E-2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2.0435396086314839E-2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2.0656332887524664E-2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2.6361268995135578E-2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2.0337944394035246E-2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2.464861429734766E-2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1.9433742152362932E-2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3.1043981553127598E-2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2.4281698815492359E-2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2.1200859504637792E-2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3.1149554547516001E-2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2.5731295523389708E-2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2.8634432539990318E-2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2.8311869596541861E-2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2.6470978484372854E-2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3.3539879666480532E-2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2.7230271769806302E-2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1.9293402853846509E-2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2.2147486450583287E-2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2.3043997066132471E-2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2.5538029090892866E-2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1.80888044594949E-2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1.9874570997886032E-2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3.9247743229688936E-2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3.7129221548739766E-2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3.4002482557890623E-2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3.0978422423892704E-2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3.647774394344494E-2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3.2703507636931972E-2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2.7986008374569549E-2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3.3028677002612472E-2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3.4235196392547795E-2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3.4176056761044515E-2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3.6410586677945167E-2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3.2209680664340157E-2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4.0618222640087298E-2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3.7373508518312892E-2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3.9753419796059841E-2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3.9854012802921446E-2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3.3997282549289354E-2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3.6458452352307713E-2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6.6477331678424401E-2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6.3437761529526071E-2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5.9741739533791582E-2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7.3114377695518096E-2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6.8387042212372684E-2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6.564023285085363E-2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5.0544352146319138E-2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5.7879613457382684E-2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5.3158539656708914E-2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4.8683404776485029E-2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5.9458658808487996E-2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5.8023144511104574E-2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2.8886732556862249E-2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3.2832981420490848E-2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3.2707282554084838E-2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3.0238248175182614E-2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3.6610926619094375E-2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4.1884696303743585E-2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2.829374374570226E-2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2.3053468721704329E-2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2.2655984289267961E-2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2.461906621556742E-2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2.4948754882892388E-2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2.6248383937748754E-2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2.8191549222265744E-2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2.8708782275023381E-2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3.214219619198988E-2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3.4307895368635988E-2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2.9291694302602256E-2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3.0346128212727974E-2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3.8261221761852982E-2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3.5962698559047324E-2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4.2156783640811657E-2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4.521758942567855E-2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3.7820097429283051E-2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2.9965554074047551E-2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4.7913090109630296E-2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4.5171943982354801E-2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4.8798433333164803E-2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5.1465448691642157E-2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4.4380464396732489E-2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4.2915274443651397E-2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3.2458901509905047E-2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3.666822212306653E-2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3.6248120721565691E-2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3.5093875008516573E-2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3.3479328866239388E-2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3.5469227666182324E-2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3.0277683505854913E-2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2.9518575312991402E-2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3.8750644866305528E-2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2.7752585481809033E-2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2.8824001796475374E-2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3.4233133960006601E-2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2.6184294266291985E-2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2.8100491570536512E-2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2.8238989707560558E-2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2.9187530478014256E-2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2.6252795717275346E-2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2.7674416810419045E-2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2.1450911689346652E-2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2.2183907587229212E-2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1.9774555593432774E-2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1.8638495941427857E-2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2.8020086868046024E-2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2.5435188317371793E-2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3.8697442254365999E-2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3.8582444193978604E-2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4.1477010413282667E-2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4.4618518950020114E-2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4.3737120083708447E-2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4.2206821824809282E-2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5.808182641795101E-2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6.0534542592812324E-2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5.8286008402740563E-2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6.1886981290254273E-2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5.8247540832499389E-2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5.261354954064501E-2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3.1972863577848232E-2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3.4494208098814871E-2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2.8572891299213143E-2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3.3015361013315481E-2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3.7229155265044334E-2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3.2422726528638091E-2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4.0704799698397576E-2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4.4933364858572356E-2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3.8583361236549818E-2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4.29670840187657E-2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4.5150648934680016E-2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4.5470601811979927E-2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3.8314354515238014E-2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3.6257466342476841E-2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3.6890763258673243E-2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3.9868707134029346E-2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3.2678830007014437E-2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4.1546797520736201E-2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1.889838269420574E-2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2.5070051206209865E-2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2.4337542778990473E-2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3.093417674585841E-2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2.5135582594613348E-2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2.5209514763806951E-2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1.8310154619005869E-2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2.2504107653098071E-2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1.8290425624644335E-2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2.2225544714693957E-2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2.2947928231808801E-2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1.7795919145872308E-2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3.5958414599450705E-2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3.0398913615235168E-2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3.787714759415417E-2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3.4757910693908878E-2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3.1250184666598679E-2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2.598619504303934E-2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1.3965973965299083E-2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1.4678438501949387E-2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2.5915580786387782E-2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2.1417348187262597E-2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1.2942427764508047E-2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6.1542395691380758E-3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1.5153942769465356E-2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1.5613504087952368E-2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1.674404322410239E-2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1.6471551717072597E-2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1.346219240611024E-2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1.5930122714461703E-2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2.0488781139482048E-2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2.526745055221391E-2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2.2102327254348353E-2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2.3063843221315272E-2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2.3283651331019284E-2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1.9220693189425653E-2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1.6420650897843947E-2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2.1321407749698373E-2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1.8938357431879993E-2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2.2019483822389052E-2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2.2655973467418544E-2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2.7304743719430036E-2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2.7942931537865201E-2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2.629744067530182E-2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2.5544301709592876E-2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2.3424605000084586E-2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2.6915572793070108E-2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2.90856307128462E-2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2.7755258811012595E-2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2.903936100470661E-2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2.3186773308560005E-2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3.3996790666793064E-2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3.5660735619181816E-2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2.2723328644406626E-2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3.5618447530375352E-2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4.0147184440501915E-2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4.068586643241523E-2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3.746017580802441E-2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3.6607839935713926E-2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3.4622168183348956E-2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2.9723456879644505E-2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3.3760059325991021E-2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3.1050664537877193E-2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3.67810862666762E-2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3.1494685166041148E-2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2.920307815624068E-2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3.7169694180610113E-2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4.1918616128254982E-2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4.3102837348282463E-2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5.548968800844678E-2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4.2782916956893624E-2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3.0236917902687566E-2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3.2872767508454359E-2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4.6229961258070995E-2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5.5123809098887699E-2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4.3149207565559733E-2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4.4594875219063468E-2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4.1123532928520667E-2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3.6051266750101618E-2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3.4484750490264782E-2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3.2923617102607272E-2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3.7966819709376542E-2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4.0820803473944123E-2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3.8555313439230909E-2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5.1968423144926446E-2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4.8241990041874239E-2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4.1850519470913339E-2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3.3275381484669353E-2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4.3388032274635391E-2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4.050153522722777E-2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4.1091859445749224E-2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3.9540988912438957E-2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3.9937666118565973E-2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4.1338639580825509E-2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4.169239421379678E-2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4.7519516701369557E-2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3.369597563224791E-2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3.2301467680478479E-2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3.2453268469876617E-2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3.1457044157977565E-2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3.6358526499834287E-2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3.5144406810333262E-2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3.0645449418720716E-2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3.2431176875069578E-2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3.2863347983856483E-2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2.8534883353045437E-2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3.5469228720880874E-2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3.4460532801019905E-2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3.0841320010875473E-2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2.865666252137733E-2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2.7529381732412039E-2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2.9767024352205018E-2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3.1686556978792968E-2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3.3494321087429668E-2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2.6032158014076101E-2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2.263523047907845E-2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2.3828622011282885E-2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2.7374985767552262E-2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1.777637025948664E-2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3.4057785794644246E-2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3.8369103246173042E-2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3.4100113397051768E-2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3.2608142352426484E-2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2.8305117769801269E-2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2.86967506267779E-2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3.7444097185322267E-2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3.7714114410323907E-2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3.4004334090493638E-2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3.199318305058485E-2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3.521419620767352E-2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3.1060585052738787E-2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2.8660826481141877E-2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2.2672956074479167E-2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2.8087595653764286E-2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2.655175559512668E-2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2.9715411682912585E-2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2.6500962735193978E-2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2.1906232887188404E-2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4.0624208936166806E-2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3.5218194707665962E-2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4.0413704164750985E-2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4.4130030581145174E-2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3.9113286685803494E-2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3.0915776000872919E-2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3.9271234002354882E-2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3.8482056642328066E-2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4.036788721264073E-2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3.4239414273455449E-2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4.0503028221933635E-2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3.592545642741074E-2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4.563161555042039E-2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4.6657176953345036E-2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4.8523634995495613E-2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4.9633790775865716E-2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5.4047108197206484E-2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4.8421409942731364E-2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6.6668901421061966E-2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6.6277816685989199E-2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6.7668803239308239E-2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7.2485125727378419E-2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6.793580602898408E-2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7.4368772068735156E-2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6.1885678853573323E-2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5.8553377006983043E-2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6.3651077181514859E-2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6.0247628239695983E-2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5.8474493093167323E-2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5.8869592940136384E-2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5">
      <c r="A69" s="110">
        <f t="shared" ref="A69:A111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4.7713882039585709E-2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5.2773468476936758E-2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5.5505178191320059E-2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5.2642129098058321E-2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5.2185573982037603E-2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4.8683763564224325E-2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5.4737081689388178E-2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5.1552155378102871E-2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5.2392063753733176E-2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4.9237398089115425E-2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5.2963880800524832E-2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5.0819530731697204E-2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7.3672592777808799E-2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7.518262902192796E-2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6.7388390429747425E-2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7.4381759219980692E-2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7.3314861451222235E-2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8.0417238813412339E-2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6.950753900936979E-2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6.9256192976226094E-2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7.6103321296795645E-2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7.6225165756825808E-2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6.4539428696940737E-2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6.4400169601499302E-2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6.0360531075257962E-2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6.2639722451166335E-2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6.1417483490655789E-2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6.8467264052096466E-2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6.0629580850222631E-2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6.1304199717964192E-2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6.5501717487751909E-2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6.1396174753997501E-2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6.2821457868655228E-2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6.2240156745021924E-2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5.9873107604006215E-2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6.598064888045907E-2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4.9993772500254385E-2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4.9350471642873428E-2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4.5620185345912168E-2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4.5301597604330945E-2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4.9251204613318444E-2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4.9036725435473993E-2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5.1348476379207142E-2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5.3433989670724769E-2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5.0786373469694945E-2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4.659288617966828E-2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4.7896149376340125E-2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5.0036957604143506E-2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4.5340011207647413E-2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6.0225164509715379E-2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5.960427115896394E-2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6.0739233887102007E-2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6.3323931661345423E-2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5.6460189490126877E-2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6.3531778947333306E-2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5.8889839205681804E-2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6.6441939987893273E-2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6.6918211939876349E-2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6.3506936505733247E-2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7.291385735253697E-2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7.7614443200404448E-2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6.7219580839784188E-2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5.75787312029159E-2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7.6704748141690038E-2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7.8178313695163038E-2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7.8215474342873792E-2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7.3389077992521701E-2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6.2482537705801811E-2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7.8582275671276403E-2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6.9633880946788906E-2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8.3754060373825823E-2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8.5858183974304003E-2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8.5401514895506292E-2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7.6925545164763243E-2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8.3391165193748895E-2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7.2252721148119647E-2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8.1093918728547987E-2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7.7545496927764912E-2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7.9525994113905707E-2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7.6790302504688324E-2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7.9573527074891404E-2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7.2870564981044827E-2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7.4666967477925228E-2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7.2698946476225768E-2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5.9578355762690549E-2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5.8219487762752431E-2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5.8865053264280265E-2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6.6211057437000731E-2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6.6095580125910658E-2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5.3054454716255695E-2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6.7789928256195342E-2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6.3700359372256266E-2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6.1873190529190936E-2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6.4373705221829169E-2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6.0752003200670757E-2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6.2591028386031144E-2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6.3077290324396795E-2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7.7981483706818455E-2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0.12442791605355219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0.1225980935243256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0.12241216390812393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0.13680632267064619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0.14180495639256052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0.12326648875119295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0.12146015126213849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0.12757501507562252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0.12179890371797142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0.1307483734730237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0.13177804233588808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0.12953542006163632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0.13658008573656444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0.13990105394925623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8.3025060062706713E-2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8.612751353074799E-2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8.3056026132919625E-2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7.7189699649289345E-2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7.3956982684887596E-2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7.3826180359703342E-2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8.175730451777774E-2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0.12805283200242901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0.1290547952761214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0.13011902206014558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0.11811740816823679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0.12825834239127931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0.12757877971198539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0.1195271825339812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0.2544641332066091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0.25084997475967419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0.25698049898302866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0.25228747326784617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0.28354861333531112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0.2584609455383633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0.24308679453367188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0.20667491244104963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0.19551815973106401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0.21203681979011701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0.21711863705681056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0.19503902622166902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0.22292733205987769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0.24190884114252698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0.13233454713944215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0.14973905493530637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0.11889319282549415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0.1169122273133536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0.1089586501875468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0.13535663533264719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0.11310171215911047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0.10999763245314043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0.11482187140392397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0.11279330233265372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8.766686708165472E-2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0.10345253032237367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9.3075061656613833E-2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0.1046066580957834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8.8236735795012233E-2</v>
      </c>
      <c r="D92" s="24">
        <f ca="1">+NAC_d!CH93</f>
        <v>8.3712968427366308E-2</v>
      </c>
      <c r="E92" s="24">
        <f ca="1">+NAC_d!CQ93</f>
        <v>9.028164903905056E-2</v>
      </c>
      <c r="F92" s="24">
        <f t="shared" ca="1" si="48"/>
        <v>-6.5686806116842522E-3</v>
      </c>
      <c r="H92" s="24">
        <f>+GBA_d!$AB120</f>
        <v>9.2271810127675602E-2</v>
      </c>
      <c r="I92" s="24">
        <f>+GBA_d!$Q120</f>
        <v>8.9696791312926294E-2</v>
      </c>
      <c r="J92" s="24">
        <f>+GBA_d!$Z120</f>
        <v>9.2030010114819927E-2</v>
      </c>
      <c r="K92" s="24">
        <f t="shared" si="49"/>
        <v>-2.3332188018936328E-3</v>
      </c>
      <c r="M92" s="24">
        <f>+PAM_d!$AB120</f>
        <v>8.7635860887988581E-2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9.1020858661966964E-2</v>
      </c>
      <c r="S92" s="24">
        <f>+NOA_d!$Q120</f>
        <v>9.0961241703975793E-2</v>
      </c>
      <c r="T92" s="24">
        <f>+NOA_d!$Z120</f>
        <v>9.3166635516070739E-2</v>
      </c>
      <c r="U92" s="24">
        <f t="shared" si="51"/>
        <v>-2.2053938120949468E-3</v>
      </c>
      <c r="W92" s="24">
        <f>+NEA_d!$AB120</f>
        <v>6.2869625393418893E-2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8.1495061408456415E-2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8.4532521256315718E-2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-6.5686806116842522E-3</v>
      </c>
      <c r="AN92" s="48">
        <f t="shared" si="56"/>
        <v>-2.3332188018936328E-3</v>
      </c>
      <c r="AO92" s="48">
        <f t="shared" si="57"/>
        <v>-4.0636929621575835E-3</v>
      </c>
      <c r="AP92" s="48">
        <f t="shared" si="58"/>
        <v>-2.2053938120949468E-3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-1.5642399233893507E-3</v>
      </c>
      <c r="BB92" s="48">
        <f t="shared" si="65"/>
        <v>-5.4478822203748078E-4</v>
      </c>
      <c r="BC92" s="48">
        <f t="shared" si="66"/>
        <v>-1.3813534426327563E-3</v>
      </c>
      <c r="BD92" s="48">
        <f t="shared" si="67"/>
        <v>-9.2189520237503009E-4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4.203681022202721E-2</v>
      </c>
      <c r="D93" s="24">
        <f ca="1">+NAC_d!CH94</f>
        <v>4.2767272618964736E-2</v>
      </c>
      <c r="E93" s="24">
        <f ca="1">+NAC_d!CQ94</f>
        <v>4.0822916113999463E-2</v>
      </c>
      <c r="F93" s="24">
        <f t="shared" ca="1" si="48"/>
        <v>1.9443565049652722E-3</v>
      </c>
      <c r="H93" s="24">
        <f>+GBA_d!$AB121</f>
        <v>4.3005823851510305E-2</v>
      </c>
      <c r="I93" s="24">
        <f>+GBA_d!$Q121</f>
        <v>4.5673855479398062E-2</v>
      </c>
      <c r="J93" s="24">
        <f>+GBA_d!$Z121</f>
        <v>4.0975733648126234E-2</v>
      </c>
      <c r="K93" s="24">
        <f t="shared" si="49"/>
        <v>4.6981218312718287E-3</v>
      </c>
      <c r="M93" s="24">
        <f>+PAM_d!$AB121</f>
        <v>4.0158781762211548E-2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4.1700910000279645E-2</v>
      </c>
      <c r="S93" s="24">
        <f>+NOA_d!$Q121</f>
        <v>4.2607850251359602E-2</v>
      </c>
      <c r="T93" s="24">
        <f>+NOA_d!$Z121</f>
        <v>4.087192586695898E-2</v>
      </c>
      <c r="U93" s="24">
        <f t="shared" si="51"/>
        <v>1.7359243844006222E-3</v>
      </c>
      <c r="W93" s="24">
        <f>+NEA_d!$AB121</f>
        <v>3.7307587374065143E-2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4.2669612632195264E-2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4.520328397786022E-2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1.9443565049652722E-3</v>
      </c>
      <c r="AN93" s="48">
        <f t="shared" si="56"/>
        <v>4.6981218312718287E-3</v>
      </c>
      <c r="AO93" s="48">
        <f t="shared" si="57"/>
        <v>4.140041653962756E-3</v>
      </c>
      <c r="AP93" s="48">
        <f t="shared" si="58"/>
        <v>1.7359243844006222E-3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4.6981218312718287E-3</v>
      </c>
      <c r="AY93" s="35">
        <f t="shared" si="46"/>
        <v>45413</v>
      </c>
      <c r="BA93" s="48">
        <f t="shared" ca="1" si="64"/>
        <v>-8.4329331834840737E-4</v>
      </c>
      <c r="BB93" s="48">
        <f t="shared" si="65"/>
        <v>4.7096461567301223E-4</v>
      </c>
      <c r="BC93" s="48">
        <f t="shared" si="66"/>
        <v>-2.9924039327792568E-4</v>
      </c>
      <c r="BD93" s="48">
        <f t="shared" si="67"/>
        <v>-7.4515448374532867E-4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4.5630429466068323E-2</v>
      </c>
      <c r="D94" s="24">
        <f ca="1">+NAC_d!CH95</f>
        <v>4.3918407629484513E-2</v>
      </c>
      <c r="E94" s="24">
        <f ca="1">+NAC_d!CQ95</f>
        <v>4.7095124208664352E-2</v>
      </c>
      <c r="F94" s="24">
        <f t="shared" ca="1" si="48"/>
        <v>-3.1767165791798391E-3</v>
      </c>
      <c r="H94" s="24">
        <f>+GBA_d!$AB122</f>
        <v>4.3535999562241745E-2</v>
      </c>
      <c r="I94" s="24">
        <f>+GBA_d!$Q122</f>
        <v>3.8149657710168983E-2</v>
      </c>
      <c r="J94" s="24">
        <f>+GBA_d!$Z122</f>
        <v>4.5465041670347928E-2</v>
      </c>
      <c r="K94" s="24">
        <f t="shared" si="49"/>
        <v>-7.315383960178945E-3</v>
      </c>
      <c r="M94" s="24">
        <f>+PAM_d!$AB122</f>
        <v>4.737693199429116E-2</v>
      </c>
      <c r="N94" s="24">
        <f>+PAM_d!$Q122</f>
        <v>4.6289213062833845E-2</v>
      </c>
      <c r="O94" s="24">
        <f>+PAM_d!$Z122</f>
        <v>4.8416864066570309E-2</v>
      </c>
      <c r="P94" s="24">
        <f t="shared" si="50"/>
        <v>-2.1276510037364638E-3</v>
      </c>
      <c r="R94" s="24">
        <f>+NOA_d!$AB122</f>
        <v>4.759406961475765E-2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4.3818115281907044E-2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5.0647807869153016E-2</v>
      </c>
      <c r="AC94" s="24">
        <f>+CUY_d!$Q122</f>
        <v>4.9946185290121736E-2</v>
      </c>
      <c r="AD94" s="24">
        <f>+CUY_d!$Z122</f>
        <v>4.9570196994469518E-2</v>
      </c>
      <c r="AE94" s="24">
        <f t="shared" si="53"/>
        <v>3.759882956522187E-4</v>
      </c>
      <c r="AG94" s="24">
        <f>+PAT_d!$AB122</f>
        <v>4.9534044474444983E-2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-3.1767165791798391E-3</v>
      </c>
      <c r="AN94" s="48">
        <f t="shared" si="56"/>
        <v>-7.315383960178945E-3</v>
      </c>
      <c r="AO94" s="48">
        <f t="shared" si="57"/>
        <v>-2.1276510037364638E-3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3.759882956522187E-4</v>
      </c>
      <c r="AS94" s="48">
        <f t="shared" si="61"/>
        <v>1.0550330350524995E-3</v>
      </c>
      <c r="AU94" s="48">
        <f t="shared" si="62"/>
        <v>-7.315383960178945E-3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-6.0838991693660616E-4</v>
      </c>
      <c r="BB94" s="48">
        <f t="shared" si="65"/>
        <v>7.2573258920779116E-4</v>
      </c>
      <c r="BC94" s="48">
        <f t="shared" si="66"/>
        <v>1.9975150426596958E-4</v>
      </c>
      <c r="BD94" s="48">
        <f t="shared" si="67"/>
        <v>-8.2226240691007924E-4</v>
      </c>
      <c r="BE94" s="48">
        <f t="shared" si="68"/>
        <v>-8.5502428431868027E-4</v>
      </c>
      <c r="BF94" s="48">
        <f t="shared" si="69"/>
        <v>-7.2625446598125387E-4</v>
      </c>
      <c r="BG94" s="48">
        <f t="shared" si="70"/>
        <v>6.3302296934268176E-4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4.0477411068634561E-2</v>
      </c>
      <c r="D95" s="24">
        <f ca="1">+NAC_d!CH96</f>
        <v>3.8219628180359511E-2</v>
      </c>
      <c r="E95" s="24">
        <f ca="1">+NAC_d!CQ96</f>
        <v>4.2219878735694216E-2</v>
      </c>
      <c r="F95" s="24">
        <f t="shared" ref="F95:F107" ca="1" si="71">+D95-E95</f>
        <v>-4.0002505553347056E-3</v>
      </c>
      <c r="H95" s="24">
        <f>+GBA_d!$AB123</f>
        <v>4.0371942876526123E-2</v>
      </c>
      <c r="I95" s="24">
        <f>+GBA_d!$Q123</f>
        <v>3.8088458071369624E-2</v>
      </c>
      <c r="J95" s="24">
        <f>+GBA_d!$Z123</f>
        <v>4.1829663921379767E-2</v>
      </c>
      <c r="K95" s="24">
        <f t="shared" ref="K95:K107" si="72">+I95-J95</f>
        <v>-3.7412058500101431E-3</v>
      </c>
      <c r="M95" s="24">
        <f>+PAM_d!$AB123</f>
        <v>3.9323157743564652E-2</v>
      </c>
      <c r="N95" s="24">
        <f>+PAM_d!$Q123</f>
        <v>3.7155443027724555E-2</v>
      </c>
      <c r="O95" s="24">
        <f>+PAM_d!$Z123</f>
        <v>4.1496378326234762E-2</v>
      </c>
      <c r="P95" s="24">
        <f t="shared" ref="P95:P107" si="73">+N95-O95</f>
        <v>-4.3409352985102068E-3</v>
      </c>
      <c r="R95" s="24">
        <f>+NOA_d!$AB123</f>
        <v>3.5859446279410845E-2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4.606758600499572E-2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4.5914975417206128E-2</v>
      </c>
      <c r="AC95" s="24">
        <f>+CUY_d!$Q123</f>
        <v>4.1611351381840356E-2</v>
      </c>
      <c r="AD95" s="24">
        <f>+CUY_d!$Z123</f>
        <v>5.0669044332173563E-2</v>
      </c>
      <c r="AE95" s="24">
        <f t="shared" ref="AE95:AE107" si="76">+AC95-AD95</f>
        <v>-9.0576929503332071E-3</v>
      </c>
      <c r="AG95" s="24">
        <f>+PAT_d!$AB123</f>
        <v>4.1609773460840715E-2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-4.0002505553347056E-3</v>
      </c>
      <c r="AN95" s="48">
        <f t="shared" ref="AN95:AN107" si="80">+K95</f>
        <v>-3.7412058500101431E-3</v>
      </c>
      <c r="AO95" s="48">
        <f t="shared" ref="AO95:AO107" si="81">+P95</f>
        <v>-4.3409352985102068E-3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-9.0576929503332071E-3</v>
      </c>
      <c r="AS95" s="48">
        <f t="shared" ref="AS95:AS107" si="85">+AJ95</f>
        <v>-7.4292807044984421E-4</v>
      </c>
      <c r="AU95" s="48">
        <f t="shared" ref="AU95:AU107" si="86">+MIN(AN95:AS95)</f>
        <v>-9.0576929503332071E-3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-4.9770731088207476E-4</v>
      </c>
      <c r="BB95" s="48">
        <f t="shared" ref="BB95:BB107" si="90">+AVERAGE(AN84:AN95)</f>
        <v>7.7030387012414858E-4</v>
      </c>
      <c r="BC95" s="48">
        <f t="shared" ref="BC95:BC107" si="91">+AVERAGE(AO84:AO95)</f>
        <v>2.9762275674657018E-4</v>
      </c>
      <c r="BD95" s="48">
        <f t="shared" ref="BD95:BD107" si="92">+AVERAGE(AP84:AP95)</f>
        <v>-1.0375753080845336E-3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-1.1008572269161077E-3</v>
      </c>
      <c r="BG95" s="48">
        <f t="shared" ref="BG95:BG107" si="95">+AVERAGE(AS84:AS95)</f>
        <v>9.3825347483145194E-4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4.1792042876971358E-2</v>
      </c>
      <c r="D96" s="24">
        <f ca="1">+NAC_d!CH97</f>
        <v>4.1970271948734039E-2</v>
      </c>
      <c r="E96" s="24">
        <f ca="1">+NAC_d!CQ97</f>
        <v>4.2459749083666232E-2</v>
      </c>
      <c r="F96" s="24">
        <f t="shared" ca="1" si="71"/>
        <v>-4.8947713493219247E-4</v>
      </c>
      <c r="H96" s="24">
        <f>+GBA_d!$AB124</f>
        <v>4.1377770776646283E-2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3.9069410474624977E-2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5.0454589804555638E-2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4.3657400949174807E-2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4.5173898717675742E-2</v>
      </c>
      <c r="AC96" s="24">
        <f>+CUY_d!$Q124</f>
        <v>4.5877680900029638E-2</v>
      </c>
      <c r="AD96" s="24">
        <f>+CUY_d!$Z124</f>
        <v>4.3625223770517252E-2</v>
      </c>
      <c r="AE96" s="24">
        <f t="shared" si="76"/>
        <v>2.2524571295123863E-3</v>
      </c>
      <c r="AG96" s="24">
        <f>+PAT_d!$AB124</f>
        <v>4.6117444825600984E-2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-4.8947713493219247E-4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2.2524571295123863E-3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-1.3930324817031197E-3</v>
      </c>
      <c r="BB96" s="48">
        <f t="shared" si="90"/>
        <v>3.2509039771163227E-5</v>
      </c>
      <c r="BC96" s="48">
        <f t="shared" si="91"/>
        <v>-4.0469152320819307E-4</v>
      </c>
      <c r="BD96" s="48">
        <f t="shared" si="92"/>
        <v>-2.3327920112652576E-3</v>
      </c>
      <c r="BE96" s="48">
        <f t="shared" si="93"/>
        <v>-1.5986975545857114E-3</v>
      </c>
      <c r="BF96" s="48">
        <f t="shared" si="94"/>
        <v>-1.6438330333696238E-3</v>
      </c>
      <c r="BG96" s="48">
        <f t="shared" si="95"/>
        <v>1.1894540983585038E-3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3.4695622189933495E-2</v>
      </c>
      <c r="D97" s="24">
        <f ca="1">+NAC_d!CH98</f>
        <v>3.2916547037573851E-2</v>
      </c>
      <c r="E97" s="24">
        <f ca="1">+NAC_d!CQ98</f>
        <v>3.5809921426787517E-2</v>
      </c>
      <c r="F97" s="24">
        <f t="shared" ca="1" si="71"/>
        <v>-2.8933743892136654E-3</v>
      </c>
      <c r="H97" s="24">
        <f>+GBA_d!$AB125</f>
        <v>3.7177512181158612E-2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3.2135128597617024E-2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3.4199871840186358E-2</v>
      </c>
      <c r="S97" s="24">
        <f>+NOA_d!$Q125</f>
        <v>3.2607210395827257E-2</v>
      </c>
      <c r="T97" s="24">
        <f>+NOA_d!$Z125</f>
        <v>3.6916763248622697E-2</v>
      </c>
      <c r="U97" s="24">
        <f t="shared" si="74"/>
        <v>-4.3095528527954396E-3</v>
      </c>
      <c r="W97" s="24">
        <f>+NEA_d!$AB125</f>
        <v>3.2656876874425755E-2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3.031806617753996E-2</v>
      </c>
      <c r="AC97" s="24">
        <f>+CUY_d!$Q125</f>
        <v>2.8863302723906692E-2</v>
      </c>
      <c r="AD97" s="24">
        <f>+CUY_d!$Z125</f>
        <v>3.004893770839856E-2</v>
      </c>
      <c r="AE97" s="24">
        <f t="shared" si="76"/>
        <v>-1.1856349844918679E-3</v>
      </c>
      <c r="AG97" s="24">
        <f>+PAT_d!$AB125</f>
        <v>3.7263769835657046E-2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-2.8933743892136654E-3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-4.3095528527954396E-3</v>
      </c>
      <c r="AQ97" s="48">
        <f t="shared" si="83"/>
        <v>-9.875346083150216E-4</v>
      </c>
      <c r="AR97" s="48">
        <f t="shared" si="84"/>
        <v>-1.1856349844918679E-3</v>
      </c>
      <c r="AS97" s="48">
        <f t="shared" si="85"/>
        <v>-9.757219242538806E-4</v>
      </c>
      <c r="AU97" s="48">
        <f t="shared" si="86"/>
        <v>-4.3095528527954396E-3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-2.3444820931343888E-3</v>
      </c>
      <c r="BB97" s="48">
        <f t="shared" si="90"/>
        <v>-6.1779591755212193E-4</v>
      </c>
      <c r="BC97" s="48">
        <f t="shared" si="91"/>
        <v>-1.1165174905058233E-3</v>
      </c>
      <c r="BD97" s="48">
        <f t="shared" si="92"/>
        <v>-3.1522393407729852E-3</v>
      </c>
      <c r="BE97" s="48">
        <f t="shared" si="93"/>
        <v>-2.1955850707162106E-3</v>
      </c>
      <c r="BF97" s="48">
        <f t="shared" si="94"/>
        <v>-2.7639997247720558E-3</v>
      </c>
      <c r="BG97" s="48">
        <f t="shared" si="95"/>
        <v>1.8700359153078772E-4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2.7023209757632838E-2</v>
      </c>
      <c r="D98" s="24">
        <f ca="1">+NAC_d!CH99</f>
        <v>2.4175882228495205E-2</v>
      </c>
      <c r="E98" s="24">
        <f ca="1">+NAC_d!CQ99</f>
        <v>2.9332242628714589E-2</v>
      </c>
      <c r="F98" s="24">
        <f t="shared" ca="1" si="71"/>
        <v>-5.1563604002193841E-3</v>
      </c>
      <c r="H98" s="24">
        <f>+GBA_d!$AB126</f>
        <v>2.8202663042794729E-2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2.5654479044446621E-2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2.5513946084953609E-2</v>
      </c>
      <c r="S98" s="24">
        <f>+NOA_d!$Q126</f>
        <v>2.2421459065969707E-2</v>
      </c>
      <c r="T98" s="24">
        <f>+NOA_d!$Z126</f>
        <v>2.9418583534595255E-2</v>
      </c>
      <c r="U98" s="24">
        <f t="shared" si="74"/>
        <v>-6.9971244686255485E-3</v>
      </c>
      <c r="W98" s="24">
        <f>+NEA_d!$AB126</f>
        <v>2.5623967395638658E-2</v>
      </c>
      <c r="X98" s="24">
        <f>+NEA_d!$Q126</f>
        <v>2.4536199459760599E-2</v>
      </c>
      <c r="Y98" s="24">
        <f>+NEA_d!$Z126</f>
        <v>2.7971020738450703E-2</v>
      </c>
      <c r="Z98" s="24">
        <f t="shared" si="75"/>
        <v>-3.4348212786901033E-3</v>
      </c>
      <c r="AB98" s="24">
        <f>+CUY_d!$AB126</f>
        <v>2.2444358129773745E-2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3.2338033151974921E-2</v>
      </c>
      <c r="AH98" s="24">
        <f>+PAT_d!$Q126</f>
        <v>3.2394046237198326E-2</v>
      </c>
      <c r="AI98" s="24">
        <f>+PAT_d!$Z126</f>
        <v>3.4927932192869937E-2</v>
      </c>
      <c r="AJ98" s="24">
        <f t="shared" si="77"/>
        <v>-2.5338859556716109E-3</v>
      </c>
      <c r="AK98" s="24"/>
      <c r="AL98" s="35">
        <f t="shared" si="78"/>
        <v>45566</v>
      </c>
      <c r="AM98" s="48">
        <f t="shared" ca="1" si="79"/>
        <v>-5.1563604002193841E-3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-6.9971244686255485E-3</v>
      </c>
      <c r="AQ98" s="48">
        <f t="shared" si="83"/>
        <v>-3.4348212786901033E-3</v>
      </c>
      <c r="AR98" s="48">
        <f t="shared" si="84"/>
        <v>-7.8006871147779933E-3</v>
      </c>
      <c r="AS98" s="48">
        <f t="shared" si="85"/>
        <v>-2.5338859556716109E-3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-2.5130074952990356E-3</v>
      </c>
      <c r="BB98" s="48">
        <f t="shared" si="90"/>
        <v>-1.2730001767829642E-3</v>
      </c>
      <c r="BC98" s="48">
        <f t="shared" si="91"/>
        <v>-1.1370234552005587E-3</v>
      </c>
      <c r="BD98" s="48">
        <f t="shared" si="92"/>
        <v>-3.515085460244316E-3</v>
      </c>
      <c r="BE98" s="48">
        <f t="shared" si="93"/>
        <v>-1.8272647817047516E-3</v>
      </c>
      <c r="BF98" s="48">
        <f t="shared" si="94"/>
        <v>-3.5622234842300573E-3</v>
      </c>
      <c r="BG98" s="48">
        <f t="shared" si="95"/>
        <v>3.7903741667751532E-5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2.4312104112739874E-2</v>
      </c>
      <c r="D99" s="24">
        <f ca="1">+NAC_d!CH100</f>
        <v>1.9836577247189124E-2</v>
      </c>
      <c r="E99" s="24">
        <f ca="1">+NAC_d!CQ100</f>
        <v>2.7118463615909194E-2</v>
      </c>
      <c r="F99" s="24">
        <f t="shared" ca="1" si="71"/>
        <v>-7.2818863687200697E-3</v>
      </c>
      <c r="H99" s="24">
        <f>+GBA_d!$AB127</f>
        <v>2.6013303472445681E-2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2.3137163776276948E-2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1.9266449044730294E-2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1.7763802482029467E-2</v>
      </c>
      <c r="X99" s="24">
        <f>+NEA_d!$Q127</f>
        <v>1.5344023419963548E-2</v>
      </c>
      <c r="Y99" s="24">
        <f>+NEA_d!$Z127</f>
        <v>2.2385333877033897E-2</v>
      </c>
      <c r="Z99" s="24">
        <f t="shared" si="75"/>
        <v>-7.0413104570703489E-3</v>
      </c>
      <c r="AB99" s="24">
        <f>+CUY_d!$AB127</f>
        <v>2.1378599320499792E-2</v>
      </c>
      <c r="AC99" s="24">
        <f>+CUY_d!$Q127</f>
        <v>1.8155233465360521E-2</v>
      </c>
      <c r="AD99" s="24">
        <f>+CUY_d!$Z127</f>
        <v>2.5271113494846009E-2</v>
      </c>
      <c r="AE99" s="24">
        <f t="shared" si="76"/>
        <v>-7.1158800294854885E-3</v>
      </c>
      <c r="AG99" s="24">
        <f>+PAT_d!$AB127</f>
        <v>3.2889952025316749E-2</v>
      </c>
      <c r="AH99" s="24">
        <f>+PAT_d!$Q127</f>
        <v>3.4183572001813767E-2</v>
      </c>
      <c r="AI99" s="24">
        <f>+PAT_d!$Z127</f>
        <v>3.3853340427951073E-2</v>
      </c>
      <c r="AJ99" s="24">
        <f t="shared" si="77"/>
        <v>3.3023157386269375E-4</v>
      </c>
      <c r="AK99" s="24"/>
      <c r="AL99" s="35">
        <f t="shared" si="78"/>
        <v>45597</v>
      </c>
      <c r="AM99" s="48">
        <f t="shared" ca="1" si="79"/>
        <v>-7.2818863687200697E-3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-7.0413104570703489E-3</v>
      </c>
      <c r="AR99" s="48">
        <f t="shared" si="84"/>
        <v>-7.1158800294854885E-3</v>
      </c>
      <c r="AS99" s="48">
        <f t="shared" si="85"/>
        <v>3.3023157386269375E-4</v>
      </c>
      <c r="AU99" s="48">
        <f t="shared" si="86"/>
        <v>-8.3923790598681158E-3</v>
      </c>
      <c r="AV99" s="48">
        <f t="shared" si="87"/>
        <v>3.3023157386269375E-4</v>
      </c>
      <c r="AY99" s="35">
        <f t="shared" si="88"/>
        <v>45597</v>
      </c>
      <c r="BA99" s="48">
        <f t="shared" ca="1" si="89"/>
        <v>-3.5137068270006586E-3</v>
      </c>
      <c r="BB99" s="48">
        <f t="shared" si="90"/>
        <v>-2.323073091417438E-3</v>
      </c>
      <c r="BC99" s="48">
        <f t="shared" si="91"/>
        <v>-2.0557900388700387E-3</v>
      </c>
      <c r="BD99" s="48">
        <f t="shared" si="92"/>
        <v>-4.6515986615345466E-3</v>
      </c>
      <c r="BE99" s="48">
        <f t="shared" si="93"/>
        <v>-3.0770207040600925E-3</v>
      </c>
      <c r="BF99" s="48">
        <f t="shared" si="94"/>
        <v>-4.8717603011659656E-3</v>
      </c>
      <c r="BG99" s="48">
        <f t="shared" si="95"/>
        <v>-1.1556214819713473E-4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2.7026899600310017E-2</v>
      </c>
      <c r="D100" s="24">
        <f ca="1">+NAC_d!CH101</f>
        <v>2.6407521877044537E-2</v>
      </c>
      <c r="E100" s="24">
        <f ca="1">+NAC_d!CQ101</f>
        <v>2.7520529043954411E-2</v>
      </c>
      <c r="F100" s="24">
        <f t="shared" ca="1" si="71"/>
        <v>-1.113007166909874E-3</v>
      </c>
      <c r="H100" s="24">
        <f>+GBA_d!$AB128</f>
        <v>2.8655273911321277E-2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2.5251585398556875E-2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2.7169856599032816E-2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2.9301617430987692E-2</v>
      </c>
      <c r="X100" s="24">
        <f>+NEA_d!$Q128</f>
        <v>2.8515737253044682E-2</v>
      </c>
      <c r="Y100" s="24">
        <f>+NEA_d!$Z128</f>
        <v>3.3736508412449906E-2</v>
      </c>
      <c r="Z100" s="24">
        <f t="shared" si="75"/>
        <v>-5.2207711594052242E-3</v>
      </c>
      <c r="AB100" s="24">
        <f>+CUY_d!$AB128</f>
        <v>2.3062593615844174E-2</v>
      </c>
      <c r="AC100" s="24">
        <f>+CUY_d!$Q128</f>
        <v>2.2580074932327943E-2</v>
      </c>
      <c r="AD100" s="24">
        <f>+CUY_d!$Z128</f>
        <v>2.3337361999060224E-2</v>
      </c>
      <c r="AE100" s="24">
        <f t="shared" si="76"/>
        <v>-7.5728706673228174E-4</v>
      </c>
      <c r="AG100" s="24">
        <f>+PAT_d!$AB128</f>
        <v>2.6495819913852747E-2</v>
      </c>
      <c r="AH100" s="24">
        <f>+PAT_d!$Q128</f>
        <v>2.7152073855692738E-2</v>
      </c>
      <c r="AI100" s="24">
        <f>+PAT_d!$Z128</f>
        <v>2.7934706101089501E-2</v>
      </c>
      <c r="AJ100" s="24">
        <f t="shared" si="77"/>
        <v>-7.8263224539676379E-4</v>
      </c>
      <c r="AK100" s="24"/>
      <c r="AL100" s="35">
        <f t="shared" si="78"/>
        <v>45627</v>
      </c>
      <c r="AM100" s="48">
        <f t="shared" ca="1" si="79"/>
        <v>-1.113007166909874E-3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-5.2207711594052242E-3</v>
      </c>
      <c r="AR100" s="48">
        <f t="shared" si="84"/>
        <v>-7.5728706673228174E-4</v>
      </c>
      <c r="AS100" s="48">
        <f t="shared" si="85"/>
        <v>-7.8263224539676379E-4</v>
      </c>
      <c r="AU100" s="48">
        <f t="shared" si="86"/>
        <v>-5.2207711594052242E-3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-4.3071296270677517E-3</v>
      </c>
      <c r="BB100" s="48">
        <f t="shared" si="90"/>
        <v>-2.890278016691191E-3</v>
      </c>
      <c r="BC100" s="48">
        <f t="shared" si="91"/>
        <v>-2.2418243156129649E-3</v>
      </c>
      <c r="BD100" s="48">
        <f t="shared" si="92"/>
        <v>-5.1988107112037425E-3</v>
      </c>
      <c r="BE100" s="48">
        <f t="shared" si="93"/>
        <v>-3.7107144436336523E-3</v>
      </c>
      <c r="BF100" s="48">
        <f t="shared" si="94"/>
        <v>-4.6857518523635844E-3</v>
      </c>
      <c r="BG100" s="48">
        <f t="shared" si="95"/>
        <v>-2.6106382020755586E-5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2.2219897915891185E-2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2.0234114180589513E-2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2.3479695538445755E-2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2.5850285224909397E-2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2.4796521174364372E-2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1.9666407829216581E-2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2.5060177814997253E-2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-3.9706224538544888E-3</v>
      </c>
      <c r="BB101" s="48">
        <f t="shared" si="90"/>
        <v>-2.5776709640280191E-3</v>
      </c>
      <c r="BC101" s="48">
        <f t="shared" si="91"/>
        <v>-1.7507630903795441E-3</v>
      </c>
      <c r="BD101" s="48">
        <f t="shared" si="92"/>
        <v>-4.7478364072481667E-3</v>
      </c>
      <c r="BE101" s="48">
        <f t="shared" si="93"/>
        <v>-3.5340306580330751E-3</v>
      </c>
      <c r="BF101" s="48">
        <f t="shared" si="94"/>
        <v>-3.2637696141963137E-3</v>
      </c>
      <c r="BG101" s="48">
        <f t="shared" si="95"/>
        <v>-4.7896555926626078E-4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2.4227402371077567E-2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2.2348251105860584E-2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2.5049293186714339E-2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2.5751567315128954E-2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1.9112393132259653E-2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2.6714263653926817E-2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3.20825549934729E-2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-2.7528285529560916E-3</v>
      </c>
      <c r="BB102" s="48">
        <f t="shared" si="90"/>
        <v>-2.0583968271173925E-3</v>
      </c>
      <c r="BC102" s="48">
        <f t="shared" si="91"/>
        <v>-1.3602842639098833E-3</v>
      </c>
      <c r="BD102" s="48">
        <f t="shared" si="92"/>
        <v>-3.2441348140441382E-3</v>
      </c>
      <c r="BE102" s="48">
        <f t="shared" si="93"/>
        <v>-2.5252728386124059E-3</v>
      </c>
      <c r="BF102" s="48">
        <f t="shared" si="94"/>
        <v>-2.3586614280688609E-3</v>
      </c>
      <c r="BG102" s="48">
        <f t="shared" si="95"/>
        <v>2.435187357909448E-5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3.7438289196340513E-2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3.8542769769347895E-2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3.6114210637193223E-2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4.3292425758025832E-2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3.1283883387685396E-2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3.5226652591624941E-2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3.3066613772764208E-2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-1.702910983616468E-3</v>
      </c>
      <c r="BB103" s="48">
        <f t="shared" si="90"/>
        <v>-1.568139563282019E-3</v>
      </c>
      <c r="BC103" s="48">
        <f t="shared" si="91"/>
        <v>-5.3022239447205377E-4</v>
      </c>
      <c r="BD103" s="48">
        <f t="shared" si="92"/>
        <v>-2.2867930336793276E-3</v>
      </c>
      <c r="BE103" s="48">
        <f t="shared" si="93"/>
        <v>-2.4057585969909182E-4</v>
      </c>
      <c r="BF103" s="48">
        <f t="shared" si="94"/>
        <v>-1.6340807094920213E-3</v>
      </c>
      <c r="BG103" s="48">
        <f t="shared" si="95"/>
        <v>-1.8045165191887813E-4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2.7785573537369324E-2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2.7577538869369755E-2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2.8134614522970391E-2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2.8667830962877838E-2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2.6623690309882653E-2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2.8546152344188336E-2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2.6696144787466736E-2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-1.0515963290281445E-3</v>
      </c>
      <c r="BB104" s="48">
        <f t="shared" si="90"/>
        <v>-1.3352236440529186E-3</v>
      </c>
      <c r="BC104" s="48">
        <f t="shared" si="91"/>
        <v>-9.9260184650284966E-5</v>
      </c>
      <c r="BD104" s="48">
        <f t="shared" si="92"/>
        <v>-1.7828048661424807E-3</v>
      </c>
      <c r="BE104" s="48">
        <f t="shared" si="93"/>
        <v>-1.2715984504946265E-4</v>
      </c>
      <c r="BF104" s="48">
        <f t="shared" si="94"/>
        <v>-1.1450413303173053E-3</v>
      </c>
      <c r="BG104" s="48">
        <f t="shared" si="95"/>
        <v>-9.4300653733040793E-5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1.4920721503487888E-2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1.5008447859677698E-2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1.5682934431768381E-2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1.2233061689830071E-2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1.2705034032927554E-2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1.631775536262281E-2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1.5043927495021148E-2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-1.5521172685847666E-3</v>
      </c>
      <c r="BB105" s="48">
        <f t="shared" si="90"/>
        <v>-2.0938921489257467E-3</v>
      </c>
      <c r="BC105" s="48">
        <f t="shared" si="91"/>
        <v>-7.739891527316356E-4</v>
      </c>
      <c r="BD105" s="48">
        <f t="shared" si="92"/>
        <v>-1.9982782094390417E-3</v>
      </c>
      <c r="BE105" s="48">
        <f t="shared" si="93"/>
        <v>-1.671995199418371E-4</v>
      </c>
      <c r="BF105" s="48">
        <f t="shared" si="94"/>
        <v>-1.2398320969171188E-3</v>
      </c>
      <c r="BG105" s="48">
        <f t="shared" si="95"/>
        <v>-4.0361056775832051E-5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1.6184535873871697E-2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2.0243753200644976E-2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1.3087472524450083E-2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1.2177238193853412E-2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1.0597560153735142E-2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9.6708077184364249E-3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1.8232502497023129E-2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-1.7975973991935696E-3</v>
      </c>
      <c r="BB106" s="48">
        <f t="shared" si="90"/>
        <v>-1.8251287414667676E-3</v>
      </c>
      <c r="BC106" s="48">
        <f t="shared" si="91"/>
        <v>-8.4617537609340176E-4</v>
      </c>
      <c r="BD106" s="48">
        <f t="shared" si="92"/>
        <v>-1.8062954517881573E-3</v>
      </c>
      <c r="BE106" s="48">
        <f t="shared" si="93"/>
        <v>-5.8266075285086838E-4</v>
      </c>
      <c r="BF106" s="48">
        <f t="shared" si="94"/>
        <v>-1.7313313190186475E-3</v>
      </c>
      <c r="BG106" s="48">
        <f t="shared" si="95"/>
        <v>-2.8850828605557027E-4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1.9031456224223087E-2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1.8679320347811057E-2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1.9929920797073342E-2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1.6764289838723689E-2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1.7051666315376801E-2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1.8568573615583395E-2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2.1419155864935258E-2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-1.6398445854784449E-3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-1.287013718907289E-3</v>
      </c>
      <c r="BE107" s="48">
        <f t="shared" si="93"/>
        <v>-7.4088109572138328E-4</v>
      </c>
      <c r="BF107" s="48">
        <f t="shared" si="94"/>
        <v>-1.0097066127431331E-3</v>
      </c>
      <c r="BG107" s="48">
        <f t="shared" si="95"/>
        <v>-5.5651409900403515E-4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1.8851062801829244E-2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1.8715637795281514E-2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1.8413812955563991E-2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1.9677895699320436E-2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1.6846544217424375E-2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2.1111180792394268E-2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1.954929666209182E-2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-1.792268020679703E-3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-1.7698719113132071E-3</v>
      </c>
      <c r="BE108" s="48">
        <f t="shared" ref="BE108" si="118">+AVERAGE(AQ97:AQ108)</f>
        <v>-1.1575753333835832E-3</v>
      </c>
      <c r="BF108" s="48">
        <f t="shared" ref="BF108" si="119">+AVERAGE(AR97:AR108)</f>
        <v>-1.6413695937007773E-3</v>
      </c>
      <c r="BG108" s="48">
        <f t="shared" ref="BG108" si="120">+AVERAGE(AS97:AS108)</f>
        <v>-8.723623512339832E-4</v>
      </c>
    </row>
    <row r="109" spans="1:59" x14ac:dyDescent="0.25">
      <c r="A109" s="110">
        <f t="shared" si="47"/>
        <v>109</v>
      </c>
      <c r="B109" s="35">
        <f>+NAC!A110</f>
        <v>45901</v>
      </c>
      <c r="C109" s="24">
        <f ca="1">+NAC_d!CR110</f>
        <v>2.0934606696705327E-2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2.0953170557133527E-2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2.0083347520879924E-2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2.1947335762450004E-2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1.7947295355935866E-2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2.1506033140109571E-2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2.3958537199836538E-2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-1.6190662227002679E-3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-1.6469993551789981E-3</v>
      </c>
      <c r="BE109" s="48">
        <f t="shared" ref="BE109" si="143">+AVERAGE(AQ98:AQ109)</f>
        <v>-1.0116703357172889E-3</v>
      </c>
      <c r="BF109" s="48">
        <f t="shared" ref="BF109" si="144">+AVERAGE(AR98:AR109)</f>
        <v>-1.5826351475771161E-3</v>
      </c>
      <c r="BG109" s="48">
        <f t="shared" ref="BG109" si="145">+AVERAGE(AS98:AS109)</f>
        <v>-9.5007905161638895E-4</v>
      </c>
    </row>
    <row r="110" spans="1:59" x14ac:dyDescent="0.25">
      <c r="A110" s="110">
        <f t="shared" si="47"/>
        <v>110</v>
      </c>
      <c r="B110" s="35">
        <f>+NAC!A111</f>
        <v>45931</v>
      </c>
      <c r="C110" s="24">
        <f ca="1">+NAC_d!CR111</f>
        <v>2.342266476809729E-2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2.3965787765641178E-2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2.3208022495716518E-2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2.1381891593889257E-2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2.1844374914688158E-2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2.3435119564376272E-2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2.4147869665913202E-2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-1.2188954900742011E-3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-8.1272193611225951E-4</v>
      </c>
      <c r="BF110" s="48">
        <f t="shared" ref="BF110" si="169">+AVERAGE(AR99:AR110)</f>
        <v>-7.2261223983484857E-4</v>
      </c>
      <c r="BG110" s="48">
        <f t="shared" ref="BG110" si="170">+AVERAGE(AS99:AS110)</f>
        <v>-8.2854173722618496E-4</v>
      </c>
    </row>
    <row r="111" spans="1:59" x14ac:dyDescent="0.25">
      <c r="A111" s="110">
        <f t="shared" si="47"/>
        <v>111</v>
      </c>
      <c r="B111" s="35">
        <f>+NAC!A112</f>
        <v>45962</v>
      </c>
      <c r="C111" s="24">
        <f ca="1">+NAC_d!CR112</f>
        <v>2.4754819122468463E-2</v>
      </c>
      <c r="D111" s="48">
        <f ca="1">+NAC_d!CH112</f>
        <v>2.5131469387128735E-2</v>
      </c>
      <c r="E111" s="48">
        <f ca="1">+NAC_d!CQ112</f>
        <v>2.4440891930038733E-2</v>
      </c>
      <c r="F111" s="48">
        <f t="shared" ref="F111" ca="1" si="171">+D111-E111</f>
        <v>6.9057745709000251E-4</v>
      </c>
      <c r="H111" s="24">
        <f>+GBA_d!$AB139</f>
        <v>2.4819751103297039E-2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2.4751169770490522E-2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2.297268270039643E-2</v>
      </c>
      <c r="S111" s="24">
        <f>+NOA_d!$Q139</f>
        <v>2.4841045346167823E-2</v>
      </c>
      <c r="T111" s="24">
        <f>+NOA_d!$Z139</f>
        <v>2.053742583432272E-2</v>
      </c>
      <c r="U111" s="24">
        <f t="shared" ref="U111" si="174">+S111-T111</f>
        <v>4.3036195118451026E-3</v>
      </c>
      <c r="W111" s="24">
        <f>+NEA_d!$AB139</f>
        <v>2.3768836137389338E-2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2.8233870524196236E-2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2.3265529002305385E-2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6.9057745709000251E-4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4.3036195118451026E-3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4.3036195118451026E-3</v>
      </c>
      <c r="AY111" s="35">
        <f t="shared" ref="AY111" si="188">+AL111</f>
        <v>45962</v>
      </c>
      <c r="BA111" s="48">
        <f t="shared" ref="BA111" ca="1" si="189">+AVERAGE(AM100:AM111)</f>
        <v>-5.5452350459002841E-4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5.4528560161674435E-5</v>
      </c>
      <c r="BE111" s="48">
        <f t="shared" ref="BE111" si="193">+AVERAGE(AQ100:AQ111)</f>
        <v>-1.2798557965139809E-4</v>
      </c>
      <c r="BF111" s="48">
        <f t="shared" ref="BF111" si="194">+AVERAGE(AR100:AR111)</f>
        <v>-7.180244418168262E-5</v>
      </c>
      <c r="BG111" s="48">
        <f t="shared" ref="BG111" si="195">+AVERAGE(AS100:AS111)</f>
        <v>-9.2299883048235776E-4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11"/>
  <sheetViews>
    <sheetView zoomScale="88" workbookViewId="0">
      <pane xSplit="2" ySplit="3" topLeftCell="AD101" activePane="bottomRight" state="frozen"/>
      <selection pane="topRight" activeCell="BH105" sqref="BH105"/>
      <selection pane="bottomLeft" activeCell="BH105" sqref="BH105"/>
      <selection pane="bottomRight" activeCell="A111" sqref="A111:XFD111"/>
    </sheetView>
  </sheetViews>
  <sheetFormatPr baseColWidth="10" defaultColWidth="11.42578125" defaultRowHeight="15" x14ac:dyDescent="0.25"/>
  <sheetData>
    <row r="1" spans="1:70" s="166" customFormat="1" x14ac:dyDescent="0.25">
      <c r="A1" s="246" t="s">
        <v>138</v>
      </c>
      <c r="B1" s="246"/>
      <c r="BL1" s="166" t="s">
        <v>139</v>
      </c>
    </row>
    <row r="2" spans="1:70" s="167" customFormat="1" x14ac:dyDescent="0.25">
      <c r="A2" s="246"/>
      <c r="B2" s="246"/>
      <c r="C2" s="248" t="s">
        <v>37</v>
      </c>
      <c r="D2" s="248"/>
      <c r="E2" s="248"/>
      <c r="F2" s="248"/>
      <c r="H2" s="248" t="s">
        <v>38</v>
      </c>
      <c r="I2" s="248"/>
      <c r="J2" s="248"/>
      <c r="K2" s="248"/>
      <c r="M2" s="248" t="s">
        <v>128</v>
      </c>
      <c r="N2" s="248"/>
      <c r="O2" s="248"/>
      <c r="P2" s="248"/>
      <c r="R2" s="248" t="s">
        <v>40</v>
      </c>
      <c r="S2" s="248"/>
      <c r="T2" s="248"/>
      <c r="U2" s="248"/>
      <c r="W2" s="248" t="s">
        <v>41</v>
      </c>
      <c r="X2" s="248"/>
      <c r="Y2" s="248"/>
      <c r="Z2" s="248"/>
      <c r="AB2" s="248" t="s">
        <v>129</v>
      </c>
      <c r="AC2" s="248"/>
      <c r="AD2" s="248"/>
      <c r="AE2" s="248"/>
      <c r="AG2" s="248" t="s">
        <v>130</v>
      </c>
      <c r="AH2" s="248"/>
      <c r="AI2" s="248"/>
      <c r="AJ2" s="248"/>
      <c r="AK2" s="211"/>
      <c r="AM2" s="248" t="s">
        <v>81</v>
      </c>
      <c r="AN2" s="248"/>
      <c r="AO2" s="248"/>
      <c r="AP2" s="248"/>
      <c r="AQ2" s="248"/>
      <c r="AR2" s="248"/>
      <c r="AS2" s="248"/>
      <c r="AY2" s="248" t="s">
        <v>140</v>
      </c>
      <c r="AZ2" s="248"/>
      <c r="BA2" s="248"/>
      <c r="BB2" s="248"/>
      <c r="BC2" s="248"/>
      <c r="BD2" s="248"/>
      <c r="BE2" s="248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5.75" thickBot="1" x14ac:dyDescent="0.3">
      <c r="A3" s="247"/>
      <c r="B3" s="247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0.24533462524414063</v>
      </c>
      <c r="AH16" s="24">
        <f>+PAT_d!$AD44</f>
        <v>0.23250785827636711</v>
      </c>
      <c r="AI16" s="24">
        <f>+PAT_d!$AM44</f>
        <v>0.24533462524414063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5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5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5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5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5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5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5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5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5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5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5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5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5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5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5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5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5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5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5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5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5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5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5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5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5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5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5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5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5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5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5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5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5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5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5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5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5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5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5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5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5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5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5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5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5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5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5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5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5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5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5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5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5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5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5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5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5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5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5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5">
      <c r="B76" s="35">
        <f>+NAC!A77</f>
        <v>44896</v>
      </c>
      <c r="C76" s="48">
        <f ca="1">+NAC_d!DD77</f>
        <v>0.94888169612320783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5">
      <c r="B77" s="35">
        <f>+NAC!A78</f>
        <v>44927</v>
      </c>
      <c r="C77" s="48">
        <f ca="1">+NAC_d!DD78</f>
        <v>0.9890894139234534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5">
      <c r="B78" s="35">
        <f>+NAC!A79</f>
        <v>44958</v>
      </c>
      <c r="C78" s="48">
        <f ca="1">+NAC_d!DD79</f>
        <v>1.0253810009332627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5">
      <c r="B79" s="35">
        <f>+NAC!A80</f>
        <v>44986</v>
      </c>
      <c r="C79" s="48">
        <f ca="1">+NAC_d!DD80</f>
        <v>1.0431088488997937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5">
      <c r="B80" s="35">
        <f>+NAC!A81</f>
        <v>45017</v>
      </c>
      <c r="C80" s="48">
        <f ca="1">+NAC_d!DD81</f>
        <v>1.0879737955139159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5">
      <c r="B81" s="35">
        <f>+NAC!A82</f>
        <v>45047</v>
      </c>
      <c r="C81" s="48">
        <f ca="1">+NAC_d!DD82</f>
        <v>1.1417079145332498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11" ca="1" si="46">+(1+$D81)/(1+$E81)-1</f>
        <v>2.9748437688632556E-3</v>
      </c>
      <c r="AZ81" s="24">
        <f t="shared" ref="AZ81:AZ111" si="47">+(1+$I81)/(1+$J81)-1</f>
        <v>1.0458836897057733E-2</v>
      </c>
      <c r="BA81" s="24">
        <f t="shared" ref="BA81:BA111" si="48">+(1+$N81)/(1+$O81)-1</f>
        <v>7.8186752309956642E-3</v>
      </c>
      <c r="BB81" s="24">
        <f t="shared" ref="BB81:BB111" si="49">+(1+$S81)/(1+$T81)-1</f>
        <v>6.007560112180288E-3</v>
      </c>
      <c r="BC81" s="24">
        <f t="shared" ref="BC81:BC111" si="50">+(1+$X81)/(1+$Y81)-1</f>
        <v>-3.7033964011071729E-3</v>
      </c>
      <c r="BD81" s="24">
        <f t="shared" ref="BD81:BD111" si="51">+(1+$AC81)/(1+$AD81)-1</f>
        <v>1.0945643142744599E-2</v>
      </c>
      <c r="BE81" s="24">
        <f t="shared" ref="BE81:BE111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5">
      <c r="B82" s="35">
        <f>+NAC!A83</f>
        <v>45078</v>
      </c>
      <c r="C82" s="48">
        <f ca="1">+NAC_d!DD83</f>
        <v>1.1548847629118884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5">
      <c r="B83" s="35">
        <f>+NAC!A84</f>
        <v>45108</v>
      </c>
      <c r="C83" s="48">
        <f ca="1">+NAC_d!DD84</f>
        <v>1.1344122509550796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5">
      <c r="B84" s="35">
        <f>+NAC!A85</f>
        <v>45139</v>
      </c>
      <c r="C84" s="48">
        <f ca="1">+NAC_d!DD85</f>
        <v>1.2440133172479224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5">
      <c r="B85" s="35">
        <f>+NAC!A86</f>
        <v>45170</v>
      </c>
      <c r="C85" s="48">
        <f ca="1">+NAC_d!DD86</f>
        <v>1.3831755790595603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5">
      <c r="B86" s="35">
        <f>+NAC!A87</f>
        <v>45200</v>
      </c>
      <c r="C86" s="48">
        <f ca="1">+NAC_d!DD87</f>
        <v>1.4263285913689359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5">
      <c r="B87" s="35">
        <f>+NAC!A88</f>
        <v>45231</v>
      </c>
      <c r="C87" s="48">
        <f ca="1">+NAC_d!DD88</f>
        <v>1.609410405058207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5">
      <c r="B88" s="35">
        <f>+NAC!A89</f>
        <v>45261</v>
      </c>
      <c r="C88" s="48">
        <f ca="1">+NAC_d!DD89</f>
        <v>2.1135364111004575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5">
      <c r="B89" s="35">
        <f>+NAC!A90</f>
        <v>45292</v>
      </c>
      <c r="C89" s="48">
        <f ca="1">+NAC_d!DD90</f>
        <v>2.5436116798680608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5">
      <c r="B90" s="35">
        <f>+NAC!A91</f>
        <v>45323</v>
      </c>
      <c r="C90" s="48">
        <f ca="1">+NAC_d!DD91</f>
        <v>2.762562007648528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5">
      <c r="B91" s="35">
        <f>+NAC!A92</f>
        <v>45352</v>
      </c>
      <c r="C91" s="48">
        <f ca="1">+NAC_d!DD92</f>
        <v>2.878904525735777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5">
      <c r="B92" s="35">
        <f>+NAC!A93</f>
        <v>45383</v>
      </c>
      <c r="C92" s="48">
        <f ca="1">+NAC_d!DD93</f>
        <v>2.8949486363088406</v>
      </c>
      <c r="D92" s="48">
        <f ca="1">+NAC_d!CT93</f>
        <v>2.8490727198579489</v>
      </c>
      <c r="E92" s="48">
        <f ca="1">+NAC_d!DC93</f>
        <v>2.9205835341834789</v>
      </c>
      <c r="F92" s="24">
        <f t="shared" ca="1" si="29"/>
        <v>-7.1510814325530081E-2</v>
      </c>
      <c r="H92" s="24">
        <f>+GBA_d!$AM120</f>
        <v>2.9311843715882873</v>
      </c>
      <c r="I92" s="24">
        <f>+GBA_d!$AD120</f>
        <v>2.9039623275197526</v>
      </c>
      <c r="J92" s="24">
        <f>+GBA_d!$AM120</f>
        <v>2.9311843715882873</v>
      </c>
      <c r="K92" s="24">
        <f t="shared" si="30"/>
        <v>-2.7222044068534679E-2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2.8601363360358176</v>
      </c>
      <c r="S92" s="24">
        <f>+NOA_d!$AD120</f>
        <v>2.8182084375158891</v>
      </c>
      <c r="T92" s="24">
        <f>+NOA_d!$AM120</f>
        <v>2.8601363360358176</v>
      </c>
      <c r="U92" s="24">
        <f t="shared" si="39"/>
        <v>-4.1927898519928508E-2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-7.1510814325530081E-2</v>
      </c>
      <c r="AN92" s="24">
        <f t="shared" si="32"/>
        <v>-2.7222044068534679E-2</v>
      </c>
      <c r="AO92" s="24">
        <f t="shared" si="33"/>
        <v>-6.1253720733875028E-2</v>
      </c>
      <c r="AP92" s="24">
        <f t="shared" si="34"/>
        <v>-4.1927898519928508E-2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-1.8239839478493169E-2</v>
      </c>
      <c r="AZ92" s="24">
        <f t="shared" si="47"/>
        <v>-6.9246419133316417E-3</v>
      </c>
      <c r="BA92" s="24">
        <f t="shared" si="48"/>
        <v>-1.5687263884217595E-2</v>
      </c>
      <c r="BB92" s="24">
        <f t="shared" si="49"/>
        <v>-1.0861766235693793E-2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5">
      <c r="B93" s="35">
        <f>+NAC!A94</f>
        <v>45413</v>
      </c>
      <c r="C93" s="48">
        <f ca="1">+NAC_d!DD94</f>
        <v>2.7665972012595033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5">
      <c r="B94" s="35">
        <f>+NAC!A95</f>
        <v>45444</v>
      </c>
      <c r="C94" s="48">
        <f ca="1">+NAC_d!DD95</f>
        <v>2.717015006732308</v>
      </c>
      <c r="D94" s="48">
        <f ca="1">+NAC_d!CT95</f>
        <v>2.6913391179948976</v>
      </c>
      <c r="E94" s="48">
        <f ca="1">+NAC_d!DC95</f>
        <v>2.7198645746733314</v>
      </c>
      <c r="F94" s="24">
        <f t="shared" ca="1" si="29"/>
        <v>-2.8525456678433869E-2</v>
      </c>
      <c r="H94" s="24">
        <f>+GBA_d!$AM122</f>
        <v>2.723927215890074</v>
      </c>
      <c r="I94" s="24">
        <f>+GBA_d!$AD122</f>
        <v>2.7511971842292575</v>
      </c>
      <c r="J94" s="24">
        <f>+GBA_d!$AM122</f>
        <v>2.723927215890074</v>
      </c>
      <c r="K94" s="24">
        <f t="shared" si="30"/>
        <v>2.7269968339183492E-2</v>
      </c>
      <c r="M94" s="24">
        <f>+PAM_d!$AM122</f>
        <v>2.7020626582543503</v>
      </c>
      <c r="N94" s="24">
        <f>+PAM_d!$AD122</f>
        <v>2.7095413884204005</v>
      </c>
      <c r="O94" s="24">
        <f>+PAM_d!$AM122</f>
        <v>2.7020626582543503</v>
      </c>
      <c r="P94" s="24">
        <f t="shared" si="38"/>
        <v>7.4787301660501626E-3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2.7178212682837439</v>
      </c>
      <c r="AD94" s="24">
        <f>+CUY_d!$AM122</f>
        <v>2.7418611243342181</v>
      </c>
      <c r="AE94" s="24">
        <f t="shared" si="41"/>
        <v>-2.4039856050474206E-2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-2.8525456678433869E-2</v>
      </c>
      <c r="AN94" s="24">
        <f t="shared" si="32"/>
        <v>2.7269968339183492E-2</v>
      </c>
      <c r="AO94" s="24">
        <f t="shared" si="33"/>
        <v>7.4787301660501626E-3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-2.4039856050474206E-2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2.7269968339183492E-2</v>
      </c>
      <c r="AX94" s="35">
        <f t="shared" si="45"/>
        <v>45444</v>
      </c>
      <c r="AY94" s="24">
        <f t="shared" ca="1" si="46"/>
        <v>-7.6684126816468634E-3</v>
      </c>
      <c r="AZ94" s="24">
        <f t="shared" si="47"/>
        <v>7.3229058352219933E-3</v>
      </c>
      <c r="BA94" s="24">
        <f t="shared" si="48"/>
        <v>2.0201522384757364E-3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-6.4245719580925398E-3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7.3229058352219933E-3</v>
      </c>
    </row>
    <row r="95" spans="2:60" x14ac:dyDescent="0.25">
      <c r="B95" s="35">
        <f>+NAC!A96</f>
        <v>45474</v>
      </c>
      <c r="C95" s="48">
        <f ca="1">+NAC_d!DD96</f>
        <v>2.63586428925387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5">
      <c r="B96" s="35">
        <f>+NAC!A97</f>
        <v>45505</v>
      </c>
      <c r="C96" s="48">
        <f ca="1">+NAC_d!DD97</f>
        <v>2.3686592367961254</v>
      </c>
      <c r="D96" s="48">
        <f ca="1">+NAC_d!CT97</f>
        <v>2.3264681739797743</v>
      </c>
      <c r="E96" s="48">
        <f ca="1">+NAC_d!DC97</f>
        <v>2.3804698898914718</v>
      </c>
      <c r="F96" s="24">
        <f t="shared" ca="1" si="55"/>
        <v>-5.4001715911697445E-2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2.3840730805001935</v>
      </c>
      <c r="AD96" s="24">
        <f>+CUY_d!$AM124</f>
        <v>2.4402472897396943</v>
      </c>
      <c r="AE96" s="24">
        <f t="shared" si="60"/>
        <v>-5.6174209239500783E-2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-5.4001715911697445E-2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-5.6174209239500783E-2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-1.5974618224873782E-2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-1.6328538185913732E-2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5">
      <c r="B97" s="35">
        <f>+NAC!A98</f>
        <v>45536</v>
      </c>
      <c r="C97" s="48">
        <f ca="1">+NAC_d!DD98</f>
        <v>2.0911796717390643</v>
      </c>
      <c r="D97" s="48">
        <f ca="1">+NAC_d!CT98</f>
        <v>2.0327459353461079</v>
      </c>
      <c r="E97" s="48">
        <f ca="1">+NAC_d!DC98</f>
        <v>2.1140416662314672</v>
      </c>
      <c r="F97" s="24">
        <f t="shared" ca="1" si="55"/>
        <v>-8.1295730885359241E-2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2.0643853842507589</v>
      </c>
      <c r="S97" s="24">
        <f>+NOA_d!$AD125</f>
        <v>1.9581858280680122</v>
      </c>
      <c r="T97" s="24">
        <f>+NOA_d!$AM125</f>
        <v>2.0643853842507589</v>
      </c>
      <c r="U97" s="24">
        <f t="shared" si="58"/>
        <v>-0.10619955618274668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-8.1295730885359241E-2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-0.10619955618274668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-0.10619955618274668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-2.6106179556595777E-2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-3.4656070587124388E-2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-3.4656070587124388E-2</v>
      </c>
      <c r="BH97" s="24">
        <f t="shared" si="74"/>
        <v>1.7326726546373905E-3</v>
      </c>
    </row>
    <row r="98" spans="2:60" x14ac:dyDescent="0.25">
      <c r="B98" s="35">
        <f>+NAC!A99</f>
        <v>45566</v>
      </c>
      <c r="C98" s="48">
        <f ca="1">+NAC_d!DD99</f>
        <v>1.9313386970225652</v>
      </c>
      <c r="D98" s="48">
        <f ca="1">+NAC_d!CT99</f>
        <v>1.8735465827797433</v>
      </c>
      <c r="E98" s="48">
        <f ca="1">+NAC_d!DC99</f>
        <v>1.9568566778219139</v>
      </c>
      <c r="F98" s="24">
        <f t="shared" ca="1" si="55"/>
        <v>-8.3310095042170573E-2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1.8525530773908963</v>
      </c>
      <c r="X98" s="24">
        <f>+NEA_d!$AD126</f>
        <v>1.7960330383576197</v>
      </c>
      <c r="Y98" s="24">
        <f>+NEA_d!$AM126</f>
        <v>1.8525530773908963</v>
      </c>
      <c r="Z98" s="24">
        <f t="shared" si="59"/>
        <v>-5.6520039033276515E-2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1.9762885636055021</v>
      </c>
      <c r="AI98" s="24">
        <f>+PAT_d!$AM126</f>
        <v>1.9763824882496421</v>
      </c>
      <c r="AJ98" s="24">
        <f t="shared" si="61"/>
        <v>-9.3924644140042091E-5</v>
      </c>
      <c r="AK98" s="24"/>
      <c r="AL98" s="35">
        <f t="shared" si="62"/>
        <v>45566</v>
      </c>
      <c r="AM98" s="24">
        <f t="shared" ca="1" si="63"/>
        <v>-8.3310095042170573E-2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-5.6520039033276515E-2</v>
      </c>
      <c r="AR98" s="24">
        <f t="shared" si="68"/>
        <v>-0.11085287834979285</v>
      </c>
      <c r="AS98" s="24">
        <f t="shared" si="69"/>
        <v>-9.3924644140042091E-5</v>
      </c>
      <c r="AU98" s="24">
        <f t="shared" si="70"/>
        <v>-0.11364709208408286</v>
      </c>
      <c r="AV98" s="24">
        <f t="shared" si="71"/>
        <v>-9.3924644140042091E-5</v>
      </c>
      <c r="AX98" s="35">
        <f t="shared" si="72"/>
        <v>45566</v>
      </c>
      <c r="AY98" s="24">
        <f t="shared" ca="1" si="46"/>
        <v>-2.8175222582495496E-2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-1.9813843073157811E-2</v>
      </c>
      <c r="BD98" s="24">
        <f t="shared" si="51"/>
        <v>-3.6986779800122438E-2</v>
      </c>
      <c r="BE98" s="24">
        <f t="shared" si="52"/>
        <v>-3.155664452092477E-5</v>
      </c>
      <c r="BG98" s="24">
        <f t="shared" si="73"/>
        <v>-3.8862800923814333E-2</v>
      </c>
      <c r="BH98" s="24">
        <f t="shared" si="74"/>
        <v>-3.155664452092477E-5</v>
      </c>
    </row>
    <row r="99" spans="2:60" x14ac:dyDescent="0.25">
      <c r="B99" s="35">
        <f>+NAC!A100</f>
        <v>45597</v>
      </c>
      <c r="C99" s="48">
        <f ca="1">+NAC_d!DD100</f>
        <v>1.6617598249226466</v>
      </c>
      <c r="D99" s="48">
        <f ca="1">+NAC_d!CT100</f>
        <v>1.5919862833749101</v>
      </c>
      <c r="E99" s="48">
        <f ca="1">+NAC_d!DC100</f>
        <v>1.6974539516084901</v>
      </c>
      <c r="F99" s="24">
        <f t="shared" ca="1" si="55"/>
        <v>-0.10546766823358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1.5102901741642749</v>
      </c>
      <c r="Y99" s="24">
        <f>+NEA_d!$AM127</f>
        <v>1.5970643799683581</v>
      </c>
      <c r="Z99" s="24">
        <f t="shared" si="59"/>
        <v>-8.6774205804083238E-2</v>
      </c>
      <c r="AB99" s="24">
        <f>+CUY_d!$AM127</f>
        <v>1.7377080603477073</v>
      </c>
      <c r="AC99" s="24">
        <f>+CUY_d!$AD127</f>
        <v>1.5982461883956778</v>
      </c>
      <c r="AD99" s="24">
        <f>+CUY_d!$AM127</f>
        <v>1.7377080603477073</v>
      </c>
      <c r="AE99" s="24">
        <f t="shared" si="60"/>
        <v>-0.13946187195202953</v>
      </c>
      <c r="AG99" s="24">
        <f>+PAT_d!$AM127</f>
        <v>1.7501264940931867</v>
      </c>
      <c r="AH99" s="24">
        <f>+PAT_d!$AD127</f>
        <v>1.7455888881745953</v>
      </c>
      <c r="AI99" s="24">
        <f>+PAT_d!$AM127</f>
        <v>1.7501264940931867</v>
      </c>
      <c r="AJ99" s="24">
        <f t="shared" si="61"/>
        <v>-4.5376059185913142E-3</v>
      </c>
      <c r="AK99" s="24"/>
      <c r="AL99" s="35">
        <f t="shared" si="62"/>
        <v>45597</v>
      </c>
      <c r="AM99" s="24">
        <f t="shared" ca="1" si="63"/>
        <v>-0.10546766823358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-8.6774205804083238E-2</v>
      </c>
      <c r="AR99" s="24">
        <f t="shared" si="68"/>
        <v>-0.13946187195202953</v>
      </c>
      <c r="AS99" s="24">
        <f t="shared" si="69"/>
        <v>-4.5376059185913142E-3</v>
      </c>
      <c r="AU99" s="24">
        <f t="shared" si="70"/>
        <v>-0.13946187195202953</v>
      </c>
      <c r="AV99" s="24">
        <f t="shared" si="71"/>
        <v>-4.5376059185913142E-3</v>
      </c>
      <c r="AX99" s="35">
        <f t="shared" si="72"/>
        <v>45597</v>
      </c>
      <c r="AY99" s="24">
        <f t="shared" ca="1" si="46"/>
        <v>-3.909896892611997E-2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-3.3412419989811926E-2</v>
      </c>
      <c r="BD99" s="24">
        <f t="shared" si="51"/>
        <v>-5.0941104339049526E-2</v>
      </c>
      <c r="BE99" s="24">
        <f t="shared" si="52"/>
        <v>-1.6499626211148311E-3</v>
      </c>
      <c r="BG99" s="24">
        <f t="shared" si="73"/>
        <v>-5.1203113803502065E-2</v>
      </c>
      <c r="BH99" s="24">
        <f t="shared" si="74"/>
        <v>-1.6499626211148311E-3</v>
      </c>
    </row>
    <row r="100" spans="2:60" x14ac:dyDescent="0.25">
      <c r="B100" s="35">
        <f>+NAC!A101</f>
        <v>45627</v>
      </c>
      <c r="C100" s="48">
        <f ca="1">+NAC_d!DD101</f>
        <v>1.1791766445192837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5">
      <c r="B101" s="35">
        <f>+NAC!A102</f>
        <v>45658</v>
      </c>
      <c r="C101" s="48">
        <f ca="1">+NAC_d!DD102</f>
        <v>0.84606284935092035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5">
      <c r="B102" s="35">
        <f>+NAC!A103</f>
        <v>45689</v>
      </c>
      <c r="C102" s="48">
        <f ca="1">+NAC_d!DD103</f>
        <v>0.66981406827252865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5">
      <c r="B103" s="35">
        <f>+NAC!A104</f>
        <v>45717</v>
      </c>
      <c r="C103" s="48">
        <f ca="1">+NAC_d!DD104</f>
        <v>0.56066013081137367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5">
      <c r="B104" s="35">
        <f>+NAC!A105</f>
        <v>45748</v>
      </c>
      <c r="C104" s="48">
        <f ca="1">+NAC_d!DD105</f>
        <v>0.47396601757893486</v>
      </c>
      <c r="D104" s="48">
        <f ca="1">+NAC_d!CT105</f>
        <v>0.46304822280390123</v>
      </c>
      <c r="E104" s="48">
        <f ca="1">+NAC_d!DC105</f>
        <v>0.48112262904430536</v>
      </c>
      <c r="F104" s="24">
        <f t="shared" ca="1" si="55"/>
        <v>-1.8074406240404128E-2</v>
      </c>
      <c r="H104" s="24">
        <f>+GBA_d!$AM132</f>
        <v>0.48197210518728451</v>
      </c>
      <c r="I104" s="24">
        <f>+GBA_d!$AD132</f>
        <v>0.45906716611776766</v>
      </c>
      <c r="J104" s="24">
        <f>+GBA_d!$AM132</f>
        <v>0.48197210518728451</v>
      </c>
      <c r="K104" s="24">
        <f t="shared" si="56"/>
        <v>-2.290493906951685E-2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0.5074620731640731</v>
      </c>
      <c r="S104" s="24">
        <f>+NOA_d!$AD132</f>
        <v>0.47649079684496187</v>
      </c>
      <c r="T104" s="24">
        <f>+NOA_d!$AM132</f>
        <v>0.5074620731640731</v>
      </c>
      <c r="U104" s="24">
        <f t="shared" si="58"/>
        <v>-3.0971276319111229E-2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-1.8074406240404128E-2</v>
      </c>
      <c r="AN104" s="24">
        <f t="shared" si="64"/>
        <v>-2.290493906951685E-2</v>
      </c>
      <c r="AO104" s="24">
        <f t="shared" si="65"/>
        <v>-1.7402369506087645E-3</v>
      </c>
      <c r="AP104" s="24">
        <f t="shared" si="66"/>
        <v>-3.0971276319111229E-2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-3.0971276319111229E-2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-1.2203180132401736E-2</v>
      </c>
      <c r="AZ104" s="24">
        <f t="shared" si="47"/>
        <v>-1.545571538718149E-2</v>
      </c>
      <c r="BA104" s="24">
        <f t="shared" si="48"/>
        <v>-1.1909095155322458E-3</v>
      </c>
      <c r="BB104" s="24">
        <f t="shared" si="49"/>
        <v>-2.0545310472789735E-2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-2.0545310472789735E-2</v>
      </c>
      <c r="BH104" s="24">
        <f t="shared" si="74"/>
        <v>-1.1051622320882304E-3</v>
      </c>
    </row>
    <row r="105" spans="2:60" x14ac:dyDescent="0.25">
      <c r="B105" s="35">
        <f>+NAC!A106</f>
        <v>45778</v>
      </c>
      <c r="C105" s="48">
        <f ca="1">+NAC_d!DD106</f>
        <v>0.43561018128917239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5">
      <c r="B106" s="35">
        <f>+NAC!A107</f>
        <v>45809</v>
      </c>
      <c r="C106" s="48">
        <f ca="1">+NAC_d!DD107</f>
        <v>0.3951821070414665</v>
      </c>
      <c r="D106" s="48">
        <f ca="1">+NAC_d!CT107</f>
        <v>0.37808522533910027</v>
      </c>
      <c r="E106" s="48">
        <f ca="1">+NAC_d!DC107</f>
        <v>0.40752473192224503</v>
      </c>
      <c r="F106" s="24">
        <f t="shared" ca="1" si="55"/>
        <v>-2.9439506583144759E-2</v>
      </c>
      <c r="H106" s="24">
        <f>+GBA_d!$AM134</f>
        <v>0.41389890578781463</v>
      </c>
      <c r="I106" s="24">
        <f>+GBA_d!$AD134</f>
        <v>0.38394395053692865</v>
      </c>
      <c r="J106" s="24">
        <f>+GBA_d!$AM134</f>
        <v>0.41389890578781463</v>
      </c>
      <c r="K106" s="24">
        <f t="shared" si="56"/>
        <v>-2.9954955250885984E-2</v>
      </c>
      <c r="M106" s="24">
        <f>+PAM_d!$AM134</f>
        <v>0.38498341725312035</v>
      </c>
      <c r="N106" s="24">
        <f>+PAM_d!$AD134</f>
        <v>0.37121644596212255</v>
      </c>
      <c r="O106" s="24">
        <f>+PAM_d!$AM134</f>
        <v>0.38498341725312035</v>
      </c>
      <c r="P106" s="24">
        <f t="shared" si="57"/>
        <v>-1.3766971290997798E-2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0.35818828887249099</v>
      </c>
      <c r="AD106" s="24">
        <f>+CUY_d!$AM134</f>
        <v>0.38617969797241058</v>
      </c>
      <c r="AE106" s="24">
        <f t="shared" si="60"/>
        <v>-2.7991409099919595E-2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-2.9439506583144759E-2</v>
      </c>
      <c r="AN106" s="24">
        <f t="shared" si="64"/>
        <v>-2.9954955250885984E-2</v>
      </c>
      <c r="AO106" s="24">
        <f t="shared" si="65"/>
        <v>-1.3766971290997798E-2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-2.7991409099919595E-2</v>
      </c>
      <c r="AS106" s="24">
        <f t="shared" si="69"/>
        <v>-4.9250778149092511E-3</v>
      </c>
      <c r="AU106" s="24">
        <f t="shared" si="70"/>
        <v>-2.9954955250885984E-2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-2.0915800564967335E-2</v>
      </c>
      <c r="AZ106" s="24">
        <f t="shared" si="47"/>
        <v>-2.1186065798809883E-2</v>
      </c>
      <c r="BA106" s="24">
        <f t="shared" si="48"/>
        <v>-9.9401704883241848E-3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-2.0193203767782109E-2</v>
      </c>
      <c r="BE106" s="24">
        <f t="shared" si="52"/>
        <v>-3.3947642127676314E-3</v>
      </c>
      <c r="BG106" s="24">
        <f t="shared" si="73"/>
        <v>-2.1186065798809883E-2</v>
      </c>
      <c r="BH106" s="24">
        <f t="shared" si="74"/>
        <v>-3.3947642127676314E-3</v>
      </c>
    </row>
    <row r="107" spans="2:60" x14ac:dyDescent="0.25">
      <c r="B107" s="35">
        <f>+NAC!A108</f>
        <v>45839</v>
      </c>
      <c r="C107" s="48">
        <f ca="1">+NAC_d!DD108</f>
        <v>0.3664251036226116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5">
      <c r="B108" s="35">
        <f>+NAC!A109</f>
        <v>45870</v>
      </c>
      <c r="C108" s="48">
        <f ca="1">+NAC_d!DD109</f>
        <v>0.33633547941141728</v>
      </c>
      <c r="D108" s="48">
        <f ca="1">+NAC_d!CT109</f>
        <v>0.31901022616693364</v>
      </c>
      <c r="E108" s="48">
        <f ca="1">+NAC_d!DC109</f>
        <v>0.34722750218989096</v>
      </c>
      <c r="F108" s="24">
        <f t="shared" ref="F108" ca="1" si="75">+D108-E108</f>
        <v>-2.8217276022957316E-2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0.2938462331840106</v>
      </c>
      <c r="AD108" s="24">
        <f>+CUY_d!$AM136</f>
        <v>0.31933017708304612</v>
      </c>
      <c r="AE108" s="24">
        <f t="shared" ref="AE108" si="80">+AC108-AD108</f>
        <v>-2.5483943899035522E-2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-2.8217276022957316E-2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-2.5483943899035522E-2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-2.0944700117159654E-2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-1.93158197558847E-2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5">
      <c r="B109" s="35">
        <f>+NAC!A110</f>
        <v>45901</v>
      </c>
      <c r="C109" s="48">
        <f ca="1">+NAC_d!DD110</f>
        <v>0.31856278100431479</v>
      </c>
      <c r="D109" s="48">
        <f ca="1">+NAC_d!CT110</f>
        <v>0.30276357056973957</v>
      </c>
      <c r="E109" s="48">
        <f ca="1">+NAC_d!DC110</f>
        <v>0.32797633738817455</v>
      </c>
      <c r="F109" s="24">
        <f t="shared" ref="F109" ca="1" si="95">+D109-E109</f>
        <v>-2.5212766818434984E-2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0.32950816277692252</v>
      </c>
      <c r="S109" s="24">
        <f>+NOA_d!$AD137</f>
        <v>0.30375897811223762</v>
      </c>
      <c r="T109" s="24">
        <f>+NOA_d!$AM137</f>
        <v>0.32950816277692252</v>
      </c>
      <c r="U109" s="24">
        <f t="shared" ref="U109" si="98">+S109-T109</f>
        <v>-2.5749184664684899E-2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-2.5212766818434984E-2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-2.5749184664684899E-2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-2.5749184664684899E-2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-1.8985855476930213E-2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-1.9367451352012011E-2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-1.9367451352012011E-2</v>
      </c>
      <c r="BH109" s="24">
        <f t="shared" ref="BH109" si="114">+MAX(AZ109:BE109)</f>
        <v>-8.5302448770244732E-3</v>
      </c>
    </row>
    <row r="110" spans="2:60" x14ac:dyDescent="0.25">
      <c r="B110" s="35">
        <f>+NAC!A111</f>
        <v>45931</v>
      </c>
      <c r="C110" s="48">
        <f ca="1">+NAC_d!DD111</f>
        <v>0.31394015459292746</v>
      </c>
      <c r="D110" s="48">
        <f ca="1">+NAC_d!CT111</f>
        <v>0.30134044265326221</v>
      </c>
      <c r="E110" s="48">
        <f ca="1">+NAC_d!DC111</f>
        <v>0.3203376487309979</v>
      </c>
      <c r="F110" s="24">
        <f t="shared" ref="F110" ca="1" si="115">+D110-E110</f>
        <v>-1.8997206077735695E-2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0.31860550236063245</v>
      </c>
      <c r="S110" s="24">
        <f>+NOA_d!$AD138</f>
        <v>0.30284158037280839</v>
      </c>
      <c r="T110" s="24">
        <f>+NOA_d!$AM138</f>
        <v>0.31860550236063245</v>
      </c>
      <c r="U110" s="24">
        <f t="shared" ref="U110" si="118">+S110-T110</f>
        <v>-1.5763921987824059E-2</v>
      </c>
      <c r="W110" s="24">
        <f>+NEA_d!$AM138</f>
        <v>0.28557946370021625</v>
      </c>
      <c r="X110" s="24">
        <f>+NEA_d!$AD138</f>
        <v>0.27326170677885564</v>
      </c>
      <c r="Y110" s="24">
        <f>+NEA_d!$AM138</f>
        <v>0.28557946370021625</v>
      </c>
      <c r="Z110" s="24">
        <f t="shared" ref="Z110" si="119">+X110-Y110</f>
        <v>-1.2317756921360612E-2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0.34251018513327236</v>
      </c>
      <c r="AI110" s="24">
        <f>+PAT_d!$AM138</f>
        <v>0.35570954906007257</v>
      </c>
      <c r="AJ110" s="24">
        <f t="shared" ref="AJ110" si="121">+AH110-AI110</f>
        <v>-1.3199363926800212E-2</v>
      </c>
      <c r="AK110" s="24"/>
      <c r="AL110" s="35">
        <f t="shared" ref="AL110" si="122">+B110</f>
        <v>45931</v>
      </c>
      <c r="AM110" s="24">
        <f t="shared" ref="AM110" ca="1" si="123">+F110</f>
        <v>-1.8997206077735695E-2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-1.5763921987824059E-2</v>
      </c>
      <c r="AQ110" s="24">
        <f t="shared" ref="AQ110" si="127">+Z110</f>
        <v>-1.2317756921360612E-2</v>
      </c>
      <c r="AR110" s="24">
        <f t="shared" ref="AR110" si="128">+AE110</f>
        <v>-1.1331425256508654E-2</v>
      </c>
      <c r="AS110" s="24">
        <f t="shared" ref="AS110" si="129">+AJ110</f>
        <v>-1.3199363926800212E-2</v>
      </c>
      <c r="AU110" s="24">
        <f t="shared" ref="AU110" si="130">+MIN(AN110:AS110)</f>
        <v>-1.5763921987824059E-2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-1.4388142378575886E-2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-1.1954994848423328E-2</v>
      </c>
      <c r="BC110" s="24">
        <f t="shared" si="50"/>
        <v>-9.5814823347496469E-3</v>
      </c>
      <c r="BD110" s="24">
        <f t="shared" si="51"/>
        <v>-8.6914989810499277E-3</v>
      </c>
      <c r="BE110" s="24">
        <f t="shared" si="52"/>
        <v>-9.7361296421873966E-3</v>
      </c>
      <c r="BG110" s="24">
        <f t="shared" ref="BG110" si="133">+MIN(AZ110:BE110)</f>
        <v>-1.1954994848423328E-2</v>
      </c>
      <c r="BH110" s="24">
        <f t="shared" ref="BH110" si="134">+MAX(AZ110:BE110)</f>
        <v>-7.0491887281924903E-3</v>
      </c>
    </row>
    <row r="111" spans="2:60" x14ac:dyDescent="0.25">
      <c r="B111" s="35">
        <f>+NAC!A112</f>
        <v>45962</v>
      </c>
      <c r="C111" s="48">
        <f ca="1">+NAC_d!DD112</f>
        <v>0.31450804891535866</v>
      </c>
      <c r="D111" s="48">
        <f ca="1">+NAC_d!CT112</f>
        <v>0.30809687543368791</v>
      </c>
      <c r="E111" s="48">
        <f ca="1">+NAC_d!DC112</f>
        <v>0.31689569064216672</v>
      </c>
      <c r="F111" s="24">
        <f t="shared" ref="F111" ca="1" si="135">+D111-E111</f>
        <v>-8.7988152084788052E-3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0.31394064199066762</v>
      </c>
      <c r="S111" s="24">
        <f>+NOA_d!$AD139</f>
        <v>0.31447851075474853</v>
      </c>
      <c r="T111" s="24">
        <f>+NOA_d!$AM139</f>
        <v>0.31394064199066762</v>
      </c>
      <c r="U111" s="24">
        <f t="shared" ref="U111" si="138">+S111-T111</f>
        <v>5.3786876408090656E-4</v>
      </c>
      <c r="W111" s="24">
        <f>+NEA_d!$AM139</f>
        <v>0.28722125518023334</v>
      </c>
      <c r="X111" s="24">
        <f>+NEA_d!$AD139</f>
        <v>0.28520312101743084</v>
      </c>
      <c r="Y111" s="24">
        <f>+NEA_d!$AM139</f>
        <v>0.28722125518023334</v>
      </c>
      <c r="Z111" s="24">
        <f t="shared" ref="Z111" si="139">+X111-Y111</f>
        <v>-2.0181341628024985E-3</v>
      </c>
      <c r="AB111" s="24">
        <f>+CUY_d!$AM139</f>
        <v>0.30744677966707212</v>
      </c>
      <c r="AC111" s="24">
        <f>+CUY_d!$AD139</f>
        <v>0.30602215271723177</v>
      </c>
      <c r="AD111" s="24">
        <f>+CUY_d!$AM139</f>
        <v>0.30744677966707212</v>
      </c>
      <c r="AE111" s="24">
        <f t="shared" ref="AE111" si="140">+AC111-AD111</f>
        <v>-1.4246269498403574E-3</v>
      </c>
      <c r="AG111" s="24">
        <f>+PAT_d!$AM139</f>
        <v>0.34332305779461025</v>
      </c>
      <c r="AH111" s="24">
        <f>+PAT_d!$AD139</f>
        <v>0.3287767900243983</v>
      </c>
      <c r="AI111" s="24">
        <f>+PAT_d!$AM139</f>
        <v>0.34332305779461025</v>
      </c>
      <c r="AJ111" s="24">
        <f t="shared" ref="AJ111" si="141">+AH111-AI111</f>
        <v>-1.4546267770211951E-2</v>
      </c>
      <c r="AK111" s="24"/>
      <c r="AL111" s="35">
        <f t="shared" ref="AL111" si="142">+B111</f>
        <v>45962</v>
      </c>
      <c r="AM111" s="24">
        <f t="shared" ref="AM111" ca="1" si="143">+F111</f>
        <v>-8.7988152084788052E-3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5.3786876408090656E-4</v>
      </c>
      <c r="AQ111" s="24">
        <f t="shared" ref="AQ111" si="147">+Z111</f>
        <v>-2.0181341628024985E-3</v>
      </c>
      <c r="AR111" s="24">
        <f t="shared" ref="AR111" si="148">+AE111</f>
        <v>-1.4246269498403574E-3</v>
      </c>
      <c r="AS111" s="24">
        <f t="shared" ref="AS111" si="149">+AJ111</f>
        <v>-1.4546267770211951E-2</v>
      </c>
      <c r="AU111" s="24">
        <f t="shared" ref="AU111" si="150">+MIN(AN111:AS111)</f>
        <v>-1.4546267770211951E-2</v>
      </c>
      <c r="AV111" s="24">
        <f t="shared" ref="AV111" si="151">+MAX(AN111:AS111)</f>
        <v>5.3786876408090656E-4</v>
      </c>
      <c r="AX111" s="35">
        <f t="shared" ref="AX111" si="152">+AL111</f>
        <v>45962</v>
      </c>
      <c r="AY111" s="24">
        <f t="shared" ca="1" si="46"/>
        <v>-6.6814822700104193E-3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4.0935545099363146E-4</v>
      </c>
      <c r="BC111" s="24">
        <f t="shared" si="50"/>
        <v>-1.5678222797214092E-3</v>
      </c>
      <c r="BD111" s="24">
        <f t="shared" si="51"/>
        <v>-1.0896251931593604E-3</v>
      </c>
      <c r="BE111" s="24">
        <f t="shared" si="52"/>
        <v>-1.0828570004666749E-2</v>
      </c>
      <c r="BG111" s="24">
        <f t="shared" ref="BG111" si="153">+MIN(AZ111:BE111)</f>
        <v>-1.0828570004666749E-2</v>
      </c>
      <c r="BH111" s="24">
        <f t="shared" ref="BH111" si="154">+MAX(AZ111:BE111)</f>
        <v>4.0935545099363146E-4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11"/>
  <sheetViews>
    <sheetView zoomScale="88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A111" sqref="A111:XFD111"/>
    </sheetView>
  </sheetViews>
  <sheetFormatPr baseColWidth="10" defaultColWidth="11.42578125" defaultRowHeight="15" x14ac:dyDescent="0.25"/>
  <sheetData>
    <row r="1" spans="2:25" s="118" customFormat="1" x14ac:dyDescent="0.25">
      <c r="C1" s="249" t="s">
        <v>141</v>
      </c>
      <c r="D1" s="249"/>
      <c r="E1" s="249"/>
      <c r="F1" s="249"/>
      <c r="G1" s="249"/>
      <c r="H1" s="249"/>
      <c r="I1" s="249"/>
      <c r="K1" s="249" t="s">
        <v>142</v>
      </c>
      <c r="L1" s="249"/>
      <c r="M1" s="249"/>
      <c r="N1" s="249"/>
      <c r="O1" s="249"/>
      <c r="P1" s="249"/>
      <c r="Q1" s="249"/>
      <c r="S1" s="249" t="s">
        <v>143</v>
      </c>
      <c r="T1" s="249"/>
      <c r="U1" s="249"/>
      <c r="V1" s="249"/>
      <c r="W1" s="249"/>
      <c r="X1" s="249"/>
      <c r="Y1" s="249"/>
    </row>
    <row r="2" spans="2:25" s="128" customFormat="1" x14ac:dyDescent="0.25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5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5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5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5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5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5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5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5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5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5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5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5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5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5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5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5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5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5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5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5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5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5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5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5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5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5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5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5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5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5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5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5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5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5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5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5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5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5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5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5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5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5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5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5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5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5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5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5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5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5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5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5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5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5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5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5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5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5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5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5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5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5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5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5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5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5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5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5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5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5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5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5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5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5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5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5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5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5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5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5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5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5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5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5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5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5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5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5">
      <c r="B92" s="155">
        <f>+NAC!A93</f>
        <v>45383</v>
      </c>
      <c r="C92" s="34">
        <f>+GBA_d!$E120/GBA_d!$N120*100</f>
        <v>102.90349116956664</v>
      </c>
      <c r="D92" s="34">
        <f>+PAM_d!$E120/PAM_d!$N120*100</f>
        <v>100.90620897564928</v>
      </c>
      <c r="E92" s="34">
        <f>+NOA_d!$E120/NOA_d!$N120*100</f>
        <v>102.50485180117713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101.71698226802019</v>
      </c>
      <c r="K92" s="24">
        <f t="shared" si="33"/>
        <v>-2.1365885372035542E-3</v>
      </c>
      <c r="L92" s="24">
        <f t="shared" si="34"/>
        <v>-3.7317563336390913E-3</v>
      </c>
      <c r="M92" s="24">
        <f t="shared" si="35"/>
        <v>-2.0174360801396007E-3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-2.2297846192715909E-3</v>
      </c>
      <c r="S92" s="24">
        <f t="shared" si="40"/>
        <v>-6.9246419133316417E-3</v>
      </c>
      <c r="T92" s="24">
        <f t="shared" si="41"/>
        <v>-1.5687263884217484E-2</v>
      </c>
      <c r="U92" s="24">
        <f t="shared" si="42"/>
        <v>-1.0861766235693793E-2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-1.0713242583188287E-2</v>
      </c>
    </row>
    <row r="93" spans="2:25" x14ac:dyDescent="0.25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4.5131905378879011E-3</v>
      </c>
      <c r="L93" s="24">
        <f t="shared" si="34"/>
        <v>3.9857662591273879E-3</v>
      </c>
      <c r="M93" s="24">
        <f t="shared" si="35"/>
        <v>1.6677598283330042E-3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2.379103661477977E-3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5">
      <c r="B94" s="155">
        <f>+NAC!A95</f>
        <v>45444</v>
      </c>
      <c r="C94" s="34">
        <f>+GBA_d!$E122/GBA_d!$N122*100</f>
        <v>102.64462272880036</v>
      </c>
      <c r="D94" s="34">
        <f>+PAM_d!$E122/PAM_d!$N122*100</f>
        <v>101.10280287394782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101.18306998676812</v>
      </c>
      <c r="H94" s="34">
        <f>+PAT_d!$E122/PAT_d!$N122*100</f>
        <v>100.29230114486644</v>
      </c>
      <c r="I94" s="19">
        <f t="shared" si="32"/>
        <v>101.60139602912267</v>
      </c>
      <c r="K94" s="24">
        <f t="shared" si="33"/>
        <v>-6.9972535365609989E-3</v>
      </c>
      <c r="L94" s="24">
        <f t="shared" si="34"/>
        <v>-2.0293941052069719E-3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3.5823072790064359E-4</v>
      </c>
      <c r="P94" s="24">
        <f t="shared" si="38"/>
        <v>1.0038456543619567E-3</v>
      </c>
      <c r="Q94" s="24">
        <f t="shared" si="39"/>
        <v>-3.5071113164151235E-3</v>
      </c>
      <c r="S94" s="24">
        <f t="shared" si="40"/>
        <v>7.3229058352219933E-3</v>
      </c>
      <c r="T94" s="24">
        <f t="shared" si="41"/>
        <v>2.0201522384759585E-3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-6.4245719580925398E-3</v>
      </c>
      <c r="X94" s="24">
        <f t="shared" si="45"/>
        <v>6.2460431183870568E-3</v>
      </c>
      <c r="Y94" s="24">
        <f t="shared" si="46"/>
        <v>-4.9824456800462436E-4</v>
      </c>
    </row>
    <row r="95" spans="2:25" x14ac:dyDescent="0.25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-3.590995706465594E-3</v>
      </c>
      <c r="L95" s="24">
        <f t="shared" ref="L95:L107" si="49">+D95/D94-1</f>
        <v>-4.1679792545094019E-3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-8.6208811415878772E-3</v>
      </c>
      <c r="P95" s="24">
        <f t="shared" ref="P95:P107" si="53">+H95/H94-1</f>
        <v>-7.1189553077710688E-4</v>
      </c>
      <c r="Q95" s="24">
        <f t="shared" ref="Q95:Q107" si="54">+I95/I94-1</f>
        <v>-4.421154300112029E-3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5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100.52728360708079</v>
      </c>
      <c r="H96" s="34">
        <f>+PAT_d!$E124/PAT_d!$N124*100</f>
        <v>100.30943345268066</v>
      </c>
      <c r="I96" s="19">
        <f t="shared" si="47"/>
        <v>101.01361255581324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2.1583007752290495E-3</v>
      </c>
      <c r="P96" s="24">
        <f t="shared" si="53"/>
        <v>8.8334814071133749E-4</v>
      </c>
      <c r="Q96" s="24">
        <f t="shared" si="54"/>
        <v>-1.3700940124188321E-3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-1.6328538185913621E-2</v>
      </c>
      <c r="X96" s="24">
        <f t="shared" si="60"/>
        <v>1.2425795170196041E-2</v>
      </c>
      <c r="Y96" s="24">
        <f t="shared" si="61"/>
        <v>-9.0059823966410768E-3</v>
      </c>
    </row>
    <row r="97" spans="2:25" x14ac:dyDescent="0.25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100.70805279710251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100.82607191883373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-4.1561222708889067E-3</v>
      </c>
      <c r="N97" s="24">
        <f t="shared" si="51"/>
        <v>-9.5577196122220709E-4</v>
      </c>
      <c r="O97" s="24">
        <f t="shared" si="52"/>
        <v>-1.1510472377456171E-3</v>
      </c>
      <c r="P97" s="24">
        <f t="shared" si="53"/>
        <v>-9.4039917929567007E-4</v>
      </c>
      <c r="Q97" s="24">
        <f t="shared" si="54"/>
        <v>-1.8565877631183669E-3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-3.4656070587124277E-2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-1.6845491539300705E-2</v>
      </c>
    </row>
    <row r="98" spans="2:25" x14ac:dyDescent="0.25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100.17034300788778</v>
      </c>
      <c r="G98" s="34">
        <f>+CUY_d!$E126/CUY_d!$N126*100</f>
        <v>99.648114959970698</v>
      </c>
      <c r="H98" s="34">
        <f>+PAT_d!$E126/PAT_d!$N126*100</f>
        <v>99.969738946009969</v>
      </c>
      <c r="I98" s="19">
        <f t="shared" si="47"/>
        <v>100.39473336220026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-6.7971616022324266E-3</v>
      </c>
      <c r="N98" s="24">
        <f t="shared" si="51"/>
        <v>-3.3413600280507438E-3</v>
      </c>
      <c r="O98" s="24">
        <f t="shared" si="52"/>
        <v>-7.6032769941943856E-3</v>
      </c>
      <c r="P98" s="24">
        <f t="shared" si="53"/>
        <v>-2.448369472744627E-3</v>
      </c>
      <c r="Q98" s="24">
        <f t="shared" si="54"/>
        <v>-4.2780458310496261E-3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-1.98138430731577E-2</v>
      </c>
      <c r="W98" s="24">
        <f t="shared" si="59"/>
        <v>-3.6986779800122327E-2</v>
      </c>
      <c r="X98" s="24">
        <f t="shared" si="60"/>
        <v>-3.155664452092477E-5</v>
      </c>
      <c r="Y98" s="24">
        <f t="shared" si="61"/>
        <v>-2.0019552486076564E-2</v>
      </c>
    </row>
    <row r="99" spans="2:25" x14ac:dyDescent="0.25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99.480455877919809</v>
      </c>
      <c r="G99" s="34">
        <f>+CUY_d!$E127/CUY_d!$N127*100</f>
        <v>98.956508591775588</v>
      </c>
      <c r="H99" s="34">
        <f>+PAT_d!$E127/PAT_d!$N127*100</f>
        <v>100.00167110015583</v>
      </c>
      <c r="I99" s="19">
        <f t="shared" si="47"/>
        <v>99.83150838918975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-6.8871395390315282E-3</v>
      </c>
      <c r="O99" s="24">
        <f t="shared" si="52"/>
        <v>-6.9404862146457136E-3</v>
      </c>
      <c r="P99" s="24">
        <f t="shared" si="53"/>
        <v>3.1941820077285854E-4</v>
      </c>
      <c r="Q99" s="24">
        <f t="shared" si="54"/>
        <v>-5.61010477490409E-3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-3.3412419989812037E-2</v>
      </c>
      <c r="W99" s="24">
        <f t="shared" si="59"/>
        <v>-5.0941104339049637E-2</v>
      </c>
      <c r="X99" s="24">
        <f t="shared" si="60"/>
        <v>-1.6499626211149421E-3</v>
      </c>
      <c r="Y99" s="24">
        <f t="shared" si="61"/>
        <v>-3.1336935852675718E-2</v>
      </c>
    </row>
    <row r="100" spans="2:25" x14ac:dyDescent="0.25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-5.0503886792416797E-3</v>
      </c>
      <c r="O100" s="24">
        <f t="shared" si="52"/>
        <v>-7.4001702161341498E-4</v>
      </c>
      <c r="P100" s="24">
        <f t="shared" si="53"/>
        <v>-7.6136377218471996E-4</v>
      </c>
      <c r="Q100" s="24">
        <f t="shared" si="54"/>
        <v>-1.3463363796152317E-3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5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5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5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5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-1.5455715387181601E-2</v>
      </c>
      <c r="T104" s="24">
        <f t="shared" si="56"/>
        <v>-1.1909095155322458E-3</v>
      </c>
      <c r="U104" s="24">
        <f t="shared" si="57"/>
        <v>-2.0545310472789846E-2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-9.6417193998181716E-3</v>
      </c>
    </row>
    <row r="105" spans="2:25" x14ac:dyDescent="0.25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5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-2.1186065798810105E-2</v>
      </c>
      <c r="T106" s="24">
        <f t="shared" si="56"/>
        <v>-9.9401704883244069E-3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-2.0193203767782109E-2</v>
      </c>
      <c r="X106" s="24">
        <f t="shared" si="60"/>
        <v>-3.3947642127677424E-3</v>
      </c>
      <c r="Y106" s="24">
        <f t="shared" si="61"/>
        <v>-1.5262890505063798E-2</v>
      </c>
    </row>
    <row r="107" spans="2:25" x14ac:dyDescent="0.25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5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-1.9315819755884589E-2</v>
      </c>
      <c r="X108" s="24">
        <f t="shared" ref="X108" si="75">+H108/H96-1</f>
        <v>-1.0209478344222367E-2</v>
      </c>
      <c r="Y108" s="24">
        <f t="shared" ref="Y108" si="76">+I108/I96-1</f>
        <v>-1.4322436171131603E-2</v>
      </c>
    </row>
    <row r="109" spans="2:25" x14ac:dyDescent="0.25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-1.9367451352012122E-2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-1.3089411816521901E-2</v>
      </c>
    </row>
    <row r="110" spans="2:25" x14ac:dyDescent="0.25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-9.581482334749758E-3</v>
      </c>
      <c r="W110" s="24">
        <f t="shared" ref="W110" si="104">+G110/G98-1</f>
        <v>-8.6914989810498167E-3</v>
      </c>
      <c r="X110" s="24">
        <f t="shared" ref="X110" si="105">+H110/H98-1</f>
        <v>-9.7361296421872856E-3</v>
      </c>
      <c r="Y110" s="24">
        <f t="shared" ref="Y110" si="106">+I110/I98-1</f>
        <v>-8.691167346714157E-3</v>
      </c>
    </row>
    <row r="111" spans="2:25" x14ac:dyDescent="0.25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99.24450104478997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99.6363695528199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4.2170129217229402E-3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1.1473182379173608E-3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4.0935545099363146E-4</v>
      </c>
      <c r="V111" s="24">
        <f t="shared" ref="V111" si="118">+F111/F99-1</f>
        <v>-1.5678222797214092E-3</v>
      </c>
      <c r="W111" s="24">
        <f t="shared" ref="W111" si="119">+G111/G99-1</f>
        <v>-1.0896251931595824E-3</v>
      </c>
      <c r="X111" s="24">
        <f t="shared" ref="X111" si="120">+H111/H99-1</f>
        <v>-1.0828570004666749E-2</v>
      </c>
      <c r="Y111" s="24">
        <f t="shared" ref="Y111" si="121">+I111/I99-1</f>
        <v>-1.9546818386145803E-3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21" activePane="bottomRight" state="frozen"/>
      <selection pane="topRight" activeCell="D1" sqref="D1"/>
      <selection pane="bottomLeft" activeCell="A19" sqref="A19"/>
      <selection pane="bottomRight" activeCell="A126" sqref="A126:XFD126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thickBot="1" x14ac:dyDescent="0.3">
      <c r="B2" s="129"/>
      <c r="C2" s="251" t="s">
        <v>145</v>
      </c>
      <c r="D2" s="251"/>
      <c r="E2" s="251"/>
      <c r="F2" s="251"/>
      <c r="G2" s="251"/>
      <c r="H2" s="251"/>
      <c r="I2" s="251"/>
      <c r="J2" s="251"/>
      <c r="K2" s="104"/>
      <c r="M2" s="250" t="s">
        <v>145</v>
      </c>
      <c r="N2" s="250"/>
      <c r="O2" s="250"/>
      <c r="P2" s="250"/>
      <c r="Q2" s="250"/>
      <c r="R2" s="250"/>
      <c r="S2" s="250"/>
      <c r="T2" s="250"/>
    </row>
    <row r="3" spans="2:20" s="25" customFormat="1" ht="15.75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x14ac:dyDescent="0.25">
      <c r="B4" s="129"/>
      <c r="C4" s="131">
        <f t="shared" ref="C4:C13" si="0">+M4</f>
        <v>1</v>
      </c>
      <c r="D4" s="132">
        <f>+N4/N$14*N$15*100</f>
        <v>1.7144823546264003</v>
      </c>
      <c r="E4" s="132">
        <f t="shared" ref="E4:E13" si="1">+O4/O$14*O$15*100</f>
        <v>1.6771958603728525</v>
      </c>
      <c r="F4" s="132">
        <f t="shared" ref="F4:F13" si="2">+P4/P$14*P$15*100</f>
        <v>0.82285801708068607</v>
      </c>
      <c r="G4" s="132">
        <f t="shared" ref="G4:G13" si="3">+Q4/Q$14*Q$15*100</f>
        <v>0.79852825890828694</v>
      </c>
      <c r="H4" s="132">
        <f t="shared" ref="H4:H13" si="4">+R4/R$14*R$15*100</f>
        <v>0.33776617154515304</v>
      </c>
      <c r="I4" s="132">
        <f t="shared" ref="I4:I13" si="5">+S4/S$14*S$15*100</f>
        <v>0.14771409048077958</v>
      </c>
      <c r="J4" s="186">
        <f>+SUM(D4:I4)</f>
        <v>5.4985447530141593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8">
        <f>+SUM(N4:S4)</f>
        <v>5.5429811900000008</v>
      </c>
    </row>
    <row r="5" spans="2:20" s="25" customFormat="1" x14ac:dyDescent="0.25">
      <c r="B5" s="129"/>
      <c r="C5" s="131">
        <f t="shared" si="0"/>
        <v>2</v>
      </c>
      <c r="D5" s="132">
        <f t="shared" ref="D5:D13" si="6">+N5/N$14*N$15*100</f>
        <v>2.2068934486705531</v>
      </c>
      <c r="E5" s="132">
        <f t="shared" si="1"/>
        <v>2.1467847082284686</v>
      </c>
      <c r="F5" s="132">
        <f t="shared" si="2"/>
        <v>0.91502996410301063</v>
      </c>
      <c r="G5" s="132">
        <f t="shared" si="3"/>
        <v>0.67999501647704219</v>
      </c>
      <c r="H5" s="132">
        <f t="shared" si="4"/>
        <v>0.44363719192697448</v>
      </c>
      <c r="I5" s="132">
        <f t="shared" si="5"/>
        <v>0.21777773694314109</v>
      </c>
      <c r="J5" s="186">
        <f t="shared" ref="J5:J13" si="7">+SUM(D5:I5)</f>
        <v>6.6101180663491901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8">
        <f t="shared" ref="T5:T13" si="8">+SUM(N5:S5)</f>
        <v>6.6691744000000002</v>
      </c>
    </row>
    <row r="6" spans="2:20" s="25" customFormat="1" x14ac:dyDescent="0.25">
      <c r="B6" s="129"/>
      <c r="C6" s="131">
        <f t="shared" si="0"/>
        <v>3</v>
      </c>
      <c r="D6" s="132">
        <f t="shared" si="6"/>
        <v>2.8740010106909541</v>
      </c>
      <c r="E6" s="132">
        <f t="shared" si="1"/>
        <v>2.4819776607340724</v>
      </c>
      <c r="F6" s="132">
        <f t="shared" si="2"/>
        <v>0.90188038045588936</v>
      </c>
      <c r="G6" s="132">
        <f t="shared" si="3"/>
        <v>0.57617422269543606</v>
      </c>
      <c r="H6" s="132">
        <f t="shared" si="4"/>
        <v>0.51876572100840412</v>
      </c>
      <c r="I6" s="132">
        <f t="shared" si="5"/>
        <v>0.2180866263890146</v>
      </c>
      <c r="J6" s="186">
        <f t="shared" si="7"/>
        <v>7.5708856219737708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8">
        <f t="shared" si="8"/>
        <v>7.6092576399999992</v>
      </c>
    </row>
    <row r="7" spans="2:20" s="25" customFormat="1" x14ac:dyDescent="0.25">
      <c r="B7" s="129"/>
      <c r="C7" s="131">
        <f t="shared" si="0"/>
        <v>4</v>
      </c>
      <c r="D7" s="132">
        <f t="shared" si="6"/>
        <v>3.1644697326165696</v>
      </c>
      <c r="E7" s="132">
        <f t="shared" si="1"/>
        <v>2.6716416510898062</v>
      </c>
      <c r="F7" s="132">
        <f t="shared" si="2"/>
        <v>0.67211439848675436</v>
      </c>
      <c r="G7" s="132">
        <f t="shared" si="3"/>
        <v>0.52531642900797493</v>
      </c>
      <c r="H7" s="132">
        <f t="shared" si="4"/>
        <v>0.56183642890178143</v>
      </c>
      <c r="I7" s="132">
        <f t="shared" si="5"/>
        <v>0.29071864390319491</v>
      </c>
      <c r="J7" s="186">
        <f t="shared" si="7"/>
        <v>7.8860972840060812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8">
        <f t="shared" si="8"/>
        <v>7.9118593599999993</v>
      </c>
    </row>
    <row r="8" spans="2:20" s="25" customFormat="1" x14ac:dyDescent="0.25">
      <c r="B8" s="129"/>
      <c r="C8" s="131">
        <f t="shared" si="0"/>
        <v>5</v>
      </c>
      <c r="D8" s="132">
        <f t="shared" si="6"/>
        <v>3.234061762792162</v>
      </c>
      <c r="E8" s="132">
        <f t="shared" si="1"/>
        <v>3.2097502127680428</v>
      </c>
      <c r="F8" s="132">
        <f t="shared" si="2"/>
        <v>0.63641832329092041</v>
      </c>
      <c r="G8" s="132">
        <f t="shared" si="3"/>
        <v>0.39982584282034483</v>
      </c>
      <c r="H8" s="132">
        <f t="shared" si="4"/>
        <v>0.52511689023339003</v>
      </c>
      <c r="I8" s="132">
        <f t="shared" si="5"/>
        <v>0.19826582035405738</v>
      </c>
      <c r="J8" s="186">
        <f t="shared" si="7"/>
        <v>8.2034388522589179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8">
        <f t="shared" si="8"/>
        <v>8.1683692500000014</v>
      </c>
    </row>
    <row r="9" spans="2:20" s="25" customFormat="1" x14ac:dyDescent="0.25">
      <c r="B9" s="129"/>
      <c r="C9" s="131">
        <f t="shared" si="0"/>
        <v>6</v>
      </c>
      <c r="D9" s="132">
        <f t="shared" si="6"/>
        <v>3.9273647741770641</v>
      </c>
      <c r="E9" s="132">
        <f t="shared" si="1"/>
        <v>3.5504111363643336</v>
      </c>
      <c r="F9" s="132">
        <f t="shared" si="2"/>
        <v>0.69126221561607504</v>
      </c>
      <c r="G9" s="132">
        <f t="shared" si="3"/>
        <v>0.34895753291190196</v>
      </c>
      <c r="H9" s="132">
        <f t="shared" si="4"/>
        <v>0.54779151217404154</v>
      </c>
      <c r="I9" s="132">
        <f t="shared" si="5"/>
        <v>0.42896585567090151</v>
      </c>
      <c r="J9" s="186">
        <f t="shared" si="7"/>
        <v>9.4947530269143172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8">
        <f t="shared" si="8"/>
        <v>9.5019497200000007</v>
      </c>
    </row>
    <row r="10" spans="2:20" s="25" customFormat="1" x14ac:dyDescent="0.25">
      <c r="B10" s="129"/>
      <c r="C10" s="131">
        <f t="shared" si="0"/>
        <v>7</v>
      </c>
      <c r="D10" s="132">
        <f t="shared" si="6"/>
        <v>4.5789156393405746</v>
      </c>
      <c r="E10" s="132">
        <f t="shared" si="1"/>
        <v>3.6705115892098785</v>
      </c>
      <c r="F10" s="132">
        <f t="shared" si="2"/>
        <v>0.68345868365545248</v>
      </c>
      <c r="G10" s="132">
        <f t="shared" si="3"/>
        <v>0.37437066053408269</v>
      </c>
      <c r="H10" s="132">
        <f t="shared" si="4"/>
        <v>0.59736140364737278</v>
      </c>
      <c r="I10" s="132">
        <f t="shared" si="5"/>
        <v>0.53548775208451216</v>
      </c>
      <c r="J10" s="186">
        <f t="shared" si="7"/>
        <v>10.440105728471872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8">
        <f t="shared" si="8"/>
        <v>10.46127283</v>
      </c>
    </row>
    <row r="11" spans="2:20" s="25" customFormat="1" x14ac:dyDescent="0.25">
      <c r="B11" s="129"/>
      <c r="C11" s="131">
        <f t="shared" si="0"/>
        <v>8</v>
      </c>
      <c r="D11" s="132">
        <f t="shared" si="6"/>
        <v>5.5002844350902986</v>
      </c>
      <c r="E11" s="132">
        <f t="shared" si="1"/>
        <v>4.2860817965956075</v>
      </c>
      <c r="F11" s="132">
        <f t="shared" si="2"/>
        <v>0.50318255631493924</v>
      </c>
      <c r="G11" s="132">
        <f t="shared" si="3"/>
        <v>0.36129918181095566</v>
      </c>
      <c r="H11" s="132">
        <f t="shared" si="4"/>
        <v>0.61024210691395231</v>
      </c>
      <c r="I11" s="132">
        <f t="shared" si="5"/>
        <v>0.58668848604152879</v>
      </c>
      <c r="J11" s="186">
        <f t="shared" si="7"/>
        <v>11.847778562767285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8">
        <f t="shared" si="8"/>
        <v>11.812630089999999</v>
      </c>
    </row>
    <row r="12" spans="2:20" s="25" customFormat="1" x14ac:dyDescent="0.25">
      <c r="B12" s="129"/>
      <c r="C12" s="131">
        <f t="shared" si="0"/>
        <v>9</v>
      </c>
      <c r="D12" s="132">
        <f t="shared" si="6"/>
        <v>6.9171868825948435</v>
      </c>
      <c r="E12" s="132">
        <f t="shared" si="1"/>
        <v>5.2325609604809245</v>
      </c>
      <c r="F12" s="132">
        <f t="shared" si="2"/>
        <v>0.51731433798257676</v>
      </c>
      <c r="G12" s="132">
        <f t="shared" si="3"/>
        <v>0.24537800924199429</v>
      </c>
      <c r="H12" s="132">
        <f t="shared" si="4"/>
        <v>0.47207121783460188</v>
      </c>
      <c r="I12" s="132">
        <f t="shared" si="5"/>
        <v>0.74286192444458743</v>
      </c>
      <c r="J12" s="186">
        <f t="shared" si="7"/>
        <v>14.127373332579529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8">
        <f t="shared" si="8"/>
        <v>14.035626539999997</v>
      </c>
    </row>
    <row r="13" spans="2:20" s="25" customFormat="1" ht="15.75" thickBot="1" x14ac:dyDescent="0.3">
      <c r="B13" s="129"/>
      <c r="C13" s="130">
        <f t="shared" si="0"/>
        <v>10</v>
      </c>
      <c r="D13" s="133">
        <f t="shared" si="6"/>
        <v>10.552339959400578</v>
      </c>
      <c r="E13" s="133">
        <f t="shared" si="1"/>
        <v>5.2630844241560135</v>
      </c>
      <c r="F13" s="133">
        <f t="shared" si="2"/>
        <v>0.53648112301369566</v>
      </c>
      <c r="G13" s="133">
        <f t="shared" si="3"/>
        <v>0.20015484559198052</v>
      </c>
      <c r="H13" s="133">
        <f t="shared" si="4"/>
        <v>0.56541135581432822</v>
      </c>
      <c r="I13" s="133">
        <f t="shared" si="5"/>
        <v>1.2034330636882822</v>
      </c>
      <c r="J13" s="187">
        <f t="shared" si="7"/>
        <v>18.320904771664882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9">
        <f t="shared" si="8"/>
        <v>18.279321600000003</v>
      </c>
    </row>
    <row r="14" spans="2:20" s="25" customFormat="1" x14ac:dyDescent="0.25">
      <c r="B14" s="129"/>
      <c r="C14" s="131"/>
      <c r="D14" s="132">
        <f t="shared" ref="D14:I14" si="9">+SUM(D4:D13)</f>
        <v>44.669999999999995</v>
      </c>
      <c r="E14" s="132">
        <f t="shared" si="9"/>
        <v>34.19</v>
      </c>
      <c r="F14" s="132">
        <f t="shared" si="9"/>
        <v>6.88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3" t="s">
        <v>146</v>
      </c>
      <c r="E17" s="253"/>
      <c r="F17" s="253"/>
      <c r="G17" s="253"/>
      <c r="H17" s="253"/>
      <c r="I17" s="253"/>
      <c r="J17" s="143" t="s">
        <v>37</v>
      </c>
      <c r="L17" s="145" cm="1">
        <f t="array" ref="L17:U17">+TRANSPOSE(J4:J13)</f>
        <v>5.4985447530141593</v>
      </c>
      <c r="M17" s="145">
        <v>6.6101180663491901</v>
      </c>
      <c r="N17" s="145">
        <v>7.5708856219737708</v>
      </c>
      <c r="O17" s="145">
        <v>7.8860972840060812</v>
      </c>
      <c r="P17" s="145">
        <v>8.2034388522589179</v>
      </c>
      <c r="Q17" s="145">
        <v>9.4947530269143172</v>
      </c>
      <c r="R17" s="145">
        <v>10.440105728471872</v>
      </c>
      <c r="S17" s="145">
        <v>11.847778562767285</v>
      </c>
      <c r="T17" s="145">
        <v>14.127373332579529</v>
      </c>
      <c r="U17" s="145">
        <v>18.320904771664882</v>
      </c>
      <c r="AA17" s="252" t="s">
        <v>147</v>
      </c>
      <c r="AB17" s="252"/>
      <c r="AD17" s="252" t="s">
        <v>148</v>
      </c>
      <c r="AE17" s="252"/>
      <c r="AG17" s="252" t="s">
        <v>148</v>
      </c>
      <c r="AH17" s="252"/>
      <c r="AJ17" s="146" t="s">
        <v>149</v>
      </c>
      <c r="AK17" s="146"/>
      <c r="AM17" s="252" t="s">
        <v>150</v>
      </c>
      <c r="AN17" s="252"/>
      <c r="AO17" s="252"/>
      <c r="AP17" s="252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100.00000000000001</v>
      </c>
      <c r="P19" s="71">
        <f ca="1">+SUMPRODUCT($D$8:$I$8,$D19:$I19)/$J$8</f>
        <v>100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99.999999999999957</v>
      </c>
      <c r="T19" s="71">
        <f ca="1">+SUMPRODUCT($D$12:$I$12,$D19:$I19)/$J$12</f>
        <v>100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100.00000000000003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101.54885608906199</v>
      </c>
      <c r="M20" s="71">
        <f t="shared" ref="M20:M83" ca="1" si="12">+SUMPRODUCT($D$5:$I$5,$D20:$I20)/$J$5</f>
        <v>101.53611294962384</v>
      </c>
      <c r="N20" s="71">
        <f t="shared" ref="N20:N83" ca="1" si="13">+SUMPRODUCT($D$6:$I$6,$D20:$I20)/$J$6</f>
        <v>101.51953016803563</v>
      </c>
      <c r="O20" s="71">
        <f t="shared" ref="O20:O83" ca="1" si="14">+SUMPRODUCT($D$7:$I$7,$D20:$I20)/$J$7</f>
        <v>101.51935167068477</v>
      </c>
      <c r="P20" s="71">
        <f t="shared" ref="P20:P83" ca="1" si="15">+SUMPRODUCT($D$8:$I$8,$D20:$I20)/$J$8</f>
        <v>101.51432402144678</v>
      </c>
      <c r="Q20" s="71">
        <f t="shared" ref="Q20:Q83" ca="1" si="16">+SUMPRODUCT($D$9:$I$9,$D20:$I20)/$J$9</f>
        <v>101.51093437272557</v>
      </c>
      <c r="R20" s="71">
        <f t="shared" ref="R20:R83" ca="1" si="17">+SUMPRODUCT($D$10:$I$10,$D20:$I20)/$J$10</f>
        <v>101.50658655330116</v>
      </c>
      <c r="S20" s="71">
        <f t="shared" ref="S20:S83" ca="1" si="18">+SUMPRODUCT($D$11:$I$11,$D20:$I20)/$J$11</f>
        <v>101.50125990954083</v>
      </c>
      <c r="T20" s="71">
        <f t="shared" ref="T20:T83" ca="1" si="19">+SUMPRODUCT($D$12:$I$12,$D20:$I20)/$J$12</f>
        <v>101.4907136464507</v>
      </c>
      <c r="U20" s="71">
        <f t="shared" ref="U20:U83" ca="1" si="20">+SUMPRODUCT($D$13:$I$13,$D20:$I20)/$J$13</f>
        <v>101.46970978524133</v>
      </c>
      <c r="V20" s="34" cm="1">
        <f t="array" aca="1" ref="V20" ca="1">+SUMPRODUCT(_xlfn.ANCHORARRAY($L$17)/100,L20:U20)</f>
        <v>101.50426699000002</v>
      </c>
      <c r="W20" s="34"/>
      <c r="X20" s="34"/>
      <c r="Z20" s="19">
        <f t="shared" ref="Z20:Z83" ca="1" si="21">+L20/U20*100</f>
        <v>100.07799993119933</v>
      </c>
      <c r="AA20" s="24">
        <f ca="1">+Z20/Z19-1</f>
        <v>7.7999931199324024E-4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100.07799993119933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1.5488560890619896E-2</v>
      </c>
      <c r="AP20">
        <f ca="1">+U20/$U$19-1</f>
        <v>1.4697097852413465E-2</v>
      </c>
      <c r="AR20" s="24">
        <f ca="1">+AM20-AN20</f>
        <v>-2.0289421047612333E-3</v>
      </c>
      <c r="AS20" s="24">
        <f ca="1">+AO20-AP20</f>
        <v>7.9146303820643027E-4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103.20873966292139</v>
      </c>
      <c r="M21" s="71">
        <f t="shared" ca="1" si="12"/>
        <v>103.20267905185254</v>
      </c>
      <c r="N21" s="71">
        <f t="shared" ca="1" si="13"/>
        <v>103.19952549592209</v>
      </c>
      <c r="O21" s="71">
        <f t="shared" ca="1" si="14"/>
        <v>103.20759905534436</v>
      </c>
      <c r="P21" s="71">
        <f t="shared" ca="1" si="15"/>
        <v>103.2009093335097</v>
      </c>
      <c r="Q21" s="71">
        <f t="shared" ca="1" si="16"/>
        <v>103.20644302502613</v>
      </c>
      <c r="R21" s="71">
        <f t="shared" ca="1" si="17"/>
        <v>103.21025003476485</v>
      </c>
      <c r="S21" s="71">
        <f t="shared" ca="1" si="18"/>
        <v>103.21412764946371</v>
      </c>
      <c r="T21" s="71">
        <f t="shared" ca="1" si="19"/>
        <v>103.21436222357356</v>
      </c>
      <c r="U21" s="71">
        <f t="shared" ca="1" si="20"/>
        <v>103.22002769282213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99.989064108823598</v>
      </c>
      <c r="AA21" s="24">
        <f t="shared" ref="AA21:AA84" ca="1" si="26">+Z21/Z20-1</f>
        <v>-8.8866506561757763E-4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99.989064108823598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3.2087396629214116E-2</v>
      </c>
      <c r="AP21">
        <f t="shared" ref="AP21:AP84" ca="1" si="28">+U21/$U$19-1</f>
        <v>3.2200276928221472E-2</v>
      </c>
      <c r="AR21" s="24">
        <f t="shared" ref="AR21:AR84" ca="1" si="29">+AM21-AN21</f>
        <v>-2.9985706082702457E-3</v>
      </c>
      <c r="AS21" s="24">
        <f t="shared" ref="AS21:AS84" ca="1" si="30">+AO21-AP21</f>
        <v>-1.128802990073563E-4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105.2418229464833</v>
      </c>
      <c r="M22" s="71">
        <f t="shared" ca="1" si="12"/>
        <v>105.23252721544553</v>
      </c>
      <c r="N22" s="71">
        <f t="shared" ca="1" si="13"/>
        <v>105.22076994919435</v>
      </c>
      <c r="O22" s="71">
        <f t="shared" ca="1" si="14"/>
        <v>105.21598444750114</v>
      </c>
      <c r="P22" s="71">
        <f t="shared" ca="1" si="15"/>
        <v>105.21759203009724</v>
      </c>
      <c r="Q22" s="71">
        <f t="shared" ca="1" si="16"/>
        <v>105.21190315835021</v>
      </c>
      <c r="R22" s="71">
        <f t="shared" ca="1" si="17"/>
        <v>105.20633731162749</v>
      </c>
      <c r="S22" s="71">
        <f t="shared" ca="1" si="18"/>
        <v>105.20186968188099</v>
      </c>
      <c r="T22" s="71">
        <f t="shared" ca="1" si="19"/>
        <v>105.19688075992751</v>
      </c>
      <c r="U22" s="71">
        <f t="shared" ca="1" si="20"/>
        <v>105.17693276048838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100.06169621445673</v>
      </c>
      <c r="AA22" s="24">
        <f t="shared" ca="1" si="26"/>
        <v>7.2640049469896439E-4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100.06169621445673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5.241822946483321E-2</v>
      </c>
      <c r="AP22">
        <f t="shared" ca="1" si="28"/>
        <v>5.1769327604884063E-2</v>
      </c>
      <c r="AR22" s="24">
        <f t="shared" ca="1" si="29"/>
        <v>5.5588326160038726E-4</v>
      </c>
      <c r="AS22" s="24">
        <f t="shared" ca="1" si="30"/>
        <v>6.4890185994914695E-4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107.44919424284946</v>
      </c>
      <c r="M23" s="71">
        <f t="shared" ca="1" si="12"/>
        <v>107.44031787736006</v>
      </c>
      <c r="N23" s="71">
        <f t="shared" ca="1" si="13"/>
        <v>107.44030503820633</v>
      </c>
      <c r="O23" s="71">
        <f t="shared" ca="1" si="14"/>
        <v>107.43561580308801</v>
      </c>
      <c r="P23" s="71">
        <f t="shared" ca="1" si="15"/>
        <v>107.43017901201257</v>
      </c>
      <c r="Q23" s="71">
        <f t="shared" ca="1" si="16"/>
        <v>107.42123252263781</v>
      </c>
      <c r="R23" s="71">
        <f t="shared" ca="1" si="17"/>
        <v>107.42231192827182</v>
      </c>
      <c r="S23" s="71">
        <f t="shared" ca="1" si="18"/>
        <v>107.42100907790484</v>
      </c>
      <c r="T23" s="71">
        <f t="shared" ca="1" si="19"/>
        <v>107.41423597090842</v>
      </c>
      <c r="U23" s="71">
        <f t="shared" ca="1" si="20"/>
        <v>107.42153402903506</v>
      </c>
      <c r="V23" s="34" cm="1">
        <f t="array" aca="1" ref="V23" ca="1">+SUMPRODUCT(_xlfn.ANCHORARRAY($L$17)/100,L23:U23)</f>
        <v>107.42649675999998</v>
      </c>
      <c r="W23" s="34"/>
      <c r="X23" s="34"/>
      <c r="Z23" s="19">
        <f t="shared" ca="1" si="21"/>
        <v>100.02574922622769</v>
      </c>
      <c r="AA23" s="24">
        <f t="shared" ca="1" si="26"/>
        <v>-3.5924823972599551E-4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100.02574922622769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7.4491942428494662E-2</v>
      </c>
      <c r="AP23">
        <f t="shared" ca="1" si="28"/>
        <v>7.4215340290350706E-2</v>
      </c>
      <c r="AR23" s="24">
        <f t="shared" ca="1" si="29"/>
        <v>2.7453395401944025E-3</v>
      </c>
      <c r="AS23" s="24">
        <f t="shared" ca="1" si="30"/>
        <v>2.766021381439554E-4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109.26705688906668</v>
      </c>
      <c r="M24" s="71">
        <f t="shared" ca="1" si="12"/>
        <v>109.24102666704316</v>
      </c>
      <c r="N24" s="71">
        <f t="shared" ca="1" si="13"/>
        <v>109.22706806067578</v>
      </c>
      <c r="O24" s="71">
        <f t="shared" ca="1" si="14"/>
        <v>109.22456908029149</v>
      </c>
      <c r="P24" s="71">
        <f t="shared" ca="1" si="15"/>
        <v>109.20523037193666</v>
      </c>
      <c r="Q24" s="71">
        <f t="shared" ca="1" si="16"/>
        <v>109.19794976245079</v>
      </c>
      <c r="R24" s="71">
        <f t="shared" ca="1" si="17"/>
        <v>109.20107939564907</v>
      </c>
      <c r="S24" s="71">
        <f t="shared" ca="1" si="18"/>
        <v>109.19748873630942</v>
      </c>
      <c r="T24" s="71">
        <f t="shared" ca="1" si="19"/>
        <v>109.18286980184061</v>
      </c>
      <c r="U24" s="71">
        <f t="shared" ca="1" si="20"/>
        <v>109.19011857161769</v>
      </c>
      <c r="V24" s="34" cm="1">
        <f t="array" aca="1" ref="V24" ca="1">+SUMPRODUCT(_xlfn.ANCHORARRAY($L$17)/100,L24:U24)</f>
        <v>109.20620504999999</v>
      </c>
      <c r="W24" s="34"/>
      <c r="X24" s="34"/>
      <c r="Z24" s="19">
        <f t="shared" ca="1" si="21"/>
        <v>100.07046271077957</v>
      </c>
      <c r="AA24" s="24">
        <f t="shared" ca="1" si="26"/>
        <v>4.4701974139438327E-4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100.07046271077957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9.2670568890667049E-2</v>
      </c>
      <c r="AP24">
        <f t="shared" ca="1" si="28"/>
        <v>9.1901185716177114E-2</v>
      </c>
      <c r="AR24" s="24">
        <f t="shared" ca="1" si="29"/>
        <v>3.371075178411953E-3</v>
      </c>
      <c r="AS24" s="24">
        <f t="shared" ca="1" si="30"/>
        <v>7.6938317448993487E-4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110.70044335751993</v>
      </c>
      <c r="M25" s="71">
        <f t="shared" ca="1" si="12"/>
        <v>110.6685524113887</v>
      </c>
      <c r="N25" s="71">
        <f t="shared" ca="1" si="13"/>
        <v>110.66444827451957</v>
      </c>
      <c r="O25" s="71">
        <f t="shared" ca="1" si="14"/>
        <v>110.67459017135998</v>
      </c>
      <c r="P25" s="71">
        <f t="shared" ca="1" si="15"/>
        <v>110.6407772822993</v>
      </c>
      <c r="Q25" s="71">
        <f t="shared" ca="1" si="16"/>
        <v>110.63912691742027</v>
      </c>
      <c r="R25" s="71">
        <f t="shared" ca="1" si="17"/>
        <v>110.6547372543078</v>
      </c>
      <c r="S25" s="71">
        <f t="shared" ca="1" si="18"/>
        <v>110.66150650136116</v>
      </c>
      <c r="T25" s="71">
        <f t="shared" ca="1" si="19"/>
        <v>110.64816689104316</v>
      </c>
      <c r="U25" s="71">
        <f t="shared" ca="1" si="20"/>
        <v>110.69232710866623</v>
      </c>
      <c r="V25" s="34" cm="1">
        <f t="array" aca="1" ref="V25" ca="1">+SUMPRODUCT(_xlfn.ANCHORARRAY($L$17)/100,L25:U25)</f>
        <v>110.66459767999999</v>
      </c>
      <c r="W25" s="34"/>
      <c r="X25" s="34"/>
      <c r="Z25" s="19">
        <f t="shared" ca="1" si="21"/>
        <v>100.00733225966579</v>
      </c>
      <c r="AA25" s="24">
        <f t="shared" ca="1" si="26"/>
        <v>-6.308599900874956E-4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100.00733225966579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0.1070044335751994</v>
      </c>
      <c r="AP25">
        <f t="shared" ca="1" si="28"/>
        <v>0.10692327108666255</v>
      </c>
      <c r="AR25" s="24">
        <f t="shared" ca="1" si="29"/>
        <v>1.6396665291082968E-3</v>
      </c>
      <c r="AS25" s="24">
        <f t="shared" ca="1" si="30"/>
        <v>8.1162488536845601E-5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112.6050035808742</v>
      </c>
      <c r="M26" s="71">
        <f t="shared" ca="1" si="12"/>
        <v>112.58787282582279</v>
      </c>
      <c r="N26" s="71">
        <f t="shared" ca="1" si="13"/>
        <v>112.59835920012949</v>
      </c>
      <c r="O26" s="71">
        <f t="shared" ca="1" si="14"/>
        <v>112.6156952851189</v>
      </c>
      <c r="P26" s="71">
        <f t="shared" ca="1" si="15"/>
        <v>112.60620133867249</v>
      </c>
      <c r="Q26" s="71">
        <f t="shared" ca="1" si="16"/>
        <v>112.59759441509149</v>
      </c>
      <c r="R26" s="71">
        <f t="shared" ca="1" si="17"/>
        <v>112.60821538856887</v>
      </c>
      <c r="S26" s="71">
        <f t="shared" ca="1" si="18"/>
        <v>112.62538546172119</v>
      </c>
      <c r="T26" s="71">
        <f t="shared" ca="1" si="19"/>
        <v>112.62182593241242</v>
      </c>
      <c r="U26" s="71">
        <f t="shared" ca="1" si="20"/>
        <v>112.64925687873108</v>
      </c>
      <c r="V26" s="34" cm="1">
        <f t="array" aca="1" ref="V26" ca="1">+SUMPRODUCT(_xlfn.ANCHORARRAY($L$17)/100,L26:U26)</f>
        <v>112.61684038999999</v>
      </c>
      <c r="W26" s="34"/>
      <c r="X26" s="34"/>
      <c r="Z26" s="19">
        <f t="shared" ca="1" si="21"/>
        <v>99.960715854606548</v>
      </c>
      <c r="AA26" s="24">
        <f t="shared" ca="1" si="26"/>
        <v>-4.6612987273975115E-4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99.960715854606548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0.12605003580874219</v>
      </c>
      <c r="AP26">
        <f t="shared" ca="1" si="28"/>
        <v>0.12649256878731086</v>
      </c>
      <c r="AR26" s="24">
        <f t="shared" ca="1" si="29"/>
        <v>-3.6258953160492879E-3</v>
      </c>
      <c r="AS26" s="24">
        <f t="shared" ca="1" si="30"/>
        <v>-4.4253297856866602E-4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114.14769877337206</v>
      </c>
      <c r="M27" s="71">
        <f t="shared" ca="1" si="12"/>
        <v>114.15160029914725</v>
      </c>
      <c r="N27" s="71">
        <f t="shared" ca="1" si="13"/>
        <v>114.17912221169331</v>
      </c>
      <c r="O27" s="71">
        <f t="shared" ca="1" si="14"/>
        <v>114.21106654722307</v>
      </c>
      <c r="P27" s="71">
        <f t="shared" ca="1" si="15"/>
        <v>114.2030244301265</v>
      </c>
      <c r="Q27" s="71">
        <f t="shared" ca="1" si="16"/>
        <v>114.2080186306716</v>
      </c>
      <c r="R27" s="71">
        <f t="shared" ca="1" si="17"/>
        <v>114.22554969439713</v>
      </c>
      <c r="S27" s="71">
        <f t="shared" ca="1" si="18"/>
        <v>114.2508828904521</v>
      </c>
      <c r="T27" s="71">
        <f t="shared" ca="1" si="19"/>
        <v>114.25562058373754</v>
      </c>
      <c r="U27" s="71">
        <f t="shared" ca="1" si="20"/>
        <v>114.3023316669406</v>
      </c>
      <c r="V27" s="34" cm="1">
        <f t="array" aca="1" ref="V27" ca="1">+SUMPRODUCT(_xlfn.ANCHORARRAY($L$17)/100,L27:U27)</f>
        <v>114.22952817999999</v>
      </c>
      <c r="W27" s="34"/>
      <c r="X27" s="34"/>
      <c r="Z27" s="19">
        <f t="shared" ca="1" si="21"/>
        <v>99.864715888719473</v>
      </c>
      <c r="AA27" s="24">
        <f t="shared" ca="1" si="26"/>
        <v>-9.6037693474215757E-4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99.864715888719473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0.14147698773372075</v>
      </c>
      <c r="AP27">
        <f t="shared" ca="1" si="28"/>
        <v>0.14302331666940615</v>
      </c>
      <c r="AR27" s="24">
        <f t="shared" ca="1" si="29"/>
        <v>-3.1549382494175937E-3</v>
      </c>
      <c r="AS27" s="24">
        <f t="shared" ca="1" si="30"/>
        <v>-1.5463289356854037E-3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115.9751797260883</v>
      </c>
      <c r="M28" s="71">
        <f t="shared" ca="1" si="12"/>
        <v>115.99152035663354</v>
      </c>
      <c r="N28" s="71">
        <f t="shared" ca="1" si="13"/>
        <v>116.03363971185652</v>
      </c>
      <c r="O28" s="71">
        <f t="shared" ca="1" si="14"/>
        <v>116.06462077598103</v>
      </c>
      <c r="P28" s="71">
        <f t="shared" ca="1" si="15"/>
        <v>116.05979603301908</v>
      </c>
      <c r="Q28" s="71">
        <f t="shared" ca="1" si="16"/>
        <v>116.06881844347112</v>
      </c>
      <c r="R28" s="71">
        <f t="shared" ca="1" si="17"/>
        <v>116.09042557984715</v>
      </c>
      <c r="S28" s="71">
        <f t="shared" ca="1" si="18"/>
        <v>116.11911366286419</v>
      </c>
      <c r="T28" s="71">
        <f t="shared" ca="1" si="19"/>
        <v>116.13275141404</v>
      </c>
      <c r="U28" s="71">
        <f t="shared" ca="1" si="20"/>
        <v>116.19964667752079</v>
      </c>
      <c r="V28" s="34" cm="1">
        <f t="array" aca="1" ref="V28" ca="1">+SUMPRODUCT(_xlfn.ANCHORARRAY($L$17)/100,L28:U28)</f>
        <v>116.09604129999998</v>
      </c>
      <c r="W28" s="34"/>
      <c r="X28" s="34"/>
      <c r="Z28" s="19">
        <f t="shared" ca="1" si="21"/>
        <v>99.806826476800367</v>
      </c>
      <c r="AA28" s="24">
        <f t="shared" ca="1" si="26"/>
        <v>-5.7967833187066997E-4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99.806826476800367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0.15975179726088307</v>
      </c>
      <c r="AP28">
        <f t="shared" ca="1" si="28"/>
        <v>0.16199646677520807</v>
      </c>
      <c r="AR28" s="24">
        <f t="shared" ca="1" si="29"/>
        <v>-3.8155524367671223E-3</v>
      </c>
      <c r="AS28" s="24">
        <f t="shared" ca="1" si="30"/>
        <v>-2.2446695143250039E-3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117.54050365823436</v>
      </c>
      <c r="M29" s="71">
        <f t="shared" ca="1" si="12"/>
        <v>117.55852608685376</v>
      </c>
      <c r="N29" s="71">
        <f t="shared" ca="1" si="13"/>
        <v>117.59044889603628</v>
      </c>
      <c r="O29" s="71">
        <f t="shared" ca="1" si="14"/>
        <v>117.61086270183546</v>
      </c>
      <c r="P29" s="71">
        <f t="shared" ca="1" si="15"/>
        <v>117.61593297402639</v>
      </c>
      <c r="Q29" s="71">
        <f t="shared" ca="1" si="16"/>
        <v>117.61306540131945</v>
      </c>
      <c r="R29" s="71">
        <f t="shared" ca="1" si="17"/>
        <v>117.62271422623897</v>
      </c>
      <c r="S29" s="71">
        <f t="shared" ca="1" si="18"/>
        <v>117.64068309724362</v>
      </c>
      <c r="T29" s="71">
        <f t="shared" ca="1" si="19"/>
        <v>117.6439360146221</v>
      </c>
      <c r="U29" s="71">
        <f t="shared" ca="1" si="20"/>
        <v>117.674254961779</v>
      </c>
      <c r="V29" s="34" cm="1">
        <f t="array" aca="1" ref="V29" ca="1">+SUMPRODUCT(_xlfn.ANCHORARRAY($L$17)/100,L29:U29)</f>
        <v>117.62367082999999</v>
      </c>
      <c r="W29" s="34"/>
      <c r="X29" s="34"/>
      <c r="Z29" s="19">
        <f t="shared" ca="1" si="21"/>
        <v>99.886337666987487</v>
      </c>
      <c r="AA29" s="24">
        <f t="shared" ca="1" si="26"/>
        <v>7.9665082032831513E-4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99.886337666987487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0.17540503658234363</v>
      </c>
      <c r="AP29">
        <f t="shared" ca="1" si="28"/>
        <v>0.17674254961779012</v>
      </c>
      <c r="AR29" s="24">
        <f t="shared" ca="1" si="29"/>
        <v>-1.3578084696741488E-3</v>
      </c>
      <c r="AS29" s="24">
        <f t="shared" ca="1" si="30"/>
        <v>-1.3375130354464915E-3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119.02082077378557</v>
      </c>
      <c r="M30" s="71">
        <f t="shared" ca="1" si="12"/>
        <v>119.04784272199723</v>
      </c>
      <c r="N30" s="71">
        <f t="shared" ca="1" si="13"/>
        <v>119.0878736722085</v>
      </c>
      <c r="O30" s="71">
        <f t="shared" ca="1" si="14"/>
        <v>119.11405005883385</v>
      </c>
      <c r="P30" s="71">
        <f t="shared" ca="1" si="15"/>
        <v>119.12529693800403</v>
      </c>
      <c r="Q30" s="71">
        <f t="shared" ca="1" si="16"/>
        <v>119.12491935043322</v>
      </c>
      <c r="R30" s="71">
        <f t="shared" ca="1" si="17"/>
        <v>119.13545311382173</v>
      </c>
      <c r="S30" s="71">
        <f t="shared" ca="1" si="18"/>
        <v>119.15840066833807</v>
      </c>
      <c r="T30" s="71">
        <f t="shared" ca="1" si="19"/>
        <v>119.16691360607179</v>
      </c>
      <c r="U30" s="71">
        <f t="shared" ca="1" si="20"/>
        <v>119.19907492658726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99.850456764944312</v>
      </c>
      <c r="AA30" s="24">
        <f t="shared" ca="1" si="26"/>
        <v>-3.5921731521282307E-4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99.850456764944312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0.19020820773785596</v>
      </c>
      <c r="AP30">
        <f t="shared" ca="1" si="28"/>
        <v>0.19199074926587278</v>
      </c>
      <c r="AR30" s="24">
        <f t="shared" ca="1" si="29"/>
        <v>-1.6815426829337454E-3</v>
      </c>
      <c r="AS30" s="24">
        <f t="shared" ca="1" si="30"/>
        <v>-1.7825415280168233E-3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120.91238830178432</v>
      </c>
      <c r="M31" s="71">
        <f t="shared" ca="1" si="12"/>
        <v>120.95225389303606</v>
      </c>
      <c r="N31" s="71">
        <f t="shared" ca="1" si="13"/>
        <v>121.02477407883731</v>
      </c>
      <c r="O31" s="71">
        <f t="shared" ca="1" si="14"/>
        <v>121.07015071731591</v>
      </c>
      <c r="P31" s="71">
        <f t="shared" ca="1" si="15"/>
        <v>121.08328563921921</v>
      </c>
      <c r="Q31" s="71">
        <f t="shared" ca="1" si="16"/>
        <v>121.09210493486962</v>
      </c>
      <c r="R31" s="71">
        <f t="shared" ca="1" si="17"/>
        <v>121.11811838470553</v>
      </c>
      <c r="S31" s="71">
        <f t="shared" ca="1" si="18"/>
        <v>121.16383991797153</v>
      </c>
      <c r="T31" s="71">
        <f t="shared" ca="1" si="19"/>
        <v>121.19186746276223</v>
      </c>
      <c r="U31" s="71">
        <f t="shared" ca="1" si="20"/>
        <v>121.27483092045487</v>
      </c>
      <c r="V31" s="34" cm="1">
        <f t="array" aca="1" ref="V31" ca="1">+SUMPRODUCT(_xlfn.ANCHORARRAY($L$17)/100,L31:U31)</f>
        <v>121.12421217000001</v>
      </c>
      <c r="W31" s="24">
        <f ca="1">+L31/L19-1</f>
        <v>0.20912388301784346</v>
      </c>
      <c r="X31" s="24">
        <f ca="1">+U31/U19-1</f>
        <v>0.21274830920454901</v>
      </c>
      <c r="Z31" s="19">
        <f t="shared" ca="1" si="21"/>
        <v>99.701139456621235</v>
      </c>
      <c r="AA31" s="24">
        <f t="shared" ca="1" si="26"/>
        <v>-1.4954093667751689E-3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-2.98860543378765E-3</v>
      </c>
      <c r="AE31" s="24">
        <f>+d1d10index!Y16</f>
        <v>-4.3038551734185804E-3</v>
      </c>
      <c r="AG31" s="193">
        <f ca="1">+W31-X31</f>
        <v>-3.6244261867055538E-3</v>
      </c>
      <c r="AH31" s="193">
        <f ca="1">+d1d10_y!AM16</f>
        <v>-8.3242114636870035E-3</v>
      </c>
      <c r="AJ31">
        <f>+d1d10index!I16</f>
        <v>99.569614482658167</v>
      </c>
      <c r="AK31" s="19">
        <f t="shared" ca="1" si="23"/>
        <v>99.701139456621235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0.20912388301784346</v>
      </c>
      <c r="AP31">
        <f t="shared" ca="1" si="28"/>
        <v>0.21274830920454901</v>
      </c>
      <c r="AR31" s="24">
        <f t="shared" ca="1" si="29"/>
        <v>-8.3242114636870035E-3</v>
      </c>
      <c r="AS31" s="24">
        <f t="shared" ca="1" si="30"/>
        <v>-3.6244261867055538E-3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122.70285605476296</v>
      </c>
      <c r="M32" s="71">
        <f t="shared" ca="1" si="12"/>
        <v>122.75464319999811</v>
      </c>
      <c r="N32" s="71">
        <f t="shared" ca="1" si="13"/>
        <v>122.82836855398088</v>
      </c>
      <c r="O32" s="71">
        <f t="shared" ca="1" si="14"/>
        <v>122.87380929240102</v>
      </c>
      <c r="P32" s="71">
        <f t="shared" ca="1" si="15"/>
        <v>122.8927971665526</v>
      </c>
      <c r="Q32" s="71">
        <f t="shared" ca="1" si="16"/>
        <v>122.91291800660352</v>
      </c>
      <c r="R32" s="71">
        <f t="shared" ca="1" si="17"/>
        <v>122.9379639693519</v>
      </c>
      <c r="S32" s="71">
        <f t="shared" ca="1" si="18"/>
        <v>122.98283557085379</v>
      </c>
      <c r="T32" s="71">
        <f t="shared" ca="1" si="19"/>
        <v>123.02089675541723</v>
      </c>
      <c r="U32" s="71">
        <f t="shared" ca="1" si="20"/>
        <v>123.10077540834109</v>
      </c>
      <c r="V32" s="34" cm="1">
        <f t="array" aca="1" ref="V32" ca="1">+SUMPRODUCT(_xlfn.ANCHORARRAY($L$17)/100,L32:U32)</f>
        <v>122.94033985</v>
      </c>
      <c r="W32" s="24">
        <f t="shared" ref="W32:W95" ca="1" si="31">+L32/L20-1</f>
        <v>0.20831352297211669</v>
      </c>
      <c r="X32" s="24">
        <f t="shared" ref="X32:X95" ca="1" si="32">+U32/U20-1</f>
        <v>0.21317756470262395</v>
      </c>
      <c r="Z32" s="19">
        <f t="shared" ca="1" si="21"/>
        <v>99.676753170515624</v>
      </c>
      <c r="AA32" s="24">
        <f t="shared" ca="1" si="26"/>
        <v>-2.4459385558195379E-4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-4.009340324142685E-3</v>
      </c>
      <c r="AE32" s="24">
        <f>+d1d10index!Y17</f>
        <v>-2.9770693141427662E-3</v>
      </c>
      <c r="AG32" s="193">
        <f t="shared" ref="AG32:AG95" ca="1" si="34">+W32-X32</f>
        <v>-4.8640417305072514E-3</v>
      </c>
      <c r="AH32" s="193">
        <f ca="1">+d1d10_y!AM17</f>
        <v>-6.4341580612867766E-3</v>
      </c>
      <c r="AJ32">
        <f>+d1d10index!I17</f>
        <v>99.459736589316549</v>
      </c>
      <c r="AK32" s="19">
        <f t="shared" ca="1" si="23"/>
        <v>99.676753170515624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0.22702856054762988</v>
      </c>
      <c r="AP32">
        <f t="shared" ca="1" si="28"/>
        <v>0.23100775408341101</v>
      </c>
      <c r="AR32" s="24">
        <f t="shared" ca="1" si="29"/>
        <v>-9.0688842783390733E-3</v>
      </c>
      <c r="AS32" s="24">
        <f t="shared" ca="1" si="30"/>
        <v>-3.9791935357811337E-3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125.1810030983188</v>
      </c>
      <c r="M33" s="71">
        <f t="shared" ca="1" si="12"/>
        <v>125.26245624800941</v>
      </c>
      <c r="N33" s="71">
        <f t="shared" ca="1" si="13"/>
        <v>125.3659288114483</v>
      </c>
      <c r="O33" s="71">
        <f t="shared" ca="1" si="14"/>
        <v>125.43432669012896</v>
      </c>
      <c r="P33" s="71">
        <f t="shared" ca="1" si="15"/>
        <v>125.46105776813512</v>
      </c>
      <c r="Q33" s="71">
        <f t="shared" ca="1" si="16"/>
        <v>125.48352046048618</v>
      </c>
      <c r="R33" s="71">
        <f t="shared" ca="1" si="17"/>
        <v>125.51494406439775</v>
      </c>
      <c r="S33" s="71">
        <f t="shared" ca="1" si="18"/>
        <v>125.5733062099996</v>
      </c>
      <c r="T33" s="71">
        <f t="shared" ca="1" si="19"/>
        <v>125.61158732625429</v>
      </c>
      <c r="U33" s="71">
        <f t="shared" ca="1" si="20"/>
        <v>125.70804310600835</v>
      </c>
      <c r="V33" s="34" cm="1">
        <f t="array" aca="1" ref="V33" ca="1">+SUMPRODUCT(_xlfn.ANCHORARRAY($L$17)/100,L33:U33)</f>
        <v>125.51079423000002</v>
      </c>
      <c r="W33" s="24">
        <f t="shared" ca="1" si="31"/>
        <v>0.21289150034346482</v>
      </c>
      <c r="X33" s="24">
        <f t="shared" ca="1" si="32"/>
        <v>0.21786484576529541</v>
      </c>
      <c r="Z33" s="19">
        <f t="shared" ca="1" si="21"/>
        <v>99.580742811146067</v>
      </c>
      <c r="AA33" s="24">
        <f t="shared" ca="1" si="26"/>
        <v>-9.6321716263481072E-4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-4.0836595613409354E-3</v>
      </c>
      <c r="AE33" s="24">
        <f>+d1d10index!Y18</f>
        <v>-4.6980257063267139E-3</v>
      </c>
      <c r="AG33" s="193">
        <f ca="1">+W33-X33</f>
        <v>-4.9733454218305884E-3</v>
      </c>
      <c r="AH33" s="193">
        <f ca="1">+d1d10_y!AM18</f>
        <v>-7.3116433705975314E-3</v>
      </c>
      <c r="AJ33">
        <f>+d1d10index!I18</f>
        <v>99.35429639291965</v>
      </c>
      <c r="AK33" s="19">
        <f t="shared" ca="1" si="23"/>
        <v>99.580742811146067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0.2518100309831881</v>
      </c>
      <c r="AP33">
        <f t="shared" ca="1" si="28"/>
        <v>0.2570804310600836</v>
      </c>
      <c r="AR33" s="24">
        <f t="shared" ca="1" si="29"/>
        <v>-1.1333253694100209E-2</v>
      </c>
      <c r="AS33" s="24">
        <f t="shared" ca="1" si="30"/>
        <v>-5.2704000768954984E-3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128.45064744420651</v>
      </c>
      <c r="M34" s="71">
        <f t="shared" ca="1" si="12"/>
        <v>128.53172614078125</v>
      </c>
      <c r="N34" s="71">
        <f t="shared" ca="1" si="13"/>
        <v>128.61817999642372</v>
      </c>
      <c r="O34" s="71">
        <f t="shared" ca="1" si="14"/>
        <v>128.67147125518443</v>
      </c>
      <c r="P34" s="71">
        <f t="shared" ca="1" si="15"/>
        <v>128.68609934054695</v>
      </c>
      <c r="Q34" s="71">
        <f t="shared" ca="1" si="16"/>
        <v>128.7231564031253</v>
      </c>
      <c r="R34" s="71">
        <f t="shared" ca="1" si="17"/>
        <v>128.75303914431834</v>
      </c>
      <c r="S34" s="71">
        <f t="shared" ca="1" si="18"/>
        <v>128.7947596398773</v>
      </c>
      <c r="T34" s="71">
        <f t="shared" ca="1" si="19"/>
        <v>128.83277558015845</v>
      </c>
      <c r="U34" s="71">
        <f t="shared" ca="1" si="20"/>
        <v>128.92846343281036</v>
      </c>
      <c r="V34" s="34" cm="1">
        <f t="array" aca="1" ref="V34" ca="1">+SUMPRODUCT(_xlfn.ANCHORARRAY($L$17)/100,L34:U34)</f>
        <v>128.74515867</v>
      </c>
      <c r="W34" s="24">
        <f t="shared" ca="1" si="31"/>
        <v>0.22052852989372074</v>
      </c>
      <c r="X34" s="24">
        <f t="shared" ca="1" si="32"/>
        <v>0.22582452301028377</v>
      </c>
      <c r="Z34" s="19">
        <f t="shared" ca="1" si="21"/>
        <v>99.629394490648792</v>
      </c>
      <c r="AA34" s="24">
        <f t="shared" ca="1" si="26"/>
        <v>4.8856513949679936E-4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-4.3203517446017692E-3</v>
      </c>
      <c r="AE34" s="24">
        <f>+d1d10index!Y19</f>
        <v>-7.1310439644787227E-3</v>
      </c>
      <c r="AG34" s="193">
        <f t="shared" ca="1" si="34"/>
        <v>-5.2959931165630358E-3</v>
      </c>
      <c r="AH34" s="193">
        <f ca="1">+d1d10_y!AM19</f>
        <v>-1.242386712123289E-2</v>
      </c>
      <c r="AJ34">
        <f>+d1d10index!I19</f>
        <v>99.279347288115403</v>
      </c>
      <c r="AK34" s="19">
        <f t="shared" ca="1" si="23"/>
        <v>99.629394490648792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0.28450647444206534</v>
      </c>
      <c r="AP34">
        <f t="shared" ca="1" si="28"/>
        <v>0.2892846343281037</v>
      </c>
      <c r="AR34" s="24">
        <f t="shared" ca="1" si="29"/>
        <v>-1.2487679198748047E-2</v>
      </c>
      <c r="AS34" s="24">
        <f t="shared" ca="1" si="30"/>
        <v>-4.7781598860383578E-3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131.1727478297428</v>
      </c>
      <c r="M35" s="71">
        <f t="shared" ca="1" si="12"/>
        <v>131.26385754141486</v>
      </c>
      <c r="N35" s="71">
        <f t="shared" ca="1" si="13"/>
        <v>131.35520971734968</v>
      </c>
      <c r="O35" s="71">
        <f t="shared" ca="1" si="14"/>
        <v>131.41630415647489</v>
      </c>
      <c r="P35" s="71">
        <f t="shared" ca="1" si="15"/>
        <v>131.4299701863938</v>
      </c>
      <c r="Q35" s="71">
        <f t="shared" ca="1" si="16"/>
        <v>131.46971492791681</v>
      </c>
      <c r="R35" s="71">
        <f t="shared" ca="1" si="17"/>
        <v>131.50074130905043</v>
      </c>
      <c r="S35" s="71">
        <f t="shared" ca="1" si="18"/>
        <v>131.54316990972345</v>
      </c>
      <c r="T35" s="71">
        <f t="shared" ca="1" si="19"/>
        <v>131.5765798133078</v>
      </c>
      <c r="U35" s="71">
        <f t="shared" ca="1" si="20"/>
        <v>131.67247972158683</v>
      </c>
      <c r="V35" s="34" cm="1">
        <f t="array" aca="1" ref="V35" ca="1">+SUMPRODUCT(_xlfn.ANCHORARRAY($L$17)/100,L35:U35)</f>
        <v>131.48782463999999</v>
      </c>
      <c r="W35" s="24">
        <f t="shared" ca="1" si="31"/>
        <v>0.22078856667156543</v>
      </c>
      <c r="X35" s="24">
        <f t="shared" ca="1" si="32"/>
        <v>0.22575497465896333</v>
      </c>
      <c r="Z35" s="19">
        <f t="shared" ca="1" si="21"/>
        <v>99.620473547015536</v>
      </c>
      <c r="AA35" s="24">
        <f t="shared" ca="1" si="26"/>
        <v>-8.9541281254046368E-5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-4.0517135072444255E-3</v>
      </c>
      <c r="AE35" s="24">
        <f>+d1d10index!Y20</f>
        <v>-1.1343113207474387E-2</v>
      </c>
      <c r="AG35" s="193">
        <f t="shared" ca="1" si="34"/>
        <v>-4.9664079873978917E-3</v>
      </c>
      <c r="AH35" s="193">
        <f ca="1">+d1d10_y!AM20</f>
        <v>-1.5944352250315097E-2</v>
      </c>
      <c r="AJ35">
        <f>+d1d10index!I20</f>
        <v>99.085707208491868</v>
      </c>
      <c r="AK35" s="19">
        <f t="shared" ca="1" si="23"/>
        <v>99.620473547015536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0.3117274782974282</v>
      </c>
      <c r="AP35">
        <f t="shared" ca="1" si="28"/>
        <v>0.31672479721586844</v>
      </c>
      <c r="AR35" s="24">
        <f t="shared" ca="1" si="29"/>
        <v>-1.3925744348118441E-2</v>
      </c>
      <c r="AS35" s="24">
        <f t="shared" ca="1" si="30"/>
        <v>-4.9973189184402411E-3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134.69415140889276</v>
      </c>
      <c r="M36" s="71">
        <f t="shared" ca="1" si="12"/>
        <v>134.76567131007857</v>
      </c>
      <c r="N36" s="71">
        <f t="shared" ca="1" si="13"/>
        <v>134.84725120135244</v>
      </c>
      <c r="O36" s="71">
        <f t="shared" ca="1" si="14"/>
        <v>134.91180647189867</v>
      </c>
      <c r="P36" s="71">
        <f t="shared" ca="1" si="15"/>
        <v>134.94041510162754</v>
      </c>
      <c r="Q36" s="71">
        <f t="shared" ca="1" si="16"/>
        <v>134.9641794497353</v>
      </c>
      <c r="R36" s="71">
        <f t="shared" ca="1" si="17"/>
        <v>134.98717970179973</v>
      </c>
      <c r="S36" s="71">
        <f t="shared" ca="1" si="18"/>
        <v>135.03784627430963</v>
      </c>
      <c r="T36" s="71">
        <f t="shared" ca="1" si="19"/>
        <v>135.07236885765116</v>
      </c>
      <c r="U36" s="71">
        <f t="shared" ca="1" si="20"/>
        <v>135.13439589360047</v>
      </c>
      <c r="V36" s="34" cm="1">
        <f t="array" aca="1" ref="V36" ca="1">+SUMPRODUCT(_xlfn.ANCHORARRAY($L$17)/100,L36:U36)</f>
        <v>134.97887668000001</v>
      </c>
      <c r="W36" s="24">
        <f t="shared" ca="1" si="31"/>
        <v>0.23270595222163748</v>
      </c>
      <c r="X36" s="24">
        <f t="shared" ca="1" si="32"/>
        <v>0.23760645799615965</v>
      </c>
      <c r="Z36" s="19">
        <f t="shared" ca="1" si="21"/>
        <v>99.674217299158727</v>
      </c>
      <c r="AA36" s="24">
        <f t="shared" ca="1" si="26"/>
        <v>5.3948500975375957E-4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-3.9596640295953556E-3</v>
      </c>
      <c r="AE36" s="24">
        <f>+d1d10index!Y21</f>
        <v>-8.3721404216945405E-3</v>
      </c>
      <c r="AG36" s="193">
        <f t="shared" ca="1" si="34"/>
        <v>-4.9005057745221681E-3</v>
      </c>
      <c r="AH36" s="193">
        <f ca="1">+d1d10_y!AM21</f>
        <v>-1.2505169228419488E-2</v>
      </c>
      <c r="AJ36">
        <f>+d1d10index!I21</f>
        <v>99.31506268755885</v>
      </c>
      <c r="AK36" s="19">
        <f t="shared" ca="1" si="23"/>
        <v>99.674217299158727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0.34694151408892782</v>
      </c>
      <c r="AP36">
        <f t="shared" ca="1" si="28"/>
        <v>0.35134395893600479</v>
      </c>
      <c r="AR36" s="24">
        <f t="shared" ca="1" si="29"/>
        <v>-9.5693302681461034E-3</v>
      </c>
      <c r="AS36" s="24">
        <f t="shared" ca="1" si="30"/>
        <v>-4.4024448470769695E-3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140.06457740412412</v>
      </c>
      <c r="M37" s="71">
        <f t="shared" ca="1" si="12"/>
        <v>140.17719137027115</v>
      </c>
      <c r="N37" s="71">
        <f t="shared" ca="1" si="13"/>
        <v>140.29600602748852</v>
      </c>
      <c r="O37" s="71">
        <f t="shared" ca="1" si="14"/>
        <v>140.38356285216088</v>
      </c>
      <c r="P37" s="71">
        <f t="shared" ca="1" si="15"/>
        <v>140.42717970148337</v>
      </c>
      <c r="Q37" s="71">
        <f t="shared" ca="1" si="16"/>
        <v>140.46244145092845</v>
      </c>
      <c r="R37" s="71">
        <f t="shared" ca="1" si="17"/>
        <v>140.49306541564206</v>
      </c>
      <c r="S37" s="71">
        <f t="shared" ca="1" si="18"/>
        <v>140.56029056021706</v>
      </c>
      <c r="T37" s="71">
        <f t="shared" ca="1" si="19"/>
        <v>140.60875016829669</v>
      </c>
      <c r="U37" s="71">
        <f t="shared" ca="1" si="20"/>
        <v>140.69420241038497</v>
      </c>
      <c r="V37" s="34" cm="1">
        <f t="array" aca="1" ref="V37" ca="1">+SUMPRODUCT(_xlfn.ANCHORARRAY($L$17)/100,L37:U37)</f>
        <v>140.47791599999999</v>
      </c>
      <c r="W37" s="24">
        <f t="shared" ca="1" si="31"/>
        <v>0.2652576011079677</v>
      </c>
      <c r="X37" s="24">
        <f t="shared" ca="1" si="32"/>
        <v>0.27103843676776274</v>
      </c>
      <c r="Z37" s="19">
        <f t="shared" ca="1" si="21"/>
        <v>99.552486886116085</v>
      </c>
      <c r="AA37" s="24">
        <f t="shared" ca="1" si="26"/>
        <v>-1.2212828587083724E-3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-4.5481202555099909E-3</v>
      </c>
      <c r="AE37" s="24">
        <f>+d1d10index!Y22</f>
        <v>-5.1579844610666337E-3</v>
      </c>
      <c r="AG37" s="193">
        <f t="shared" ca="1" si="34"/>
        <v>-5.7808356597950361E-3</v>
      </c>
      <c r="AH37" s="193">
        <f ca="1">+d1d10_y!AM22</f>
        <v>-1.0096717123007304E-2</v>
      </c>
      <c r="AJ37">
        <f>+d1d10index!I22</f>
        <v>99.551583210435723</v>
      </c>
      <c r="AK37" s="19">
        <f t="shared" ca="1" si="23"/>
        <v>99.552486886116085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0.40064577404124146</v>
      </c>
      <c r="AP37">
        <f t="shared" ca="1" si="28"/>
        <v>0.40694202410384994</v>
      </c>
      <c r="AR37" s="24">
        <f t="shared" ca="1" si="29"/>
        <v>-9.1723103764529412E-3</v>
      </c>
      <c r="AS37" s="24">
        <f t="shared" ca="1" si="30"/>
        <v>-6.2962500626084772E-3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144.64044161376594</v>
      </c>
      <c r="M38" s="71">
        <f t="shared" ca="1" si="12"/>
        <v>144.74297130468824</v>
      </c>
      <c r="N38" s="71">
        <f t="shared" ca="1" si="13"/>
        <v>144.83253876814638</v>
      </c>
      <c r="O38" s="71">
        <f t="shared" ca="1" si="14"/>
        <v>144.90611194890323</v>
      </c>
      <c r="P38" s="71">
        <f t="shared" ca="1" si="15"/>
        <v>144.95337245057033</v>
      </c>
      <c r="Q38" s="71">
        <f t="shared" ca="1" si="16"/>
        <v>144.97463776129015</v>
      </c>
      <c r="R38" s="71">
        <f t="shared" ca="1" si="17"/>
        <v>144.98803335398921</v>
      </c>
      <c r="S38" s="71">
        <f t="shared" ca="1" si="18"/>
        <v>145.0357591289289</v>
      </c>
      <c r="T38" s="71">
        <f t="shared" ca="1" si="19"/>
        <v>145.06230030207405</v>
      </c>
      <c r="U38" s="71">
        <f t="shared" ca="1" si="20"/>
        <v>145.088493264036</v>
      </c>
      <c r="V38" s="34" cm="1">
        <f t="array" aca="1" ref="V38" ca="1">+SUMPRODUCT(_xlfn.ANCHORARRAY($L$17)/100,L38:U38)</f>
        <v>144.96492556999999</v>
      </c>
      <c r="W38" s="24">
        <f t="shared" ca="1" si="31"/>
        <v>0.2844939124741781</v>
      </c>
      <c r="X38" s="24">
        <f t="shared" ca="1" si="32"/>
        <v>0.28796671442072919</v>
      </c>
      <c r="Z38" s="19">
        <f t="shared" ca="1" si="21"/>
        <v>99.691187329752822</v>
      </c>
      <c r="AA38" s="24">
        <f t="shared" ca="1" si="26"/>
        <v>1.3932393652344999E-3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-2.6963444844247952E-3</v>
      </c>
      <c r="AE38" s="24">
        <f>+d1d10index!Y23</f>
        <v>-2.1229478311139971E-3</v>
      </c>
      <c r="AG38" s="193">
        <f t="shared" ca="1" si="34"/>
        <v>-3.4728019465510851E-3</v>
      </c>
      <c r="AH38" s="193">
        <f ca="1">+d1d10_y!AM23</f>
        <v>-2.6618794247601496E-3</v>
      </c>
      <c r="AJ38">
        <f>+d1d10index!I23</f>
        <v>99.467591426470605</v>
      </c>
      <c r="AK38" s="19">
        <f t="shared" ca="1" si="23"/>
        <v>99.691187329752822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0.44640441613765969</v>
      </c>
      <c r="AP38">
        <f t="shared" ca="1" si="28"/>
        <v>0.45088493264036034</v>
      </c>
      <c r="AR38" s="24">
        <f t="shared" ca="1" si="29"/>
        <v>-7.7792145221753373E-3</v>
      </c>
      <c r="AS38" s="24">
        <f t="shared" ca="1" si="30"/>
        <v>-4.4805165027006488E-3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149.50882340259218</v>
      </c>
      <c r="M39" s="71">
        <f t="shared" ca="1" si="12"/>
        <v>149.60446432634961</v>
      </c>
      <c r="N39" s="71">
        <f t="shared" ca="1" si="13"/>
        <v>149.68471778331212</v>
      </c>
      <c r="O39" s="71">
        <f t="shared" ca="1" si="14"/>
        <v>149.76490671548265</v>
      </c>
      <c r="P39" s="71">
        <f t="shared" ca="1" si="15"/>
        <v>149.83351133526418</v>
      </c>
      <c r="Q39" s="71">
        <f t="shared" ca="1" si="16"/>
        <v>149.84674549643211</v>
      </c>
      <c r="R39" s="71">
        <f t="shared" ca="1" si="17"/>
        <v>149.84963358751961</v>
      </c>
      <c r="S39" s="71">
        <f t="shared" ca="1" si="18"/>
        <v>149.90444705135886</v>
      </c>
      <c r="T39" s="71">
        <f t="shared" ca="1" si="19"/>
        <v>149.93644136865669</v>
      </c>
      <c r="U39" s="71">
        <f t="shared" ca="1" si="20"/>
        <v>149.91809669208382</v>
      </c>
      <c r="V39" s="34" cm="1">
        <f t="array" aca="1" ref="V39" ca="1">+SUMPRODUCT(_xlfn.ANCHORARRAY($L$17)/100,L39:U39)</f>
        <v>149.82522488000001</v>
      </c>
      <c r="W39" s="24">
        <f t="shared" ca="1" si="31"/>
        <v>0.30978394666918185</v>
      </c>
      <c r="X39" s="24">
        <f t="shared" ca="1" si="32"/>
        <v>0.311592637750576</v>
      </c>
      <c r="Z39" s="19">
        <f t="shared" ca="1" si="21"/>
        <v>99.727002077452838</v>
      </c>
      <c r="AA39" s="24">
        <f t="shared" ca="1" si="26"/>
        <v>3.5925690785032494E-4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-1.3790036855468868E-3</v>
      </c>
      <c r="AE39" s="24">
        <f>+d1d10index!Y24</f>
        <v>-2.171014298088636E-3</v>
      </c>
      <c r="AG39" s="193">
        <f t="shared" ca="1" si="34"/>
        <v>-1.8086910813941426E-3</v>
      </c>
      <c r="AH39" s="193">
        <f ca="1">+d1d10_y!AM24</f>
        <v>-1.8134331898860268E-3</v>
      </c>
      <c r="AJ39">
        <f>+d1d10index!I24</f>
        <v>99.612397200450744</v>
      </c>
      <c r="AK39" s="19">
        <f t="shared" ca="1" si="23"/>
        <v>99.727002077452838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0.49508823402592217</v>
      </c>
      <c r="AP39">
        <f t="shared" ca="1" si="28"/>
        <v>0.49918096692083846</v>
      </c>
      <c r="AR39" s="24">
        <f t="shared" ca="1" si="29"/>
        <v>-6.3278554953900557E-3</v>
      </c>
      <c r="AS39" s="24">
        <f t="shared" ca="1" si="30"/>
        <v>-4.0927328949162955E-3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160.98626975971561</v>
      </c>
      <c r="M40" s="71">
        <f t="shared" ca="1" si="12"/>
        <v>161.06705350337424</v>
      </c>
      <c r="N40" s="71">
        <f t="shared" ca="1" si="13"/>
        <v>161.16047765488105</v>
      </c>
      <c r="O40" s="71">
        <f t="shared" ca="1" si="14"/>
        <v>161.23818354167386</v>
      </c>
      <c r="P40" s="71">
        <f t="shared" ca="1" si="15"/>
        <v>161.29281499987061</v>
      </c>
      <c r="Q40" s="71">
        <f t="shared" ca="1" si="16"/>
        <v>161.27778548350668</v>
      </c>
      <c r="R40" s="71">
        <f t="shared" ca="1" si="17"/>
        <v>161.28678691690723</v>
      </c>
      <c r="S40" s="71">
        <f t="shared" ca="1" si="18"/>
        <v>161.34398092490275</v>
      </c>
      <c r="T40" s="71">
        <f t="shared" ca="1" si="19"/>
        <v>161.352491466017</v>
      </c>
      <c r="U40" s="71">
        <f t="shared" ca="1" si="20"/>
        <v>161.36260013860752</v>
      </c>
      <c r="V40" s="34" cm="1">
        <f t="array" aca="1" ref="V40" ca="1">+SUMPRODUCT(_xlfn.ANCHORARRAY($L$17)/100,L40:U40)</f>
        <v>161.27193062999999</v>
      </c>
      <c r="W40" s="24">
        <f t="shared" ca="1" si="31"/>
        <v>0.38810968122606138</v>
      </c>
      <c r="X40" s="24">
        <f t="shared" ca="1" si="32"/>
        <v>0.38866687423261892</v>
      </c>
      <c r="Z40" s="19">
        <f t="shared" ca="1" si="21"/>
        <v>99.766779675979052</v>
      </c>
      <c r="AA40" s="24">
        <f t="shared" ca="1" si="26"/>
        <v>3.988648780930415E-4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-4.0124310365308169E-4</v>
      </c>
      <c r="AE40" s="24">
        <f>+d1d10index!Y25</f>
        <v>-4.427979160664175E-3</v>
      </c>
      <c r="AG40" s="193">
        <f t="shared" ca="1" si="34"/>
        <v>-5.5719300655754367E-4</v>
      </c>
      <c r="AH40" s="193">
        <f ca="1">+d1d10_y!AM25</f>
        <v>-1.7642330616816082E-3</v>
      </c>
      <c r="AJ40">
        <f>+d1d10index!I25</f>
        <v>99.493335602119345</v>
      </c>
      <c r="AK40" s="19">
        <f t="shared" ca="1" si="23"/>
        <v>99.766779675979052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0.60986269759715639</v>
      </c>
      <c r="AP40">
        <f t="shared" ca="1" si="28"/>
        <v>0.61362600138607548</v>
      </c>
      <c r="AR40" s="24">
        <f t="shared" ca="1" si="29"/>
        <v>-7.432895352365021E-3</v>
      </c>
      <c r="AS40" s="24">
        <f t="shared" ca="1" si="30"/>
        <v>-3.7633037889190923E-3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168.50822004057454</v>
      </c>
      <c r="M41" s="71">
        <f t="shared" ca="1" si="12"/>
        <v>168.53730794229241</v>
      </c>
      <c r="N41" s="71">
        <f t="shared" ca="1" si="13"/>
        <v>168.56863477842873</v>
      </c>
      <c r="O41" s="71">
        <f t="shared" ca="1" si="14"/>
        <v>168.61618861381828</v>
      </c>
      <c r="P41" s="71">
        <f t="shared" ca="1" si="15"/>
        <v>168.64391715117009</v>
      </c>
      <c r="Q41" s="71">
        <f t="shared" ca="1" si="16"/>
        <v>168.61469699307699</v>
      </c>
      <c r="R41" s="71">
        <f t="shared" ca="1" si="17"/>
        <v>168.60885624487531</v>
      </c>
      <c r="S41" s="71">
        <f t="shared" ca="1" si="18"/>
        <v>168.63282217850352</v>
      </c>
      <c r="T41" s="71">
        <f t="shared" ca="1" si="19"/>
        <v>168.60639710279085</v>
      </c>
      <c r="U41" s="71">
        <f t="shared" ca="1" si="20"/>
        <v>168.56450641233479</v>
      </c>
      <c r="V41" s="34" cm="1">
        <f t="array" aca="1" ref="V41" ca="1">+SUMPRODUCT(_xlfn.ANCHORARRAY($L$17)/100,L41:U41)</f>
        <v>168.59392390000002</v>
      </c>
      <c r="W41" s="24">
        <f t="shared" ca="1" si="31"/>
        <v>0.43361832556491353</v>
      </c>
      <c r="X41" s="24">
        <f t="shared" ca="1" si="32"/>
        <v>0.43246716511683148</v>
      </c>
      <c r="Z41" s="19">
        <f t="shared" ca="1" si="21"/>
        <v>99.966608408283435</v>
      </c>
      <c r="AA41" s="24">
        <f t="shared" ca="1" si="26"/>
        <v>2.0029586296499424E-3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8.0362082714025007E-4</v>
      </c>
      <c r="AE41" s="24">
        <f>+d1d10index!Y26</f>
        <v>-4.3865460842942294E-3</v>
      </c>
      <c r="AG41" s="193">
        <f t="shared" ca="1" si="34"/>
        <v>1.1511604480820559E-3</v>
      </c>
      <c r="AH41" s="193">
        <f ca="1">+d1d10_y!AM26</f>
        <v>-2.1231589087769009E-3</v>
      </c>
      <c r="AJ41">
        <f>+d1d10index!I26</f>
        <v>99.613674319808382</v>
      </c>
      <c r="AK41" s="19">
        <f t="shared" ca="1" si="23"/>
        <v>99.966608408283435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0.68508220040574574</v>
      </c>
      <c r="AP41">
        <f t="shared" ca="1" si="28"/>
        <v>0.68564506412334825</v>
      </c>
      <c r="AR41" s="24">
        <f t="shared" ca="1" si="29"/>
        <v>-4.5119229459558152E-3</v>
      </c>
      <c r="AS41" s="24">
        <f t="shared" ca="1" si="30"/>
        <v>-5.6286371760250198E-4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174.14159290263646</v>
      </c>
      <c r="M42" s="71">
        <f t="shared" ca="1" si="12"/>
        <v>174.16732630714367</v>
      </c>
      <c r="N42" s="71">
        <f t="shared" ca="1" si="13"/>
        <v>174.1711818218009</v>
      </c>
      <c r="O42" s="71">
        <f t="shared" ca="1" si="14"/>
        <v>174.20197895911505</v>
      </c>
      <c r="P42" s="71">
        <f t="shared" ca="1" si="15"/>
        <v>174.1984897573918</v>
      </c>
      <c r="Q42" s="71">
        <f t="shared" ca="1" si="16"/>
        <v>174.18597635312653</v>
      </c>
      <c r="R42" s="71">
        <f t="shared" ca="1" si="17"/>
        <v>174.1799960791428</v>
      </c>
      <c r="S42" s="71">
        <f t="shared" ca="1" si="18"/>
        <v>174.17557220771897</v>
      </c>
      <c r="T42" s="71">
        <f t="shared" ca="1" si="19"/>
        <v>174.1299068777266</v>
      </c>
      <c r="U42" s="71">
        <f t="shared" ca="1" si="20"/>
        <v>174.08960703214214</v>
      </c>
      <c r="V42" s="34" cm="1">
        <f t="array" aca="1" ref="V42" ca="1">+SUMPRODUCT(_xlfn.ANCHORARRAY($L$17)/100,L42:U42)</f>
        <v>174.15603766999999</v>
      </c>
      <c r="W42" s="24">
        <f t="shared" ca="1" si="31"/>
        <v>0.46311873645717028</v>
      </c>
      <c r="X42" s="24">
        <f t="shared" ca="1" si="32"/>
        <v>0.46049461490671018</v>
      </c>
      <c r="Z42" s="19">
        <f t="shared" ca="1" si="21"/>
        <v>100.02986155887221</v>
      </c>
      <c r="AA42" s="24">
        <f t="shared" ca="1" si="26"/>
        <v>6.3274278877645251E-4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1.796734834676128E-3</v>
      </c>
      <c r="AE42" s="24">
        <f>+d1d10index!Y27</f>
        <v>-3.0812707075710266E-3</v>
      </c>
      <c r="AG42" s="193">
        <f t="shared" ca="1" si="34"/>
        <v>2.6241215504601012E-3</v>
      </c>
      <c r="AH42" s="193">
        <f ca="1">+d1d10_y!AM27</f>
        <v>-1.6883760552852678E-3</v>
      </c>
      <c r="AJ42">
        <f>+d1d10index!I27</f>
        <v>99.610413106126131</v>
      </c>
      <c r="AK42" s="19">
        <f t="shared" ca="1" si="23"/>
        <v>100.02986155887221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0.74141592902636488</v>
      </c>
      <c r="AP42">
        <f t="shared" ca="1" si="28"/>
        <v>0.74089607032142157</v>
      </c>
      <c r="AR42" s="24">
        <f t="shared" ca="1" si="29"/>
        <v>-4.5360916332590762E-3</v>
      </c>
      <c r="AS42" s="24">
        <f t="shared" ca="1" si="30"/>
        <v>5.198587049433101E-4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178.7845743081036</v>
      </c>
      <c r="M43" s="71">
        <f t="shared" ca="1" si="12"/>
        <v>178.83616637696804</v>
      </c>
      <c r="N43" s="71">
        <f t="shared" ca="1" si="13"/>
        <v>178.87672753121112</v>
      </c>
      <c r="O43" s="71">
        <f t="shared" ca="1" si="14"/>
        <v>178.94578255363675</v>
      </c>
      <c r="P43" s="71">
        <f t="shared" ca="1" si="15"/>
        <v>178.92729249221134</v>
      </c>
      <c r="Q43" s="71">
        <f t="shared" ca="1" si="16"/>
        <v>178.94121875010586</v>
      </c>
      <c r="R43" s="71">
        <f t="shared" ca="1" si="17"/>
        <v>178.9597006428564</v>
      </c>
      <c r="S43" s="71">
        <f t="shared" ca="1" si="18"/>
        <v>178.97915576647753</v>
      </c>
      <c r="T43" s="71">
        <f t="shared" ca="1" si="19"/>
        <v>178.94484985480503</v>
      </c>
      <c r="U43" s="71">
        <f t="shared" ca="1" si="20"/>
        <v>178.97370934235715</v>
      </c>
      <c r="V43" s="34" cm="1">
        <f t="array" aca="1" ref="V43" ca="1">+SUMPRODUCT(_xlfn.ANCHORARRAY($L$17)/100,L43:U43)</f>
        <v>178.93288619</v>
      </c>
      <c r="W43" s="24">
        <f t="shared" ca="1" si="31"/>
        <v>0.47862908688790862</v>
      </c>
      <c r="X43" s="24">
        <f t="shared" ca="1" si="32"/>
        <v>0.47576960515201572</v>
      </c>
      <c r="Z43" s="19">
        <f t="shared" ca="1" si="21"/>
        <v>99.894322448281073</v>
      </c>
      <c r="AA43" s="24">
        <f t="shared" ca="1" si="26"/>
        <v>-1.3549864858242167E-3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1.9376207003520829E-3</v>
      </c>
      <c r="AE43" s="24">
        <f>+d1d10index!Y28</f>
        <v>-2.3245248281917874E-3</v>
      </c>
      <c r="AG43" s="193">
        <f t="shared" ca="1" si="34"/>
        <v>2.8594817358928992E-3</v>
      </c>
      <c r="AH43" s="193">
        <f ca="1">+d1d10_y!AM28</f>
        <v>7.3528007079604052E-5</v>
      </c>
      <c r="AJ43">
        <f>+d1d10index!I28</f>
        <v>99.338162441659748</v>
      </c>
      <c r="AK43" s="19">
        <f t="shared" ca="1" si="23"/>
        <v>99.894322448281073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0.78784574308103617</v>
      </c>
      <c r="AP43">
        <f t="shared" ca="1" si="28"/>
        <v>0.7897370934235719</v>
      </c>
      <c r="AR43" s="24">
        <f t="shared" ca="1" si="29"/>
        <v>-1.2200671095615734E-2</v>
      </c>
      <c r="AS43" s="24">
        <f t="shared" ca="1" si="30"/>
        <v>-1.8913503425357359E-3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184.28954316186855</v>
      </c>
      <c r="M44" s="71">
        <f t="shared" ca="1" si="12"/>
        <v>184.31448740853989</v>
      </c>
      <c r="N44" s="71">
        <f t="shared" ca="1" si="13"/>
        <v>184.32088164166029</v>
      </c>
      <c r="O44" s="71">
        <f t="shared" ca="1" si="14"/>
        <v>184.36641821936894</v>
      </c>
      <c r="P44" s="71">
        <f t="shared" ca="1" si="15"/>
        <v>184.31984288866423</v>
      </c>
      <c r="Q44" s="71">
        <f t="shared" ca="1" si="16"/>
        <v>184.32238771915948</v>
      </c>
      <c r="R44" s="71">
        <f t="shared" ca="1" si="17"/>
        <v>184.33452686691533</v>
      </c>
      <c r="S44" s="71">
        <f t="shared" ca="1" si="18"/>
        <v>184.32587112231931</v>
      </c>
      <c r="T44" s="71">
        <f t="shared" ca="1" si="19"/>
        <v>184.25754850762902</v>
      </c>
      <c r="U44" s="71">
        <f t="shared" ca="1" si="20"/>
        <v>184.26956824285111</v>
      </c>
      <c r="V44" s="34" cm="1">
        <f t="array" aca="1" ref="V44" ca="1">+SUMPRODUCT(_xlfn.ANCHORARRAY($L$17)/100,L44:U44)</f>
        <v>184.30605199000001</v>
      </c>
      <c r="W44" s="24">
        <f t="shared" ca="1" si="31"/>
        <v>0.50191730728434814</v>
      </c>
      <c r="X44" s="24">
        <f t="shared" ca="1" si="32"/>
        <v>0.49690014243700142</v>
      </c>
      <c r="Z44" s="19">
        <f t="shared" ca="1" si="21"/>
        <v>100.01084005308523</v>
      </c>
      <c r="AA44" s="24">
        <f t="shared" ca="1" si="26"/>
        <v>1.1664086801779217E-3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3.3517030996996766E-3</v>
      </c>
      <c r="AE44" s="24">
        <f>+d1d10index!Y29</f>
        <v>-3.1717509163553537E-4</v>
      </c>
      <c r="AG44" s="193">
        <f t="shared" ca="1" si="34"/>
        <v>5.0171648473467112E-3</v>
      </c>
      <c r="AH44" s="193">
        <f ca="1">+d1d10_y!AM29</f>
        <v>3.6297842829204896E-3</v>
      </c>
      <c r="AJ44">
        <f>+d1d10index!I29</f>
        <v>99.428190438249786</v>
      </c>
      <c r="AK44" s="19">
        <f t="shared" ca="1" si="23"/>
        <v>100.01084005308523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0.84289543161868585</v>
      </c>
      <c r="AP44">
        <f t="shared" ca="1" si="28"/>
        <v>0.84269568242851123</v>
      </c>
      <c r="AR44" s="24">
        <f t="shared" ca="1" si="29"/>
        <v>-8.9391727794352338E-3</v>
      </c>
      <c r="AS44" s="24">
        <f t="shared" ca="1" si="30"/>
        <v>1.9974919017462511E-4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191.53874553605888</v>
      </c>
      <c r="M45" s="71">
        <f t="shared" ca="1" si="12"/>
        <v>191.52750310149082</v>
      </c>
      <c r="N45" s="71">
        <f t="shared" ca="1" si="13"/>
        <v>191.5040110233999</v>
      </c>
      <c r="O45" s="71">
        <f t="shared" ca="1" si="14"/>
        <v>191.50904785471241</v>
      </c>
      <c r="P45" s="71">
        <f t="shared" ca="1" si="15"/>
        <v>191.49597136455327</v>
      </c>
      <c r="Q45" s="71">
        <f t="shared" ca="1" si="16"/>
        <v>191.44808560136929</v>
      </c>
      <c r="R45" s="71">
        <f t="shared" ca="1" si="17"/>
        <v>191.42993139677026</v>
      </c>
      <c r="S45" s="71">
        <f t="shared" ca="1" si="18"/>
        <v>191.40694373707086</v>
      </c>
      <c r="T45" s="71">
        <f t="shared" ca="1" si="19"/>
        <v>191.32897943620492</v>
      </c>
      <c r="U45" s="71">
        <f t="shared" ca="1" si="20"/>
        <v>191.25628146665449</v>
      </c>
      <c r="V45" s="34" cm="1">
        <f t="array" aca="1" ref="V45" ca="1">+SUMPRODUCT(_xlfn.ANCHORARRAY($L$17)/100,L45:U45)</f>
        <v>191.4125535</v>
      </c>
      <c r="W45" s="24">
        <f t="shared" ca="1" si="31"/>
        <v>0.53009434974428071</v>
      </c>
      <c r="X45" s="24">
        <f t="shared" ca="1" si="32"/>
        <v>0.52143233432859937</v>
      </c>
      <c r="Z45" s="19">
        <f t="shared" ca="1" si="21"/>
        <v>100.14768878033094</v>
      </c>
      <c r="AA45" s="24">
        <f t="shared" ca="1" si="26"/>
        <v>1.3683389437890714E-3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5.6933293845786714E-3</v>
      </c>
      <c r="AE45" s="24">
        <f>+d1d10index!Y30</f>
        <v>7.6902525722164494E-3</v>
      </c>
      <c r="AG45" s="193">
        <f t="shared" ca="1" si="34"/>
        <v>8.6620154156813456E-3</v>
      </c>
      <c r="AH45" s="193">
        <f ca="1">+d1d10_y!AM30</f>
        <v>1.7997574250600668E-2</v>
      </c>
      <c r="AJ45">
        <f>+d1d10index!I30</f>
        <v>100.11835602631606</v>
      </c>
      <c r="AK45" s="19">
        <f t="shared" ca="1" si="23"/>
        <v>100.14768878033094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0.91538745536058919</v>
      </c>
      <c r="AP45">
        <f t="shared" ca="1" si="28"/>
        <v>0.91256281466654521</v>
      </c>
      <c r="AR45" s="24">
        <f t="shared" ca="1" si="29"/>
        <v>6.1771221898963002E-3</v>
      </c>
      <c r="AS45" s="24">
        <f t="shared" ca="1" si="30"/>
        <v>2.8246406940439783E-3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200.53713858448893</v>
      </c>
      <c r="M46" s="71">
        <f t="shared" ca="1" si="12"/>
        <v>200.48065351072256</v>
      </c>
      <c r="N46" s="71">
        <f t="shared" ca="1" si="13"/>
        <v>200.3946897012278</v>
      </c>
      <c r="O46" s="71">
        <f t="shared" ca="1" si="14"/>
        <v>200.35467076320558</v>
      </c>
      <c r="P46" s="71">
        <f t="shared" ca="1" si="15"/>
        <v>200.33581052638212</v>
      </c>
      <c r="Q46" s="71">
        <f t="shared" ca="1" si="16"/>
        <v>200.24797603703496</v>
      </c>
      <c r="R46" s="71">
        <f t="shared" ca="1" si="17"/>
        <v>200.19941583778484</v>
      </c>
      <c r="S46" s="71">
        <f t="shared" ca="1" si="18"/>
        <v>200.13427152461892</v>
      </c>
      <c r="T46" s="71">
        <f t="shared" ca="1" si="19"/>
        <v>200.00947193673287</v>
      </c>
      <c r="U46" s="71">
        <f t="shared" ca="1" si="20"/>
        <v>199.84311858951122</v>
      </c>
      <c r="V46" s="34" cm="1">
        <f t="array" aca="1" ref="V46" ca="1">+SUMPRODUCT(_xlfn.ANCHORARRAY($L$17)/100,L46:U46)</f>
        <v>200.17957394000001</v>
      </c>
      <c r="W46" s="24">
        <f t="shared" ca="1" si="31"/>
        <v>0.56119990497979955</v>
      </c>
      <c r="X46" s="24">
        <f t="shared" ca="1" si="32"/>
        <v>0.55003102704048934</v>
      </c>
      <c r="Z46" s="19">
        <f t="shared" ca="1" si="21"/>
        <v>100.34728240825908</v>
      </c>
      <c r="AA46" s="24">
        <f t="shared" ca="1" si="26"/>
        <v>1.9929928524455853E-3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7.205583465406562E-3</v>
      </c>
      <c r="AE46" s="24">
        <f>+d1d10index!Y31</f>
        <v>1.28912459577184E-2</v>
      </c>
      <c r="AG46" s="193">
        <f t="shared" ca="1" si="34"/>
        <v>1.1168877939310207E-2</v>
      </c>
      <c r="AH46" s="193">
        <f ca="1">+d1d10_y!AM31</f>
        <v>2.651291830434066E-2</v>
      </c>
      <c r="AJ46">
        <f>+d1d10index!I31</f>
        <v>100.55918177252825</v>
      </c>
      <c r="AK46" s="19">
        <f t="shared" ca="1" si="23"/>
        <v>100.34728240825908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1.0053713858448896</v>
      </c>
      <c r="AP46">
        <f t="shared" ca="1" si="28"/>
        <v>0.99843118589511248</v>
      </c>
      <c r="AR46" s="24">
        <f t="shared" ca="1" si="29"/>
        <v>1.5864952010724576E-2</v>
      </c>
      <c r="AS46" s="24">
        <f t="shared" ca="1" si="30"/>
        <v>6.9401999497771261E-3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208.12390899047941</v>
      </c>
      <c r="M47" s="71">
        <f t="shared" ca="1" si="12"/>
        <v>208.05223855449125</v>
      </c>
      <c r="N47" s="71">
        <f t="shared" ca="1" si="13"/>
        <v>207.94750010819172</v>
      </c>
      <c r="O47" s="71">
        <f t="shared" ca="1" si="14"/>
        <v>207.89864984964984</v>
      </c>
      <c r="P47" s="71">
        <f t="shared" ca="1" si="15"/>
        <v>207.88609118460377</v>
      </c>
      <c r="Q47" s="71">
        <f t="shared" ca="1" si="16"/>
        <v>207.79553528470464</v>
      </c>
      <c r="R47" s="71">
        <f t="shared" ca="1" si="17"/>
        <v>207.73888603396961</v>
      </c>
      <c r="S47" s="71">
        <f t="shared" ca="1" si="18"/>
        <v>207.66941740094333</v>
      </c>
      <c r="T47" s="71">
        <f t="shared" ca="1" si="19"/>
        <v>207.54808424845746</v>
      </c>
      <c r="U47" s="71">
        <f t="shared" ca="1" si="20"/>
        <v>207.35315749345182</v>
      </c>
      <c r="V47" s="34" cm="1">
        <f t="array" aca="1" ref="V47" ca="1">+SUMPRODUCT(_xlfn.ANCHORARRAY($L$17)/100,L47:U47)</f>
        <v>207.72076259000002</v>
      </c>
      <c r="W47" s="24">
        <f t="shared" ca="1" si="31"/>
        <v>0.58663985037971655</v>
      </c>
      <c r="X47" s="24">
        <f t="shared" ca="1" si="32"/>
        <v>0.57476458202873548</v>
      </c>
      <c r="Z47" s="19">
        <f t="shared" ca="1" si="21"/>
        <v>100.37170955405004</v>
      </c>
      <c r="AA47" s="24">
        <f t="shared" ca="1" si="26"/>
        <v>2.4342608194993787E-4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7.5409800845802621E-3</v>
      </c>
      <c r="AE47" s="24">
        <f>+d1d10index!Y32</f>
        <v>1.1764091822997536E-2</v>
      </c>
      <c r="AG47" s="193">
        <f t="shared" ca="1" si="34"/>
        <v>1.1875268350981072E-2</v>
      </c>
      <c r="AH47" s="193">
        <f ca="1">+d1d10_y!AM32</f>
        <v>2.5029774405154193E-2</v>
      </c>
      <c r="AJ47">
        <f>+d1d10index!I32</f>
        <v>100.25136056643922</v>
      </c>
      <c r="AK47" s="19">
        <f t="shared" ca="1" si="23"/>
        <v>100.37170955405004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1.0812390899047943</v>
      </c>
      <c r="AP47">
        <f t="shared" ca="1" si="28"/>
        <v>1.0735315749345187</v>
      </c>
      <c r="AR47" s="24">
        <f t="shared" ca="1" si="29"/>
        <v>1.2414589484277538E-2</v>
      </c>
      <c r="AS47" s="24">
        <f t="shared" ca="1" si="30"/>
        <v>7.707514970275664E-3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214.57759496358284</v>
      </c>
      <c r="M48" s="71">
        <f t="shared" ca="1" si="12"/>
        <v>214.54889133765138</v>
      </c>
      <c r="N48" s="71">
        <f t="shared" ca="1" si="13"/>
        <v>214.48314560222718</v>
      </c>
      <c r="O48" s="71">
        <f t="shared" ca="1" si="14"/>
        <v>214.46695346498089</v>
      </c>
      <c r="P48" s="71">
        <f t="shared" ca="1" si="15"/>
        <v>214.47339011294582</v>
      </c>
      <c r="Q48" s="71">
        <f t="shared" ca="1" si="16"/>
        <v>214.39669708974765</v>
      </c>
      <c r="R48" s="71">
        <f t="shared" ca="1" si="17"/>
        <v>214.34806955255314</v>
      </c>
      <c r="S48" s="71">
        <f t="shared" ca="1" si="18"/>
        <v>214.30122068909799</v>
      </c>
      <c r="T48" s="71">
        <f t="shared" ca="1" si="19"/>
        <v>214.19655268980202</v>
      </c>
      <c r="U48" s="71">
        <f t="shared" ca="1" si="20"/>
        <v>214.01986131341371</v>
      </c>
      <c r="V48" s="34" cm="1">
        <f t="array" aca="1" ref="V48" ca="1">+SUMPRODUCT(_xlfn.ANCHORARRAY($L$17)/100,L48:U48)</f>
        <v>214.32137746000001</v>
      </c>
      <c r="W48" s="24">
        <f t="shared" ca="1" si="31"/>
        <v>0.59307284480516809</v>
      </c>
      <c r="X48" s="24">
        <f t="shared" ca="1" si="32"/>
        <v>0.58375563747607662</v>
      </c>
      <c r="Z48" s="19">
        <f t="shared" ca="1" si="21"/>
        <v>100.26059901485142</v>
      </c>
      <c r="AA48" s="24">
        <f t="shared" ca="1" si="26"/>
        <v>-1.1069906021555775E-3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5.8829828975004439E-3</v>
      </c>
      <c r="AE48" s="24">
        <f>+d1d10index!Y33</f>
        <v>6.6063058163023936E-3</v>
      </c>
      <c r="AG48" s="193">
        <f t="shared" ca="1" si="34"/>
        <v>9.3172073290914703E-3</v>
      </c>
      <c r="AH48" s="193">
        <f ca="1">+d1d10_y!AM33</f>
        <v>1.7050169404585924E-2</v>
      </c>
      <c r="AJ48">
        <f>+d1d10index!I33</f>
        <v>99.971168363838103</v>
      </c>
      <c r="AK48" s="19">
        <f t="shared" ca="1" si="23"/>
        <v>100.26059901485142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1.1457759496358286</v>
      </c>
      <c r="AP48">
        <f t="shared" ca="1" si="28"/>
        <v>1.1401986131341375</v>
      </c>
      <c r="AR48" s="24">
        <f t="shared" ca="1" si="29"/>
        <v>8.6808034627150477E-3</v>
      </c>
      <c r="AS48" s="24">
        <f t="shared" ca="1" si="30"/>
        <v>5.5773365016911214E-3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220.55799085169005</v>
      </c>
      <c r="M49" s="71">
        <f t="shared" ca="1" si="12"/>
        <v>220.50160911851864</v>
      </c>
      <c r="N49" s="71">
        <f t="shared" ca="1" si="13"/>
        <v>220.39875310825337</v>
      </c>
      <c r="O49" s="71">
        <f t="shared" ca="1" si="14"/>
        <v>220.3547833210971</v>
      </c>
      <c r="P49" s="71">
        <f t="shared" ca="1" si="15"/>
        <v>220.36116303285965</v>
      </c>
      <c r="Q49" s="71">
        <f t="shared" ca="1" si="16"/>
        <v>220.26771810376681</v>
      </c>
      <c r="R49" s="71">
        <f t="shared" ca="1" si="17"/>
        <v>220.20222638813851</v>
      </c>
      <c r="S49" s="71">
        <f t="shared" ca="1" si="18"/>
        <v>220.13351061418714</v>
      </c>
      <c r="T49" s="71">
        <f t="shared" ca="1" si="19"/>
        <v>220.01316326441176</v>
      </c>
      <c r="U49" s="71">
        <f t="shared" ca="1" si="20"/>
        <v>219.785322956334</v>
      </c>
      <c r="V49" s="34" cm="1">
        <f t="array" aca="1" ref="V49" ca="1">+SUMPRODUCT(_xlfn.ANCHORARRAY($L$17)/100,L49:U49)</f>
        <v>220.17651253</v>
      </c>
      <c r="W49" s="24">
        <f t="shared" ca="1" si="31"/>
        <v>0.57468786854881015</v>
      </c>
      <c r="X49" s="24">
        <f t="shared" ca="1" si="32"/>
        <v>0.56214910913849514</v>
      </c>
      <c r="Z49" s="19">
        <f t="shared" ca="1" si="21"/>
        <v>100.35155572945587</v>
      </c>
      <c r="AA49" s="24">
        <f t="shared" ca="1" si="26"/>
        <v>9.0720298400537303E-4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8.0266085593008185E-3</v>
      </c>
      <c r="AE49" s="24">
        <f>+d1d10index!Y34</f>
        <v>3.9210592885294826E-3</v>
      </c>
      <c r="AG49" s="193">
        <f t="shared" ca="1" si="34"/>
        <v>1.2538759410315015E-2</v>
      </c>
      <c r="AH49" s="193">
        <f ca="1">+d1d10_y!AM34</f>
        <v>1.6486960401218553E-2</v>
      </c>
      <c r="AJ49">
        <f>+d1d10index!I34</f>
        <v>99.941930870470827</v>
      </c>
      <c r="AK49" s="19">
        <f t="shared" ca="1" si="23"/>
        <v>100.35155572945587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1.205579908516901</v>
      </c>
      <c r="AP49">
        <f t="shared" ca="1" si="28"/>
        <v>1.1978532295633402</v>
      </c>
      <c r="AR49" s="24">
        <f t="shared" ca="1" si="29"/>
        <v>9.5160890302103951E-3</v>
      </c>
      <c r="AS49" s="24">
        <f t="shared" ca="1" si="30"/>
        <v>7.7266789535608282E-3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225.28702993941451</v>
      </c>
      <c r="M50" s="71">
        <f t="shared" ca="1" si="12"/>
        <v>225.24453679058217</v>
      </c>
      <c r="N50" s="71">
        <f t="shared" ca="1" si="13"/>
        <v>225.14010621359108</v>
      </c>
      <c r="O50" s="71">
        <f t="shared" ca="1" si="14"/>
        <v>225.0981326627757</v>
      </c>
      <c r="P50" s="71">
        <f t="shared" ca="1" si="15"/>
        <v>225.09192451576359</v>
      </c>
      <c r="Q50" s="71">
        <f t="shared" ca="1" si="16"/>
        <v>225.00567446253854</v>
      </c>
      <c r="R50" s="71">
        <f t="shared" ca="1" si="17"/>
        <v>224.94130996429777</v>
      </c>
      <c r="S50" s="71">
        <f t="shared" ca="1" si="18"/>
        <v>224.86174082202828</v>
      </c>
      <c r="T50" s="71">
        <f t="shared" ca="1" si="19"/>
        <v>224.72623724933632</v>
      </c>
      <c r="U50" s="71">
        <f t="shared" ca="1" si="20"/>
        <v>224.50060983010712</v>
      </c>
      <c r="V50" s="34" cm="1">
        <f t="array" aca="1" ref="V50" ca="1">+SUMPRODUCT(_xlfn.ANCHORARRAY($L$17)/100,L50:U50)</f>
        <v>224.90569627999994</v>
      </c>
      <c r="W50" s="24">
        <f t="shared" ca="1" si="31"/>
        <v>0.55756597135536645</v>
      </c>
      <c r="X50" s="24">
        <f t="shared" ca="1" si="32"/>
        <v>0.54733573131505864</v>
      </c>
      <c r="Z50" s="19">
        <f t="shared" ca="1" si="21"/>
        <v>100.35029753812364</v>
      </c>
      <c r="AA50" s="24">
        <f t="shared" ca="1" si="26"/>
        <v>-1.2537835841985867E-5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6.6115192929807609E-3</v>
      </c>
      <c r="AE50" s="24">
        <f>+d1d10index!Y35</f>
        <v>2.6968361836263721E-3</v>
      </c>
      <c r="AG50" s="193">
        <f t="shared" ca="1" si="34"/>
        <v>1.0230240040307814E-2</v>
      </c>
      <c r="AH50" s="193">
        <f ca="1">+d1d10_y!AM35</f>
        <v>1.0737726413745818E-2</v>
      </c>
      <c r="AJ50">
        <f>+d1d10index!I35</f>
        <v>99.735839226127666</v>
      </c>
      <c r="AK50" s="19">
        <f t="shared" ca="1" si="23"/>
        <v>100.35029753812364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1.2528702993941456</v>
      </c>
      <c r="AP50">
        <f t="shared" ca="1" si="28"/>
        <v>1.2450060983010713</v>
      </c>
      <c r="AR50" s="24">
        <f t="shared" ca="1" si="29"/>
        <v>3.9831971438677449E-3</v>
      </c>
      <c r="AS50" s="24">
        <f t="shared" ca="1" si="30"/>
        <v>7.8642010930742856E-3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235.76423488642033</v>
      </c>
      <c r="M51" s="71">
        <f t="shared" ca="1" si="12"/>
        <v>235.68208818828148</v>
      </c>
      <c r="N51" s="71">
        <f t="shared" ca="1" si="13"/>
        <v>235.55975558957928</v>
      </c>
      <c r="O51" s="71">
        <f t="shared" ca="1" si="14"/>
        <v>235.53269902195032</v>
      </c>
      <c r="P51" s="71">
        <f t="shared" ca="1" si="15"/>
        <v>235.46755795748973</v>
      </c>
      <c r="Q51" s="71">
        <f t="shared" ca="1" si="16"/>
        <v>235.40277495988605</v>
      </c>
      <c r="R51" s="71">
        <f t="shared" ca="1" si="17"/>
        <v>235.36287301685843</v>
      </c>
      <c r="S51" s="71">
        <f t="shared" ca="1" si="18"/>
        <v>235.28506615412695</v>
      </c>
      <c r="T51" s="71">
        <f t="shared" ca="1" si="19"/>
        <v>235.13572921126573</v>
      </c>
      <c r="U51" s="71">
        <f t="shared" ca="1" si="20"/>
        <v>234.975326901317</v>
      </c>
      <c r="V51" s="34" cm="1">
        <f t="array" aca="1" ref="V51" ca="1">+SUMPRODUCT(_xlfn.ANCHORARRAY($L$17)/100,L51:U51)</f>
        <v>235.33440753999997</v>
      </c>
      <c r="W51" s="24">
        <f t="shared" ca="1" si="31"/>
        <v>0.57692522434988702</v>
      </c>
      <c r="X51" s="24">
        <f t="shared" ca="1" si="32"/>
        <v>0.56735799136999376</v>
      </c>
      <c r="Z51" s="19">
        <f t="shared" ca="1" si="21"/>
        <v>100.33574077564094</v>
      </c>
      <c r="AA51" s="24">
        <f t="shared" ca="1" si="26"/>
        <v>-1.4505948502208099E-4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6.1040509140677379E-3</v>
      </c>
      <c r="AE51" s="24">
        <f>+d1d10index!Y36</f>
        <v>1.8830990831377736E-3</v>
      </c>
      <c r="AG51" s="193">
        <f t="shared" ca="1" si="34"/>
        <v>9.5672329798932587E-3</v>
      </c>
      <c r="AH51" s="193">
        <f ca="1">+d1d10_y!AM36</f>
        <v>1.0194948638374557E-2</v>
      </c>
      <c r="AJ51">
        <f>+d1d10index!I36</f>
        <v>99.799977214288063</v>
      </c>
      <c r="AK51" s="19">
        <f t="shared" ca="1" si="23"/>
        <v>100.33574077564094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1.3576423488642035</v>
      </c>
      <c r="AP51">
        <f t="shared" ca="1" si="28"/>
        <v>1.3497532690131702</v>
      </c>
      <c r="AR51" s="24">
        <f t="shared" ca="1" si="29"/>
        <v>5.9966992287465715E-3</v>
      </c>
      <c r="AS51" s="24">
        <f t="shared" ca="1" si="30"/>
        <v>7.8890798510333759E-3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251.11495980490241</v>
      </c>
      <c r="M52" s="71">
        <f t="shared" ca="1" si="12"/>
        <v>250.99197866871324</v>
      </c>
      <c r="N52" s="71">
        <f t="shared" ca="1" si="13"/>
        <v>250.82619655315614</v>
      </c>
      <c r="O52" s="71">
        <f t="shared" ca="1" si="14"/>
        <v>250.74915955355908</v>
      </c>
      <c r="P52" s="71">
        <f t="shared" ca="1" si="15"/>
        <v>250.71674047987622</v>
      </c>
      <c r="Q52" s="71">
        <f t="shared" ca="1" si="16"/>
        <v>250.58740369924368</v>
      </c>
      <c r="R52" s="71">
        <f t="shared" ca="1" si="17"/>
        <v>250.50760316409608</v>
      </c>
      <c r="S52" s="71">
        <f t="shared" ca="1" si="18"/>
        <v>250.40221089205639</v>
      </c>
      <c r="T52" s="71">
        <f t="shared" ca="1" si="19"/>
        <v>250.22295472596338</v>
      </c>
      <c r="U52" s="71">
        <f t="shared" ca="1" si="20"/>
        <v>249.94736543149716</v>
      </c>
      <c r="V52" s="34" cm="1">
        <f t="array" aca="1" ref="V52" ca="1">+SUMPRODUCT(_xlfn.ANCHORARRAY($L$17)/100,L52:U52)</f>
        <v>250.48557915000001</v>
      </c>
      <c r="W52" s="24">
        <f t="shared" ca="1" si="31"/>
        <v>0.55985327307546662</v>
      </c>
      <c r="X52" s="24">
        <f t="shared" ca="1" si="32"/>
        <v>0.54897953563463253</v>
      </c>
      <c r="Z52" s="19">
        <f t="shared" ca="1" si="21"/>
        <v>100.4671360993902</v>
      </c>
      <c r="AA52" s="24">
        <f t="shared" ca="1" si="26"/>
        <v>1.3095565222673855E-3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7.0199361519511783E-3</v>
      </c>
      <c r="AE52" s="24">
        <f>+d1d10index!Y37</f>
        <v>1.9437892173319593E-3</v>
      </c>
      <c r="AG52" s="193">
        <f t="shared" ca="1" si="34"/>
        <v>1.0873737440834086E-2</v>
      </c>
      <c r="AH52" s="193">
        <f ca="1">+d1d10_y!AM37</f>
        <v>9.8933204768012484E-3</v>
      </c>
      <c r="AJ52">
        <f>+d1d10index!I37</f>
        <v>99.686729675059127</v>
      </c>
      <c r="AK52" s="19">
        <f t="shared" ca="1" si="23"/>
        <v>100.4671360993902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1.5111495980490246</v>
      </c>
      <c r="AP52">
        <f t="shared" ca="1" si="28"/>
        <v>1.499473654314972</v>
      </c>
      <c r="AR52" s="24">
        <f t="shared" ca="1" si="29"/>
        <v>4.9016626435114397E-3</v>
      </c>
      <c r="AS52" s="24">
        <f t="shared" ca="1" si="30"/>
        <v>1.1675943734052563E-2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260.53446081397692</v>
      </c>
      <c r="M53" s="71">
        <f t="shared" ca="1" si="12"/>
        <v>260.45222375576952</v>
      </c>
      <c r="N53" s="71">
        <f t="shared" ca="1" si="13"/>
        <v>260.31935277458558</v>
      </c>
      <c r="O53" s="71">
        <f t="shared" ca="1" si="14"/>
        <v>260.28309302501651</v>
      </c>
      <c r="P53" s="71">
        <f t="shared" ca="1" si="15"/>
        <v>260.26848679807472</v>
      </c>
      <c r="Q53" s="71">
        <f t="shared" ca="1" si="16"/>
        <v>260.13353913743367</v>
      </c>
      <c r="R53" s="71">
        <f t="shared" ca="1" si="17"/>
        <v>260.05461583681881</v>
      </c>
      <c r="S53" s="71">
        <f t="shared" ca="1" si="18"/>
        <v>259.967242295527</v>
      </c>
      <c r="T53" s="71">
        <f t="shared" ca="1" si="19"/>
        <v>259.77515426963157</v>
      </c>
      <c r="U53" s="71">
        <f t="shared" ca="1" si="20"/>
        <v>259.48586413324841</v>
      </c>
      <c r="V53" s="34" cm="1">
        <f t="array" aca="1" ref="V53" ca="1">+SUMPRODUCT(_xlfn.ANCHORARRAY($L$17)/100,L53:U53)</f>
        <v>260.01634902999996</v>
      </c>
      <c r="W53" s="24">
        <f t="shared" ca="1" si="31"/>
        <v>0.54612315500836517</v>
      </c>
      <c r="X53" s="24">
        <f t="shared" ca="1" si="32"/>
        <v>0.53938613564652771</v>
      </c>
      <c r="Z53" s="19">
        <f t="shared" ca="1" si="21"/>
        <v>100.40410551234886</v>
      </c>
      <c r="AA53" s="24">
        <f t="shared" ca="1" si="26"/>
        <v>-6.2737517449473756E-4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4.3764324010933109E-3</v>
      </c>
      <c r="AE53" s="24">
        <f>+d1d10index!Y38</f>
        <v>-3.7000059612538605E-3</v>
      </c>
      <c r="AG53" s="193">
        <f t="shared" ca="1" si="34"/>
        <v>6.7370193618374596E-3</v>
      </c>
      <c r="AH53" s="193">
        <f ca="1">+d1d10_y!AM38</f>
        <v>2.7210792261245231E-4</v>
      </c>
      <c r="AJ53">
        <f>+d1d10index!I38</f>
        <v>99.245103131002693</v>
      </c>
      <c r="AK53" s="19">
        <f t="shared" ca="1" si="23"/>
        <v>100.40410551234886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1.6053446081397698</v>
      </c>
      <c r="AP53">
        <f t="shared" ca="1" si="28"/>
        <v>1.5948586413324843</v>
      </c>
      <c r="AR53" s="24">
        <f t="shared" ca="1" si="29"/>
        <v>-6.3243076804924137E-3</v>
      </c>
      <c r="AS53" s="24">
        <f t="shared" ca="1" si="30"/>
        <v>1.0485966807285418E-2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271.12531666512103</v>
      </c>
      <c r="M54" s="71">
        <f t="shared" ca="1" si="12"/>
        <v>270.99005383829245</v>
      </c>
      <c r="N54" s="71">
        <f t="shared" ca="1" si="13"/>
        <v>270.78735703379959</v>
      </c>
      <c r="O54" s="71">
        <f t="shared" ca="1" si="14"/>
        <v>270.73807143103625</v>
      </c>
      <c r="P54" s="71">
        <f t="shared" ca="1" si="15"/>
        <v>270.72244919652769</v>
      </c>
      <c r="Q54" s="71">
        <f t="shared" ca="1" si="16"/>
        <v>270.52882964162131</v>
      </c>
      <c r="R54" s="71">
        <f t="shared" ca="1" si="17"/>
        <v>270.41290790902451</v>
      </c>
      <c r="S54" s="71">
        <f t="shared" ca="1" si="18"/>
        <v>270.29346424296068</v>
      </c>
      <c r="T54" s="71">
        <f t="shared" ca="1" si="19"/>
        <v>270.02615910279991</v>
      </c>
      <c r="U54" s="71">
        <f t="shared" ca="1" si="20"/>
        <v>269.59482952906444</v>
      </c>
      <c r="V54" s="34" cm="1">
        <f t="array" aca="1" ref="V54" ca="1">+SUMPRODUCT(_xlfn.ANCHORARRAY($L$17)/100,L54:U54)</f>
        <v>270.36195315999998</v>
      </c>
      <c r="W54" s="24">
        <f t="shared" ca="1" si="31"/>
        <v>0.55692452415264571</v>
      </c>
      <c r="X54" s="24">
        <f t="shared" ca="1" si="32"/>
        <v>0.54859807041375652</v>
      </c>
      <c r="Z54" s="19">
        <f t="shared" ca="1" si="21"/>
        <v>100.56769899435018</v>
      </c>
      <c r="AA54" s="24">
        <f t="shared" ca="1" si="26"/>
        <v>1.6293505247273465E-3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5.3767687678085707E-3</v>
      </c>
      <c r="AE54" s="24">
        <f>+d1d10index!Y39</f>
        <v>-1.0285394892188826E-3</v>
      </c>
      <c r="AG54" s="193">
        <f t="shared" ca="1" si="34"/>
        <v>8.3264537388891835E-3</v>
      </c>
      <c r="AH54" s="193">
        <f ca="1">+d1d10_y!AM39</f>
        <v>4.6400721996255889E-3</v>
      </c>
      <c r="AJ54">
        <f>+d1d10index!I39</f>
        <v>99.507959862709072</v>
      </c>
      <c r="AK54" s="19">
        <f t="shared" ca="1" si="23"/>
        <v>100.56769899435018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1.7112531666512107</v>
      </c>
      <c r="AP54">
        <f t="shared" ca="1" si="28"/>
        <v>1.6959482952906448</v>
      </c>
      <c r="AR54" s="24">
        <f t="shared" ca="1" si="29"/>
        <v>1.4188670487333965E-3</v>
      </c>
      <c r="AS54" s="24">
        <f t="shared" ca="1" si="30"/>
        <v>1.5304871360565908E-2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280.94380872394487</v>
      </c>
      <c r="M55" s="71">
        <f t="shared" ca="1" si="12"/>
        <v>280.82318764224613</v>
      </c>
      <c r="N55" s="71">
        <f t="shared" ca="1" si="13"/>
        <v>280.65338453098821</v>
      </c>
      <c r="O55" s="71">
        <f t="shared" ca="1" si="14"/>
        <v>280.63453964793985</v>
      </c>
      <c r="P55" s="71">
        <f t="shared" ca="1" si="15"/>
        <v>280.596532221242</v>
      </c>
      <c r="Q55" s="71">
        <f t="shared" ca="1" si="16"/>
        <v>280.44505959358827</v>
      </c>
      <c r="R55" s="71">
        <f t="shared" ca="1" si="17"/>
        <v>280.36073286071132</v>
      </c>
      <c r="S55" s="71">
        <f t="shared" ca="1" si="18"/>
        <v>280.26752601416615</v>
      </c>
      <c r="T55" s="71">
        <f t="shared" ca="1" si="19"/>
        <v>280.03224451914713</v>
      </c>
      <c r="U55" s="71">
        <f t="shared" ca="1" si="20"/>
        <v>279.69800361433033</v>
      </c>
      <c r="V55" s="34" cm="1">
        <f t="array" aca="1" ref="V55" ca="1">+SUMPRODUCT(_xlfn.ANCHORARRAY($L$17)/100,L55:U55)</f>
        <v>280.31559390999996</v>
      </c>
      <c r="W55" s="24">
        <f t="shared" ca="1" si="31"/>
        <v>0.57140966893367362</v>
      </c>
      <c r="X55" s="24">
        <f t="shared" ca="1" si="32"/>
        <v>0.56278821421362291</v>
      </c>
      <c r="Z55" s="19">
        <f t="shared" ca="1" si="21"/>
        <v>100.44541079790199</v>
      </c>
      <c r="AA55" s="24">
        <f t="shared" ca="1" si="26"/>
        <v>-1.2159788646955993E-3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5.5167134238909288E-3</v>
      </c>
      <c r="AE55" s="24">
        <f>+d1d10index!Y40</f>
        <v>-1.7862375274503295E-3</v>
      </c>
      <c r="AG55" s="193">
        <f t="shared" ca="1" si="34"/>
        <v>8.6214547200507141E-3</v>
      </c>
      <c r="AH55" s="193">
        <f ca="1">+d1d10_y!AM40</f>
        <v>5.4177098741570173E-3</v>
      </c>
      <c r="AJ55">
        <f>+d1d10index!I40</f>
        <v>99.160720887998494</v>
      </c>
      <c r="AK55" s="19">
        <f t="shared" ca="1" si="23"/>
        <v>100.44541079790199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1.8094380872394491</v>
      </c>
      <c r="AP55">
        <f t="shared" ca="1" si="28"/>
        <v>1.7969800361433039</v>
      </c>
      <c r="AR55" s="24">
        <f t="shared" ca="1" si="29"/>
        <v>-8.8205907561569319E-3</v>
      </c>
      <c r="AS55" s="24">
        <f t="shared" ca="1" si="30"/>
        <v>1.2458051096145173E-2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288.23680530706042</v>
      </c>
      <c r="M56" s="71">
        <f t="shared" ca="1" si="12"/>
        <v>287.99082875681762</v>
      </c>
      <c r="N56" s="71">
        <f t="shared" ca="1" si="13"/>
        <v>287.68300425603434</v>
      </c>
      <c r="O56" s="71">
        <f t="shared" ca="1" si="14"/>
        <v>287.62345300504074</v>
      </c>
      <c r="P56" s="71">
        <f t="shared" ca="1" si="15"/>
        <v>287.53075807439598</v>
      </c>
      <c r="Q56" s="71">
        <f t="shared" ca="1" si="16"/>
        <v>287.3281578973066</v>
      </c>
      <c r="R56" s="71">
        <f t="shared" ca="1" si="17"/>
        <v>287.20794221811673</v>
      </c>
      <c r="S56" s="71">
        <f t="shared" ca="1" si="18"/>
        <v>287.0543532518052</v>
      </c>
      <c r="T56" s="71">
        <f t="shared" ca="1" si="19"/>
        <v>286.72175507327393</v>
      </c>
      <c r="U56" s="71">
        <f t="shared" ca="1" si="20"/>
        <v>286.24302596428214</v>
      </c>
      <c r="V56" s="34" cm="1">
        <f t="array" aca="1" ref="V56" ca="1">+SUMPRODUCT(_xlfn.ANCHORARRAY($L$17)/100,L56:U56)</f>
        <v>287.15923086999999</v>
      </c>
      <c r="W56" s="24">
        <f t="shared" ca="1" si="31"/>
        <v>0.56404319182608753</v>
      </c>
      <c r="X56" s="24">
        <f t="shared" ca="1" si="32"/>
        <v>0.55339282928713973</v>
      </c>
      <c r="Z56" s="19">
        <f t="shared" ca="1" si="21"/>
        <v>100.69653377093179</v>
      </c>
      <c r="AA56" s="24">
        <f t="shared" ca="1" si="26"/>
        <v>2.5000940414796613E-3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6.8561939634004254E-3</v>
      </c>
      <c r="AE56" s="24">
        <f>+d1d10index!Y41</f>
        <v>6.0087597157181261E-3</v>
      </c>
      <c r="AG56" s="193">
        <f t="shared" ca="1" si="34"/>
        <v>1.06503625389478E-2</v>
      </c>
      <c r="AH56" s="193">
        <f ca="1">+d1d10_y!AM41</f>
        <v>1.8397079542838535E-2</v>
      </c>
      <c r="AJ56">
        <f>+d1d10index!I41</f>
        <v>100.02563054356189</v>
      </c>
      <c r="AK56" s="19">
        <f t="shared" ca="1" si="23"/>
        <v>100.69653377093179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1.8823680530706048</v>
      </c>
      <c r="AP56">
        <f t="shared" ca="1" si="28"/>
        <v>1.8624302596428217</v>
      </c>
      <c r="AR56" s="24">
        <f t="shared" ca="1" si="29"/>
        <v>2.1142813612026856E-2</v>
      </c>
      <c r="AS56" s="24">
        <f t="shared" ca="1" si="30"/>
        <v>1.9937793427783124E-2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295.28798953260838</v>
      </c>
      <c r="M57" s="71">
        <f t="shared" ca="1" si="12"/>
        <v>295.00852758765757</v>
      </c>
      <c r="N57" s="71">
        <f t="shared" ca="1" si="13"/>
        <v>294.64148608146354</v>
      </c>
      <c r="O57" s="71">
        <f t="shared" ca="1" si="14"/>
        <v>294.54476690907597</v>
      </c>
      <c r="P57" s="71">
        <f t="shared" ca="1" si="15"/>
        <v>294.47930077834184</v>
      </c>
      <c r="Q57" s="71">
        <f t="shared" ca="1" si="16"/>
        <v>294.2226797232484</v>
      </c>
      <c r="R57" s="71">
        <f t="shared" ca="1" si="17"/>
        <v>294.05798083897412</v>
      </c>
      <c r="S57" s="71">
        <f t="shared" ca="1" si="18"/>
        <v>293.86936567730021</v>
      </c>
      <c r="T57" s="71">
        <f t="shared" ca="1" si="19"/>
        <v>293.49275919682361</v>
      </c>
      <c r="U57" s="71">
        <f t="shared" ca="1" si="20"/>
        <v>292.867897719361</v>
      </c>
      <c r="V57" s="34" cm="1">
        <f t="array" aca="1" ref="V57" ca="1">+SUMPRODUCT(_xlfn.ANCHORARRAY($L$17)/100,L57:U57)</f>
        <v>294.00097942000002</v>
      </c>
      <c r="W57" s="24">
        <f t="shared" ca="1" si="31"/>
        <v>0.54166191652862095</v>
      </c>
      <c r="X57" s="24">
        <f t="shared" ca="1" si="32"/>
        <v>0.53128511896966102</v>
      </c>
      <c r="Z57" s="19">
        <f t="shared" ca="1" si="21"/>
        <v>100.82634246774511</v>
      </c>
      <c r="AA57" s="24">
        <f t="shared" ca="1" si="26"/>
        <v>1.2891078962917746E-3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6.7765287015535414E-3</v>
      </c>
      <c r="AE57" s="24">
        <f>+d1d10index!Y42</f>
        <v>2.1621606173169994E-3</v>
      </c>
      <c r="AG57" s="193">
        <f t="shared" ca="1" si="34"/>
        <v>1.0376797558959927E-2</v>
      </c>
      <c r="AH57" s="193">
        <f ca="1">+d1d10_y!AM42</f>
        <v>1.0778938236129409E-2</v>
      </c>
      <c r="AJ57">
        <f>+d1d10index!I42</f>
        <v>100.33482799278669</v>
      </c>
      <c r="AK57" s="19">
        <f t="shared" ca="1" si="23"/>
        <v>100.82634246774511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1.9528798953260842</v>
      </c>
      <c r="AP57">
        <f t="shared" ca="1" si="28"/>
        <v>1.9286789771936106</v>
      </c>
      <c r="AR57" s="24">
        <f t="shared" ca="1" si="29"/>
        <v>3.0488498965151489E-2</v>
      </c>
      <c r="AS57" s="24">
        <f t="shared" ca="1" si="30"/>
        <v>2.4200918132473603E-2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304.46383560538555</v>
      </c>
      <c r="M58" s="71">
        <f t="shared" ca="1" si="12"/>
        <v>304.19870485337321</v>
      </c>
      <c r="N58" s="71">
        <f t="shared" ca="1" si="13"/>
        <v>303.84239661443041</v>
      </c>
      <c r="O58" s="71">
        <f t="shared" ca="1" si="14"/>
        <v>303.70713437109418</v>
      </c>
      <c r="P58" s="71">
        <f t="shared" ca="1" si="15"/>
        <v>303.63422899019656</v>
      </c>
      <c r="Q58" s="71">
        <f t="shared" ca="1" si="16"/>
        <v>303.3852412096291</v>
      </c>
      <c r="R58" s="71">
        <f t="shared" ca="1" si="17"/>
        <v>303.22437961884748</v>
      </c>
      <c r="S58" s="71">
        <f t="shared" ca="1" si="18"/>
        <v>303.01728627796768</v>
      </c>
      <c r="T58" s="71">
        <f t="shared" ca="1" si="19"/>
        <v>302.65334321146071</v>
      </c>
      <c r="U58" s="71">
        <f t="shared" ca="1" si="20"/>
        <v>302.07414245017043</v>
      </c>
      <c r="V58" s="34" cm="1">
        <f t="array" aca="1" ref="V58" ca="1">+SUMPRODUCT(_xlfn.ANCHORARRAY($L$17)/100,L58:U58)</f>
        <v>303.17474846999994</v>
      </c>
      <c r="W58" s="24">
        <f t="shared" ca="1" si="31"/>
        <v>0.51824164718053423</v>
      </c>
      <c r="X58" s="24">
        <f t="shared" ca="1" si="32"/>
        <v>0.5115563877415632</v>
      </c>
      <c r="Z58" s="19">
        <f t="shared" ca="1" si="21"/>
        <v>100.79109490664509</v>
      </c>
      <c r="AA58" s="24">
        <f t="shared" ca="1" si="26"/>
        <v>-3.4958682659047557E-4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4.4227654973292285E-3</v>
      </c>
      <c r="AE58" s="24">
        <f>+d1d10index!Y43</f>
        <v>7.6890691697428792E-4</v>
      </c>
      <c r="AG58" s="193">
        <f t="shared" ca="1" si="34"/>
        <v>6.6852594389710251E-3</v>
      </c>
      <c r="AH58" s="193">
        <f ca="1">+d1d10_y!AM43</f>
        <v>7.7638191148936553E-3</v>
      </c>
      <c r="AJ58">
        <f>+d1d10index!I43</f>
        <v>100.63650242295843</v>
      </c>
      <c r="AK58" s="19">
        <f t="shared" ca="1" si="23"/>
        <v>100.79109490664509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2.0446383560538561</v>
      </c>
      <c r="AP58">
        <f t="shared" ca="1" si="28"/>
        <v>2.0207414245017046</v>
      </c>
      <c r="AR58" s="24">
        <f t="shared" ca="1" si="29"/>
        <v>3.953460358684513E-2</v>
      </c>
      <c r="AS58" s="24">
        <f t="shared" ca="1" si="30"/>
        <v>2.3896931552151557E-2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310.1818170262257</v>
      </c>
      <c r="M59" s="71">
        <f t="shared" ca="1" si="12"/>
        <v>309.78470764611507</v>
      </c>
      <c r="N59" s="71">
        <f t="shared" ca="1" si="13"/>
        <v>309.32082199997279</v>
      </c>
      <c r="O59" s="71">
        <f t="shared" ca="1" si="14"/>
        <v>309.02267921979359</v>
      </c>
      <c r="P59" s="71">
        <f t="shared" ca="1" si="15"/>
        <v>308.95107080565572</v>
      </c>
      <c r="Q59" s="71">
        <f t="shared" ca="1" si="16"/>
        <v>308.5968371608929</v>
      </c>
      <c r="R59" s="71">
        <f t="shared" ca="1" si="17"/>
        <v>308.38050960824461</v>
      </c>
      <c r="S59" s="71">
        <f t="shared" ca="1" si="18"/>
        <v>308.09116848562701</v>
      </c>
      <c r="T59" s="71">
        <f t="shared" ca="1" si="19"/>
        <v>307.68523714058529</v>
      </c>
      <c r="U59" s="71">
        <f t="shared" ca="1" si="20"/>
        <v>306.99623266784806</v>
      </c>
      <c r="V59" s="34" cm="1">
        <f t="array" aca="1" ref="V59" ca="1">+SUMPRODUCT(_xlfn.ANCHORARRAY($L$17)/100,L59:U59)</f>
        <v>308.37543565999999</v>
      </c>
      <c r="W59" s="24">
        <f t="shared" ca="1" si="31"/>
        <v>0.49037089746577323</v>
      </c>
      <c r="X59" s="24">
        <f t="shared" ca="1" si="32"/>
        <v>0.48054766263948956</v>
      </c>
      <c r="Z59" s="19">
        <f t="shared" ca="1" si="21"/>
        <v>101.03766236174769</v>
      </c>
      <c r="AA59" s="24">
        <f t="shared" ca="1" si="26"/>
        <v>2.4463218236787654E-3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6.6348656474664036E-3</v>
      </c>
      <c r="AE59" s="24">
        <f>+d1d10index!Y44</f>
        <v>9.1581960821116581E-3</v>
      </c>
      <c r="AG59" s="193">
        <f t="shared" ca="1" si="34"/>
        <v>9.8232348262836666E-3</v>
      </c>
      <c r="AH59" s="193">
        <f ca="1">+d1d10_y!AM44</f>
        <v>2.1155115188920215E-2</v>
      </c>
      <c r="AJ59">
        <f>+d1d10index!I44</f>
        <v>101.16948218400515</v>
      </c>
      <c r="AK59" s="19">
        <f t="shared" ca="1" si="23"/>
        <v>101.03766236174769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2.1018181702622574</v>
      </c>
      <c r="AP59">
        <f t="shared" ca="1" si="28"/>
        <v>2.069962326678481</v>
      </c>
      <c r="AR59" s="24">
        <f t="shared" ca="1" si="29"/>
        <v>6.3143414578808343E-2</v>
      </c>
      <c r="AS59" s="24">
        <f t="shared" ca="1" si="30"/>
        <v>3.1855843583776355E-2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315.3923795751727</v>
      </c>
      <c r="M60" s="71">
        <f t="shared" ca="1" si="12"/>
        <v>314.92942365112606</v>
      </c>
      <c r="N60" s="71">
        <f t="shared" ca="1" si="13"/>
        <v>314.37993551259632</v>
      </c>
      <c r="O60" s="71">
        <f t="shared" ca="1" si="14"/>
        <v>314.03437931309458</v>
      </c>
      <c r="P60" s="71">
        <f t="shared" ca="1" si="15"/>
        <v>313.97723613802361</v>
      </c>
      <c r="Q60" s="71">
        <f t="shared" ca="1" si="16"/>
        <v>313.58885422515948</v>
      </c>
      <c r="R60" s="71">
        <f t="shared" ca="1" si="17"/>
        <v>313.33221428931813</v>
      </c>
      <c r="S60" s="71">
        <f t="shared" ca="1" si="18"/>
        <v>313.00711525157504</v>
      </c>
      <c r="T60" s="71">
        <f t="shared" ca="1" si="19"/>
        <v>312.5788009101127</v>
      </c>
      <c r="U60" s="71">
        <f t="shared" ca="1" si="20"/>
        <v>311.75423740361032</v>
      </c>
      <c r="V60" s="34" cm="1">
        <f t="array" aca="1" ref="V60" ca="1">+SUMPRODUCT(_xlfn.ANCHORARRAY($L$17)/100,L60:U60)</f>
        <v>313.32899313999997</v>
      </c>
      <c r="W60" s="24">
        <f t="shared" ca="1" si="31"/>
        <v>0.46982903610556215</v>
      </c>
      <c r="X60" s="24">
        <f t="shared" ca="1" si="32"/>
        <v>0.45666030942368008</v>
      </c>
      <c r="Z60" s="19">
        <f t="shared" ca="1" si="21"/>
        <v>101.1669904479445</v>
      </c>
      <c r="AA60" s="24">
        <f t="shared" ca="1" si="26"/>
        <v>1.279998796228865E-3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9.0403552541993282E-3</v>
      </c>
      <c r="AE60" s="24">
        <f>+d1d10index!Y45</f>
        <v>9.8687127365135741E-3</v>
      </c>
      <c r="AG60" s="193">
        <f t="shared" ca="1" si="34"/>
        <v>1.316872668188207E-2</v>
      </c>
      <c r="AH60" s="193">
        <f ca="1">+d1d10_y!AM45</f>
        <v>2.1517918176270578E-2</v>
      </c>
      <c r="AJ60">
        <f>+d1d10index!I45</f>
        <v>100.95775510635445</v>
      </c>
      <c r="AK60" s="19">
        <f t="shared" ca="1" si="23"/>
        <v>101.1669904479445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2.1539237957517274</v>
      </c>
      <c r="AP60">
        <f t="shared" ca="1" si="28"/>
        <v>2.1175423740361037</v>
      </c>
      <c r="AR60" s="24">
        <f t="shared" ca="1" si="29"/>
        <v>5.9688814018327374E-2</v>
      </c>
      <c r="AS60" s="24">
        <f t="shared" ca="1" si="30"/>
        <v>3.6381421715623752E-2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322.64904111854821</v>
      </c>
      <c r="M61" s="71">
        <f t="shared" ca="1" si="12"/>
        <v>322.16352454026338</v>
      </c>
      <c r="N61" s="71">
        <f t="shared" ca="1" si="13"/>
        <v>321.62425540521866</v>
      </c>
      <c r="O61" s="71">
        <f t="shared" ca="1" si="14"/>
        <v>321.29191572658613</v>
      </c>
      <c r="P61" s="71">
        <f t="shared" ca="1" si="15"/>
        <v>321.30600530485981</v>
      </c>
      <c r="Q61" s="71">
        <f t="shared" ca="1" si="16"/>
        <v>320.85507970786006</v>
      </c>
      <c r="R61" s="71">
        <f t="shared" ca="1" si="17"/>
        <v>320.57301653819013</v>
      </c>
      <c r="S61" s="71">
        <f t="shared" ca="1" si="18"/>
        <v>320.2823824909114</v>
      </c>
      <c r="T61" s="71">
        <f t="shared" ca="1" si="19"/>
        <v>319.86311584192669</v>
      </c>
      <c r="U61" s="71">
        <f t="shared" ca="1" si="20"/>
        <v>318.94595484257326</v>
      </c>
      <c r="V61" s="34" cm="1">
        <f t="array" aca="1" ref="V61" ca="1">+SUMPRODUCT(_xlfn.ANCHORARRAY($L$17)/100,L61:U61)</f>
        <v>320.58267837999995</v>
      </c>
      <c r="W61" s="24">
        <f t="shared" ca="1" si="31"/>
        <v>0.46287622530759864</v>
      </c>
      <c r="X61" s="24">
        <f t="shared" ca="1" si="32"/>
        <v>0.45117039915326851</v>
      </c>
      <c r="Z61" s="19">
        <f t="shared" ca="1" si="21"/>
        <v>101.16103879662082</v>
      </c>
      <c r="AA61" s="24">
        <f t="shared" ca="1" si="26"/>
        <v>-5.8829973070606556E-5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8.0664725253216663E-3</v>
      </c>
      <c r="AE61" s="24">
        <f>+d1d10index!Y46</f>
        <v>7.7626987231136368E-3</v>
      </c>
      <c r="AG61" s="193">
        <f t="shared" ca="1" si="34"/>
        <v>1.1705826154330135E-2</v>
      </c>
      <c r="AH61" s="193">
        <f ca="1">+d1d10_y!AM46</f>
        <v>1.8515270158073527E-2</v>
      </c>
      <c r="AJ61">
        <f>+d1d10index!I46</f>
        <v>100.71774996962455</v>
      </c>
      <c r="AK61" s="19">
        <f t="shared" ca="1" si="23"/>
        <v>101.16103879662082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2.2264904111854826</v>
      </c>
      <c r="AP61">
        <f t="shared" ca="1" si="28"/>
        <v>2.1894595484257331</v>
      </c>
      <c r="AR61" s="24">
        <f t="shared" ca="1" si="29"/>
        <v>5.5337685836862605E-2</v>
      </c>
      <c r="AS61" s="24">
        <f t="shared" ca="1" si="30"/>
        <v>3.7030862759749539E-2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330.91752344118527</v>
      </c>
      <c r="M62" s="71">
        <f t="shared" ca="1" si="12"/>
        <v>330.40745909872055</v>
      </c>
      <c r="N62" s="71">
        <f t="shared" ca="1" si="13"/>
        <v>329.79985551605074</v>
      </c>
      <c r="O62" s="71">
        <f t="shared" ca="1" si="14"/>
        <v>329.46128440461712</v>
      </c>
      <c r="P62" s="71">
        <f t="shared" ca="1" si="15"/>
        <v>329.48888411323321</v>
      </c>
      <c r="Q62" s="71">
        <f t="shared" ca="1" si="16"/>
        <v>329.03154558724566</v>
      </c>
      <c r="R62" s="71">
        <f t="shared" ca="1" si="17"/>
        <v>328.71674146799069</v>
      </c>
      <c r="S62" s="71">
        <f t="shared" ca="1" si="18"/>
        <v>328.40085981314058</v>
      </c>
      <c r="T62" s="71">
        <f t="shared" ca="1" si="19"/>
        <v>327.95720971430319</v>
      </c>
      <c r="U62" s="71">
        <f t="shared" ca="1" si="20"/>
        <v>326.90675026166105</v>
      </c>
      <c r="V62" s="34" cm="1">
        <f t="array" aca="1" ref="V62" ca="1">+SUMPRODUCT(_xlfn.ANCHORARRAY($L$17)/100,L62:U62)</f>
        <v>328.70712609999998</v>
      </c>
      <c r="W62" s="24">
        <f t="shared" ca="1" si="31"/>
        <v>0.46887072695741749</v>
      </c>
      <c r="X62" s="24">
        <f t="shared" ca="1" si="32"/>
        <v>0.45615083410709079</v>
      </c>
      <c r="Z62" s="19">
        <f t="shared" ca="1" si="21"/>
        <v>101.22688600841492</v>
      </c>
      <c r="AA62" s="24">
        <f t="shared" ca="1" si="26"/>
        <v>6.5091474521628001E-4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8.7352852138606885E-3</v>
      </c>
      <c r="AE62" s="24">
        <f>+d1d10index!Y47</f>
        <v>6.7242376148037852E-3</v>
      </c>
      <c r="AG62" s="193">
        <f t="shared" ca="1" si="34"/>
        <v>1.2719892850326708E-2</v>
      </c>
      <c r="AH62" s="193">
        <f ca="1">+d1d10_y!AM47</f>
        <v>1.9354970179818354E-2</v>
      </c>
      <c r="AJ62">
        <f>+d1d10index!I47</f>
        <v>100.40648670779601</v>
      </c>
      <c r="AK62" s="19">
        <f t="shared" ca="1" si="23"/>
        <v>101.22688600841492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2.3091752344118532</v>
      </c>
      <c r="AP62">
        <f t="shared" ca="1" si="28"/>
        <v>2.2690675026166107</v>
      </c>
      <c r="AR62" s="24">
        <f t="shared" ca="1" si="29"/>
        <v>5.0259529836630623E-2</v>
      </c>
      <c r="AS62" s="24">
        <f t="shared" ca="1" si="30"/>
        <v>4.0107731795242518E-2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340.59729918962483</v>
      </c>
      <c r="M63" s="71">
        <f t="shared" ca="1" si="12"/>
        <v>340.16747294810858</v>
      </c>
      <c r="N63" s="71">
        <f t="shared" ca="1" si="13"/>
        <v>339.62828671431555</v>
      </c>
      <c r="O63" s="71">
        <f t="shared" ca="1" si="14"/>
        <v>339.36310289634707</v>
      </c>
      <c r="P63" s="71">
        <f t="shared" ca="1" si="15"/>
        <v>339.38672568782607</v>
      </c>
      <c r="Q63" s="71">
        <f t="shared" ca="1" si="16"/>
        <v>338.98859137379554</v>
      </c>
      <c r="R63" s="71">
        <f t="shared" ca="1" si="17"/>
        <v>338.7073037854712</v>
      </c>
      <c r="S63" s="71">
        <f t="shared" ca="1" si="18"/>
        <v>338.43018900571417</v>
      </c>
      <c r="T63" s="71">
        <f t="shared" ca="1" si="19"/>
        <v>338.01480826678926</v>
      </c>
      <c r="U63" s="71">
        <f t="shared" ca="1" si="20"/>
        <v>337.05057603418595</v>
      </c>
      <c r="V63" s="34" cm="1">
        <f t="array" aca="1" ref="V63" ca="1">+SUMPRODUCT(_xlfn.ANCHORARRAY($L$17)/100,L63:U63)</f>
        <v>338.67744108999995</v>
      </c>
      <c r="W63" s="24">
        <f t="shared" ca="1" si="31"/>
        <v>0.44465210914500219</v>
      </c>
      <c r="X63" s="24">
        <f t="shared" ca="1" si="32"/>
        <v>0.43440837163187629</v>
      </c>
      <c r="Z63" s="19">
        <f t="shared" ca="1" si="21"/>
        <v>101.05228218185248</v>
      </c>
      <c r="AA63" s="24">
        <f t="shared" ca="1" si="26"/>
        <v>-1.7248760032777533E-3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7.141437344981405E-3</v>
      </c>
      <c r="AE63" s="24">
        <f>+d1d10index!Y48</f>
        <v>7.4842180541772052E-3</v>
      </c>
      <c r="AG63" s="193">
        <f t="shared" ca="1" si="34"/>
        <v>1.0243737513125906E-2</v>
      </c>
      <c r="AH63" s="193">
        <f ca="1">+d1d10_y!AM48</f>
        <v>1.8578915948595842E-2</v>
      </c>
      <c r="AJ63">
        <f>+d1d10index!I48</f>
        <v>100.54690200556171</v>
      </c>
      <c r="AK63" s="19">
        <f t="shared" ca="1" si="23"/>
        <v>101.05228218185248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2.4059729918962489</v>
      </c>
      <c r="AP63">
        <f t="shared" ca="1" si="28"/>
        <v>2.3705057603418598</v>
      </c>
      <c r="AR63" s="24">
        <f t="shared" ca="1" si="29"/>
        <v>5.2959911131060355E-2</v>
      </c>
      <c r="AS63" s="24">
        <f t="shared" ca="1" si="30"/>
        <v>3.5467231554389134E-2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348.74060984512676</v>
      </c>
      <c r="M64" s="71">
        <f t="shared" ca="1" si="12"/>
        <v>348.19230622162712</v>
      </c>
      <c r="N64" s="71">
        <f t="shared" ca="1" si="13"/>
        <v>347.58202264548646</v>
      </c>
      <c r="O64" s="71">
        <f t="shared" ca="1" si="14"/>
        <v>347.33200204748471</v>
      </c>
      <c r="P64" s="71">
        <f t="shared" ca="1" si="15"/>
        <v>347.33780199296439</v>
      </c>
      <c r="Q64" s="71">
        <f t="shared" ca="1" si="16"/>
        <v>346.84744168138354</v>
      </c>
      <c r="R64" s="71">
        <f t="shared" ca="1" si="17"/>
        <v>346.54223274419496</v>
      </c>
      <c r="S64" s="71">
        <f t="shared" ca="1" si="18"/>
        <v>346.26594091075953</v>
      </c>
      <c r="T64" s="71">
        <f t="shared" ca="1" si="19"/>
        <v>345.76111541811463</v>
      </c>
      <c r="U64" s="71">
        <f t="shared" ca="1" si="20"/>
        <v>344.67797342863423</v>
      </c>
      <c r="V64" s="34" cm="1">
        <f t="array" aca="1" ref="V64" ca="1">+SUMPRODUCT(_xlfn.ANCHORARRAY($L$17)/100,L64:U64)</f>
        <v>346.52279447000006</v>
      </c>
      <c r="W64" s="24">
        <f t="shared" ca="1" si="31"/>
        <v>0.38876875402434075</v>
      </c>
      <c r="X64" s="24">
        <f t="shared" ca="1" si="32"/>
        <v>0.37900222646315429</v>
      </c>
      <c r="Z64" s="19">
        <f t="shared" ca="1" si="21"/>
        <v>101.17867596123999</v>
      </c>
      <c r="AA64" s="24">
        <f t="shared" ca="1" si="26"/>
        <v>1.2507760998416995E-3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7.0823145704668189E-3</v>
      </c>
      <c r="AE64" s="24">
        <f>+d1d10index!Y49</f>
        <v>1.0164336839961541E-2</v>
      </c>
      <c r="AG64" s="193">
        <f t="shared" ca="1" si="34"/>
        <v>9.7665275611864555E-3</v>
      </c>
      <c r="AH64" s="193">
        <f ca="1">+d1d10_y!AM49</f>
        <v>2.1655522552521456E-2</v>
      </c>
      <c r="AJ64">
        <f>+d1d10index!I49</f>
        <v>100.69997917395061</v>
      </c>
      <c r="AK64" s="19">
        <f t="shared" ca="1" si="23"/>
        <v>101.17867596123999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2.487406098451268</v>
      </c>
      <c r="AP64">
        <f t="shared" ca="1" si="28"/>
        <v>2.4467797342863427</v>
      </c>
      <c r="AR64" s="24">
        <f t="shared" ca="1" si="29"/>
        <v>6.164360445918815E-2</v>
      </c>
      <c r="AS64" s="24">
        <f t="shared" ca="1" si="30"/>
        <v>4.0626364164925377E-2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360.74070237162033</v>
      </c>
      <c r="M65" s="71">
        <f t="shared" ca="1" si="12"/>
        <v>360.19312964534055</v>
      </c>
      <c r="N65" s="71">
        <f t="shared" ca="1" si="13"/>
        <v>359.58225379011935</v>
      </c>
      <c r="O65" s="71">
        <f t="shared" ca="1" si="14"/>
        <v>359.34004192438226</v>
      </c>
      <c r="P65" s="71">
        <f t="shared" ca="1" si="15"/>
        <v>359.38673852965354</v>
      </c>
      <c r="Q65" s="71">
        <f t="shared" ca="1" si="16"/>
        <v>358.86154408722552</v>
      </c>
      <c r="R65" s="71">
        <f t="shared" ca="1" si="17"/>
        <v>358.53529773153906</v>
      </c>
      <c r="S65" s="71">
        <f t="shared" ca="1" si="18"/>
        <v>358.26757528149199</v>
      </c>
      <c r="T65" s="71">
        <f t="shared" ca="1" si="19"/>
        <v>357.75381255564895</v>
      </c>
      <c r="U65" s="71">
        <f t="shared" ca="1" si="20"/>
        <v>356.59332680179176</v>
      </c>
      <c r="V65" s="34" cm="1">
        <f t="array" aca="1" ref="V65" ca="1">+SUMPRODUCT(_xlfn.ANCHORARRAY($L$17)/100,L65:U65)</f>
        <v>358.51178886999998</v>
      </c>
      <c r="W65" s="24">
        <f t="shared" ca="1" si="31"/>
        <v>0.38461799350678305</v>
      </c>
      <c r="X65" s="24">
        <f t="shared" ca="1" si="32"/>
        <v>0.37423026103139767</v>
      </c>
      <c r="Z65" s="19">
        <f t="shared" ca="1" si="21"/>
        <v>101.16305473437359</v>
      </c>
      <c r="AA65" s="24">
        <f t="shared" ca="1" si="26"/>
        <v>-1.543924815974318E-4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7.5589461023721771E-3</v>
      </c>
      <c r="AE65" s="24">
        <f>+d1d10index!Y50</f>
        <v>1.8079501745636328E-2</v>
      </c>
      <c r="AG65" s="193">
        <f t="shared" ca="1" si="34"/>
        <v>1.0387732475385381E-2</v>
      </c>
      <c r="AH65" s="193">
        <f ca="1">+d1d10_y!AM50</f>
        <v>3.3509577065594875E-2</v>
      </c>
      <c r="AJ65">
        <f>+d1d10index!I50</f>
        <v>101.03940514630551</v>
      </c>
      <c r="AK65" s="19">
        <f t="shared" ca="1" si="23"/>
        <v>101.16305473437359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2.6074070237162039</v>
      </c>
      <c r="AP65">
        <f t="shared" ca="1" si="28"/>
        <v>2.5659332680179183</v>
      </c>
      <c r="AR65" s="24">
        <f t="shared" ca="1" si="29"/>
        <v>7.9092438689438715E-2</v>
      </c>
      <c r="AS65" s="24">
        <f t="shared" ca="1" si="30"/>
        <v>4.1473755698285597E-2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375.00244350479545</v>
      </c>
      <c r="M66" s="71">
        <f t="shared" ca="1" si="12"/>
        <v>374.39169874255538</v>
      </c>
      <c r="N66" s="71">
        <f t="shared" ca="1" si="13"/>
        <v>373.77900906409502</v>
      </c>
      <c r="O66" s="71">
        <f t="shared" ca="1" si="14"/>
        <v>373.49248007188265</v>
      </c>
      <c r="P66" s="71">
        <f t="shared" ca="1" si="15"/>
        <v>373.5705724181604</v>
      </c>
      <c r="Q66" s="71">
        <f t="shared" ca="1" si="16"/>
        <v>372.95859757353577</v>
      </c>
      <c r="R66" s="71">
        <f t="shared" ca="1" si="17"/>
        <v>372.61307499841968</v>
      </c>
      <c r="S66" s="71">
        <f t="shared" ca="1" si="18"/>
        <v>372.35082984413037</v>
      </c>
      <c r="T66" s="71">
        <f t="shared" ca="1" si="19"/>
        <v>371.82554964984507</v>
      </c>
      <c r="U66" s="71">
        <f t="shared" ca="1" si="20"/>
        <v>370.63172799386524</v>
      </c>
      <c r="V66" s="34" cm="1">
        <f t="array" aca="1" ref="V66" ca="1">+SUMPRODUCT(_xlfn.ANCHORARRAY($L$17)/100,L66:U66)</f>
        <v>372.62567356</v>
      </c>
      <c r="W66" s="24">
        <f t="shared" ca="1" si="31"/>
        <v>0.38313326146513149</v>
      </c>
      <c r="X66" s="24">
        <f t="shared" ca="1" si="32"/>
        <v>0.37477313137382784</v>
      </c>
      <c r="Z66" s="19">
        <f t="shared" ca="1" si="21"/>
        <v>101.17926102403261</v>
      </c>
      <c r="AA66" s="24">
        <f t="shared" ca="1" si="26"/>
        <v>1.6019968655145433E-4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6.0810979648324714E-3</v>
      </c>
      <c r="AE66" s="24">
        <f>+d1d10index!Y51</f>
        <v>1.3051390668412211E-2</v>
      </c>
      <c r="AG66" s="193">
        <f t="shared" ca="1" si="34"/>
        <v>8.3601300913036525E-3</v>
      </c>
      <c r="AH66" s="193">
        <f ca="1">+d1d10_y!AM51</f>
        <v>2.7937494806326235E-2</v>
      </c>
      <c r="AJ66">
        <f>+d1d10index!I51</f>
        <v>100.80667712149396</v>
      </c>
      <c r="AK66" s="19">
        <f t="shared" ca="1" si="23"/>
        <v>101.17926102403261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2.7500244350479552</v>
      </c>
      <c r="AP66">
        <f t="shared" ca="1" si="28"/>
        <v>2.706317279938653</v>
      </c>
      <c r="AR66" s="24">
        <f t="shared" ca="1" si="29"/>
        <v>7.8199628527783283E-2</v>
      </c>
      <c r="AS66" s="24">
        <f t="shared" ca="1" si="30"/>
        <v>4.3707155109302231E-2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394.36409558686711</v>
      </c>
      <c r="M67" s="71">
        <f t="shared" ca="1" si="12"/>
        <v>393.39500466919429</v>
      </c>
      <c r="N67" s="71">
        <f t="shared" ca="1" si="13"/>
        <v>392.4952098199995</v>
      </c>
      <c r="O67" s="71">
        <f t="shared" ca="1" si="14"/>
        <v>392.01926086702315</v>
      </c>
      <c r="P67" s="71">
        <f t="shared" ca="1" si="15"/>
        <v>392.06612069422982</v>
      </c>
      <c r="Q67" s="71">
        <f t="shared" ca="1" si="16"/>
        <v>391.17621744386673</v>
      </c>
      <c r="R67" s="71">
        <f t="shared" ca="1" si="17"/>
        <v>390.70612183537514</v>
      </c>
      <c r="S67" s="71">
        <f t="shared" ca="1" si="18"/>
        <v>390.31629974772187</v>
      </c>
      <c r="T67" s="71">
        <f t="shared" ca="1" si="19"/>
        <v>389.57113737158085</v>
      </c>
      <c r="U67" s="71">
        <f t="shared" ca="1" si="20"/>
        <v>387.98480979623133</v>
      </c>
      <c r="V67" s="34" cm="1">
        <f t="array" aca="1" ref="V67" ca="1">+SUMPRODUCT(_xlfn.ANCHORARRAY($L$17)/100,L67:U67)</f>
        <v>390.77510407</v>
      </c>
      <c r="W67" s="24">
        <f t="shared" ca="1" si="31"/>
        <v>0.40371164389804681</v>
      </c>
      <c r="X67" s="24">
        <f t="shared" ca="1" si="32"/>
        <v>0.38715616408623132</v>
      </c>
      <c r="Z67" s="19">
        <f t="shared" ca="1" si="21"/>
        <v>101.64421019317385</v>
      </c>
      <c r="AA67" s="24">
        <f t="shared" ca="1" si="26"/>
        <v>4.5953010966426344E-3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1.193483490932068E-2</v>
      </c>
      <c r="AE67" s="24">
        <f>+d1d10index!Y52</f>
        <v>1.9100573043184133E-2</v>
      </c>
      <c r="AG67" s="193">
        <f t="shared" ca="1" si="34"/>
        <v>1.6555479811815488E-2</v>
      </c>
      <c r="AH67" s="193">
        <f ca="1">+d1d10_y!AM52</f>
        <v>3.9124012972197697E-2</v>
      </c>
      <c r="AJ67">
        <f>+d1d10index!I52</f>
        <v>101.0547474803345</v>
      </c>
      <c r="AK67" s="19">
        <f t="shared" ca="1" si="23"/>
        <v>101.64421019317385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2.9436409558686716</v>
      </c>
      <c r="AP67">
        <f t="shared" ca="1" si="28"/>
        <v>2.8798480979623138</v>
      </c>
      <c r="AR67" s="24">
        <f t="shared" ca="1" si="29"/>
        <v>9.8729733441885514E-2</v>
      </c>
      <c r="AS67" s="24">
        <f t="shared" ca="1" si="30"/>
        <v>6.3792857906357803E-2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410.66645527928432</v>
      </c>
      <c r="M68" s="71">
        <f t="shared" ca="1" si="12"/>
        <v>409.51876468290141</v>
      </c>
      <c r="N68" s="71">
        <f t="shared" ca="1" si="13"/>
        <v>408.32656301257737</v>
      </c>
      <c r="O68" s="71">
        <f t="shared" ca="1" si="14"/>
        <v>407.62971391227285</v>
      </c>
      <c r="P68" s="71">
        <f t="shared" ca="1" si="15"/>
        <v>407.76137352496909</v>
      </c>
      <c r="Q68" s="71">
        <f t="shared" ca="1" si="16"/>
        <v>406.68490051072229</v>
      </c>
      <c r="R68" s="71">
        <f t="shared" ca="1" si="17"/>
        <v>406.0328986777842</v>
      </c>
      <c r="S68" s="71">
        <f t="shared" ca="1" si="18"/>
        <v>405.46499672757591</v>
      </c>
      <c r="T68" s="71">
        <f t="shared" ca="1" si="19"/>
        <v>404.57675450295289</v>
      </c>
      <c r="U68" s="71">
        <f t="shared" ca="1" si="20"/>
        <v>402.42287163082727</v>
      </c>
      <c r="V68" s="34" cm="1">
        <f t="array" aca="1" ref="V68" ca="1">+SUMPRODUCT(_xlfn.ANCHORARRAY($L$17)/100,L68:U68)</f>
        <v>406.08698585999991</v>
      </c>
      <c r="W68" s="24">
        <f t="shared" ca="1" si="31"/>
        <v>0.42475370153301162</v>
      </c>
      <c r="X68" s="24">
        <f t="shared" ca="1" si="32"/>
        <v>0.40587834507116427</v>
      </c>
      <c r="Z68" s="19">
        <f t="shared" ca="1" si="21"/>
        <v>102.04848785434331</v>
      </c>
      <c r="AA68" s="24">
        <f t="shared" ca="1" si="26"/>
        <v>3.9773801223024208E-3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1.342602404256521E-2</v>
      </c>
      <c r="AE68" s="24">
        <f>+d1d10index!Y53</f>
        <v>1.1604332767395809E-2</v>
      </c>
      <c r="AG68" s="193">
        <f t="shared" ca="1" si="34"/>
        <v>1.8875356461847348E-2</v>
      </c>
      <c r="AH68" s="193">
        <f ca="1">+d1d10_y!AM53</f>
        <v>3.3216452838141342E-2</v>
      </c>
      <c r="AJ68">
        <f>+d1d10index!I53</f>
        <v>101.18636124565796</v>
      </c>
      <c r="AK68" s="19">
        <f t="shared" ca="1" si="23"/>
        <v>102.04848785434331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3.1066645527928438</v>
      </c>
      <c r="AP68">
        <f t="shared" ca="1" si="28"/>
        <v>3.0242287163082731</v>
      </c>
      <c r="AR68" s="24">
        <f t="shared" ca="1" si="29"/>
        <v>0.12566996148354725</v>
      </c>
      <c r="AS68" s="24">
        <f t="shared" ca="1" si="30"/>
        <v>8.2435836484570757E-2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427.29599984456382</v>
      </c>
      <c r="M69" s="71">
        <f t="shared" ca="1" si="12"/>
        <v>426.09409857720181</v>
      </c>
      <c r="N69" s="71">
        <f t="shared" ca="1" si="13"/>
        <v>424.88815828334015</v>
      </c>
      <c r="O69" s="71">
        <f t="shared" ca="1" si="14"/>
        <v>424.18059438455072</v>
      </c>
      <c r="P69" s="71">
        <f t="shared" ca="1" si="15"/>
        <v>424.26535507655052</v>
      </c>
      <c r="Q69" s="71">
        <f t="shared" ca="1" si="16"/>
        <v>423.17328869397471</v>
      </c>
      <c r="R69" s="71">
        <f t="shared" ca="1" si="17"/>
        <v>422.53672778946162</v>
      </c>
      <c r="S69" s="71">
        <f t="shared" ca="1" si="18"/>
        <v>421.96546528056399</v>
      </c>
      <c r="T69" s="71">
        <f t="shared" ca="1" si="19"/>
        <v>421.05358815470674</v>
      </c>
      <c r="U69" s="71">
        <f t="shared" ca="1" si="20"/>
        <v>418.95514368850178</v>
      </c>
      <c r="V69" s="34" cm="1">
        <f t="array" aca="1" ref="V69" ca="1">+SUMPRODUCT(_xlfn.ANCHORARRAY($L$17)/100,L69:U69)</f>
        <v>422.61008350000009</v>
      </c>
      <c r="W69" s="24">
        <f t="shared" ca="1" si="31"/>
        <v>0.44704835615191163</v>
      </c>
      <c r="X69" s="24">
        <f t="shared" ca="1" si="32"/>
        <v>0.43052600490192061</v>
      </c>
      <c r="Z69" s="19">
        <f t="shared" ca="1" si="21"/>
        <v>101.990870927763</v>
      </c>
      <c r="AA69" s="24">
        <f t="shared" ca="1" si="26"/>
        <v>-5.64603433051869E-4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1.154984333970499E-2</v>
      </c>
      <c r="AE69" s="24">
        <f>+d1d10index!Y54</f>
        <v>7.5271221807664546E-3</v>
      </c>
      <c r="AG69" s="193">
        <f t="shared" ca="1" si="34"/>
        <v>1.6522351249991019E-2</v>
      </c>
      <c r="AH69" s="193">
        <f ca="1">+d1d10_y!AM54</f>
        <v>2.822531160792785E-2</v>
      </c>
      <c r="AJ69">
        <f>+d1d10index!I54</f>
        <v>101.09006050207458</v>
      </c>
      <c r="AK69" s="19">
        <f t="shared" ca="1" si="23"/>
        <v>101.990870927763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3.2729599984456392</v>
      </c>
      <c r="AP69">
        <f t="shared" ca="1" si="28"/>
        <v>3.1895514368850186</v>
      </c>
      <c r="AR69" s="24">
        <f t="shared" ca="1" si="29"/>
        <v>0.12649221658877607</v>
      </c>
      <c r="AS69" s="24">
        <f t="shared" ca="1" si="30"/>
        <v>8.3408561560620598E-2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446.06580503270243</v>
      </c>
      <c r="M70" s="71">
        <f t="shared" ca="1" si="12"/>
        <v>445.07681885756091</v>
      </c>
      <c r="N70" s="71">
        <f t="shared" ca="1" si="13"/>
        <v>443.96525107264654</v>
      </c>
      <c r="O70" s="71">
        <f t="shared" ca="1" si="14"/>
        <v>443.3228009978302</v>
      </c>
      <c r="P70" s="71">
        <f t="shared" ca="1" si="15"/>
        <v>443.618976895576</v>
      </c>
      <c r="Q70" s="71">
        <f t="shared" ca="1" si="16"/>
        <v>442.46898885712477</v>
      </c>
      <c r="R70" s="71">
        <f t="shared" ca="1" si="17"/>
        <v>441.75179213613711</v>
      </c>
      <c r="S70" s="71">
        <f t="shared" ca="1" si="18"/>
        <v>441.20537898599127</v>
      </c>
      <c r="T70" s="71">
        <f t="shared" ca="1" si="19"/>
        <v>440.29137474524794</v>
      </c>
      <c r="U70" s="71">
        <f t="shared" ca="1" si="20"/>
        <v>437.90877134359147</v>
      </c>
      <c r="V70" s="34" cm="1">
        <f t="array" aca="1" ref="V70" ca="1">+SUMPRODUCT(_xlfn.ANCHORARRAY($L$17)/100,L70:U70)</f>
        <v>441.74639478999995</v>
      </c>
      <c r="W70" s="24">
        <f t="shared" ca="1" si="31"/>
        <v>0.46508633495259066</v>
      </c>
      <c r="X70" s="24">
        <f t="shared" ca="1" si="32"/>
        <v>0.44967314246643286</v>
      </c>
      <c r="Z70" s="19">
        <f t="shared" ca="1" si="21"/>
        <v>101.86272443552194</v>
      </c>
      <c r="AA70" s="24">
        <f t="shared" ca="1" si="26"/>
        <v>-1.2564506124457253E-3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1.063218461779214E-2</v>
      </c>
      <c r="AE70" s="24">
        <f>+d1d10index!Y55</f>
        <v>4.7794096454516488E-3</v>
      </c>
      <c r="AG70" s="193">
        <f t="shared" ca="1" si="34"/>
        <v>1.5413192486157801E-2</v>
      </c>
      <c r="AH70" s="193">
        <f ca="1">+d1d10_y!AM55</f>
        <v>2.0804689517436303E-2</v>
      </c>
      <c r="AJ70">
        <f>+d1d10index!I55</f>
        <v>101.11748549332323</v>
      </c>
      <c r="AK70" s="19">
        <f t="shared" ca="1" si="23"/>
        <v>101.86272443552194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3.4606580503270248</v>
      </c>
      <c r="AP70">
        <f t="shared" ca="1" si="28"/>
        <v>3.379087713435915</v>
      </c>
      <c r="AR70" s="24">
        <f t="shared" ca="1" si="29"/>
        <v>0.12007280866888781</v>
      </c>
      <c r="AS70" s="24">
        <f t="shared" ca="1" si="30"/>
        <v>8.1570336891109818E-2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466.21816600788225</v>
      </c>
      <c r="M71" s="71">
        <f t="shared" ca="1" si="12"/>
        <v>465.20201214335805</v>
      </c>
      <c r="N71" s="71">
        <f t="shared" ca="1" si="13"/>
        <v>464.08736837365313</v>
      </c>
      <c r="O71" s="71">
        <f t="shared" ca="1" si="14"/>
        <v>463.4643723582717</v>
      </c>
      <c r="P71" s="71">
        <f t="shared" ca="1" si="15"/>
        <v>463.64919795152292</v>
      </c>
      <c r="Q71" s="71">
        <f t="shared" ca="1" si="16"/>
        <v>462.54807599498815</v>
      </c>
      <c r="R71" s="71">
        <f t="shared" ca="1" si="17"/>
        <v>461.88150701159049</v>
      </c>
      <c r="S71" s="71">
        <f t="shared" ca="1" si="18"/>
        <v>461.32784006708226</v>
      </c>
      <c r="T71" s="71">
        <f t="shared" ca="1" si="19"/>
        <v>460.38594322327498</v>
      </c>
      <c r="U71" s="71">
        <f t="shared" ca="1" si="20"/>
        <v>458.16053101216875</v>
      </c>
      <c r="V71" s="34" cm="1">
        <f t="array" aca="1" ref="V71" ca="1">+SUMPRODUCT(_xlfn.ANCHORARRAY($L$17)/100,L71:U71)</f>
        <v>461.88098193999991</v>
      </c>
      <c r="W71" s="24">
        <f t="shared" ca="1" si="31"/>
        <v>0.50304802027922779</v>
      </c>
      <c r="X71" s="24">
        <f t="shared" ca="1" si="32"/>
        <v>0.49239789371575649</v>
      </c>
      <c r="Z71" s="19">
        <f t="shared" ca="1" si="21"/>
        <v>101.75869252157372</v>
      </c>
      <c r="AA71" s="24">
        <f t="shared" ca="1" si="26"/>
        <v>-1.0212952237897976E-3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7.1362514034074565E-3</v>
      </c>
      <c r="AE71" s="24">
        <f>+d1d10index!Y56</f>
        <v>-2.9946662210955655E-4</v>
      </c>
      <c r="AG71" s="193">
        <f t="shared" ca="1" si="34"/>
        <v>1.0650126563471307E-2</v>
      </c>
      <c r="AH71" s="193">
        <f ca="1">+d1d10_y!AM56</f>
        <v>1.1018139604473731E-2</v>
      </c>
      <c r="AJ71">
        <f>+d1d10index!I56</f>
        <v>101.13918530091493</v>
      </c>
      <c r="AK71" s="19">
        <f t="shared" ca="1" si="23"/>
        <v>101.75869252157372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3.6621816600788231</v>
      </c>
      <c r="AP71">
        <f t="shared" ca="1" si="28"/>
        <v>3.581605310121688</v>
      </c>
      <c r="AR71" s="24">
        <f t="shared" ca="1" si="29"/>
        <v>0.12663278313919868</v>
      </c>
      <c r="AS71" s="24">
        <f t="shared" ca="1" si="30"/>
        <v>8.0576349957135029E-2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482.24863591268587</v>
      </c>
      <c r="M72" s="71">
        <f t="shared" ca="1" si="12"/>
        <v>481.29017297056123</v>
      </c>
      <c r="N72" s="71">
        <f t="shared" ca="1" si="13"/>
        <v>480.21198012914584</v>
      </c>
      <c r="O72" s="71">
        <f t="shared" ca="1" si="14"/>
        <v>479.58279906644862</v>
      </c>
      <c r="P72" s="71">
        <f t="shared" ca="1" si="15"/>
        <v>479.78450949530003</v>
      </c>
      <c r="Q72" s="71">
        <f t="shared" ca="1" si="16"/>
        <v>478.64992780531981</v>
      </c>
      <c r="R72" s="71">
        <f t="shared" ca="1" si="17"/>
        <v>477.97174785620336</v>
      </c>
      <c r="S72" s="71">
        <f t="shared" ca="1" si="18"/>
        <v>477.40144866605101</v>
      </c>
      <c r="T72" s="71">
        <f t="shared" ca="1" si="19"/>
        <v>476.41899861071022</v>
      </c>
      <c r="U72" s="71">
        <f t="shared" ca="1" si="20"/>
        <v>474.17455147694517</v>
      </c>
      <c r="V72" s="34" cm="1">
        <f t="array" aca="1" ref="V72" ca="1">+SUMPRODUCT(_xlfn.ANCHORARRAY($L$17)/100,L72:U72)</f>
        <v>477.95340986999992</v>
      </c>
      <c r="W72" s="24">
        <f t="shared" ca="1" si="31"/>
        <v>0.52904339845580695</v>
      </c>
      <c r="X72" s="24">
        <f t="shared" ca="1" si="32"/>
        <v>0.52098831254395628</v>
      </c>
      <c r="Z72" s="19">
        <f t="shared" ca="1" si="21"/>
        <v>101.7027662936764</v>
      </c>
      <c r="AA72" s="24">
        <f t="shared" ca="1" si="26"/>
        <v>-5.4959656528075218E-4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5.2959551663998017E-3</v>
      </c>
      <c r="AE72" s="24">
        <f>+d1d10index!Y57</f>
        <v>-1.1390239469383223E-3</v>
      </c>
      <c r="AG72" s="193">
        <f t="shared" ca="1" si="34"/>
        <v>8.0550859118506679E-3</v>
      </c>
      <c r="AH72" s="193">
        <f ca="1">+d1d10_y!AM57</f>
        <v>8.8502178961455957E-3</v>
      </c>
      <c r="AJ72">
        <f>+d1d10index!I57</f>
        <v>100.84276180565918</v>
      </c>
      <c r="AK72" s="19">
        <f t="shared" ca="1" si="23"/>
        <v>101.7027662936764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3.8224863591268594</v>
      </c>
      <c r="AP72">
        <f t="shared" ca="1" si="28"/>
        <v>3.7417455147694527</v>
      </c>
      <c r="AR72" s="24">
        <f t="shared" ca="1" si="29"/>
        <v>0.11676872742287969</v>
      </c>
      <c r="AS72" s="24">
        <f t="shared" ca="1" si="30"/>
        <v>8.0740844357406694E-2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499.66984167613356</v>
      </c>
      <c r="M73" s="71">
        <f t="shared" ca="1" si="12"/>
        <v>498.71397330479567</v>
      </c>
      <c r="N73" s="71">
        <f t="shared" ca="1" si="13"/>
        <v>497.59319255163132</v>
      </c>
      <c r="O73" s="71">
        <f t="shared" ca="1" si="14"/>
        <v>496.92577829546406</v>
      </c>
      <c r="P73" s="71">
        <f t="shared" ca="1" si="15"/>
        <v>497.1722130107928</v>
      </c>
      <c r="Q73" s="71">
        <f t="shared" ca="1" si="16"/>
        <v>495.97739818966778</v>
      </c>
      <c r="R73" s="71">
        <f t="shared" ca="1" si="17"/>
        <v>495.24682313689328</v>
      </c>
      <c r="S73" s="71">
        <f t="shared" ca="1" si="18"/>
        <v>494.63516595961511</v>
      </c>
      <c r="T73" s="71">
        <f t="shared" ca="1" si="19"/>
        <v>493.6012442093762</v>
      </c>
      <c r="U73" s="71">
        <f t="shared" ca="1" si="20"/>
        <v>491.19151870279421</v>
      </c>
      <c r="V73" s="34" cm="1">
        <f t="array" aca="1" ref="V73" ca="1">+SUMPRODUCT(_xlfn.ANCHORARRAY($L$17)/100,L73:U73)</f>
        <v>495.20865363999997</v>
      </c>
      <c r="W73" s="24">
        <f t="shared" ca="1" si="31"/>
        <v>0.54864815325003269</v>
      </c>
      <c r="X73" s="24">
        <f t="shared" ca="1" si="32"/>
        <v>0.54004624057777639</v>
      </c>
      <c r="Z73" s="19">
        <f t="shared" ca="1" si="21"/>
        <v>101.72607275380692</v>
      </c>
      <c r="AA73" s="24">
        <f t="shared" ca="1" si="26"/>
        <v>2.2916249950588607E-4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5.5854898675178344E-3</v>
      </c>
      <c r="AE73" s="24">
        <f>+d1d10index!Y58</f>
        <v>2.1677803807345075E-3</v>
      </c>
      <c r="AG73" s="193">
        <f t="shared" ca="1" si="34"/>
        <v>8.6019126722562955E-3</v>
      </c>
      <c r="AH73" s="193">
        <f ca="1">+d1d10_y!AM58</f>
        <v>1.3179741637882714E-2</v>
      </c>
      <c r="AJ73">
        <f>+d1d10index!I58</f>
        <v>100.93608393200041</v>
      </c>
      <c r="AK73" s="19">
        <f t="shared" ca="1" si="23"/>
        <v>101.72607275380692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3.996698416761336</v>
      </c>
      <c r="AP73">
        <f t="shared" ca="1" si="28"/>
        <v>3.9119151870279429</v>
      </c>
      <c r="AR73" s="24">
        <f t="shared" ca="1" si="29"/>
        <v>0.12561684669522588</v>
      </c>
      <c r="AS73" s="24">
        <f t="shared" ca="1" si="30"/>
        <v>8.4783229733393028E-2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515.06752577269799</v>
      </c>
      <c r="M74" s="71">
        <f t="shared" ca="1" si="12"/>
        <v>514.11504577957123</v>
      </c>
      <c r="N74" s="71">
        <f t="shared" ca="1" si="13"/>
        <v>513.02784160567523</v>
      </c>
      <c r="O74" s="71">
        <f t="shared" ca="1" si="14"/>
        <v>512.42155634527626</v>
      </c>
      <c r="P74" s="71">
        <f t="shared" ca="1" si="15"/>
        <v>512.52734706205274</v>
      </c>
      <c r="Q74" s="71">
        <f t="shared" ca="1" si="16"/>
        <v>511.41285614580215</v>
      </c>
      <c r="R74" s="71">
        <f t="shared" ca="1" si="17"/>
        <v>510.76157832983</v>
      </c>
      <c r="S74" s="71">
        <f t="shared" ca="1" si="18"/>
        <v>510.16118966947738</v>
      </c>
      <c r="T74" s="71">
        <f t="shared" ca="1" si="19"/>
        <v>509.09926337369325</v>
      </c>
      <c r="U74" s="71">
        <f t="shared" ca="1" si="20"/>
        <v>506.92798165560384</v>
      </c>
      <c r="V74" s="34" cm="1">
        <f t="array" aca="1" ref="V74" ca="1">+SUMPRODUCT(_xlfn.ANCHORARRAY($L$17)/100,L74:U74)</f>
        <v>510.72086184</v>
      </c>
      <c r="W74" s="24">
        <f t="shared" ca="1" si="31"/>
        <v>0.55648307897554461</v>
      </c>
      <c r="X74" s="24">
        <f t="shared" ca="1" si="32"/>
        <v>0.55068067958171896</v>
      </c>
      <c r="Z74" s="19">
        <f t="shared" ca="1" si="21"/>
        <v>101.60566084565123</v>
      </c>
      <c r="AA74" s="24">
        <f t="shared" ca="1" si="26"/>
        <v>-1.1836877694777481E-3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3.7418402577831245E-3</v>
      </c>
      <c r="AE74" s="24">
        <f>+d1d10index!Y59</f>
        <v>4.8890666551590911E-3</v>
      </c>
      <c r="AG74" s="193">
        <f t="shared" ca="1" si="34"/>
        <v>5.8023993938256524E-3</v>
      </c>
      <c r="AH74" s="193">
        <f ca="1">+d1d10_y!AM59</f>
        <v>1.4655180731891093E-2</v>
      </c>
      <c r="AJ74">
        <f>+d1d10index!I59</f>
        <v>100.89738071392077</v>
      </c>
      <c r="AK74" s="19">
        <f t="shared" ca="1" si="23"/>
        <v>101.60566084565123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4.1506752577269808</v>
      </c>
      <c r="AP74">
        <f t="shared" ca="1" si="28"/>
        <v>4.0692798165560395</v>
      </c>
      <c r="AR74" s="24">
        <f t="shared" ca="1" si="29"/>
        <v>0.12443986147418684</v>
      </c>
      <c r="AS74" s="24">
        <f t="shared" ca="1" si="30"/>
        <v>8.1395441170941218E-2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530.96552908989486</v>
      </c>
      <c r="M75" s="71">
        <f t="shared" ca="1" si="12"/>
        <v>530.04695998981742</v>
      </c>
      <c r="N75" s="71">
        <f t="shared" ca="1" si="13"/>
        <v>528.94075461348348</v>
      </c>
      <c r="O75" s="71">
        <f t="shared" ca="1" si="14"/>
        <v>528.3988490883246</v>
      </c>
      <c r="P75" s="71">
        <f t="shared" ca="1" si="15"/>
        <v>528.50783134797757</v>
      </c>
      <c r="Q75" s="71">
        <f t="shared" ca="1" si="16"/>
        <v>527.44890334319973</v>
      </c>
      <c r="R75" s="71">
        <f t="shared" ca="1" si="17"/>
        <v>526.79716753724699</v>
      </c>
      <c r="S75" s="71">
        <f t="shared" ca="1" si="18"/>
        <v>526.20874037147678</v>
      </c>
      <c r="T75" s="71">
        <f t="shared" ca="1" si="19"/>
        <v>525.15233924119434</v>
      </c>
      <c r="U75" s="71">
        <f t="shared" ca="1" si="20"/>
        <v>522.92413127740588</v>
      </c>
      <c r="V75" s="34" cm="1">
        <f t="array" aca="1" ref="V75" ca="1">+SUMPRODUCT(_xlfn.ANCHORARRAY($L$17)/100,L75:U75)</f>
        <v>526.72033266999995</v>
      </c>
      <c r="W75" s="24">
        <f t="shared" ca="1" si="31"/>
        <v>0.55892466074513414</v>
      </c>
      <c r="X75" s="24">
        <f t="shared" ca="1" si="32"/>
        <v>0.55147081316475011</v>
      </c>
      <c r="Z75" s="19">
        <f t="shared" ca="1" si="21"/>
        <v>101.53777523956397</v>
      </c>
      <c r="AA75" s="24">
        <f t="shared" ca="1" si="26"/>
        <v>-6.6812818815664698E-4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4.80437499509212E-3</v>
      </c>
      <c r="AE75" s="24">
        <f>+d1d10index!Y60</f>
        <v>-7.9378470653168609E-4</v>
      </c>
      <c r="AG75" s="193">
        <f t="shared" ca="1" si="34"/>
        <v>7.4538475803840321E-3</v>
      </c>
      <c r="AH75" s="193">
        <f ca="1">+d1d10_y!AM60</f>
        <v>6.4198881686290399E-3</v>
      </c>
      <c r="AJ75">
        <f>+d1d10index!I60</f>
        <v>100.46708941246055</v>
      </c>
      <c r="AK75" s="19">
        <f t="shared" ca="1" si="23"/>
        <v>101.53777523956397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4.3096552908989496</v>
      </c>
      <c r="AP75">
        <f t="shared" ca="1" si="28"/>
        <v>4.2292413127740591</v>
      </c>
      <c r="AR75" s="24">
        <f t="shared" ca="1" si="29"/>
        <v>0.10185808401312979</v>
      </c>
      <c r="AS75" s="24">
        <f t="shared" ca="1" si="30"/>
        <v>8.0413978124890484E-2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547.95616580064109</v>
      </c>
      <c r="M76" s="71">
        <f t="shared" ca="1" si="12"/>
        <v>547.07190559325397</v>
      </c>
      <c r="N76" s="71">
        <f t="shared" ca="1" si="13"/>
        <v>545.97459333700806</v>
      </c>
      <c r="O76" s="71">
        <f t="shared" ca="1" si="14"/>
        <v>545.46726206356368</v>
      </c>
      <c r="P76" s="71">
        <f t="shared" ca="1" si="15"/>
        <v>545.58186962148886</v>
      </c>
      <c r="Q76" s="71">
        <f t="shared" ca="1" si="16"/>
        <v>544.61656081719843</v>
      </c>
      <c r="R76" s="71">
        <f t="shared" ca="1" si="17"/>
        <v>543.986503097953</v>
      </c>
      <c r="S76" s="71">
        <f t="shared" ca="1" si="18"/>
        <v>543.42499133492413</v>
      </c>
      <c r="T76" s="71">
        <f t="shared" ca="1" si="19"/>
        <v>542.45147578330489</v>
      </c>
      <c r="U76" s="71">
        <f t="shared" ca="1" si="20"/>
        <v>540.27269929356851</v>
      </c>
      <c r="V76" s="34" cm="1">
        <f t="array" aca="1" ref="V76" ca="1">+SUMPRODUCT(_xlfn.ANCHORARRAY($L$17)/100,L76:U76)</f>
        <v>543.90292483000007</v>
      </c>
      <c r="W76" s="24">
        <f t="shared" ca="1" si="31"/>
        <v>0.57124278140129592</v>
      </c>
      <c r="X76" s="24">
        <f t="shared" ca="1" si="32"/>
        <v>0.56747091761995705</v>
      </c>
      <c r="Z76" s="19">
        <f t="shared" ca="1" si="21"/>
        <v>101.42214598611388</v>
      </c>
      <c r="AA76" s="24">
        <f t="shared" ca="1" si="26"/>
        <v>-1.1387806476681472E-3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2.4063373290945655E-3</v>
      </c>
      <c r="AE76" s="24">
        <f>+d1d10index!Y61</f>
        <v>-3.2614582405743331E-3</v>
      </c>
      <c r="AG76" s="193">
        <f t="shared" ca="1" si="34"/>
        <v>3.7718637813388689E-3</v>
      </c>
      <c r="AH76" s="193">
        <f ca="1">+d1d10_y!AM61</f>
        <v>-1.9287407771664267E-3</v>
      </c>
      <c r="AJ76">
        <f>+d1d10index!I61</f>
        <v>100.37155039704807</v>
      </c>
      <c r="AK76" s="19">
        <f t="shared" ca="1" si="23"/>
        <v>101.42214598611388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4.4795616580064115</v>
      </c>
      <c r="AP76">
        <f t="shared" ca="1" si="28"/>
        <v>4.402726992935686</v>
      </c>
      <c r="AR76" s="24">
        <f t="shared" ca="1" si="29"/>
        <v>8.7264667816218555E-2</v>
      </c>
      <c r="AS76" s="24">
        <f t="shared" ca="1" si="30"/>
        <v>7.683466507072545E-2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565.46427218091026</v>
      </c>
      <c r="M77" s="71">
        <f t="shared" ca="1" si="12"/>
        <v>564.50411009033996</v>
      </c>
      <c r="N77" s="71">
        <f t="shared" ca="1" si="13"/>
        <v>563.38278596274381</v>
      </c>
      <c r="O77" s="71">
        <f t="shared" ca="1" si="14"/>
        <v>562.86926992643714</v>
      </c>
      <c r="P77" s="71">
        <f t="shared" ca="1" si="15"/>
        <v>562.96308530500983</v>
      </c>
      <c r="Q77" s="71">
        <f t="shared" ca="1" si="16"/>
        <v>561.98423266613145</v>
      </c>
      <c r="R77" s="71">
        <f t="shared" ca="1" si="17"/>
        <v>561.36395650953068</v>
      </c>
      <c r="S77" s="71">
        <f t="shared" ca="1" si="18"/>
        <v>560.81767988200716</v>
      </c>
      <c r="T77" s="71">
        <f t="shared" ca="1" si="19"/>
        <v>559.8535100147169</v>
      </c>
      <c r="U77" s="71">
        <f t="shared" ca="1" si="20"/>
        <v>557.70245856428858</v>
      </c>
      <c r="V77" s="34" cm="1">
        <f t="array" aca="1" ref="V77" ca="1">+SUMPRODUCT(_xlfn.ANCHORARRAY($L$17)/100,L77:U77)</f>
        <v>561.30968543999995</v>
      </c>
      <c r="W77" s="24">
        <f t="shared" ca="1" si="31"/>
        <v>0.56750892944260012</v>
      </c>
      <c r="X77" s="24">
        <f t="shared" ca="1" si="32"/>
        <v>0.56397334623785866</v>
      </c>
      <c r="Z77" s="19">
        <f t="shared" ca="1" si="21"/>
        <v>101.39174814409159</v>
      </c>
      <c r="AA77" s="24">
        <f t="shared" ca="1" si="26"/>
        <v>-2.9971602086242832E-4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2.2606415980468419E-3</v>
      </c>
      <c r="AE77" s="24">
        <f>+d1d10index!Y62</f>
        <v>-7.1877401065342239E-3</v>
      </c>
      <c r="AG77" s="193">
        <f t="shared" ca="1" si="34"/>
        <v>3.5355832047414548E-3</v>
      </c>
      <c r="AH77" s="193">
        <f ca="1">+d1d10_y!AM62</f>
        <v>-1.0384797254434419E-2</v>
      </c>
      <c r="AJ77">
        <f>+d1d10index!I62</f>
        <v>100.31316016159505</v>
      </c>
      <c r="AK77" s="19">
        <f t="shared" ca="1" si="23"/>
        <v>101.39174814409159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4.6546427218091031</v>
      </c>
      <c r="AP77">
        <f t="shared" ca="1" si="28"/>
        <v>4.5770245856428868</v>
      </c>
      <c r="AR77" s="24">
        <f t="shared" ca="1" si="29"/>
        <v>8.2804003747600774E-2</v>
      </c>
      <c r="AS77" s="24">
        <f t="shared" ca="1" si="30"/>
        <v>7.7618136166216267E-2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583.84812417709861</v>
      </c>
      <c r="M78" s="71">
        <f t="shared" ca="1" si="12"/>
        <v>582.80932698103493</v>
      </c>
      <c r="N78" s="71">
        <f t="shared" ca="1" si="13"/>
        <v>581.69426743868871</v>
      </c>
      <c r="O78" s="71">
        <f t="shared" ca="1" si="14"/>
        <v>581.1848806268008</v>
      </c>
      <c r="P78" s="71">
        <f t="shared" ca="1" si="15"/>
        <v>581.33649709043539</v>
      </c>
      <c r="Q78" s="71">
        <f t="shared" ca="1" si="16"/>
        <v>580.23223251419597</v>
      </c>
      <c r="R78" s="71">
        <f t="shared" ca="1" si="17"/>
        <v>579.58493939852133</v>
      </c>
      <c r="S78" s="71">
        <f t="shared" ca="1" si="18"/>
        <v>579.07724778833551</v>
      </c>
      <c r="T78" s="71">
        <f t="shared" ca="1" si="19"/>
        <v>578.08015929754663</v>
      </c>
      <c r="U78" s="71">
        <f t="shared" ca="1" si="20"/>
        <v>575.83718137198332</v>
      </c>
      <c r="V78" s="34" cm="1">
        <f t="array" aca="1" ref="V78" ca="1">+SUMPRODUCT(_xlfn.ANCHORARRAY($L$17)/100,L78:U78)</f>
        <v>579.56414366999991</v>
      </c>
      <c r="W78" s="24">
        <f t="shared" ca="1" si="31"/>
        <v>0.55691818624011846</v>
      </c>
      <c r="X78" s="24">
        <f t="shared" ca="1" si="32"/>
        <v>0.55366402247547097</v>
      </c>
      <c r="Z78" s="19">
        <f t="shared" ca="1" si="21"/>
        <v>101.39118192854941</v>
      </c>
      <c r="AA78" s="24">
        <f t="shared" ca="1" si="26"/>
        <v>-5.5844341629862626E-6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2.0945093131927717E-3</v>
      </c>
      <c r="AE78" s="24">
        <f>+d1d10index!Y63</f>
        <v>-6.4068828018414292E-3</v>
      </c>
      <c r="AG78" s="193">
        <f t="shared" ca="1" si="34"/>
        <v>3.2541637646474886E-3</v>
      </c>
      <c r="AH78" s="193">
        <f ca="1">+d1d10_y!AM63</f>
        <v>-8.5658183738375193E-3</v>
      </c>
      <c r="AJ78">
        <f>+d1d10index!I63</f>
        <v>100.16082055553348</v>
      </c>
      <c r="AK78" s="19">
        <f t="shared" ca="1" si="23"/>
        <v>101.39118192854941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4.838481241770987</v>
      </c>
      <c r="AP78">
        <f t="shared" ca="1" si="28"/>
        <v>4.7583718137198341</v>
      </c>
      <c r="AR78" s="24">
        <f t="shared" ca="1" si="29"/>
        <v>8.6298654274400199E-2</v>
      </c>
      <c r="AS78" s="24">
        <f t="shared" ca="1" si="30"/>
        <v>8.0109428051152953E-2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610.31952219296033</v>
      </c>
      <c r="M79" s="71">
        <f t="shared" ca="1" si="12"/>
        <v>608.99439144057669</v>
      </c>
      <c r="N79" s="71">
        <f t="shared" ca="1" si="13"/>
        <v>607.74142704377846</v>
      </c>
      <c r="O79" s="71">
        <f t="shared" ca="1" si="14"/>
        <v>607.06401103069481</v>
      </c>
      <c r="P79" s="71">
        <f t="shared" ca="1" si="15"/>
        <v>607.05319430418183</v>
      </c>
      <c r="Q79" s="71">
        <f t="shared" ca="1" si="16"/>
        <v>605.77321207006685</v>
      </c>
      <c r="R79" s="71">
        <f t="shared" ca="1" si="17"/>
        <v>605.120838550793</v>
      </c>
      <c r="S79" s="71">
        <f t="shared" ca="1" si="18"/>
        <v>604.51857087333326</v>
      </c>
      <c r="T79" s="71">
        <f t="shared" ca="1" si="19"/>
        <v>603.35266550650806</v>
      </c>
      <c r="U79" s="71">
        <f t="shared" ca="1" si="20"/>
        <v>601.16588220658798</v>
      </c>
      <c r="V79" s="34" cm="1">
        <f t="array" aca="1" ref="V79" ca="1">+SUMPRODUCT(_xlfn.ANCHORARRAY($L$17)/100,L79:U79)</f>
        <v>605.18910448999998</v>
      </c>
      <c r="W79" s="24">
        <f t="shared" ca="1" si="31"/>
        <v>0.54760417853131971</v>
      </c>
      <c r="X79" s="24">
        <f t="shared" ca="1" si="32"/>
        <v>0.54945726489219715</v>
      </c>
      <c r="Z79" s="19">
        <f t="shared" ca="1" si="21"/>
        <v>101.52264795080748</v>
      </c>
      <c r="AA79" s="24">
        <f t="shared" ca="1" si="26"/>
        <v>1.296621853670743E-3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-1.195958354492932E-3</v>
      </c>
      <c r="AE79" s="24">
        <f>+d1d10index!Y64</f>
        <v>-6.2992947208327932E-3</v>
      </c>
      <c r="AG79" s="193">
        <f t="shared" ca="1" si="34"/>
        <v>-1.8530863608774428E-3</v>
      </c>
      <c r="AH79" s="193">
        <f ca="1">+d1d10_y!AM64</f>
        <v>-1.0389866822245519E-2</v>
      </c>
      <c r="AJ79">
        <f>+d1d10index!I64</f>
        <v>100.41817384301653</v>
      </c>
      <c r="AK79" s="19">
        <f t="shared" ca="1" si="23"/>
        <v>101.52264795080748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5.103195221929604</v>
      </c>
      <c r="AP79">
        <f t="shared" ca="1" si="28"/>
        <v>5.0116588220658809</v>
      </c>
      <c r="AR79" s="24">
        <f t="shared" ca="1" si="29"/>
        <v>0.10865728775488837</v>
      </c>
      <c r="AS79" s="24">
        <f t="shared" ca="1" si="30"/>
        <v>9.1536399863723084E-2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630.34855655962576</v>
      </c>
      <c r="M80" s="71">
        <f t="shared" ca="1" si="12"/>
        <v>629.0679902375872</v>
      </c>
      <c r="N80" s="71">
        <f t="shared" ca="1" si="13"/>
        <v>627.80140823563909</v>
      </c>
      <c r="O80" s="71">
        <f t="shared" ca="1" si="14"/>
        <v>627.10374596472093</v>
      </c>
      <c r="P80" s="71">
        <f t="shared" ca="1" si="15"/>
        <v>627.01329657557756</v>
      </c>
      <c r="Q80" s="71">
        <f t="shared" ca="1" si="16"/>
        <v>625.77494522422569</v>
      </c>
      <c r="R80" s="71">
        <f t="shared" ca="1" si="17"/>
        <v>625.13665021160523</v>
      </c>
      <c r="S80" s="71">
        <f t="shared" ca="1" si="18"/>
        <v>624.47374381992711</v>
      </c>
      <c r="T80" s="71">
        <f t="shared" ca="1" si="19"/>
        <v>623.24976115309096</v>
      </c>
      <c r="U80" s="71">
        <f t="shared" ca="1" si="20"/>
        <v>621.12232746438065</v>
      </c>
      <c r="V80" s="34" cm="1">
        <f t="array" aca="1" ref="V80" ca="1">+SUMPRODUCT(_xlfn.ANCHORARRAY($L$17)/100,L80:U80)</f>
        <v>625.1739545800001</v>
      </c>
      <c r="W80" s="24">
        <f t="shared" ca="1" si="31"/>
        <v>0.53494045704546522</v>
      </c>
      <c r="X80" s="24">
        <f t="shared" ca="1" si="32"/>
        <v>0.54345682427857334</v>
      </c>
      <c r="Z80" s="19">
        <f t="shared" ca="1" si="21"/>
        <v>101.48541256485007</v>
      </c>
      <c r="AA80" s="24">
        <f t="shared" ca="1" si="26"/>
        <v>-3.6676925502832081E-4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-5.5177230092515739E-3</v>
      </c>
      <c r="AE80" s="24">
        <f>+d1d10index!Y65</f>
        <v>-5.5762307146389745E-3</v>
      </c>
      <c r="AG80" s="193">
        <f t="shared" ca="1" si="34"/>
        <v>-8.5163672331081131E-3</v>
      </c>
      <c r="AH80" s="193">
        <f ca="1">+d1d10_y!AM65</f>
        <v>-1.6840605125844954E-2</v>
      </c>
      <c r="AJ80">
        <f>+d1d10index!I65</f>
        <v>100.62212275017737</v>
      </c>
      <c r="AK80" s="19">
        <f t="shared" ca="1" si="23"/>
        <v>101.48541256485007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5.3034855655962589</v>
      </c>
      <c r="AP80">
        <f t="shared" ca="1" si="28"/>
        <v>5.2112232746438076</v>
      </c>
      <c r="AR80" s="24">
        <f t="shared" ca="1" si="29"/>
        <v>0.12130676491647208</v>
      </c>
      <c r="AS80" s="24">
        <f t="shared" ca="1" si="30"/>
        <v>9.2262290952451309E-2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658.72848330465774</v>
      </c>
      <c r="M81" s="71">
        <f t="shared" ca="1" si="12"/>
        <v>657.30563347644681</v>
      </c>
      <c r="N81" s="71">
        <f t="shared" ca="1" si="13"/>
        <v>655.92508952897538</v>
      </c>
      <c r="O81" s="71">
        <f t="shared" ca="1" si="14"/>
        <v>655.14558678821686</v>
      </c>
      <c r="P81" s="71">
        <f t="shared" ca="1" si="15"/>
        <v>654.87161796474982</v>
      </c>
      <c r="Q81" s="71">
        <f t="shared" ca="1" si="16"/>
        <v>653.57273783678158</v>
      </c>
      <c r="R81" s="71">
        <f t="shared" ca="1" si="17"/>
        <v>652.94533802080934</v>
      </c>
      <c r="S81" s="71">
        <f t="shared" ca="1" si="18"/>
        <v>652.17786671447561</v>
      </c>
      <c r="T81" s="71">
        <f t="shared" ca="1" si="19"/>
        <v>650.77786001443997</v>
      </c>
      <c r="U81" s="71">
        <f t="shared" ca="1" si="20"/>
        <v>648.7073017661927</v>
      </c>
      <c r="V81" s="34" cm="1">
        <f t="array" aca="1" ref="V81" ca="1">+SUMPRODUCT(_xlfn.ANCHORARRAY($L$17)/100,L81:U81)</f>
        <v>652.99466352999991</v>
      </c>
      <c r="W81" s="24">
        <f t="shared" ca="1" si="31"/>
        <v>0.54162099234320338</v>
      </c>
      <c r="X81" s="24">
        <f t="shared" ca="1" si="32"/>
        <v>0.54839321473640723</v>
      </c>
      <c r="Z81" s="19">
        <f t="shared" ca="1" si="21"/>
        <v>101.54479246821811</v>
      </c>
      <c r="AA81" s="24">
        <f t="shared" ca="1" si="26"/>
        <v>5.8510776935638553E-4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-4.3737096809461917E-3</v>
      </c>
      <c r="AE81" s="24">
        <f>+d1d10index!Y66</f>
        <v>1.9210743771427286E-3</v>
      </c>
      <c r="AG81" s="193">
        <f t="shared" ca="1" si="34"/>
        <v>-6.7722223932038528E-3</v>
      </c>
      <c r="AH81" s="193">
        <f ca="1">+d1d10_y!AM66</f>
        <v>-3.7013055280947782E-3</v>
      </c>
      <c r="AJ81">
        <f>+d1d10index!I66</f>
        <v>101.28426202708891</v>
      </c>
      <c r="AK81" s="19">
        <f t="shared" ca="1" si="23"/>
        <v>101.54479246821811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5.5872848330465787</v>
      </c>
      <c r="AP81">
        <f t="shared" ca="1" si="28"/>
        <v>5.4870730176619276</v>
      </c>
      <c r="AR81" s="24">
        <f t="shared" ca="1" si="29"/>
        <v>0.17707548118699012</v>
      </c>
      <c r="AS81" s="24">
        <f t="shared" ca="1" si="30"/>
        <v>0.10021181538465118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701.14920509656406</v>
      </c>
      <c r="M82" s="71">
        <f t="shared" ca="1" si="12"/>
        <v>699.69523404417293</v>
      </c>
      <c r="N82" s="71">
        <f t="shared" ca="1" si="13"/>
        <v>698.11009218204197</v>
      </c>
      <c r="O82" s="71">
        <f t="shared" ca="1" si="14"/>
        <v>697.16216591908403</v>
      </c>
      <c r="P82" s="71">
        <f t="shared" ca="1" si="15"/>
        <v>696.85173423144329</v>
      </c>
      <c r="Q82" s="71">
        <f t="shared" ca="1" si="16"/>
        <v>695.51049436671769</v>
      </c>
      <c r="R82" s="71">
        <f t="shared" ca="1" si="17"/>
        <v>694.78136856812887</v>
      </c>
      <c r="S82" s="71">
        <f t="shared" ca="1" si="18"/>
        <v>693.81746643531687</v>
      </c>
      <c r="T82" s="71">
        <f t="shared" ca="1" si="19"/>
        <v>692.26940996055691</v>
      </c>
      <c r="U82" s="71">
        <f t="shared" ca="1" si="20"/>
        <v>689.90072196677863</v>
      </c>
      <c r="V82" s="34" cm="1">
        <f t="array" aca="1" ref="V82" ca="1">+SUMPRODUCT(_xlfn.ANCHORARRAY($L$17)/100,L82:U82)</f>
        <v>694.77190156999995</v>
      </c>
      <c r="W82" s="24">
        <f t="shared" ca="1" si="31"/>
        <v>0.57185150080078584</v>
      </c>
      <c r="X82" s="24">
        <f t="shared" ca="1" si="32"/>
        <v>0.57544394429466572</v>
      </c>
      <c r="Z82" s="19">
        <f t="shared" ca="1" si="21"/>
        <v>101.63044953739404</v>
      </c>
      <c r="AA82" s="24">
        <f t="shared" ca="1" si="26"/>
        <v>8.4353975318562924E-4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-2.2802737646676619E-3</v>
      </c>
      <c r="AE82" s="24">
        <f>+d1d10index!Y67</f>
        <v>7.0601358620598909E-3</v>
      </c>
      <c r="AG82" s="193">
        <f t="shared" ca="1" si="34"/>
        <v>-3.5924434938798822E-3</v>
      </c>
      <c r="AH82" s="193">
        <f ca="1">+d1d10_y!AM67</f>
        <v>8.5637887390903611E-3</v>
      </c>
      <c r="AJ82">
        <f>+d1d10index!I67</f>
        <v>101.83138867893597</v>
      </c>
      <c r="AK82" s="19">
        <f t="shared" ca="1" si="23"/>
        <v>101.63044953739404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6.011492050965642</v>
      </c>
      <c r="AP82">
        <f t="shared" ca="1" si="28"/>
        <v>5.8990072196677872</v>
      </c>
      <c r="AR82" s="24">
        <f t="shared" ca="1" si="29"/>
        <v>0.22377611275164178</v>
      </c>
      <c r="AS82" s="24">
        <f t="shared" ca="1" si="30"/>
        <v>0.1124848312978548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747.7016289520227</v>
      </c>
      <c r="M83" s="71">
        <f t="shared" ca="1" si="12"/>
        <v>746.21636127038812</v>
      </c>
      <c r="N83" s="71">
        <f t="shared" ca="1" si="13"/>
        <v>744.70790552750589</v>
      </c>
      <c r="O83" s="71">
        <f t="shared" ca="1" si="14"/>
        <v>743.74214515086351</v>
      </c>
      <c r="P83" s="71">
        <f t="shared" ca="1" si="15"/>
        <v>743.44347581618536</v>
      </c>
      <c r="Q83" s="71">
        <f t="shared" ca="1" si="16"/>
        <v>742.03787013625151</v>
      </c>
      <c r="R83" s="71">
        <f t="shared" ca="1" si="17"/>
        <v>741.33236558263513</v>
      </c>
      <c r="S83" s="71">
        <f t="shared" ca="1" si="18"/>
        <v>740.41124370800731</v>
      </c>
      <c r="T83" s="71">
        <f t="shared" ca="1" si="19"/>
        <v>738.88418610083272</v>
      </c>
      <c r="U83" s="71">
        <f t="shared" ca="1" si="20"/>
        <v>736.63880547886481</v>
      </c>
      <c r="V83" s="34" cm="1">
        <f t="array" aca="1" ref="V83" ca="1">+SUMPRODUCT(_xlfn.ANCHORARRAY($L$17)/100,L83:U83)</f>
        <v>741.37628702999996</v>
      </c>
      <c r="W83" s="24">
        <f t="shared" ca="1" si="31"/>
        <v>0.6037591056445053</v>
      </c>
      <c r="X83" s="24">
        <f t="shared" ca="1" si="32"/>
        <v>0.60781812403500046</v>
      </c>
      <c r="Z83" s="19">
        <f t="shared" ca="1" si="21"/>
        <v>101.50179754187214</v>
      </c>
      <c r="AA83" s="24">
        <f t="shared" ca="1" si="26"/>
        <v>-1.2658804138672153E-3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-2.5245507124329603E-3</v>
      </c>
      <c r="AE83" s="24">
        <f>+d1d10index!Y68</f>
        <v>7.6451744069874206E-3</v>
      </c>
      <c r="AG83" s="193">
        <f t="shared" ca="1" si="34"/>
        <v>-4.0590183904951616E-3</v>
      </c>
      <c r="AH83" s="193">
        <f ca="1">+d1d10_y!AM68</f>
        <v>9.2226303551126154E-3</v>
      </c>
      <c r="AJ83">
        <f>+d1d10index!I68</f>
        <v>101.91241201192105</v>
      </c>
      <c r="AK83" s="19">
        <f t="shared" ca="1" si="23"/>
        <v>101.50179754187214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6.4770162895202281</v>
      </c>
      <c r="AP83">
        <f t="shared" ca="1" si="28"/>
        <v>6.3663880547886489</v>
      </c>
      <c r="AR83" s="24">
        <f t="shared" ca="1" si="29"/>
        <v>0.24222220011481443</v>
      </c>
      <c r="AS83" s="24">
        <f t="shared" ca="1" si="30"/>
        <v>0.11062823473157923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787.36793656411783</v>
      </c>
      <c r="M84" s="71">
        <f t="shared" ref="M84:M126" ca="1" si="36">+SUMPRODUCT($D$5:$I$5,$D84:$I84)/$J$5</f>
        <v>785.67396469069183</v>
      </c>
      <c r="N84" s="71">
        <f t="shared" ref="N84:N126" ca="1" si="37">+SUMPRODUCT($D$6:$I$6,$D84:$I84)/$J$6</f>
        <v>783.90547866374652</v>
      </c>
      <c r="O84" s="71">
        <f t="shared" ref="O84:O126" ca="1" si="38">+SUMPRODUCT($D$7:$I$7,$D84:$I84)/$J$7</f>
        <v>782.70941855041031</v>
      </c>
      <c r="P84" s="71">
        <f t="shared" ref="P84:P126" ca="1" si="39">+SUMPRODUCT($D$8:$I$8,$D84:$I84)/$J$8</f>
        <v>782.41752211931737</v>
      </c>
      <c r="Q84" s="71">
        <f t="shared" ref="Q84:Q126" ca="1" si="40">+SUMPRODUCT($D$9:$I$9,$D84:$I84)/$J$9</f>
        <v>780.76159715867391</v>
      </c>
      <c r="R84" s="71">
        <f t="shared" ref="R84:R126" ca="1" si="41">+SUMPRODUCT($D$10:$I$10,$D84:$I84)/$J$10</f>
        <v>779.90089539502878</v>
      </c>
      <c r="S84" s="71">
        <f t="shared" ref="S84:S126" ca="1" si="42">+SUMPRODUCT($D$11:$I$11,$D84:$I84)/$J$11</f>
        <v>778.78759717151047</v>
      </c>
      <c r="T84" s="71">
        <f t="shared" ref="T84:T126" ca="1" si="43">+SUMPRODUCT($D$12:$I$12,$D84:$I84)/$J$12</f>
        <v>777.02444335415851</v>
      </c>
      <c r="U84" s="71">
        <f t="shared" ref="U84:U110" ca="1" si="44">+SUMPRODUCT($D$13:$I$13,$D84:$I84)/$J$13</f>
        <v>774.3246475717649</v>
      </c>
      <c r="V84" s="34" cm="1">
        <f t="array" aca="1" ref="V84" ca="1">+SUMPRODUCT(_xlfn.ANCHORARRAY($L$17)/100,L84:U84)</f>
        <v>779.94603014000006</v>
      </c>
      <c r="W84" s="24">
        <f t="shared" ca="1" si="31"/>
        <v>0.63270122075923441</v>
      </c>
      <c r="X84" s="24">
        <f t="shared" ca="1" si="32"/>
        <v>0.63299494913828869</v>
      </c>
      <c r="Z84" s="19">
        <f t="shared" ref="Z84:Z109" ca="1" si="45">+L84/U84*100</f>
        <v>101.68447291885334</v>
      </c>
      <c r="AA84" s="24">
        <f t="shared" ca="1" si="26"/>
        <v>1.7997255359527564E-3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-1.7987096604865638E-4</v>
      </c>
      <c r="AE84" s="24">
        <f>+d1d10index!Y69</f>
        <v>7.4875836951346919E-3</v>
      </c>
      <c r="AG84" s="193">
        <f t="shared" ca="1" si="34"/>
        <v>-2.9372837905428106E-4</v>
      </c>
      <c r="AH84" s="193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101.68447291885334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6.8736793656411797</v>
      </c>
      <c r="AP84">
        <f t="shared" ca="1" si="28"/>
        <v>6.7432464757176502</v>
      </c>
      <c r="AR84" s="24">
        <f t="shared" ca="1" si="29"/>
        <v>0.24754471114959475</v>
      </c>
      <c r="AS84" s="24">
        <f t="shared" ca="1" si="30"/>
        <v>0.13043288992352942</v>
      </c>
    </row>
    <row r="85" spans="2:45" x14ac:dyDescent="0.25">
      <c r="B85" s="69">
        <f t="shared" ref="B85:B126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827.06033258180196</v>
      </c>
      <c r="M85" s="71">
        <f t="shared" ca="1" si="36"/>
        <v>825.31941096459411</v>
      </c>
      <c r="N85" s="71">
        <f t="shared" ca="1" si="37"/>
        <v>823.56509644398136</v>
      </c>
      <c r="O85" s="71">
        <f t="shared" ca="1" si="38"/>
        <v>822.35198131766595</v>
      </c>
      <c r="P85" s="71">
        <f t="shared" ca="1" si="39"/>
        <v>822.00495360836771</v>
      </c>
      <c r="Q85" s="71">
        <f t="shared" ca="1" si="40"/>
        <v>820.34100708279402</v>
      </c>
      <c r="R85" s="71">
        <f t="shared" ca="1" si="41"/>
        <v>819.51155562963152</v>
      </c>
      <c r="S85" s="71">
        <f t="shared" ca="1" si="42"/>
        <v>818.40343486887252</v>
      </c>
      <c r="T85" s="71">
        <f t="shared" ca="1" si="43"/>
        <v>816.63530514069328</v>
      </c>
      <c r="U85" s="71">
        <f t="shared" ca="1" si="44"/>
        <v>814.06002632697994</v>
      </c>
      <c r="V85" s="34" cm="1">
        <f t="array" aca="1" ref="V85" ca="1">+SUMPRODUCT(_xlfn.ANCHORARRAY($L$17)/100,L85:U85)</f>
        <v>819.58832519000009</v>
      </c>
      <c r="W85" s="24">
        <f t="shared" ca="1" si="31"/>
        <v>0.65521363027923174</v>
      </c>
      <c r="X85" s="24">
        <f t="shared" ca="1" si="32"/>
        <v>0.65731694325028478</v>
      </c>
      <c r="Z85" s="19">
        <f t="shared" ca="1" si="45"/>
        <v>101.59697145595996</v>
      </c>
      <c r="AA85" s="24">
        <f t="shared" ref="AA85:AA109" ca="1" si="49">+Z85/Z84-1</f>
        <v>-8.6051941246934049E-4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-1.2691072637730505E-3</v>
      </c>
      <c r="AE85" s="24">
        <f>+d1d10index!Y70</f>
        <v>3.299632302637967E-3</v>
      </c>
      <c r="AG85" s="193">
        <f t="shared" ca="1" si="34"/>
        <v>-2.1033129710530396E-3</v>
      </c>
      <c r="AH85" s="193">
        <f ca="1">+d1d10_y!AM70</f>
        <v>5.1300216916050356E-3</v>
      </c>
      <c r="AJ85">
        <f>+d1d10index!I70</f>
        <v>101.26913589504422</v>
      </c>
      <c r="AK85" s="19">
        <f t="shared" ca="1" si="47"/>
        <v>101.59697145595996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7.2706033258180209</v>
      </c>
      <c r="AP85">
        <f t="shared" ref="AP85:AP109" ca="1" si="51">+U85/$U$19-1</f>
        <v>7.1406002632697998</v>
      </c>
      <c r="AR85" s="24">
        <f t="shared" ref="AR85:AR109" ca="1" si="52">+AM85-AN85</f>
        <v>0.23110615371846777</v>
      </c>
      <c r="AS85" s="24">
        <f t="shared" ref="AS85:AS109" ca="1" si="53">+AO85-AP85</f>
        <v>0.13000306254822114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887.22291848933889</v>
      </c>
      <c r="M86" s="71">
        <f t="shared" ca="1" si="36"/>
        <v>885.32995328190759</v>
      </c>
      <c r="N86" s="71">
        <f t="shared" ca="1" si="37"/>
        <v>883.50726881668663</v>
      </c>
      <c r="O86" s="71">
        <f t="shared" ca="1" si="38"/>
        <v>882.4205090487568</v>
      </c>
      <c r="P86" s="71">
        <f t="shared" ca="1" si="39"/>
        <v>881.98460711958523</v>
      </c>
      <c r="Q86" s="71">
        <f t="shared" ca="1" si="40"/>
        <v>880.34325191250787</v>
      </c>
      <c r="R86" s="71">
        <f t="shared" ca="1" si="41"/>
        <v>879.55684373672591</v>
      </c>
      <c r="S86" s="71">
        <f t="shared" ca="1" si="42"/>
        <v>878.5197862637732</v>
      </c>
      <c r="T86" s="71">
        <f t="shared" ca="1" si="43"/>
        <v>876.72430612785615</v>
      </c>
      <c r="U86" s="71">
        <f t="shared" ca="1" si="44"/>
        <v>874.17449135394736</v>
      </c>
      <c r="V86" s="34" cm="1">
        <f t="array" aca="1" ref="V86" ca="1">+SUMPRODUCT(_xlfn.ANCHORARRAY($L$17)/100,L86:U86)</f>
        <v>879.6495897499999</v>
      </c>
      <c r="W86" s="24">
        <f t="shared" ca="1" si="31"/>
        <v>0.72253709289541779</v>
      </c>
      <c r="X86" s="24">
        <f t="shared" ca="1" si="32"/>
        <v>0.7244549975302863</v>
      </c>
      <c r="Z86" s="19">
        <f t="shared" ca="1" si="45"/>
        <v>101.49265704552666</v>
      </c>
      <c r="AA86" s="24">
        <f t="shared" ca="1" si="49"/>
        <v>-1.0267472439227099E-3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-1.1121801598853454E-3</v>
      </c>
      <c r="AE86" s="24">
        <f>+d1d10index!Y71</f>
        <v>-1.7400110066349006E-3</v>
      </c>
      <c r="AG86" s="193">
        <f t="shared" ca="1" si="34"/>
        <v>-1.9179046348685169E-3</v>
      </c>
      <c r="AH86" s="193">
        <f ca="1">+d1d10_y!AM71</f>
        <v>-4.4223362065927141E-3</v>
      </c>
      <c r="AJ86">
        <f>+d1d10index!I71</f>
        <v>100.72181816093791</v>
      </c>
      <c r="AK86" s="19">
        <f t="shared" ca="1" si="47"/>
        <v>101.49265704552666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7.8722291848933903</v>
      </c>
      <c r="AP86">
        <f t="shared" ca="1" si="51"/>
        <v>7.741744913539474</v>
      </c>
      <c r="AR86" s="24">
        <f t="shared" ca="1" si="52"/>
        <v>0.19105892439571903</v>
      </c>
      <c r="AS86" s="24">
        <f t="shared" ca="1" si="53"/>
        <v>0.13048427135391627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947.79340193945006</v>
      </c>
      <c r="M87" s="71">
        <f t="shared" ca="1" si="36"/>
        <v>945.64882470972441</v>
      </c>
      <c r="N87" s="71">
        <f t="shared" ca="1" si="37"/>
        <v>943.65343030798783</v>
      </c>
      <c r="O87" s="71">
        <f t="shared" ca="1" si="38"/>
        <v>942.37038352878938</v>
      </c>
      <c r="P87" s="71">
        <f t="shared" ca="1" si="39"/>
        <v>941.86274342051354</v>
      </c>
      <c r="Q87" s="71">
        <f t="shared" ca="1" si="40"/>
        <v>940.12179014217531</v>
      </c>
      <c r="R87" s="71">
        <f t="shared" ca="1" si="41"/>
        <v>939.29943037459111</v>
      </c>
      <c r="S87" s="71">
        <f t="shared" ca="1" si="42"/>
        <v>938.17044250917365</v>
      </c>
      <c r="T87" s="71">
        <f t="shared" ca="1" si="43"/>
        <v>936.33260279837953</v>
      </c>
      <c r="U87" s="71">
        <f t="shared" ca="1" si="44"/>
        <v>933.73778627193383</v>
      </c>
      <c r="V87" s="34" cm="1">
        <f t="array" aca="1" ref="V87" ca="1">+SUMPRODUCT(_xlfn.ANCHORARRAY($L$17)/100,L87:U87)</f>
        <v>939.47451491000004</v>
      </c>
      <c r="W87" s="24">
        <f t="shared" ca="1" si="31"/>
        <v>0.78503754012811688</v>
      </c>
      <c r="X87" s="24">
        <f t="shared" ca="1" si="32"/>
        <v>0.78560852411034654</v>
      </c>
      <c r="Z87" s="19">
        <f t="shared" ca="1" si="45"/>
        <v>101.50530650833302</v>
      </c>
      <c r="AA87" s="24">
        <f t="shared" ca="1" si="49"/>
        <v>1.2463426591247107E-4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-3.1976996890414888E-4</v>
      </c>
      <c r="AE87" s="24">
        <f>+d1d10index!Y72</f>
        <v>4.0065390310357607E-3</v>
      </c>
      <c r="AG87" s="193">
        <f t="shared" ca="1" si="34"/>
        <v>-5.7098398222965585E-4</v>
      </c>
      <c r="AH87" s="193">
        <f ca="1">+d1d10_y!AM72</f>
        <v>1.013397408787764E-2</v>
      </c>
      <c r="AJ87">
        <f>+d1d10index!I72</f>
        <v>100.86961472752613</v>
      </c>
      <c r="AK87" s="19">
        <f t="shared" ca="1" si="47"/>
        <v>101.50530650833302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8.4779340193945014</v>
      </c>
      <c r="AP87">
        <f t="shared" ca="1" si="51"/>
        <v>8.3373778627193396</v>
      </c>
      <c r="AR87" s="24">
        <f t="shared" ca="1" si="52"/>
        <v>0.23398120471200556</v>
      </c>
      <c r="AS87" s="24">
        <f t="shared" ca="1" si="53"/>
        <v>0.14055615667516186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999.95515199375086</v>
      </c>
      <c r="M88" s="71">
        <f t="shared" ca="1" si="36"/>
        <v>997.67512017014701</v>
      </c>
      <c r="N88" s="71">
        <f t="shared" ca="1" si="37"/>
        <v>995.56985115920179</v>
      </c>
      <c r="O88" s="71">
        <f t="shared" ca="1" si="38"/>
        <v>994.28834238506772</v>
      </c>
      <c r="P88" s="71">
        <f t="shared" ca="1" si="39"/>
        <v>993.77489004106042</v>
      </c>
      <c r="Q88" s="71">
        <f t="shared" ca="1" si="40"/>
        <v>991.94769385493146</v>
      </c>
      <c r="R88" s="71">
        <f t="shared" ca="1" si="41"/>
        <v>991.08467127672384</v>
      </c>
      <c r="S88" s="71">
        <f t="shared" ca="1" si="42"/>
        <v>989.94397676760639</v>
      </c>
      <c r="T88" s="71">
        <f t="shared" ca="1" si="43"/>
        <v>988.02386287734384</v>
      </c>
      <c r="U88" s="71">
        <f t="shared" ca="1" si="44"/>
        <v>985.24764183550883</v>
      </c>
      <c r="V88" s="34" cm="1">
        <f t="array" aca="1" ref="V88" ca="1">+SUMPRODUCT(_xlfn.ANCHORARRAY($L$17)/100,L88:U88)</f>
        <v>991.26594446000001</v>
      </c>
      <c r="W88" s="24">
        <f t="shared" ca="1" si="31"/>
        <v>0.82488165003614045</v>
      </c>
      <c r="X88" s="24">
        <f t="shared" ca="1" si="32"/>
        <v>0.82361174851841601</v>
      </c>
      <c r="Z88" s="19">
        <f t="shared" ca="1" si="45"/>
        <v>101.49277293684682</v>
      </c>
      <c r="AA88" s="24">
        <f t="shared" ca="1" si="49"/>
        <v>-1.234770074328706E-4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6.9636616388124573E-4</v>
      </c>
      <c r="AE88" s="24">
        <f>+d1d10index!Y73</f>
        <v>9.0083659084330137E-3</v>
      </c>
      <c r="AG88" s="193">
        <f t="shared" ca="1" si="34"/>
        <v>1.2699015177244366E-3</v>
      </c>
      <c r="AH88" s="193">
        <f ca="1">+d1d10_y!AM73</f>
        <v>2.6566858620307165E-2</v>
      </c>
      <c r="AJ88">
        <f>+d1d10index!I73</f>
        <v>101.27573404982139</v>
      </c>
      <c r="AK88" s="19">
        <f t="shared" ca="1" si="47"/>
        <v>101.49277293684682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8.9995515199375102</v>
      </c>
      <c r="AP88">
        <f t="shared" ca="1" si="51"/>
        <v>8.8524764183550904</v>
      </c>
      <c r="AR88" s="24">
        <f t="shared" ca="1" si="52"/>
        <v>0.30070932419328322</v>
      </c>
      <c r="AS88" s="24">
        <f t="shared" ca="1" si="53"/>
        <v>0.14707510158241988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1053.8704634521443</v>
      </c>
      <c r="M89" s="71">
        <f t="shared" ca="1" si="36"/>
        <v>1051.8307619402815</v>
      </c>
      <c r="N89" s="71">
        <f t="shared" ca="1" si="37"/>
        <v>1049.9331029144707</v>
      </c>
      <c r="O89" s="71">
        <f t="shared" ca="1" si="38"/>
        <v>1048.8895347092964</v>
      </c>
      <c r="P89" s="71">
        <f t="shared" ca="1" si="39"/>
        <v>1048.3672337259547</v>
      </c>
      <c r="Q89" s="71">
        <f t="shared" ca="1" si="40"/>
        <v>1046.8526450582071</v>
      </c>
      <c r="R89" s="71">
        <f t="shared" ca="1" si="41"/>
        <v>1046.1292712492016</v>
      </c>
      <c r="S89" s="71">
        <f t="shared" ca="1" si="42"/>
        <v>1045.1509267081042</v>
      </c>
      <c r="T89" s="71">
        <f t="shared" ca="1" si="43"/>
        <v>1043.4729496596083</v>
      </c>
      <c r="U89" s="71">
        <f t="shared" ca="1" si="44"/>
        <v>1041.0717489362314</v>
      </c>
      <c r="V89" s="34" cm="1">
        <f t="array" aca="1" ref="V89" ca="1">+SUMPRODUCT(_xlfn.ANCHORARRAY($L$17)/100,L89:U89)</f>
        <v>1046.2719682700001</v>
      </c>
      <c r="W89" s="24">
        <f t="shared" ca="1" si="31"/>
        <v>0.86372599525611982</v>
      </c>
      <c r="X89" s="24">
        <f t="shared" ca="1" si="32"/>
        <v>0.86671536578177544</v>
      </c>
      <c r="Z89" s="19">
        <f t="shared" ca="1" si="45"/>
        <v>101.22937871755629</v>
      </c>
      <c r="AA89" s="24">
        <f t="shared" ca="1" si="49"/>
        <v>-2.5952017239141423E-3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-1.6014067170886381E-3</v>
      </c>
      <c r="AE89" s="24">
        <f>+d1d10index!Y74</f>
        <v>9.3775252888961269E-3</v>
      </c>
      <c r="AG89" s="193">
        <f t="shared" ca="1" si="34"/>
        <v>-2.9893705256556213E-3</v>
      </c>
      <c r="AH89" s="193">
        <f ca="1">+d1d10_y!AM74</f>
        <v>2.8443934061027853E-2</v>
      </c>
      <c r="AJ89">
        <f>+d1d10index!I74</f>
        <v>101.2538493578195</v>
      </c>
      <c r="AK89" s="19">
        <f t="shared" ca="1" si="47"/>
        <v>101.22937871755629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9.5387046345214443</v>
      </c>
      <c r="AP89">
        <f t="shared" ca="1" si="51"/>
        <v>9.410717489362316</v>
      </c>
      <c r="AR89" s="24">
        <f t="shared" ca="1" si="52"/>
        <v>0.31189460760936605</v>
      </c>
      <c r="AS89" s="24">
        <f t="shared" ca="1" si="53"/>
        <v>0.12798714515912835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1103.1891628643064</v>
      </c>
      <c r="M90" s="71">
        <f t="shared" ca="1" si="36"/>
        <v>1101.3046722959652</v>
      </c>
      <c r="N90" s="71">
        <f t="shared" ca="1" si="37"/>
        <v>1099.5730234626978</v>
      </c>
      <c r="O90" s="71">
        <f t="shared" ca="1" si="38"/>
        <v>1098.6242770463989</v>
      </c>
      <c r="P90" s="71">
        <f t="shared" ca="1" si="39"/>
        <v>1098.202874980808</v>
      </c>
      <c r="Q90" s="71">
        <f t="shared" ca="1" si="40"/>
        <v>1096.6358685581356</v>
      </c>
      <c r="R90" s="71">
        <f t="shared" ca="1" si="41"/>
        <v>1095.9151372811539</v>
      </c>
      <c r="S90" s="71">
        <f t="shared" ca="1" si="42"/>
        <v>1095.0085928456547</v>
      </c>
      <c r="T90" s="71">
        <f t="shared" ca="1" si="43"/>
        <v>1093.3249058118572</v>
      </c>
      <c r="U90" s="71">
        <f t="shared" ca="1" si="44"/>
        <v>1090.9290197852874</v>
      </c>
      <c r="V90" s="34" cm="1">
        <f t="array" aca="1" ref="V90" ca="1">+SUMPRODUCT(_xlfn.ANCHORARRAY($L$17)/100,L90:U90)</f>
        <v>1096.0312031699998</v>
      </c>
      <c r="W90" s="24">
        <f t="shared" ca="1" si="31"/>
        <v>0.88951392867655432</v>
      </c>
      <c r="X90" s="24">
        <f t="shared" ca="1" si="32"/>
        <v>0.89450951601640583</v>
      </c>
      <c r="Z90" s="19">
        <f t="shared" ca="1" si="45"/>
        <v>101.12382591870477</v>
      </c>
      <c r="AA90" s="24">
        <f t="shared" ca="1" si="49"/>
        <v>-1.0427091442102299E-3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-2.6368763511708249E-3</v>
      </c>
      <c r="AE90" s="24">
        <f>+d1d10index!Y75</f>
        <v>7.6952892795625338E-3</v>
      </c>
      <c r="AG90" s="193">
        <f t="shared" ca="1" si="34"/>
        <v>-4.9955873398515038E-3</v>
      </c>
      <c r="AH90" s="193">
        <f ca="1">+d1d10_y!AM75</f>
        <v>2.0684597025458995E-2</v>
      </c>
      <c r="AJ90">
        <f>+d1d10index!I75</f>
        <v>100.93158704418666</v>
      </c>
      <c r="AK90" s="19">
        <f t="shared" ca="1" si="47"/>
        <v>101.12382591870477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10.031891628643065</v>
      </c>
      <c r="AP90">
        <f t="shared" ca="1" si="51"/>
        <v>9.9092901978528758</v>
      </c>
      <c r="AR90" s="24">
        <f t="shared" ca="1" si="52"/>
        <v>0.2825402674646238</v>
      </c>
      <c r="AS90" s="24">
        <f t="shared" ca="1" si="53"/>
        <v>0.12260143079018881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1159.8658458275381</v>
      </c>
      <c r="M91" s="71">
        <f t="shared" ca="1" si="36"/>
        <v>1158.1344179488226</v>
      </c>
      <c r="N91" s="71">
        <f t="shared" ca="1" si="37"/>
        <v>1156.7592038743317</v>
      </c>
      <c r="O91" s="71">
        <f t="shared" ca="1" si="38"/>
        <v>1155.9564389560317</v>
      </c>
      <c r="P91" s="71">
        <f t="shared" ca="1" si="39"/>
        <v>1155.6923716831363</v>
      </c>
      <c r="Q91" s="71">
        <f t="shared" ca="1" si="40"/>
        <v>1154.0406962385825</v>
      </c>
      <c r="R91" s="71">
        <f t="shared" ca="1" si="41"/>
        <v>1153.3942507694619</v>
      </c>
      <c r="S91" s="71">
        <f t="shared" ca="1" si="42"/>
        <v>1152.7060895996181</v>
      </c>
      <c r="T91" s="71">
        <f t="shared" ca="1" si="43"/>
        <v>1151.1508429619537</v>
      </c>
      <c r="U91" s="71">
        <f t="shared" ca="1" si="44"/>
        <v>1149.0377987407085</v>
      </c>
      <c r="V91" s="34" cm="1">
        <f t="array" aca="1" ref="V91" ca="1">+SUMPRODUCT(_xlfn.ANCHORARRAY($L$17)/100,L91:U91)</f>
        <v>1153.57353388</v>
      </c>
      <c r="W91" s="24">
        <f t="shared" ca="1" si="31"/>
        <v>0.90042396425397597</v>
      </c>
      <c r="X91" s="24">
        <f t="shared" ca="1" si="32"/>
        <v>0.91134898494762995</v>
      </c>
      <c r="Z91" s="19">
        <f t="shared" ca="1" si="45"/>
        <v>100.94235777958711</v>
      </c>
      <c r="AA91" s="24">
        <f t="shared" ca="1" si="49"/>
        <v>-1.7945141757546024E-3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-5.7158691477545709E-3</v>
      </c>
      <c r="AE91" s="24">
        <f>+d1d10index!Y76</f>
        <v>6.6294705790426178E-4</v>
      </c>
      <c r="AG91" s="193">
        <f t="shared" ca="1" si="34"/>
        <v>-1.0925020693653975E-2</v>
      </c>
      <c r="AH91" s="193">
        <f ca="1">+d1d10_y!AM76</f>
        <v>5.3927775241122688E-3</v>
      </c>
      <c r="AJ91">
        <f>+d1d10index!I76</f>
        <v>100.48474577592587</v>
      </c>
      <c r="AK91" s="19">
        <f t="shared" ca="1" si="47"/>
        <v>100.94235777958711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10.598658458275382</v>
      </c>
      <c r="AP91">
        <f t="shared" ca="1" si="51"/>
        <v>10.490377987407086</v>
      </c>
      <c r="AR91" s="24">
        <f t="shared" ca="1" si="52"/>
        <v>0.24332223225830418</v>
      </c>
      <c r="AS91" s="24">
        <f t="shared" ca="1" si="53"/>
        <v>0.10828047086829606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1221.2701134914464</v>
      </c>
      <c r="M92" s="71">
        <f t="shared" ca="1" si="36"/>
        <v>1219.6821124968858</v>
      </c>
      <c r="N92" s="71">
        <f t="shared" ca="1" si="37"/>
        <v>1218.4462583300449</v>
      </c>
      <c r="O92" s="71">
        <f t="shared" ca="1" si="38"/>
        <v>1217.66072459214</v>
      </c>
      <c r="P92" s="71">
        <f t="shared" ca="1" si="39"/>
        <v>1217.2846373173909</v>
      </c>
      <c r="Q92" s="71">
        <f t="shared" ca="1" si="40"/>
        <v>1215.7105535008197</v>
      </c>
      <c r="R92" s="71">
        <f t="shared" ca="1" si="41"/>
        <v>1215.147698453889</v>
      </c>
      <c r="S92" s="71">
        <f t="shared" ca="1" si="42"/>
        <v>1214.4449819669628</v>
      </c>
      <c r="T92" s="71">
        <f t="shared" ca="1" si="43"/>
        <v>1212.867537929656</v>
      </c>
      <c r="U92" s="71">
        <f t="shared" ca="1" si="44"/>
        <v>1211.0826273031225</v>
      </c>
      <c r="V92" s="34" cm="1">
        <f t="array" aca="1" ref="V92" ca="1">+SUMPRODUCT(_xlfn.ANCHORARRAY($L$17)/100,L92:U92)</f>
        <v>1215.3105854599999</v>
      </c>
      <c r="W92" s="24">
        <f t="shared" ca="1" si="31"/>
        <v>0.93745206645194301</v>
      </c>
      <c r="X92" s="24">
        <f t="shared" ca="1" si="32"/>
        <v>0.94982948406821555</v>
      </c>
      <c r="Z92" s="19">
        <f t="shared" ca="1" si="45"/>
        <v>100.84118836804798</v>
      </c>
      <c r="AA92" s="24">
        <f t="shared" ca="1" si="49"/>
        <v>-1.002249340757877E-3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-6.3479487398291345E-3</v>
      </c>
      <c r="AE92" s="24">
        <f>+d1d10index!Y77</f>
        <v>9.3189587121722539E-4</v>
      </c>
      <c r="AG92" s="193">
        <f t="shared" ca="1" si="34"/>
        <v>-1.2377417616272535E-2</v>
      </c>
      <c r="AH92" s="193">
        <f ca="1">+d1d10_y!AM77</f>
        <v>6.6122860939159533E-3</v>
      </c>
      <c r="AJ92">
        <f>+d1d10index!I77</f>
        <v>100.71589209092137</v>
      </c>
      <c r="AK92" s="19">
        <f t="shared" ca="1" si="47"/>
        <v>100.84118836804798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11.212701134914466</v>
      </c>
      <c r="AP92">
        <f t="shared" ca="1" si="51"/>
        <v>11.110826273031227</v>
      </c>
      <c r="AR92" s="24">
        <f t="shared" ca="1" si="52"/>
        <v>0.28157350770690748</v>
      </c>
      <c r="AS92" s="24">
        <f t="shared" ca="1" si="53"/>
        <v>0.10187486188323902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1318.8333864026731</v>
      </c>
      <c r="M93" s="71">
        <f t="shared" ca="1" si="36"/>
        <v>1316.1564989243614</v>
      </c>
      <c r="N93" s="71">
        <f t="shared" ca="1" si="37"/>
        <v>1314.0243042674733</v>
      </c>
      <c r="O93" s="71">
        <f t="shared" ca="1" si="38"/>
        <v>1312.2723473907097</v>
      </c>
      <c r="P93" s="71">
        <f t="shared" ca="1" si="39"/>
        <v>1311.4680039945263</v>
      </c>
      <c r="Q93" s="71">
        <f t="shared" ca="1" si="40"/>
        <v>1309.1935591346796</v>
      </c>
      <c r="R93" s="71">
        <f t="shared" ca="1" si="41"/>
        <v>1308.353420329337</v>
      </c>
      <c r="S93" s="71">
        <f t="shared" ca="1" si="42"/>
        <v>1307.0013078122856</v>
      </c>
      <c r="T93" s="71">
        <f t="shared" ca="1" si="43"/>
        <v>1304.75283467738</v>
      </c>
      <c r="U93" s="71">
        <f t="shared" ca="1" si="44"/>
        <v>1302.4005898891935</v>
      </c>
      <c r="V93" s="34" cm="1">
        <f t="array" aca="1" ref="V93" ca="1">+SUMPRODUCT(_xlfn.ANCHORARRAY($L$17)/100,L93:U93)</f>
        <v>1308.7596414</v>
      </c>
      <c r="W93" s="24">
        <f t="shared" ca="1" si="31"/>
        <v>1.0020895100610385</v>
      </c>
      <c r="X93" s="24">
        <f t="shared" ca="1" si="32"/>
        <v>1.0076860339682212</v>
      </c>
      <c r="Z93" s="19">
        <f t="shared" ca="1" si="45"/>
        <v>101.26173134756317</v>
      </c>
      <c r="AA93" s="24">
        <f t="shared" ca="1" si="49"/>
        <v>4.1703493019171756E-3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-2.7875493540796548E-3</v>
      </c>
      <c r="AE93" s="24">
        <f>+d1d10index!Y78</f>
        <v>3.353673739747709E-3</v>
      </c>
      <c r="AG93" s="193">
        <f t="shared" ca="1" si="34"/>
        <v>-5.5965239071826822E-3</v>
      </c>
      <c r="AH93" s="193">
        <f ca="1">+d1d10_y!AM78</f>
        <v>1.2858666103020333E-2</v>
      </c>
      <c r="AJ93">
        <f>+d1d10index!I78</f>
        <v>101.6239363968989</v>
      </c>
      <c r="AK93" s="19">
        <f t="shared" ca="1" si="47"/>
        <v>101.26173134756317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12.188333864026733</v>
      </c>
      <c r="AP93">
        <f t="shared" ca="1" si="51"/>
        <v>12.024005898891938</v>
      </c>
      <c r="AR93" s="24">
        <f t="shared" ca="1" si="52"/>
        <v>0.44093997030470966</v>
      </c>
      <c r="AS93" s="24">
        <f t="shared" ca="1" si="53"/>
        <v>0.16432796513479531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1414.7418473120858</v>
      </c>
      <c r="M94" s="71">
        <f t="shared" ca="1" si="36"/>
        <v>1412.0976870247966</v>
      </c>
      <c r="N94" s="71">
        <f t="shared" ca="1" si="37"/>
        <v>1409.672239229855</v>
      </c>
      <c r="O94" s="71">
        <f t="shared" ca="1" si="38"/>
        <v>1407.4635906827903</v>
      </c>
      <c r="P94" s="71">
        <f t="shared" ca="1" si="39"/>
        <v>1406.9129220677473</v>
      </c>
      <c r="Q94" s="71">
        <f t="shared" ca="1" si="40"/>
        <v>1404.1004560918111</v>
      </c>
      <c r="R94" s="71">
        <f t="shared" ca="1" si="41"/>
        <v>1402.8667678490026</v>
      </c>
      <c r="S94" s="71">
        <f t="shared" ca="1" si="42"/>
        <v>1401.0886440002203</v>
      </c>
      <c r="T94" s="71">
        <f t="shared" ca="1" si="43"/>
        <v>1398.3492897177944</v>
      </c>
      <c r="U94" s="71">
        <f t="shared" ca="1" si="44"/>
        <v>1394.8950827221779</v>
      </c>
      <c r="V94" s="34" cm="1">
        <f t="array" aca="1" ref="V94" ca="1">+SUMPRODUCT(_xlfn.ANCHORARRAY($L$17)/100,L94:U94)</f>
        <v>1403.14734886</v>
      </c>
      <c r="W94" s="24">
        <f t="shared" ca="1" si="31"/>
        <v>1.0177472027758259</v>
      </c>
      <c r="X94" s="24">
        <f t="shared" ca="1" si="32"/>
        <v>1.0218779866552268</v>
      </c>
      <c r="Z94" s="19">
        <f t="shared" ca="1" si="45"/>
        <v>101.422814148228</v>
      </c>
      <c r="AA94" s="24">
        <f t="shared" ca="1" si="49"/>
        <v>1.5907569278263978E-3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-2.0430431048092945E-3</v>
      </c>
      <c r="AE94" s="24">
        <f>+d1d10index!Y79</f>
        <v>4.0496714023157132E-3</v>
      </c>
      <c r="AG94" s="193">
        <f t="shared" ca="1" si="34"/>
        <v>-4.1307838794009122E-3</v>
      </c>
      <c r="AH94" s="193">
        <f ca="1">+d1d10_y!AM79</f>
        <v>9.9893087715638984E-3</v>
      </c>
      <c r="AJ94">
        <f>+d1d10index!I79</f>
        <v>102.24377234152715</v>
      </c>
      <c r="AK94" s="19">
        <f t="shared" ca="1" si="47"/>
        <v>101.422814148228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13.14741847312086</v>
      </c>
      <c r="AP94">
        <f t="shared" ca="1" si="51"/>
        <v>12.948950827221781</v>
      </c>
      <c r="AR94" s="24">
        <f t="shared" ca="1" si="52"/>
        <v>0.52522681366140134</v>
      </c>
      <c r="AS94" s="24">
        <f t="shared" ca="1" si="53"/>
        <v>0.19846764589907906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1533.7946488975369</v>
      </c>
      <c r="M95" s="71">
        <f t="shared" ca="1" si="36"/>
        <v>1530.592890367649</v>
      </c>
      <c r="N95" s="71">
        <f t="shared" ca="1" si="37"/>
        <v>1527.8389777929785</v>
      </c>
      <c r="O95" s="71">
        <f t="shared" ca="1" si="38"/>
        <v>1525.514280801925</v>
      </c>
      <c r="P95" s="71">
        <f t="shared" ca="1" si="39"/>
        <v>1525.013094450386</v>
      </c>
      <c r="Q95" s="71">
        <f t="shared" ca="1" si="40"/>
        <v>1521.9297965601945</v>
      </c>
      <c r="R95" s="71">
        <f t="shared" ca="1" si="41"/>
        <v>1520.5870793945589</v>
      </c>
      <c r="S95" s="71">
        <f t="shared" ca="1" si="42"/>
        <v>1518.8332398842897</v>
      </c>
      <c r="T95" s="71">
        <f t="shared" ca="1" si="43"/>
        <v>1516.0515720365836</v>
      </c>
      <c r="U95" s="71">
        <f t="shared" ca="1" si="44"/>
        <v>1512.1809371711281</v>
      </c>
      <c r="V95" s="34" cm="1">
        <f t="array" aca="1" ref="V95" ca="1">+SUMPRODUCT(_xlfn.ANCHORARRAY($L$17)/100,L95:U95)</f>
        <v>1521.0142489899999</v>
      </c>
      <c r="W95" s="24">
        <f t="shared" ca="1" si="31"/>
        <v>1.0513458704741634</v>
      </c>
      <c r="X95" s="24">
        <f t="shared" ca="1" si="32"/>
        <v>1.0528119424663065</v>
      </c>
      <c r="Z95" s="19">
        <f t="shared" ca="1" si="45"/>
        <v>101.42930724724266</v>
      </c>
      <c r="AA95" s="24">
        <f t="shared" ca="1" si="49"/>
        <v>6.4020103062611966E-5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-7.1417744695179142E-4</v>
      </c>
      <c r="AE95" s="24">
        <f>+d1d10index!Y80</f>
        <v>8.8908680527688411E-3</v>
      </c>
      <c r="AG95" s="193">
        <f t="shared" ca="1" si="34"/>
        <v>-1.4660719921431031E-3</v>
      </c>
      <c r="AH95" s="193">
        <f ca="1">+d1d10_y!AM80</f>
        <v>1.730830856551302E-2</v>
      </c>
      <c r="AJ95">
        <f>+d1d10index!I80</f>
        <v>102.81850182005846</v>
      </c>
      <c r="AK95" s="19">
        <f t="shared" ca="1" si="47"/>
        <v>101.42930724724266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14.337946488975371</v>
      </c>
      <c r="AP95">
        <f t="shared" ca="1" si="51"/>
        <v>14.121809371711283</v>
      </c>
      <c r="AR95" s="24">
        <f t="shared" ca="1" si="52"/>
        <v>0.63066091186636797</v>
      </c>
      <c r="AS95" s="24">
        <f t="shared" ca="1" si="53"/>
        <v>0.21613711726408802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1652.9948158118441</v>
      </c>
      <c r="M96" s="71">
        <f t="shared" ca="1" si="36"/>
        <v>1649.8849708353541</v>
      </c>
      <c r="N96" s="71">
        <f t="shared" ca="1" si="37"/>
        <v>1647.2273957869863</v>
      </c>
      <c r="O96" s="71">
        <f t="shared" ca="1" si="38"/>
        <v>1644.7582703082942</v>
      </c>
      <c r="P96" s="71">
        <f t="shared" ca="1" si="39"/>
        <v>1644.71962119574</v>
      </c>
      <c r="Q96" s="71">
        <f t="shared" ca="1" si="40"/>
        <v>1641.3597072100445</v>
      </c>
      <c r="R96" s="71">
        <f t="shared" ca="1" si="41"/>
        <v>1639.8294032687179</v>
      </c>
      <c r="S96" s="71">
        <f t="shared" ca="1" si="42"/>
        <v>1638.1208929559655</v>
      </c>
      <c r="T96" s="71">
        <f t="shared" ca="1" si="43"/>
        <v>1635.4678795169325</v>
      </c>
      <c r="U96" s="71">
        <f t="shared" ca="1" si="44"/>
        <v>1631.1015346156082</v>
      </c>
      <c r="V96" s="34" cm="1">
        <f t="array" aca="1" ref="V96" ca="1">+SUMPRODUCT(_xlfn.ANCHORARRAY($L$17)/100,L96:U96)</f>
        <v>1640.2956339099999</v>
      </c>
      <c r="W96" s="24">
        <f t="shared" ref="W96:W109" ca="1" si="54">+L96/L84-1</f>
        <v>1.0993931033375723</v>
      </c>
      <c r="X96" s="24">
        <f t="shared" ref="X96:X109" ca="1" si="55">+U96/U84-1</f>
        <v>1.1064827779028392</v>
      </c>
      <c r="Z96" s="19">
        <f t="shared" ca="1" si="45"/>
        <v>101.34223901649355</v>
      </c>
      <c r="AA96" s="24">
        <f t="shared" ca="1" si="49"/>
        <v>-8.5841294899979825E-4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-3.3656456343428287E-3</v>
      </c>
      <c r="AE96" s="24">
        <f>+d1d10index!Y81</f>
        <v>6.8916090592316959E-3</v>
      </c>
      <c r="AG96" s="193">
        <f t="shared" ref="AG96:AG109" ca="1" si="57">+W96-X96</f>
        <v>-7.0896745652668791E-3</v>
      </c>
      <c r="AH96" s="193">
        <f ca="1">+d1d10_y!AM81</f>
        <v>6.3666410267106954E-3</v>
      </c>
      <c r="AJ96">
        <f>+d1d10index!I81</f>
        <v>102.29800295328091</v>
      </c>
      <c r="AK96" s="19">
        <f t="shared" ca="1" si="47"/>
        <v>101.34223901649355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15.529948158118444</v>
      </c>
      <c r="AP96">
        <f t="shared" ca="1" si="51"/>
        <v>15.311015346156083</v>
      </c>
      <c r="AR96" s="24">
        <f t="shared" ca="1" si="52"/>
        <v>0.57865846773399454</v>
      </c>
      <c r="AS96" s="24">
        <f t="shared" ca="1" si="53"/>
        <v>0.21893281196236103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1759.7430980999836</v>
      </c>
      <c r="M97" s="71">
        <f t="shared" ca="1" si="36"/>
        <v>1756.4415972117538</v>
      </c>
      <c r="N97" s="71">
        <f t="shared" ca="1" si="37"/>
        <v>1753.7026414292282</v>
      </c>
      <c r="O97" s="71">
        <f t="shared" ca="1" si="38"/>
        <v>1751.2474338737604</v>
      </c>
      <c r="P97" s="71">
        <f t="shared" ca="1" si="39"/>
        <v>1751.3892861412803</v>
      </c>
      <c r="Q97" s="71">
        <f t="shared" ca="1" si="40"/>
        <v>1747.8713328450208</v>
      </c>
      <c r="R97" s="71">
        <f t="shared" ca="1" si="41"/>
        <v>1746.2586858671441</v>
      </c>
      <c r="S97" s="71">
        <f t="shared" ca="1" si="42"/>
        <v>1744.6434041968212</v>
      </c>
      <c r="T97" s="71">
        <f t="shared" ca="1" si="43"/>
        <v>1742.0466402488914</v>
      </c>
      <c r="U97" s="71">
        <f t="shared" ca="1" si="44"/>
        <v>1737.3551052702578</v>
      </c>
      <c r="V97" s="34" cm="1">
        <f t="array" aca="1" ref="V97" ca="1">+SUMPRODUCT(_xlfn.ANCHORARRAY($L$17)/100,L97:U97)</f>
        <v>1746.7865852300001</v>
      </c>
      <c r="W97" s="24">
        <f t="shared" ca="1" si="54"/>
        <v>1.1277082563090195</v>
      </c>
      <c r="X97" s="24">
        <f t="shared" ca="1" si="55"/>
        <v>1.134185501171411</v>
      </c>
      <c r="Z97" s="19">
        <f t="shared" ca="1" si="45"/>
        <v>101.28862503479064</v>
      </c>
      <c r="AA97" s="24">
        <f t="shared" ca="1" si="49"/>
        <v>-5.2903885115651583E-4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-3.0349961888674892E-3</v>
      </c>
      <c r="AE97" s="24">
        <f>+d1d10index!Y82</f>
        <v>3.7810899564640899E-3</v>
      </c>
      <c r="AG97" s="193">
        <f t="shared" ca="1" si="57"/>
        <v>-6.4772448623915402E-3</v>
      </c>
      <c r="AH97" s="193">
        <f ca="1">+d1d10_y!AM82</f>
        <v>2.2138827762288038E-3</v>
      </c>
      <c r="AJ97">
        <f>+d1d10index!I82</f>
        <v>101.65204360767676</v>
      </c>
      <c r="AK97" s="19">
        <f t="shared" ca="1" si="47"/>
        <v>101.28862503479064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16.597430980999839</v>
      </c>
      <c r="AP97">
        <f t="shared" ca="1" si="51"/>
        <v>16.373551052702581</v>
      </c>
      <c r="AR97" s="24">
        <f t="shared" ca="1" si="52"/>
        <v>0.51624333143255541</v>
      </c>
      <c r="AS97" s="24">
        <f t="shared" ca="1" si="53"/>
        <v>0.22387992829725789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1873.2011646000581</v>
      </c>
      <c r="M98" s="71">
        <f t="shared" ca="1" si="36"/>
        <v>1869.9650547375977</v>
      </c>
      <c r="N98" s="71">
        <f t="shared" ca="1" si="37"/>
        <v>1867.0447897856386</v>
      </c>
      <c r="O98" s="71">
        <f t="shared" ca="1" si="38"/>
        <v>1864.7468490789727</v>
      </c>
      <c r="P98" s="71">
        <f t="shared" ca="1" si="39"/>
        <v>1864.7877108931214</v>
      </c>
      <c r="Q98" s="71">
        <f t="shared" ca="1" si="40"/>
        <v>1861.5233737858687</v>
      </c>
      <c r="R98" s="71">
        <f t="shared" ca="1" si="41"/>
        <v>1859.9109661413891</v>
      </c>
      <c r="S98" s="71">
        <f t="shared" ca="1" si="42"/>
        <v>1858.2461742611902</v>
      </c>
      <c r="T98" s="71">
        <f t="shared" ca="1" si="43"/>
        <v>1855.6215481117208</v>
      </c>
      <c r="U98" s="71">
        <f t="shared" ca="1" si="44"/>
        <v>1850.7431024163386</v>
      </c>
      <c r="V98" s="34" cm="1">
        <f t="array" aca="1" ref="V98" ca="1">+SUMPRODUCT(_xlfn.ANCHORARRAY($L$17)/100,L98:U98)</f>
        <v>1860.2980731999999</v>
      </c>
      <c r="W98" s="24">
        <f t="shared" ca="1" si="54"/>
        <v>1.1113083595603341</v>
      </c>
      <c r="X98" s="24">
        <f t="shared" ca="1" si="55"/>
        <v>1.1171323582662001</v>
      </c>
      <c r="Z98" s="19">
        <f t="shared" ca="1" si="45"/>
        <v>101.21346188751956</v>
      </c>
      <c r="AA98" s="24">
        <f t="shared" ca="1" si="49"/>
        <v>-7.4206898598205839E-4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-2.750890223337632E-3</v>
      </c>
      <c r="AE98" s="24">
        <f>+d1d10index!Y83</f>
        <v>4.8302637950961014E-3</v>
      </c>
      <c r="AG98" s="193">
        <f t="shared" ca="1" si="57"/>
        <v>-5.8239987058659182E-3</v>
      </c>
      <c r="AH98" s="193">
        <f ca="1">+d1d10_y!AM83</f>
        <v>5.7937440851394406E-3</v>
      </c>
      <c r="AJ98">
        <f>+d1d10index!I83</f>
        <v>101.20833111257696</v>
      </c>
      <c r="AK98" s="19">
        <f t="shared" ca="1" si="47"/>
        <v>101.21346188751956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17.732011646000583</v>
      </c>
      <c r="AP98">
        <f t="shared" ca="1" si="51"/>
        <v>17.507431024163388</v>
      </c>
      <c r="AR98" s="24">
        <f t="shared" ca="1" si="52"/>
        <v>0.45751259926347743</v>
      </c>
      <c r="AS98" s="24">
        <f t="shared" ca="1" si="53"/>
        <v>0.22458062183719463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2138.3436165645535</v>
      </c>
      <c r="M99" s="71">
        <f t="shared" ca="1" si="36"/>
        <v>2132.5374028606398</v>
      </c>
      <c r="N99" s="71">
        <f t="shared" ca="1" si="37"/>
        <v>2127.4270594947657</v>
      </c>
      <c r="O99" s="71">
        <f t="shared" ca="1" si="38"/>
        <v>2123.3198572391639</v>
      </c>
      <c r="P99" s="71">
        <f t="shared" ca="1" si="39"/>
        <v>2122.3771636083011</v>
      </c>
      <c r="Q99" s="71">
        <f t="shared" ca="1" si="40"/>
        <v>2117.9874434138601</v>
      </c>
      <c r="R99" s="71">
        <f t="shared" ca="1" si="41"/>
        <v>2115.846900119745</v>
      </c>
      <c r="S99" s="71">
        <f t="shared" ca="1" si="42"/>
        <v>2112.9503562486766</v>
      </c>
      <c r="T99" s="71">
        <f t="shared" ca="1" si="43"/>
        <v>2109.1674335049338</v>
      </c>
      <c r="U99" s="71">
        <f t="shared" ca="1" si="44"/>
        <v>2102.9877414720318</v>
      </c>
      <c r="V99" s="34" cm="1">
        <f t="array" aca="1" ref="V99" ca="1">+SUMPRODUCT(_xlfn.ANCHORARRAY($L$17)/100,L99:U99)</f>
        <v>2116.74942134</v>
      </c>
      <c r="W99" s="24">
        <f t="shared" ca="1" si="54"/>
        <v>1.2561284053981647</v>
      </c>
      <c r="X99" s="24">
        <f t="shared" ca="1" si="55"/>
        <v>1.2522251668409781</v>
      </c>
      <c r="Z99" s="19">
        <f t="shared" ca="1" si="45"/>
        <v>101.68122116906748</v>
      </c>
      <c r="AA99" s="24">
        <f t="shared" ca="1" si="49"/>
        <v>4.6215125223931786E-3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1.7330587610218107E-3</v>
      </c>
      <c r="AE99" s="24">
        <f>+d1d10index!Y84</f>
        <v>1.0528364639538657E-2</v>
      </c>
      <c r="AG99" s="193">
        <f t="shared" ca="1" si="57"/>
        <v>3.9032385571866612E-3</v>
      </c>
      <c r="AH99" s="193">
        <f ca="1">+d1d10_y!AM84</f>
        <v>1.9306971185925725E-2</v>
      </c>
      <c r="AJ99">
        <f>+d1d10index!I84</f>
        <v>101.9316068124273</v>
      </c>
      <c r="AK99" s="19">
        <f t="shared" ca="1" si="47"/>
        <v>101.68122116906748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20.383436165645538</v>
      </c>
      <c r="AP99">
        <f t="shared" ca="1" si="51"/>
        <v>20.029877414720321</v>
      </c>
      <c r="AR99" s="24">
        <f t="shared" ca="1" si="52"/>
        <v>0.70253358842809632</v>
      </c>
      <c r="AS99" s="24">
        <f t="shared" ca="1" si="53"/>
        <v>0.35355875092521671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2429.5436808462136</v>
      </c>
      <c r="M100" s="71">
        <f t="shared" ca="1" si="36"/>
        <v>2422.4272993902023</v>
      </c>
      <c r="N100" s="71">
        <f t="shared" ca="1" si="37"/>
        <v>2415.2526642801827</v>
      </c>
      <c r="O100" s="71">
        <f t="shared" ca="1" si="38"/>
        <v>2409.9637983084021</v>
      </c>
      <c r="P100" s="71">
        <f t="shared" ca="1" si="39"/>
        <v>2408.4990106181226</v>
      </c>
      <c r="Q100" s="71">
        <f t="shared" ca="1" si="40"/>
        <v>2403.301496842877</v>
      </c>
      <c r="R100" s="71">
        <f t="shared" ca="1" si="41"/>
        <v>2400.3560694369735</v>
      </c>
      <c r="S100" s="71">
        <f t="shared" ca="1" si="42"/>
        <v>2396.0990227237526</v>
      </c>
      <c r="T100" s="71">
        <f t="shared" ca="1" si="43"/>
        <v>2390.8311254084661</v>
      </c>
      <c r="U100" s="71">
        <f t="shared" ca="1" si="44"/>
        <v>2382.0074140965003</v>
      </c>
      <c r="V100" s="34" cm="1">
        <f t="array" aca="1" ref="V100" ca="1">+SUMPRODUCT(_xlfn.ANCHORARRAY($L$17)/100,L100:U100)</f>
        <v>2401.0414093899999</v>
      </c>
      <c r="W100" s="24">
        <f t="shared" ca="1" si="54"/>
        <v>1.4296526459232615</v>
      </c>
      <c r="X100" s="24">
        <f t="shared" ca="1" si="55"/>
        <v>1.4176738039776868</v>
      </c>
      <c r="Z100" s="19">
        <f t="shared" ca="1" si="45"/>
        <v>101.99563890810744</v>
      </c>
      <c r="AA100" s="24">
        <f t="shared" ca="1" si="49"/>
        <v>3.092190823683838E-3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4.9546973317353693E-3</v>
      </c>
      <c r="AE100" s="24">
        <f>+d1d10index!Y85</f>
        <v>1.2618070147059957E-2</v>
      </c>
      <c r="AG100" s="193">
        <f t="shared" ca="1" si="57"/>
        <v>1.1978841945574636E-2</v>
      </c>
      <c r="AH100" s="193">
        <f ca="1">+d1d10_y!AM85</f>
        <v>2.5717181338587025E-2</v>
      </c>
      <c r="AJ100">
        <f>+d1d10index!I85</f>
        <v>102.55363836625702</v>
      </c>
      <c r="AK100" s="19">
        <f t="shared" ca="1" si="47"/>
        <v>101.99563890810744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23.295436808462139</v>
      </c>
      <c r="AP100">
        <f t="shared" ca="1" si="51"/>
        <v>22.820074140965005</v>
      </c>
      <c r="AR100" s="24">
        <f t="shared" ca="1" si="52"/>
        <v>0.9681506294478055</v>
      </c>
      <c r="AS100" s="24">
        <f t="shared" ca="1" si="53"/>
        <v>0.47536266749713363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2638.6800068740718</v>
      </c>
      <c r="M101" s="71">
        <f t="shared" ca="1" si="36"/>
        <v>2632.2046741855288</v>
      </c>
      <c r="N101" s="71">
        <f t="shared" ca="1" si="37"/>
        <v>2625.721660651122</v>
      </c>
      <c r="O101" s="71">
        <f t="shared" ca="1" si="38"/>
        <v>2620.8072794113659</v>
      </c>
      <c r="P101" s="71">
        <f t="shared" ca="1" si="39"/>
        <v>2619.6948207131959</v>
      </c>
      <c r="Q101" s="71">
        <f t="shared" ca="1" si="40"/>
        <v>2614.7243695569282</v>
      </c>
      <c r="R101" s="71">
        <f t="shared" ca="1" si="41"/>
        <v>2611.9338978771466</v>
      </c>
      <c r="S101" s="71">
        <f t="shared" ca="1" si="42"/>
        <v>2608.0638247671409</v>
      </c>
      <c r="T101" s="71">
        <f t="shared" ca="1" si="43"/>
        <v>2603.248217542463</v>
      </c>
      <c r="U101" s="71">
        <f t="shared" ca="1" si="44"/>
        <v>2594.9382655693139</v>
      </c>
      <c r="V101" s="34" cm="1">
        <f t="array" aca="1" ref="V101" ca="1">+SUMPRODUCT(_xlfn.ANCHORARRAY($L$17)/100,L101:U101)</f>
        <v>2612.5903673100001</v>
      </c>
      <c r="W101" s="24">
        <f t="shared" ca="1" si="54"/>
        <v>1.5037991844183538</v>
      </c>
      <c r="X101" s="24">
        <f t="shared" ca="1" si="55"/>
        <v>1.4925642908097596</v>
      </c>
      <c r="Z101" s="19">
        <f t="shared" ca="1" si="45"/>
        <v>101.68565633661272</v>
      </c>
      <c r="AA101" s="24">
        <f t="shared" ca="1" si="49"/>
        <v>-3.0391747609326281E-3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4.5073636214789659E-3</v>
      </c>
      <c r="AE101" s="24">
        <f>+d1d10index!Y86</f>
        <v>1.1770417296992575E-2</v>
      </c>
      <c r="AG101" s="193">
        <f t="shared" ca="1" si="57"/>
        <v>1.1234893608594199E-2</v>
      </c>
      <c r="AH101" s="193">
        <f ca="1">+d1d10_y!AM86</f>
        <v>2.099434806225231E-2</v>
      </c>
      <c r="AJ101">
        <f>+d1d10index!I86</f>
        <v>102.44564941768786</v>
      </c>
      <c r="AK101" s="19">
        <f t="shared" ca="1" si="47"/>
        <v>101.68565633661272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25.386800068740722</v>
      </c>
      <c r="AP101">
        <f t="shared" ca="1" si="51"/>
        <v>24.949382655693142</v>
      </c>
      <c r="AR101" s="24">
        <f t="shared" ca="1" si="52"/>
        <v>0.97529405839816974</v>
      </c>
      <c r="AS101" s="24">
        <f t="shared" ca="1" si="53"/>
        <v>0.43741741304758008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2988.9334566134057</v>
      </c>
      <c r="M102" s="71">
        <f t="shared" ca="1" si="36"/>
        <v>2981.8044692919239</v>
      </c>
      <c r="N102" s="71">
        <f t="shared" ca="1" si="37"/>
        <v>2975.5860424205043</v>
      </c>
      <c r="O102" s="71">
        <f t="shared" ca="1" si="38"/>
        <v>2970.8690001647124</v>
      </c>
      <c r="P102" s="71">
        <f t="shared" ca="1" si="39"/>
        <v>2970.290867285938</v>
      </c>
      <c r="Q102" s="71">
        <f t="shared" ca="1" si="40"/>
        <v>2964.5230633430369</v>
      </c>
      <c r="R102" s="71">
        <f t="shared" ca="1" si="41"/>
        <v>2961.6736366817122</v>
      </c>
      <c r="S102" s="71">
        <f t="shared" ca="1" si="42"/>
        <v>2958.4015149879565</v>
      </c>
      <c r="T102" s="71">
        <f t="shared" ca="1" si="43"/>
        <v>2953.7458893486642</v>
      </c>
      <c r="U102" s="71">
        <f t="shared" ca="1" si="44"/>
        <v>2945.186335158277</v>
      </c>
      <c r="V102" s="34" cm="1">
        <f t="array" aca="1" ref="V102" ca="1">+SUMPRODUCT(_xlfn.ANCHORARRAY($L$17)/100,L102:U102)</f>
        <v>2962.7308257799996</v>
      </c>
      <c r="W102" s="24">
        <f t="shared" ca="1" si="54"/>
        <v>1.7093571594312773</v>
      </c>
      <c r="X102" s="24">
        <f t="shared" ca="1" si="55"/>
        <v>1.6997048219855198</v>
      </c>
      <c r="Z102" s="19">
        <f t="shared" ca="1" si="45"/>
        <v>101.48537703482106</v>
      </c>
      <c r="AA102" s="24">
        <f t="shared" ca="1" si="49"/>
        <v>-1.9695924578455593E-3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3.5753306684316311E-3</v>
      </c>
      <c r="AE102" s="24">
        <f>+d1d10index!Y87</f>
        <v>2.109885889649199E-2</v>
      </c>
      <c r="AG102" s="193">
        <f t="shared" ca="1" si="57"/>
        <v>9.6523374457575528E-3</v>
      </c>
      <c r="AH102" s="193">
        <f ca="1">+d1d10_y!AM87</f>
        <v>4.4306817758621442E-2</v>
      </c>
      <c r="AJ102">
        <f>+d1d10index!I87</f>
        <v>103.06112835743095</v>
      </c>
      <c r="AK102" s="19">
        <f t="shared" ca="1" si="47"/>
        <v>101.48537703482106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28.88933456613406</v>
      </c>
      <c r="AP102">
        <f t="shared" ca="1" si="51"/>
        <v>28.451863351582773</v>
      </c>
      <c r="AR102" s="24">
        <f t="shared" ca="1" si="52"/>
        <v>1.2190824257551967</v>
      </c>
      <c r="AS102" s="24">
        <f t="shared" ca="1" si="53"/>
        <v>0.43747121455128735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3837.3122290111282</v>
      </c>
      <c r="M103" s="71">
        <f t="shared" ca="1" si="36"/>
        <v>3826.2222372006349</v>
      </c>
      <c r="N103" s="71">
        <f t="shared" ca="1" si="37"/>
        <v>3817.7972848108902</v>
      </c>
      <c r="O103" s="71">
        <f t="shared" ca="1" si="38"/>
        <v>3811.2544976133336</v>
      </c>
      <c r="P103" s="71">
        <f t="shared" ca="1" si="39"/>
        <v>3810.098107528127</v>
      </c>
      <c r="Q103" s="71">
        <f t="shared" ca="1" si="40"/>
        <v>3801.4022531002011</v>
      </c>
      <c r="R103" s="71">
        <f t="shared" ca="1" si="41"/>
        <v>3797.7652552788891</v>
      </c>
      <c r="S103" s="71">
        <f t="shared" ca="1" si="42"/>
        <v>3793.7107120876867</v>
      </c>
      <c r="T103" s="71">
        <f t="shared" ca="1" si="43"/>
        <v>3787.2021673729892</v>
      </c>
      <c r="U103" s="71">
        <f t="shared" ca="1" si="44"/>
        <v>3776.4775356080308</v>
      </c>
      <c r="V103" s="34" cm="1">
        <f t="array" aca="1" ref="V103" ca="1">+SUMPRODUCT(_xlfn.ANCHORARRAY($L$17)/100,L103:U103)</f>
        <v>3799.8854591899994</v>
      </c>
      <c r="W103" s="24">
        <f t="shared" ca="1" si="54"/>
        <v>2.3084104017851241</v>
      </c>
      <c r="X103" s="24">
        <f t="shared" ca="1" si="55"/>
        <v>2.2866434330940835</v>
      </c>
      <c r="Z103" s="19">
        <f t="shared" ca="1" si="45"/>
        <v>101.6108845565608</v>
      </c>
      <c r="AA103" s="24">
        <f t="shared" ca="1" si="49"/>
        <v>1.2367054782354003E-3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6.622856763792484E-3</v>
      </c>
      <c r="AE103" s="24">
        <f>+d1d10index!Y88</f>
        <v>2.8317031244421642E-2</v>
      </c>
      <c r="AG103" s="193">
        <f t="shared" ca="1" si="57"/>
        <v>2.1766968691040667E-2</v>
      </c>
      <c r="AH103" s="193">
        <f ca="1">+d1d10_y!AM88</f>
        <v>8.862268798607742E-2</v>
      </c>
      <c r="AJ103">
        <f>+d1d10index!I88</f>
        <v>103.33017546165054</v>
      </c>
      <c r="AK103" s="19">
        <f t="shared" ca="1" si="47"/>
        <v>101.6108845565608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37.37312229011129</v>
      </c>
      <c r="AP103">
        <f t="shared" ca="1" si="51"/>
        <v>36.764775356080314</v>
      </c>
      <c r="AR103" s="24">
        <f t="shared" ca="1" si="52"/>
        <v>1.769304941149322</v>
      </c>
      <c r="AS103" s="24">
        <f t="shared" ca="1" si="53"/>
        <v>0.60834693403097617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4620.2145252081318</v>
      </c>
      <c r="M104" s="71">
        <f t="shared" ca="1" si="36"/>
        <v>4607.5330109967899</v>
      </c>
      <c r="N104" s="71">
        <f t="shared" ca="1" si="37"/>
        <v>4593.9644035860374</v>
      </c>
      <c r="O104" s="71">
        <f t="shared" ca="1" si="38"/>
        <v>4584.5176274243458</v>
      </c>
      <c r="P104" s="71">
        <f t="shared" ca="1" si="39"/>
        <v>4581.8644560662333</v>
      </c>
      <c r="Q104" s="71">
        <f t="shared" ca="1" si="40"/>
        <v>4572.9510903518603</v>
      </c>
      <c r="R104" s="71">
        <f t="shared" ca="1" si="41"/>
        <v>4567.4277358726158</v>
      </c>
      <c r="S104" s="71">
        <f t="shared" ca="1" si="42"/>
        <v>4559.4500186371251</v>
      </c>
      <c r="T104" s="71">
        <f t="shared" ca="1" si="43"/>
        <v>4549.8714214784068</v>
      </c>
      <c r="U104" s="71">
        <f t="shared" ca="1" si="44"/>
        <v>4532.9242189512297</v>
      </c>
      <c r="V104" s="34" cm="1">
        <f t="array" aca="1" ref="V104" ca="1">+SUMPRODUCT(_xlfn.ANCHORARRAY($L$17)/100,L104:U104)</f>
        <v>4568.2999849299995</v>
      </c>
      <c r="W104" s="24">
        <f t="shared" ca="1" si="54"/>
        <v>2.7831225657357339</v>
      </c>
      <c r="X104" s="24">
        <f t="shared" ca="1" si="55"/>
        <v>2.7428694927655681</v>
      </c>
      <c r="Z104" s="19">
        <f t="shared" ca="1" si="45"/>
        <v>101.9256952474952</v>
      </c>
      <c r="AA104" s="24">
        <f t="shared" ca="1" si="49"/>
        <v>3.0981985080462682E-3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1.0754602330637075E-2</v>
      </c>
      <c r="AE104" s="24">
        <f>+d1d10index!Y89</f>
        <v>1.9385096461265627E-2</v>
      </c>
      <c r="AG104" s="193">
        <f t="shared" ca="1" si="57"/>
        <v>4.0253072970165782E-2</v>
      </c>
      <c r="AH104" s="193">
        <f ca="1">+d1d10_y!AM89</f>
        <v>7.8251854119547826E-2</v>
      </c>
      <c r="AJ104">
        <f>+d1d10index!I89</f>
        <v>102.6682793742863</v>
      </c>
      <c r="AK104" s="19">
        <f t="shared" ca="1" si="47"/>
        <v>101.9256952474952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45.202145252081323</v>
      </c>
      <c r="AP104">
        <f t="shared" ca="1" si="51"/>
        <v>44.329242189512307</v>
      </c>
      <c r="AR104" s="24">
        <f t="shared" ca="1" si="52"/>
        <v>1.9463738738810932</v>
      </c>
      <c r="AS104" s="24">
        <f t="shared" ca="1" si="53"/>
        <v>0.87290306256901573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5170.1195539984546</v>
      </c>
      <c r="M105" s="71">
        <f t="shared" ca="1" si="36"/>
        <v>5161.2235366053292</v>
      </c>
      <c r="N105" s="71">
        <f t="shared" ca="1" si="37"/>
        <v>5151.3774849974607</v>
      </c>
      <c r="O105" s="71">
        <f t="shared" ca="1" si="38"/>
        <v>5144.4132744736444</v>
      </c>
      <c r="P105" s="71">
        <f t="shared" ca="1" si="39"/>
        <v>5143.4144781366567</v>
      </c>
      <c r="Q105" s="71">
        <f t="shared" ca="1" si="40"/>
        <v>5134.588821807547</v>
      </c>
      <c r="R105" s="71">
        <f t="shared" ca="1" si="41"/>
        <v>5129.5814140462653</v>
      </c>
      <c r="S105" s="71">
        <f t="shared" ca="1" si="42"/>
        <v>5123.2934850388283</v>
      </c>
      <c r="T105" s="71">
        <f t="shared" ca="1" si="43"/>
        <v>5114.1800314362881</v>
      </c>
      <c r="U105" s="71">
        <f t="shared" ca="1" si="44"/>
        <v>5098.6256275957594</v>
      </c>
      <c r="V105" s="34" cm="1">
        <f t="array" aca="1" ref="V105" ca="1">+SUMPRODUCT(_xlfn.ANCHORARRAY($L$17)/100,L105:U105)</f>
        <v>5129.7398710899997</v>
      </c>
      <c r="W105" s="24">
        <f t="shared" ca="1" si="54"/>
        <v>2.9202219228774413</v>
      </c>
      <c r="X105" s="24">
        <f t="shared" ca="1" si="55"/>
        <v>2.9147906313752081</v>
      </c>
      <c r="Z105" s="19">
        <f t="shared" ca="1" si="45"/>
        <v>101.40221957101032</v>
      </c>
      <c r="AA105" s="24">
        <f t="shared" ca="1" si="49"/>
        <v>-5.1358558331515702E-3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1.387377260664735E-3</v>
      </c>
      <c r="AE105" s="24">
        <f>+d1d10index!Y90</f>
        <v>5.2461441101228079E-3</v>
      </c>
      <c r="AG105" s="193">
        <f t="shared" ca="1" si="57"/>
        <v>5.4312915022332042E-3</v>
      </c>
      <c r="AH105" s="193">
        <f ca="1">+d1d10_y!AM90</f>
        <v>1.148886808192362E-3</v>
      </c>
      <c r="AJ105">
        <f>+d1d10index!I90</f>
        <v>102.15707021227499</v>
      </c>
      <c r="AK105" s="19">
        <f t="shared" ca="1" si="47"/>
        <v>101.40221957101032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50.701195539984553</v>
      </c>
      <c r="AP105">
        <f t="shared" ca="1" si="51"/>
        <v>49.986256275957601</v>
      </c>
      <c r="AR105" s="24">
        <f t="shared" ca="1" si="52"/>
        <v>1.6750874864837613</v>
      </c>
      <c r="AS105" s="24">
        <f t="shared" ca="1" si="53"/>
        <v>0.71493926402695251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5641.4176189945574</v>
      </c>
      <c r="M106" s="71">
        <f t="shared" ca="1" si="36"/>
        <v>5635.6170492178917</v>
      </c>
      <c r="N106" s="71">
        <f t="shared" ca="1" si="37"/>
        <v>5628.752401441744</v>
      </c>
      <c r="O106" s="71">
        <f t="shared" ca="1" si="38"/>
        <v>5624.683230768539</v>
      </c>
      <c r="P106" s="71">
        <f t="shared" ca="1" si="39"/>
        <v>5626.3079223751538</v>
      </c>
      <c r="Q106" s="71">
        <f t="shared" ca="1" si="40"/>
        <v>5617.8739126416885</v>
      </c>
      <c r="R106" s="71">
        <f t="shared" ca="1" si="41"/>
        <v>5613.0415921538925</v>
      </c>
      <c r="S106" s="71">
        <f t="shared" ca="1" si="42"/>
        <v>5609.0181076128611</v>
      </c>
      <c r="T106" s="71">
        <f t="shared" ca="1" si="43"/>
        <v>5601.4250353755478</v>
      </c>
      <c r="U106" s="71">
        <f t="shared" ca="1" si="44"/>
        <v>5585.4707561288251</v>
      </c>
      <c r="V106" s="34" cm="1">
        <f t="array" aca="1" ref="V106" ca="1">+SUMPRODUCT(_xlfn.ANCHORARRAY($L$17)/100,L106:U106)</f>
        <v>5612.57972109</v>
      </c>
      <c r="W106" s="24">
        <f t="shared" ca="1" si="54"/>
        <v>2.9875950723539213</v>
      </c>
      <c r="X106" s="24">
        <f t="shared" ca="1" si="55"/>
        <v>3.0042228446519559</v>
      </c>
      <c r="Z106" s="19">
        <f t="shared" ca="1" si="45"/>
        <v>101.00164991114389</v>
      </c>
      <c r="AA106" s="24">
        <f t="shared" ca="1" si="49"/>
        <v>-3.9503046536957243E-3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-4.1525591714364207E-3</v>
      </c>
      <c r="AE106" s="24">
        <f>+d1d10index!Y91</f>
        <v>-2.9290414780412943E-3</v>
      </c>
      <c r="AG106" s="193">
        <f t="shared" ca="1" si="57"/>
        <v>-1.6627772298034582E-2</v>
      </c>
      <c r="AH106" s="193">
        <f ca="1">+d1d10_y!AM91</f>
        <v>-3.2120728448460589E-2</v>
      </c>
      <c r="AJ106">
        <f>+d1d10index!I91</f>
        <v>101.94429609146741</v>
      </c>
      <c r="AK106" s="19">
        <f t="shared" ca="1" si="47"/>
        <v>101.00164991114389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55.414176189945579</v>
      </c>
      <c r="AP106">
        <f t="shared" ca="1" si="51"/>
        <v>54.854707561288258</v>
      </c>
      <c r="AR106" s="24">
        <f t="shared" ca="1" si="52"/>
        <v>1.589823216612956</v>
      </c>
      <c r="AS106" s="24">
        <f t="shared" ca="1" si="53"/>
        <v>0.55946862865732072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5989.3496965605191</v>
      </c>
      <c r="M107" s="71">
        <f t="shared" ca="1" si="36"/>
        <v>5986.4569341094793</v>
      </c>
      <c r="N107" s="71">
        <f t="shared" ca="1" si="37"/>
        <v>5981.3313114515977</v>
      </c>
      <c r="O107" s="71">
        <f t="shared" ca="1" si="38"/>
        <v>5977.0175031582066</v>
      </c>
      <c r="P107" s="71">
        <f t="shared" ca="1" si="39"/>
        <v>5980.9173291530087</v>
      </c>
      <c r="Q107" s="71">
        <f t="shared" ca="1" si="40"/>
        <v>5972.4713091316489</v>
      </c>
      <c r="R107" s="71">
        <f t="shared" ca="1" si="41"/>
        <v>5967.08985758176</v>
      </c>
      <c r="S107" s="71">
        <f t="shared" ca="1" si="42"/>
        <v>5963.1810584669902</v>
      </c>
      <c r="T107" s="71">
        <f t="shared" ca="1" si="43"/>
        <v>5956.6646076335783</v>
      </c>
      <c r="U107" s="71">
        <f t="shared" ca="1" si="44"/>
        <v>5939.6978734356908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2.9049228010187362</v>
      </c>
      <c r="X107" s="24">
        <f t="shared" ca="1" si="55"/>
        <v>2.9279015674851854</v>
      </c>
      <c r="Z107" s="19">
        <f t="shared" ca="1" si="45"/>
        <v>100.83593179624317</v>
      </c>
      <c r="AA107" s="24">
        <f t="shared" ca="1" si="49"/>
        <v>-1.6407466120256231E-3</v>
      </c>
      <c r="AB107" s="24">
        <f>+d1d10index!Q92</f>
        <v>-2.2297846192715909E-3</v>
      </c>
      <c r="AC107" s="35">
        <f t="shared" si="46"/>
        <v>45383</v>
      </c>
      <c r="AD107" s="24">
        <f t="shared" ca="1" si="56"/>
        <v>-5.8501380626911903E-3</v>
      </c>
      <c r="AE107" s="24">
        <f>+d1d10index!Y92</f>
        <v>-1.0713242583188287E-2</v>
      </c>
      <c r="AG107" s="193">
        <f t="shared" ca="1" si="57"/>
        <v>-2.2978766466449141E-2</v>
      </c>
      <c r="AH107" s="193">
        <f ca="1">+d1d10_y!AM92</f>
        <v>-7.1510814325530081E-2</v>
      </c>
      <c r="AJ107">
        <f>+d1d10index!I92</f>
        <v>101.71698226802019</v>
      </c>
      <c r="AK107" s="19">
        <f t="shared" ca="1" si="47"/>
        <v>100.83593179624317</v>
      </c>
      <c r="AM107">
        <f ca="1">+NAC_d!BV93/NAC_d!BV$5-1</f>
        <v>58.053910395051808</v>
      </c>
      <c r="AN107">
        <f ca="1">+NAC_d!CE93/NAC_d!CE$5-1</f>
        <v>56.678497214254968</v>
      </c>
      <c r="AO107">
        <f t="shared" ca="1" si="50"/>
        <v>58.893496965605202</v>
      </c>
      <c r="AP107">
        <f t="shared" ca="1" si="51"/>
        <v>58.396978734356914</v>
      </c>
      <c r="AR107" s="24">
        <f t="shared" ca="1" si="52"/>
        <v>1.3754131807968406</v>
      </c>
      <c r="AS107" s="24">
        <f t="shared" ca="1" si="53"/>
        <v>0.49651823124828809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6204.5284890647126</v>
      </c>
      <c r="M108" s="71">
        <f t="shared" ca="1" si="36"/>
        <v>6203.9838400722301</v>
      </c>
      <c r="N108" s="71">
        <f t="shared" ca="1" si="37"/>
        <v>6200.7592549919118</v>
      </c>
      <c r="O108" s="71">
        <f t="shared" ca="1" si="38"/>
        <v>6197.5610774101197</v>
      </c>
      <c r="P108" s="71">
        <f t="shared" ca="1" si="39"/>
        <v>6202.8239553034482</v>
      </c>
      <c r="Q108" s="71">
        <f t="shared" ca="1" si="40"/>
        <v>6195.3514491263822</v>
      </c>
      <c r="R108" s="71">
        <f t="shared" ca="1" si="41"/>
        <v>6190.2363315666635</v>
      </c>
      <c r="S108" s="71">
        <f t="shared" ca="1" si="42"/>
        <v>6187.3341170316362</v>
      </c>
      <c r="T108" s="71">
        <f t="shared" ca="1" si="43"/>
        <v>6182.3327289914259</v>
      </c>
      <c r="U108" s="71">
        <f t="shared" ca="1" si="44"/>
        <v>6166.1663204927745</v>
      </c>
      <c r="V108" s="34" cm="1">
        <f t="array" aca="1" ref="V108" ca="1">+SUMPRODUCT(_xlfn.ANCHORARRAY($L$17)/100,L108:U108)</f>
        <v>6188.9532564599995</v>
      </c>
      <c r="W108" s="24">
        <f t="shared" ca="1" si="54"/>
        <v>2.7535075305226835</v>
      </c>
      <c r="X108" s="24">
        <f t="shared" ca="1" si="55"/>
        <v>2.7803693943221734</v>
      </c>
      <c r="Z108" s="19">
        <f t="shared" ca="1" si="45"/>
        <v>100.62213969876947</v>
      </c>
      <c r="AA108" s="24">
        <f t="shared" ca="1" si="49"/>
        <v>-2.1201975691136354E-3</v>
      </c>
      <c r="AB108" s="24">
        <f>+d1d10index!Q93</f>
        <v>2.379103661477977E-3</v>
      </c>
      <c r="AC108" s="35">
        <f t="shared" si="46"/>
        <v>45413</v>
      </c>
      <c r="AD108" s="24">
        <f t="shared" ca="1" si="56"/>
        <v>-7.1056187894850131E-3</v>
      </c>
      <c r="AE108" s="24">
        <f>+d1d10index!Y93</f>
        <v>-3.3140963706518312E-3</v>
      </c>
      <c r="AG108" s="193">
        <f t="shared" ca="1" si="57"/>
        <v>-2.686186379948996E-2</v>
      </c>
      <c r="AH108" s="193">
        <f ca="1">+d1d10_y!AM93</f>
        <v>-3.875344651874757E-2</v>
      </c>
      <c r="AJ108">
        <f>+d1d10index!I93</f>
        <v>101.95897751296852</v>
      </c>
      <c r="AK108" s="19">
        <f t="shared" ca="1" si="47"/>
        <v>100.62213969876947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61.045284890647132</v>
      </c>
      <c r="AP108">
        <f t="shared" ca="1" si="51"/>
        <v>60.661663204927756</v>
      </c>
      <c r="AR108" s="24">
        <f t="shared" ca="1" si="52"/>
        <v>1.5463834125188498</v>
      </c>
      <c r="AS108" s="24">
        <f t="shared" ca="1" si="53"/>
        <v>0.38362168571937616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6422.7560357664424</v>
      </c>
      <c r="M109" s="71">
        <f t="shared" ca="1" si="36"/>
        <v>6424.1255702355475</v>
      </c>
      <c r="N109" s="71">
        <f t="shared" ca="1" si="37"/>
        <v>6423.0410003774696</v>
      </c>
      <c r="O109" s="71">
        <f t="shared" ca="1" si="38"/>
        <v>6421.4259750963938</v>
      </c>
      <c r="P109" s="71">
        <f t="shared" ca="1" si="39"/>
        <v>6428.2755516619891</v>
      </c>
      <c r="Q109" s="71">
        <f t="shared" ca="1" si="40"/>
        <v>6421.1942332007993</v>
      </c>
      <c r="R109" s="71">
        <f t="shared" ca="1" si="41"/>
        <v>6416.3740282633044</v>
      </c>
      <c r="S109" s="71">
        <f t="shared" ca="1" si="42"/>
        <v>6414.9871597904939</v>
      </c>
      <c r="T109" s="71">
        <f t="shared" ca="1" si="43"/>
        <v>6411.3586727210077</v>
      </c>
      <c r="U109" s="71">
        <f t="shared" ca="1" si="44"/>
        <v>6395.8392864909938</v>
      </c>
      <c r="V109" s="34" cm="1">
        <f t="array" aca="1" ref="V109" ca="1">+SUMPRODUCT(_xlfn.ANCHORARRAY($L$17)/100,L109:U109)</f>
        <v>6414.9394813099998</v>
      </c>
      <c r="W109" s="24">
        <f t="shared" ca="1" si="54"/>
        <v>2.6498259562439377</v>
      </c>
      <c r="X109" s="24">
        <f t="shared" ca="1" si="55"/>
        <v>2.6813655809852852</v>
      </c>
      <c r="Z109" s="19">
        <f t="shared" ca="1" si="45"/>
        <v>100.42084780542095</v>
      </c>
      <c r="AA109" s="24">
        <f t="shared" ca="1" si="49"/>
        <v>-2.0004731955723942E-3</v>
      </c>
      <c r="AB109" s="24">
        <f>+d1d10index!Q94</f>
        <v>-3.5071113164151235E-3</v>
      </c>
      <c r="AC109" s="35">
        <f t="shared" si="46"/>
        <v>45444</v>
      </c>
      <c r="AD109" s="24">
        <f t="shared" ca="1" si="56"/>
        <v>-8.567371006089064E-3</v>
      </c>
      <c r="AE109" s="24">
        <f>+d1d10index!Y94</f>
        <v>-4.9824456800462436E-4</v>
      </c>
      <c r="AG109" s="193">
        <f t="shared" ca="1" si="57"/>
        <v>-3.1539624741347527E-2</v>
      </c>
      <c r="AH109" s="193">
        <f ca="1">+d1d10_y!AM94</f>
        <v>-2.8525456678433869E-2</v>
      </c>
      <c r="AJ109">
        <f>+d1d10index!I94</f>
        <v>101.60139602912267</v>
      </c>
      <c r="AK109" s="19">
        <f t="shared" ca="1" si="47"/>
        <v>100.42084780542095</v>
      </c>
      <c r="AM109">
        <f ca="1">+NAC_d!BV95/NAC_d!BV$5-1</f>
        <v>63.28395800749594</v>
      </c>
      <c r="AN109">
        <f ca="1">+NAC_d!CE95/NAC_d!CE$5-1</f>
        <v>61.86036804728171</v>
      </c>
      <c r="AO109">
        <f t="shared" ca="1" si="50"/>
        <v>63.22756035766443</v>
      </c>
      <c r="AP109">
        <f t="shared" ca="1" si="51"/>
        <v>62.958392864909946</v>
      </c>
      <c r="AR109" s="24">
        <f t="shared" ca="1" si="52"/>
        <v>1.4235899602142297</v>
      </c>
      <c r="AS109" s="24">
        <f t="shared" ca="1" si="53"/>
        <v>0.26916749275448382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6660.8800014019771</v>
      </c>
      <c r="M110" s="71">
        <f t="shared" ca="1" si="36"/>
        <v>6664.0615977073066</v>
      </c>
      <c r="N110" s="71">
        <f t="shared" ca="1" si="37"/>
        <v>6664.5109197239562</v>
      </c>
      <c r="O110" s="71">
        <f t="shared" ca="1" si="38"/>
        <v>6663.8794075524384</v>
      </c>
      <c r="P110" s="71">
        <f t="shared" ca="1" si="39"/>
        <v>6671.2295848723215</v>
      </c>
      <c r="Q110" s="71">
        <f t="shared" ca="1" si="40"/>
        <v>6664.2645490460427</v>
      </c>
      <c r="R110" s="71">
        <f t="shared" ca="1" si="41"/>
        <v>6659.6606987464766</v>
      </c>
      <c r="S110" s="71">
        <f t="shared" ca="1" si="42"/>
        <v>6658.7631306112735</v>
      </c>
      <c r="T110" s="71">
        <f t="shared" ca="1" si="43"/>
        <v>6655.0804810930549</v>
      </c>
      <c r="U110" s="71">
        <f t="shared" ca="1" si="44"/>
        <v>6640.1850977537742</v>
      </c>
      <c r="V110" s="34" cm="1">
        <f t="array" aca="1" ref="V110" ca="1">+SUMPRODUCT(_xlfn.ANCHORARRAY($L$17)/100,L110:U110)</f>
        <v>6657.7832014999994</v>
      </c>
      <c r="W110" s="24">
        <f t="shared" ref="W110:W122" ca="1" si="59">+L110/L98-1</f>
        <v>2.5558807709924327</v>
      </c>
      <c r="X110" s="24">
        <f t="shared" ref="X110:X122" ca="1" si="60">+U110/U98-1</f>
        <v>2.5878480860386937</v>
      </c>
      <c r="Z110" s="19">
        <f t="shared" ref="Z110:Z122" ca="1" si="61">+L110/U110*100</f>
        <v>100.31166154773612</v>
      </c>
      <c r="AA110" s="24">
        <f t="shared" ref="AA110:AA122" ca="1" si="62">+Z110/Z109-1</f>
        <v>-1.0872867544037268E-3</v>
      </c>
      <c r="AB110" s="24">
        <f>+d1d10index!Q95</f>
        <v>-4.421154300112029E-3</v>
      </c>
      <c r="AC110" s="35">
        <f t="shared" ref="AC110:AC122" si="63">+C110</f>
        <v>45474</v>
      </c>
      <c r="AD110" s="24">
        <f t="shared" ref="AD110:AD122" ca="1" si="64">+Z110/Z98-1</f>
        <v>-8.9098853350715324E-3</v>
      </c>
      <c r="AE110" s="24">
        <f>+d1d10index!Y95</f>
        <v>-5.5460387291039748E-4</v>
      </c>
      <c r="AG110" s="193">
        <f t="shared" ref="AG110:AG122" ca="1" si="65">+W110-X110</f>
        <v>-3.1967315046260936E-2</v>
      </c>
      <c r="AH110" s="193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100.31166154773612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65.608800014019778</v>
      </c>
      <c r="AP110">
        <f t="shared" ref="AP110:AP122" ca="1" si="68">+U110/$U$19-1</f>
        <v>65.401850977537748</v>
      </c>
      <c r="AR110" s="24">
        <f t="shared" ref="AR110:AR122" ca="1" si="69">+AM110-AN110</f>
        <v>1.2265418169852325</v>
      </c>
      <c r="AS110" s="24">
        <f t="shared" ref="AS110:AS122" ca="1" si="70">+AO110-AP110</f>
        <v>0.20694903648202967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6929.7733237840839</v>
      </c>
      <c r="M111" s="71">
        <f t="shared" ca="1" si="36"/>
        <v>6934.0369215973069</v>
      </c>
      <c r="N111" s="71">
        <f t="shared" ca="1" si="37"/>
        <v>6935.8891006601125</v>
      </c>
      <c r="O111" s="71">
        <f t="shared" ca="1" si="38"/>
        <v>6936.7460340238231</v>
      </c>
      <c r="P111" s="71">
        <f t="shared" ca="1" si="39"/>
        <v>6944.4141925290714</v>
      </c>
      <c r="Q111" s="71">
        <f t="shared" ca="1" si="40"/>
        <v>6938.1097032104462</v>
      </c>
      <c r="R111" s="71">
        <f t="shared" ca="1" si="41"/>
        <v>6934.0761200811958</v>
      </c>
      <c r="S111" s="71">
        <f t="shared" ca="1" si="42"/>
        <v>6934.2911267821319</v>
      </c>
      <c r="T111" s="71">
        <f t="shared" ca="1" si="43"/>
        <v>6931.32872739905</v>
      </c>
      <c r="U111" s="71">
        <f ca="1">+SUMPRODUCT($D$13:$I$13,$D111:$I111)/$J$13</f>
        <v>6917.8091051937517</v>
      </c>
      <c r="V111" s="34" cm="1">
        <f t="array" aca="1" ref="V111" ca="1">+SUMPRODUCT(_xlfn.ANCHORARRAY($L$17)/100,L111:U111)</f>
        <v>6932.0728795299983</v>
      </c>
      <c r="W111" s="24">
        <f t="shared" ca="1" si="59"/>
        <v>2.2407201864578736</v>
      </c>
      <c r="X111" s="24">
        <f t="shared" ca="1" si="60"/>
        <v>2.2895147074663789</v>
      </c>
      <c r="Z111" s="19">
        <f t="shared" ca="1" si="61"/>
        <v>100.17294808816493</v>
      </c>
      <c r="AA111" s="24">
        <f t="shared" ca="1" si="62"/>
        <v>-1.3828248623434236E-3</v>
      </c>
      <c r="AB111" s="24">
        <f>+d1d10index!Q96</f>
        <v>-1.3700940124188321E-3</v>
      </c>
      <c r="AC111" s="35">
        <f t="shared" si="63"/>
        <v>45505</v>
      </c>
      <c r="AD111" s="24">
        <f t="shared" ca="1" si="64"/>
        <v>-1.4833349398850282E-2</v>
      </c>
      <c r="AE111" s="24">
        <f>+d1d10index!Y96</f>
        <v>-9.0059823966410768E-3</v>
      </c>
      <c r="AG111" s="193">
        <f t="shared" ca="1" si="65"/>
        <v>-4.8794521008505232E-2</v>
      </c>
      <c r="AH111" s="193">
        <f ca="1">+d1d10_y!AM96</f>
        <v>-5.4001715911697445E-2</v>
      </c>
      <c r="AJ111">
        <f>+d1d10index!I96</f>
        <v>101.01361255581324</v>
      </c>
      <c r="AK111" s="19">
        <f t="shared" ca="1" si="66"/>
        <v>100.17294808816493</v>
      </c>
      <c r="AM111">
        <f ca="1">+NAC_d!BV97/NAC_d!BV$5-1</f>
        <v>68.541999317770319</v>
      </c>
      <c r="AN111">
        <f ca="1">+NAC_d!CE97/NAC_d!CE$5-1</f>
        <v>67.296046971347792</v>
      </c>
      <c r="AO111">
        <f t="shared" ca="1" si="67"/>
        <v>68.297733237840845</v>
      </c>
      <c r="AP111">
        <f t="shared" ca="1" si="68"/>
        <v>68.178091051937528</v>
      </c>
      <c r="AR111" s="24">
        <f t="shared" ca="1" si="69"/>
        <v>1.2459523464225271</v>
      </c>
      <c r="AS111" s="24">
        <f t="shared" ca="1" si="70"/>
        <v>0.11964218590331654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7151.8684599955541</v>
      </c>
      <c r="M112" s="71">
        <f t="shared" ca="1" si="36"/>
        <v>7156.9026073399773</v>
      </c>
      <c r="N112" s="71">
        <f t="shared" ca="1" si="37"/>
        <v>7159.9428576144974</v>
      </c>
      <c r="O112" s="71">
        <f t="shared" ca="1" si="38"/>
        <v>7161.5612607612584</v>
      </c>
      <c r="P112" s="71">
        <f t="shared" ca="1" si="39"/>
        <v>7169.5959828807945</v>
      </c>
      <c r="Q112" s="71">
        <f t="shared" ca="1" si="40"/>
        <v>7163.6948464826128</v>
      </c>
      <c r="R112" s="71">
        <f t="shared" ca="1" si="41"/>
        <v>7160.088713445778</v>
      </c>
      <c r="S112" s="71">
        <f t="shared" ca="1" si="42"/>
        <v>7161.1192347623282</v>
      </c>
      <c r="T112" s="71">
        <f t="shared" ca="1" si="43"/>
        <v>7158.9556412198272</v>
      </c>
      <c r="U112" s="71">
        <f ca="1">+SUMPRODUCT($D$13:$I$13,$D112:$I112)/$J$13</f>
        <v>7146.7771800241972</v>
      </c>
      <c r="V112" s="34" cm="1">
        <f t="array" aca="1" ref="V112" ca="1">+SUMPRODUCT(_xlfn.ANCHORARRAY($L$17)/100,L112:U112)</f>
        <v>7158.1767413299995</v>
      </c>
      <c r="W112" s="24">
        <f t="shared" ca="1" si="59"/>
        <v>1.9437085311034816</v>
      </c>
      <c r="X112" s="24">
        <f t="shared" ca="1" si="60"/>
        <v>2.0003169334109661</v>
      </c>
      <c r="Z112" s="19">
        <f t="shared" ca="1" si="61"/>
        <v>100.07123882336207</v>
      </c>
      <c r="AA112" s="24">
        <f t="shared" ca="1" si="62"/>
        <v>-1.01533664271658E-3</v>
      </c>
      <c r="AB112" s="24">
        <f>+d1d10index!Q97</f>
        <v>-1.8565877631183669E-3</v>
      </c>
      <c r="AC112" s="35">
        <f t="shared" si="63"/>
        <v>45536</v>
      </c>
      <c r="AD112" s="24">
        <f t="shared" ca="1" si="64"/>
        <v>-1.8867474191510802E-2</v>
      </c>
      <c r="AE112" s="24">
        <f>+d1d10index!Y97</f>
        <v>-1.6845491539300705E-2</v>
      </c>
      <c r="AG112" s="193">
        <f t="shared" ca="1" si="65"/>
        <v>-5.6608402307484429E-2</v>
      </c>
      <c r="AH112" s="193">
        <f ca="1">+d1d10_y!AM97</f>
        <v>-8.1295730885359241E-2</v>
      </c>
      <c r="AJ112">
        <f>+d1d10index!I97</f>
        <v>100.82607191883373</v>
      </c>
      <c r="AK112" s="19">
        <f t="shared" ca="1" si="66"/>
        <v>100.07123882336207</v>
      </c>
      <c r="AM112">
        <f ca="1">+NAC_d!BV98/NAC_d!BV$5-1</f>
        <v>70.831081809400644</v>
      </c>
      <c r="AN112">
        <f ca="1">+NAC_d!CE98/NAC_d!CE$5-1</f>
        <v>69.74172304715195</v>
      </c>
      <c r="AO112">
        <f t="shared" ca="1" si="67"/>
        <v>70.518684599955549</v>
      </c>
      <c r="AP112">
        <f t="shared" ca="1" si="68"/>
        <v>70.467771800241977</v>
      </c>
      <c r="AR112" s="24">
        <f t="shared" ca="1" si="69"/>
        <v>1.0893587622486933</v>
      </c>
      <c r="AS112" s="24">
        <f t="shared" ca="1" si="70"/>
        <v>5.0912799713572099E-2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7353.6873779109592</v>
      </c>
      <c r="M113" s="71">
        <f t="shared" ca="1" si="36"/>
        <v>7360.550855358063</v>
      </c>
      <c r="N113" s="71">
        <f t="shared" ca="1" si="37"/>
        <v>7365.2370855061554</v>
      </c>
      <c r="O113" s="71">
        <f t="shared" ca="1" si="38"/>
        <v>7368.3949383479985</v>
      </c>
      <c r="P113" s="71">
        <f t="shared" ca="1" si="39"/>
        <v>7376.4264030998856</v>
      </c>
      <c r="Q113" s="71">
        <f t="shared" ca="1" si="40"/>
        <v>7372.0559382941829</v>
      </c>
      <c r="R113" s="71">
        <f t="shared" ca="1" si="41"/>
        <v>7369.2766334901871</v>
      </c>
      <c r="S113" s="71">
        <f t="shared" ca="1" si="42"/>
        <v>7371.2677755399409</v>
      </c>
      <c r="T113" s="71">
        <f t="shared" ca="1" si="43"/>
        <v>7370.1475336917192</v>
      </c>
      <c r="U113" s="71">
        <f t="shared" ref="U113:U126" ca="1" si="71">+SUMPRODUCT($D$13:$I$13,$D113:$I113)/$J$13</f>
        <v>7360.2705977953874</v>
      </c>
      <c r="V113" s="34" cm="1">
        <f t="array" aca="1" ref="V113" ca="1">+SUMPRODUCT(_xlfn.ANCHORARRAY($L$17)/100,L113:U113)</f>
        <v>7367.0266754700006</v>
      </c>
      <c r="W113" s="24">
        <f t="shared" ca="1" si="59"/>
        <v>1.7868810764297827</v>
      </c>
      <c r="X113" s="24">
        <f t="shared" ca="1" si="60"/>
        <v>1.836395260517147</v>
      </c>
      <c r="Z113" s="19">
        <f t="shared" ca="1" si="61"/>
        <v>99.910557366105536</v>
      </c>
      <c r="AA113" s="24">
        <f t="shared" ca="1" si="62"/>
        <v>-1.6056707116433033E-3</v>
      </c>
      <c r="AB113" s="24">
        <f>+d1d10index!Q98</f>
        <v>-4.2780458310496261E-3</v>
      </c>
      <c r="AC113" s="35">
        <f t="shared" si="63"/>
        <v>45566</v>
      </c>
      <c r="AD113" s="24">
        <f t="shared" ca="1" si="64"/>
        <v>-1.7456729242431468E-2</v>
      </c>
      <c r="AE113" s="24">
        <f>+d1d10index!Y98</f>
        <v>-2.0019552486076564E-2</v>
      </c>
      <c r="AG113" s="193">
        <f t="shared" ca="1" si="65"/>
        <v>-4.9514184087364299E-2</v>
      </c>
      <c r="AH113" s="193">
        <f ca="1">+d1d10_y!AM98</f>
        <v>-8.3310095042170573E-2</v>
      </c>
      <c r="AJ113">
        <f>+d1d10index!I98</f>
        <v>100.39473336220026</v>
      </c>
      <c r="AK113" s="19">
        <f t="shared" ca="1" si="66"/>
        <v>99.910557366105536</v>
      </c>
      <c r="AM113">
        <f ca="1">+NAC_d!BV99/NAC_d!BV$5-1</f>
        <v>72.567661583570114</v>
      </c>
      <c r="AN113">
        <f ca="1">+NAC_d!CE99/NAC_d!CE$5-1</f>
        <v>71.816736431544328</v>
      </c>
      <c r="AO113">
        <f t="shared" ca="1" si="67"/>
        <v>72.536873779109598</v>
      </c>
      <c r="AP113">
        <f t="shared" ca="1" si="68"/>
        <v>72.602705977953889</v>
      </c>
      <c r="AR113" s="24">
        <f t="shared" ca="1" si="69"/>
        <v>0.75092515202578625</v>
      </c>
      <c r="AS113" s="24">
        <f t="shared" ca="1" si="70"/>
        <v>-6.5832198844290701E-2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7549.0596362496753</v>
      </c>
      <c r="M114" s="71">
        <f t="shared" ca="1" si="36"/>
        <v>7557.3479868101922</v>
      </c>
      <c r="N114" s="71">
        <f t="shared" ca="1" si="37"/>
        <v>7563.0428841593548</v>
      </c>
      <c r="O114" s="71">
        <f t="shared" ca="1" si="38"/>
        <v>7566.6455748751951</v>
      </c>
      <c r="P114" s="71">
        <f t="shared" ca="1" si="39"/>
        <v>7574.8301541277533</v>
      </c>
      <c r="Q114" s="71">
        <f t="shared" ca="1" si="40"/>
        <v>7571.769060738543</v>
      </c>
      <c r="R114" s="71">
        <f t="shared" ca="1" si="41"/>
        <v>7569.4549419463237</v>
      </c>
      <c r="S114" s="71">
        <f t="shared" ca="1" si="42"/>
        <v>7571.8141285959964</v>
      </c>
      <c r="T114" s="71">
        <f t="shared" ca="1" si="43"/>
        <v>7571.8445468900636</v>
      </c>
      <c r="U114" s="71">
        <f t="shared" ca="1" si="71"/>
        <v>7563.5943692364717</v>
      </c>
      <c r="V114" s="34" cm="1">
        <f t="array" aca="1" ref="V114" ca="1">+SUMPRODUCT(_xlfn.ANCHORARRAY($L$17)/100,L114:U114)</f>
        <v>7567.0302757099998</v>
      </c>
      <c r="W114" s="24">
        <f t="shared" ca="1" si="59"/>
        <v>1.5256700243849171</v>
      </c>
      <c r="X114" s="24">
        <f t="shared" ca="1" si="60"/>
        <v>1.5681208278558705</v>
      </c>
      <c r="Z114" s="19">
        <f t="shared" ca="1" si="61"/>
        <v>99.807832992129846</v>
      </c>
      <c r="AA114" s="24">
        <f t="shared" ca="1" si="62"/>
        <v>-1.0281633561434189E-3</v>
      </c>
      <c r="AB114" s="24">
        <f>+d1d10index!Q99</f>
        <v>-5.61010477490409E-3</v>
      </c>
      <c r="AC114" s="35">
        <f t="shared" si="63"/>
        <v>45597</v>
      </c>
      <c r="AD114" s="24">
        <f t="shared" ca="1" si="64"/>
        <v>-1.6529908955411621E-2</v>
      </c>
      <c r="AE114" s="24">
        <f>+d1d10index!Y99</f>
        <v>-3.1336935852675718E-2</v>
      </c>
      <c r="AG114" s="193">
        <f t="shared" ca="1" si="65"/>
        <v>-4.2450803470953424E-2</v>
      </c>
      <c r="AH114" s="193">
        <f ca="1">+d1d10_y!AM99</f>
        <v>-0.10546766823358</v>
      </c>
      <c r="AJ114">
        <f>+d1d10index!I99</f>
        <v>99.83150838918975</v>
      </c>
      <c r="AK114" s="19">
        <f t="shared" ca="1" si="66"/>
        <v>99.807832992129846</v>
      </c>
      <c r="AM114">
        <f ca="1">+NAC_d!BV100/NAC_d!BV$5-1</f>
        <v>74.026992185467677</v>
      </c>
      <c r="AN114">
        <f ca="1">+NAC_d!CE100/NAC_d!CE$5-1</f>
        <v>73.791414449092414</v>
      </c>
      <c r="AO114">
        <f t="shared" ca="1" si="67"/>
        <v>74.49059636249676</v>
      </c>
      <c r="AP114">
        <f t="shared" ca="1" si="68"/>
        <v>74.635943692364734</v>
      </c>
      <c r="AR114" s="24">
        <f t="shared" ca="1" si="69"/>
        <v>0.23557773637526225</v>
      </c>
      <c r="AS114" s="24">
        <f t="shared" ca="1" si="70"/>
        <v>-0.14534732986797394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7784.3253469186438</v>
      </c>
      <c r="M115" s="71">
        <f t="shared" ca="1" si="36"/>
        <v>7794.4988079768091</v>
      </c>
      <c r="N115" s="71">
        <f t="shared" ca="1" si="37"/>
        <v>7802.5071884167401</v>
      </c>
      <c r="O115" s="71">
        <f t="shared" ca="1" si="38"/>
        <v>7806.9877925584542</v>
      </c>
      <c r="P115" s="71">
        <f t="shared" ca="1" si="39"/>
        <v>7815.1784354493275</v>
      </c>
      <c r="Q115" s="71">
        <f t="shared" ca="1" si="40"/>
        <v>7812.79302110353</v>
      </c>
      <c r="R115" s="71">
        <f t="shared" ca="1" si="41"/>
        <v>7811.3440282580677</v>
      </c>
      <c r="S115" s="71">
        <f t="shared" ca="1" si="42"/>
        <v>7814.5274169958129</v>
      </c>
      <c r="T115" s="71">
        <f t="shared" ca="1" si="43"/>
        <v>7815.2783274777939</v>
      </c>
      <c r="U115" s="71">
        <f t="shared" ca="1" si="71"/>
        <v>7810.2256237755255</v>
      </c>
      <c r="V115" s="34" cm="1">
        <f t="array" aca="1" ref="V115" ca="1">+SUMPRODUCT(_xlfn.ANCHORARRAY($L$17)/100,L115:U115)</f>
        <v>7808.9125447100014</v>
      </c>
      <c r="W115" s="24">
        <f t="shared" ca="1" si="59"/>
        <v>1.0285879496766039</v>
      </c>
      <c r="X115" s="24">
        <f t="shared" ca="1" si="60"/>
        <v>1.0681244758200426</v>
      </c>
      <c r="Z115" s="19">
        <f t="shared" ca="1" si="61"/>
        <v>99.668379914940772</v>
      </c>
      <c r="AA115" s="24">
        <f t="shared" ca="1" si="62"/>
        <v>-1.3972157596094936E-3</v>
      </c>
      <c r="AB115" s="24">
        <f>+d1d10index!Q100</f>
        <v>-1.3463363796152317E-3</v>
      </c>
      <c r="AC115" s="35">
        <f t="shared" si="63"/>
        <v>45627</v>
      </c>
      <c r="AD115" s="24">
        <f t="shared" ca="1" si="64"/>
        <v>-1.9117092131392233E-2</v>
      </c>
      <c r="AE115" s="24">
        <f>+d1d10index!Y100</f>
        <v>-3.515985381622988E-2</v>
      </c>
      <c r="AG115" s="193">
        <f t="shared" ca="1" si="65"/>
        <v>-3.9536526143438611E-2</v>
      </c>
      <c r="AH115" s="193">
        <f ca="1">+d1d10_y!AM100</f>
        <v>-0.10306516840305857</v>
      </c>
      <c r="AJ115">
        <f>+d1d10index!I100</f>
        <v>99.697101597613525</v>
      </c>
      <c r="AK115" s="19">
        <f t="shared" ca="1" si="66"/>
        <v>99.668379914940772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76.84325346918645</v>
      </c>
      <c r="AP115">
        <f t="shared" ca="1" si="68"/>
        <v>77.10225623775527</v>
      </c>
      <c r="AR115" s="24">
        <f t="shared" ca="1" si="69"/>
        <v>0.15855538029715888</v>
      </c>
      <c r="AS115" s="24">
        <f t="shared" ca="1" si="70"/>
        <v>-0.25900276856881987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7976.4864984978312</v>
      </c>
      <c r="M116" s="71">
        <f t="shared" ca="1" si="36"/>
        <v>7985.544218593338</v>
      </c>
      <c r="N116" s="71">
        <f t="shared" ca="1" si="37"/>
        <v>7991.7469300306348</v>
      </c>
      <c r="O116" s="71">
        <f t="shared" ca="1" si="38"/>
        <v>7995.2018163849143</v>
      </c>
      <c r="P116" s="71">
        <f t="shared" ca="1" si="39"/>
        <v>8002.2925839729769</v>
      </c>
      <c r="Q116" s="71">
        <f t="shared" ca="1" si="40"/>
        <v>8000.3446691545787</v>
      </c>
      <c r="R116" s="71">
        <f t="shared" ca="1" si="41"/>
        <v>7998.6802903692405</v>
      </c>
      <c r="S116" s="71">
        <f t="shared" ca="1" si="42"/>
        <v>8000.7221703646737</v>
      </c>
      <c r="T116" s="71">
        <f t="shared" ca="1" si="43"/>
        <v>8000.93136724743</v>
      </c>
      <c r="U116" s="71">
        <f t="shared" ca="1" si="71"/>
        <v>7995.2012603284875</v>
      </c>
      <c r="V116" s="34" cm="1">
        <f t="array" aca="1" ref="V116" ca="1">+SUMPRODUCT(_xlfn.ANCHORARRAY($L$17)/100,L116:U116)</f>
        <v>7996.1693189399994</v>
      </c>
      <c r="W116" s="24">
        <f t="shared" ca="1" si="59"/>
        <v>0.72643206391774751</v>
      </c>
      <c r="X116" s="24">
        <f t="shared" ca="1" si="60"/>
        <v>0.7638065130015157</v>
      </c>
      <c r="Z116" s="19">
        <f t="shared" ca="1" si="61"/>
        <v>99.765925069034637</v>
      </c>
      <c r="AA116" s="24">
        <f t="shared" ca="1" si="62"/>
        <v>9.7869709708442443E-4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-2.1189653631660033E-2</v>
      </c>
      <c r="AE116" s="24">
        <f>+d1d10index!Y101</f>
        <v>-3.1512753908834235E-2</v>
      </c>
      <c r="AG116" s="193">
        <f t="shared" ca="1" si="65"/>
        <v>-3.7374449083768191E-2</v>
      </c>
      <c r="AH116" s="193">
        <f ca="1">+d1d10_y!AM101</f>
        <v>-8.1530160108874039E-2</v>
      </c>
      <c r="AJ116">
        <f>+d1d10index!I101</f>
        <v>99.432919152120974</v>
      </c>
      <c r="AK116" s="19">
        <f t="shared" ca="1" si="66"/>
        <v>99.765925069034637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78.764864984978317</v>
      </c>
      <c r="AP116">
        <f t="shared" ca="1" si="68"/>
        <v>78.952012603284885</v>
      </c>
      <c r="AR116" s="24">
        <f t="shared" ca="1" si="69"/>
        <v>6.4210172146928812E-2</v>
      </c>
      <c r="AS116" s="24">
        <f t="shared" ca="1" si="70"/>
        <v>-0.18714761830656812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8204.9534263823789</v>
      </c>
      <c r="M117" s="71">
        <f t="shared" ca="1" si="36"/>
        <v>8217.0285009926592</v>
      </c>
      <c r="N117" s="71">
        <f t="shared" ca="1" si="37"/>
        <v>8224.112338029965</v>
      </c>
      <c r="O117" s="71">
        <f t="shared" ca="1" si="38"/>
        <v>8228.4545629944751</v>
      </c>
      <c r="P117" s="71">
        <f t="shared" ca="1" si="39"/>
        <v>8236.6502602257606</v>
      </c>
      <c r="Q117" s="71">
        <f t="shared" ca="1" si="40"/>
        <v>8235.6081274276185</v>
      </c>
      <c r="R117" s="71">
        <f t="shared" ca="1" si="41"/>
        <v>8233.5762732226867</v>
      </c>
      <c r="S117" s="71">
        <f t="shared" ca="1" si="42"/>
        <v>8235.4357033164142</v>
      </c>
      <c r="T117" s="71">
        <f t="shared" ca="1" si="43"/>
        <v>8235.6714108346841</v>
      </c>
      <c r="U117" s="71">
        <f t="shared" ca="1" si="71"/>
        <v>8228.3950446494164</v>
      </c>
      <c r="V117" s="34" cm="1">
        <f t="array" aca="1" ref="V117" ca="1">+SUMPRODUCT(_xlfn.ANCHORARRAY($L$17)/100,L117:U117)</f>
        <v>8229.8003324399997</v>
      </c>
      <c r="W117" s="24">
        <f t="shared" ca="1" si="59"/>
        <v>0.58699491195263587</v>
      </c>
      <c r="X117" s="24">
        <f t="shared" ca="1" si="60"/>
        <v>0.6138456999302162</v>
      </c>
      <c r="Z117" s="19">
        <f t="shared" ca="1" si="61"/>
        <v>99.715113115743264</v>
      </c>
      <c r="AA117" s="24">
        <f t="shared" ca="1" si="62"/>
        <v>-5.0931170393309078E-4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-1.6637766534149723E-2</v>
      </c>
      <c r="AE117" s="24">
        <f>+d1d10index!Y102</f>
        <v>-2.3530621791211681E-2</v>
      </c>
      <c r="AG117" s="193">
        <f t="shared" ca="1" si="65"/>
        <v>-2.6850787977580337E-2</v>
      </c>
      <c r="AH117" s="193">
        <f ca="1">+d1d10_y!AM102</f>
        <v>-5.207190242473847E-2</v>
      </c>
      <c r="AJ117">
        <f>+d1d10index!I102</f>
        <v>99.753250829811691</v>
      </c>
      <c r="AK117" s="19">
        <f t="shared" ca="1" si="66"/>
        <v>99.715113115743264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81.049534263823801</v>
      </c>
      <c r="AP117">
        <f t="shared" ca="1" si="68"/>
        <v>81.283950446494174</v>
      </c>
      <c r="AR117" s="24">
        <f t="shared" ca="1" si="69"/>
        <v>0.2561067835725197</v>
      </c>
      <c r="AS117" s="24">
        <f t="shared" ca="1" si="70"/>
        <v>-0.23441618267037256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8470.4364833768013</v>
      </c>
      <c r="M118" s="71">
        <f t="shared" ca="1" si="36"/>
        <v>8482.4668827477344</v>
      </c>
      <c r="N118" s="71">
        <f t="shared" ca="1" si="37"/>
        <v>8489.0208182461847</v>
      </c>
      <c r="O118" s="71">
        <f t="shared" ca="1" si="38"/>
        <v>8491.4667005722404</v>
      </c>
      <c r="P118" s="71">
        <f t="shared" ca="1" si="39"/>
        <v>8500.1533402759451</v>
      </c>
      <c r="Q118" s="71">
        <f t="shared" ca="1" si="40"/>
        <v>8498.7344770551408</v>
      </c>
      <c r="R118" s="71">
        <f t="shared" ca="1" si="41"/>
        <v>8496.1263651804802</v>
      </c>
      <c r="S118" s="71">
        <f t="shared" ca="1" si="42"/>
        <v>8497.0063739613688</v>
      </c>
      <c r="T118" s="71">
        <f t="shared" ca="1" si="43"/>
        <v>8497.5388027563949</v>
      </c>
      <c r="U118" s="71">
        <f t="shared" ca="1" si="71"/>
        <v>8489.492281503266</v>
      </c>
      <c r="V118" s="34" cm="1">
        <f t="array" aca="1" ref="V118" ca="1">+SUMPRODUCT(_xlfn.ANCHORARRAY($L$17)/100,L118:U118)</f>
        <v>8492.5718309899985</v>
      </c>
      <c r="W118" s="24">
        <f t="shared" ca="1" si="59"/>
        <v>0.50147304373584856</v>
      </c>
      <c r="X118" s="24">
        <f t="shared" ca="1" si="60"/>
        <v>0.51992421984985171</v>
      </c>
      <c r="Z118" s="19">
        <f t="shared" ca="1" si="61"/>
        <v>99.775536657616342</v>
      </c>
      <c r="AA118" s="24">
        <f t="shared" ca="1" si="62"/>
        <v>6.0596172420668282E-4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-1.2139536874954171E-2</v>
      </c>
      <c r="AE118" s="24">
        <f>+d1d10index!Y103</f>
        <v>-1.3329339882908742E-2</v>
      </c>
      <c r="AG118" s="193">
        <f t="shared" ca="1" si="65"/>
        <v>-1.8451176114003154E-2</v>
      </c>
      <c r="AH118" s="193">
        <f ca="1">+d1d10_y!AM103</f>
        <v>-3.0405536704033675E-2</v>
      </c>
      <c r="AJ118">
        <f>+d1d10index!I103</f>
        <v>100.58544591974035</v>
      </c>
      <c r="AK118" s="19">
        <f t="shared" ca="1" si="66"/>
        <v>99.775536657616342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83.704364833768025</v>
      </c>
      <c r="AP118">
        <f t="shared" ca="1" si="68"/>
        <v>83.894922815032672</v>
      </c>
      <c r="AR118" s="24">
        <f t="shared" ca="1" si="69"/>
        <v>0.8419727070303793</v>
      </c>
      <c r="AS118" s="24">
        <f t="shared" ca="1" si="70"/>
        <v>-0.19055798126464651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8741.9068882217816</v>
      </c>
      <c r="M119" s="71">
        <f t="shared" ca="1" si="36"/>
        <v>8754.8660734039786</v>
      </c>
      <c r="N119" s="71">
        <f t="shared" ca="1" si="37"/>
        <v>8762.2528842416523</v>
      </c>
      <c r="O119" s="71">
        <f t="shared" ca="1" si="38"/>
        <v>8764.4468896287963</v>
      </c>
      <c r="P119" s="71">
        <f t="shared" ca="1" si="39"/>
        <v>8774.361061618225</v>
      </c>
      <c r="Q119" s="71">
        <f t="shared" ca="1" si="40"/>
        <v>8772.1856178362814</v>
      </c>
      <c r="R119" s="71">
        <f t="shared" ca="1" si="41"/>
        <v>8769.1818807514392</v>
      </c>
      <c r="S119" s="71">
        <f t="shared" ca="1" si="42"/>
        <v>8770.1779576710578</v>
      </c>
      <c r="T119" s="71">
        <f t="shared" ca="1" si="43"/>
        <v>8770.869830760581</v>
      </c>
      <c r="U119" s="71">
        <f t="shared" ca="1" si="71"/>
        <v>8761.9951338465926</v>
      </c>
      <c r="V119" s="34" cm="1">
        <f t="array" aca="1" ref="V119" ca="1">+SUMPRODUCT(_xlfn.ANCHORARRAY($L$17)/100,L119:U119)</f>
        <v>8765.587736190002</v>
      </c>
      <c r="W119" s="24">
        <f t="shared" ca="1" si="59"/>
        <v>0.45957530134564739</v>
      </c>
      <c r="X119" s="24">
        <f t="shared" ca="1" si="60"/>
        <v>0.47515838693297119</v>
      </c>
      <c r="Z119" s="19">
        <f t="shared" ca="1" si="61"/>
        <v>99.770734343971355</v>
      </c>
      <c r="AA119" s="24">
        <f t="shared" ca="1" si="62"/>
        <v>-4.8131173290166807E-5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-1.0563669450927793E-2</v>
      </c>
      <c r="AE119" s="24">
        <f>+d1d10index!Y104</f>
        <v>-9.6417193998181716E-3</v>
      </c>
      <c r="AG119" s="193">
        <f t="shared" ca="1" si="65"/>
        <v>-1.5583085587323797E-2</v>
      </c>
      <c r="AH119" s="193">
        <f ca="1">+d1d10_y!AM104</f>
        <v>-1.8074406240404128E-2</v>
      </c>
      <c r="AJ119">
        <f>+d1d10index!I104</f>
        <v>100.73625566679566</v>
      </c>
      <c r="AK119" s="19">
        <f t="shared" ca="1" si="66"/>
        <v>99.770734343971355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86.419068882217829</v>
      </c>
      <c r="AP119">
        <f t="shared" ca="1" si="68"/>
        <v>86.619951338465938</v>
      </c>
      <c r="AR119" s="24">
        <f t="shared" ca="1" si="69"/>
        <v>0.96979121979943272</v>
      </c>
      <c r="AS119" s="24">
        <f t="shared" ca="1" si="70"/>
        <v>-0.20088245624810952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8932.1628390990118</v>
      </c>
      <c r="M120" s="71">
        <f t="shared" ca="1" si="36"/>
        <v>8945.8926073753591</v>
      </c>
      <c r="N120" s="71">
        <f t="shared" ca="1" si="37"/>
        <v>8954.1384141706822</v>
      </c>
      <c r="O120" s="71">
        <f t="shared" ca="1" si="38"/>
        <v>8957.2294644656213</v>
      </c>
      <c r="P120" s="71">
        <f t="shared" ca="1" si="39"/>
        <v>8969.4798042407056</v>
      </c>
      <c r="Q120" s="71">
        <f t="shared" ca="1" si="40"/>
        <v>8965.8308047355549</v>
      </c>
      <c r="R120" s="71">
        <f t="shared" ca="1" si="41"/>
        <v>8962.0364269373767</v>
      </c>
      <c r="S120" s="71">
        <f t="shared" ca="1" si="42"/>
        <v>8963.9526438768171</v>
      </c>
      <c r="T120" s="71">
        <f t="shared" ca="1" si="43"/>
        <v>8964.6704315906481</v>
      </c>
      <c r="U120" s="71">
        <f t="shared" ca="1" si="71"/>
        <v>8952.7836964870567</v>
      </c>
      <c r="V120" s="34" cm="1">
        <f t="array" aca="1" ref="V120" ca="1">+SUMPRODUCT(_xlfn.ANCHORARRAY($L$17)/100,L120:U120)</f>
        <v>8958.2244981399981</v>
      </c>
      <c r="W120" s="24">
        <f t="shared" ca="1" si="59"/>
        <v>0.43961992516299486</v>
      </c>
      <c r="X120" s="24">
        <f t="shared" ca="1" si="60"/>
        <v>0.45192056638712064</v>
      </c>
      <c r="Z120" s="19">
        <f t="shared" ca="1" si="61"/>
        <v>99.769670997455947</v>
      </c>
      <c r="AA120" s="24">
        <f t="shared" ca="1" si="62"/>
        <v>-1.0657900058608227E-5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-8.4719794656080705E-3</v>
      </c>
      <c r="AE120" s="24">
        <f>+d1d10index!Y105</f>
        <v>-1.5072514557763483E-2</v>
      </c>
      <c r="AG120" s="193">
        <f t="shared" ca="1" si="65"/>
        <v>-1.2300641224125775E-2</v>
      </c>
      <c r="AH120" s="193">
        <f ca="1">+d1d10_y!AM105</f>
        <v>-2.6018564188934112E-2</v>
      </c>
      <c r="AJ120">
        <f>+d1d10index!I105</f>
        <v>100.42219934010961</v>
      </c>
      <c r="AK120" s="19">
        <f t="shared" ca="1" si="66"/>
        <v>99.769670997455947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88.321628390990128</v>
      </c>
      <c r="AP120">
        <f t="shared" ca="1" si="68"/>
        <v>88.527836964870573</v>
      </c>
      <c r="AR120" s="24">
        <f t="shared" ca="1" si="69"/>
        <v>0.63500817774381346</v>
      </c>
      <c r="AS120" s="24">
        <f t="shared" ca="1" si="70"/>
        <v>-0.20620857388044556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9075.8074085259395</v>
      </c>
      <c r="M121" s="71">
        <f t="shared" ca="1" si="36"/>
        <v>9091.4759417452078</v>
      </c>
      <c r="N121" s="71">
        <f t="shared" ca="1" si="37"/>
        <v>9102.5058439012992</v>
      </c>
      <c r="O121" s="71">
        <f t="shared" ca="1" si="38"/>
        <v>9107.4321985639162</v>
      </c>
      <c r="P121" s="71">
        <f t="shared" ca="1" si="39"/>
        <v>9118.4761007140842</v>
      </c>
      <c r="Q121" s="71">
        <f t="shared" ca="1" si="40"/>
        <v>9117.1907807459465</v>
      </c>
      <c r="R121" s="71">
        <f t="shared" ca="1" si="41"/>
        <v>9115.3266980186927</v>
      </c>
      <c r="S121" s="71">
        <f t="shared" ca="1" si="42"/>
        <v>9118.6986688487104</v>
      </c>
      <c r="T121" s="71">
        <f t="shared" ca="1" si="43"/>
        <v>9121.0296442133968</v>
      </c>
      <c r="U121" s="71">
        <f t="shared" ca="1" si="71"/>
        <v>9115.414515434315</v>
      </c>
      <c r="V121" s="34" cm="1">
        <f t="array" aca="1" ref="V121" ca="1">+SUMPRODUCT(_xlfn.ANCHORARRAY($L$17)/100,L121:U121)</f>
        <v>9111.6405474000003</v>
      </c>
      <c r="W121" s="24">
        <f t="shared" ca="1" si="59"/>
        <v>0.41307055070836141</v>
      </c>
      <c r="X121" s="24">
        <f t="shared" ca="1" si="60"/>
        <v>0.42521006346852497</v>
      </c>
      <c r="Z121" s="19">
        <f t="shared" ca="1" si="61"/>
        <v>99.565493079428123</v>
      </c>
      <c r="AA121" s="24">
        <f t="shared" ca="1" si="62"/>
        <v>-2.0464928468395538E-3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-8.5177007034454855E-3</v>
      </c>
      <c r="AE121" s="24">
        <f>+d1d10index!Y106</f>
        <v>-1.5262890505063798E-2</v>
      </c>
      <c r="AG121" s="193">
        <f t="shared" ca="1" si="65"/>
        <v>-1.2139512760163562E-2</v>
      </c>
      <c r="AH121" s="193">
        <f ca="1">+d1d10_y!AM106</f>
        <v>-2.9439506583144759E-2</v>
      </c>
      <c r="AJ121">
        <f>+d1d10index!I106</f>
        <v>100.05066504636855</v>
      </c>
      <c r="AK121" s="19">
        <f t="shared" ca="1" si="66"/>
        <v>99.565493079428123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89.758074085259409</v>
      </c>
      <c r="AP121">
        <f t="shared" ca="1" si="68"/>
        <v>90.154145154343169</v>
      </c>
      <c r="AR121" s="24">
        <f t="shared" ca="1" si="69"/>
        <v>0.11125007216546123</v>
      </c>
      <c r="AS121" s="24">
        <f t="shared" ca="1" si="70"/>
        <v>-0.39607106908376011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9208.9466207885798</v>
      </c>
      <c r="M122" s="71">
        <f t="shared" ca="1" si="36"/>
        <v>9225.005044798716</v>
      </c>
      <c r="N122" s="71">
        <f t="shared" ca="1" si="37"/>
        <v>9235.8906813276681</v>
      </c>
      <c r="O122" s="71">
        <f t="shared" ca="1" si="38"/>
        <v>9241.4837893832482</v>
      </c>
      <c r="P122" s="71">
        <f t="shared" ca="1" si="39"/>
        <v>9251.9531768031447</v>
      </c>
      <c r="Q122" s="71">
        <f t="shared" ca="1" si="40"/>
        <v>9251.9300382979072</v>
      </c>
      <c r="R122" s="71">
        <f t="shared" ca="1" si="41"/>
        <v>9250.4350251590731</v>
      </c>
      <c r="S122" s="71">
        <f t="shared" ca="1" si="42"/>
        <v>9253.8936933414334</v>
      </c>
      <c r="T122" s="71">
        <f t="shared" ca="1" si="43"/>
        <v>9256.5667475360187</v>
      </c>
      <c r="U122" s="71">
        <f t="shared" ca="1" si="71"/>
        <v>9251.6466885146583</v>
      </c>
      <c r="V122" s="34" cm="1">
        <f t="array" aca="1" ref="V122" ca="1">+SUMPRODUCT(_xlfn.ANCHORARRAY($L$17)/100,L122:U122)</f>
        <v>9246.4302789499998</v>
      </c>
      <c r="W122" s="24">
        <f t="shared" ca="1" si="59"/>
        <v>0.38254203931767083</v>
      </c>
      <c r="X122" s="24">
        <f t="shared" ca="1" si="60"/>
        <v>0.39328144506759055</v>
      </c>
      <c r="Z122" s="19">
        <f t="shared" ca="1" si="61"/>
        <v>99.538459809764589</v>
      </c>
      <c r="AA122" s="24">
        <f t="shared" ca="1" si="62"/>
        <v>-2.7151243696410532E-4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-7.707994524680295E-3</v>
      </c>
      <c r="AE122" s="24">
        <f>+d1d10index!Y107</f>
        <v>-1.2758071059414178E-2</v>
      </c>
      <c r="AG122" s="193">
        <f t="shared" ca="1" si="65"/>
        <v>-1.0739405749919717E-2</v>
      </c>
      <c r="AH122" s="193">
        <f ca="1">+d1d10_y!AM107</f>
        <v>-2.6412674848101503E-2</v>
      </c>
      <c r="AJ122">
        <f>+d1d10index!I107</f>
        <v>99.861693617353183</v>
      </c>
      <c r="AK122" s="19">
        <f t="shared" ca="1" si="66"/>
        <v>99.538459809764589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91.089466207885806</v>
      </c>
      <c r="AP122">
        <f t="shared" ca="1" si="68"/>
        <v>91.516466885146599</v>
      </c>
      <c r="AR122" s="24">
        <f t="shared" ca="1" si="69"/>
        <v>-7.3199064592117224E-2</v>
      </c>
      <c r="AS122" s="24">
        <f t="shared" ca="1" si="70"/>
        <v>-0.42700067726079283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9393.163795820732</v>
      </c>
      <c r="M123" s="71">
        <f t="shared" ca="1" si="36"/>
        <v>9411.5758572515333</v>
      </c>
      <c r="N123" s="71">
        <f t="shared" ca="1" si="37"/>
        <v>9424.0137930051187</v>
      </c>
      <c r="O123" s="71">
        <f t="shared" ca="1" si="38"/>
        <v>9430.0607141630699</v>
      </c>
      <c r="P123" s="71">
        <f t="shared" ca="1" si="39"/>
        <v>9442.1940994665056</v>
      </c>
      <c r="Q123" s="71">
        <f t="shared" ca="1" si="40"/>
        <v>9441.9512923424718</v>
      </c>
      <c r="R123" s="71">
        <f t="shared" ca="1" si="41"/>
        <v>9440.1028319854031</v>
      </c>
      <c r="S123" s="71">
        <f t="shared" ca="1" si="42"/>
        <v>9443.8839891388143</v>
      </c>
      <c r="T123" s="71">
        <f t="shared" ca="1" si="43"/>
        <v>9446.9040191490731</v>
      </c>
      <c r="U123" s="71">
        <f t="shared" ca="1" si="71"/>
        <v>9441.0619026986551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0.35547922809854415</v>
      </c>
      <c r="X123" s="24">
        <f t="shared" ref="X123" ca="1" si="74">+U123/U111-1</f>
        <v>0.36474738737883006</v>
      </c>
      <c r="Z123" s="19">
        <f t="shared" ref="Z123" ca="1" si="75">+L123/U123*100</f>
        <v>99.492661870332284</v>
      </c>
      <c r="AA123" s="24">
        <f t="shared" ref="AA123" ca="1" si="76">+Z123/Z122-1</f>
        <v>-4.6010295437393101E-4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-6.7911170711867364E-3</v>
      </c>
      <c r="AE123" s="24">
        <f>+d1d10index!Y108</f>
        <v>-1.4322436171131603E-2</v>
      </c>
      <c r="AG123" s="193">
        <f t="shared" ref="AG123" ca="1" si="79">+W123-X123</f>
        <v>-9.2681592802859036E-3</v>
      </c>
      <c r="AH123" s="193">
        <f ca="1">+d1d10_y!AM108</f>
        <v>-2.8217276022957316E-2</v>
      </c>
      <c r="AJ123">
        <f>+d1d10index!I108</f>
        <v>99.566851537567189</v>
      </c>
      <c r="AK123" s="19">
        <f t="shared" ref="AK123" ca="1" si="80">+Z123</f>
        <v>99.492661870332284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92.931637958207332</v>
      </c>
      <c r="AP123">
        <f t="shared" ref="AP123" ca="1" si="82">+U123/$U$19-1</f>
        <v>93.410619026986566</v>
      </c>
      <c r="AR123" s="24">
        <f t="shared" ref="AR123" ca="1" si="83">+AM123-AN123</f>
        <v>-0.28370452241935595</v>
      </c>
      <c r="AS123" s="24">
        <f t="shared" ref="AS123" ca="1" si="84">+AO123-AP123</f>
        <v>-0.47898106877923396</v>
      </c>
    </row>
    <row r="124" spans="2:45" x14ac:dyDescent="0.25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9566.2770680536814</v>
      </c>
      <c r="M124" s="71">
        <f t="shared" ca="1" si="36"/>
        <v>9586.8316405619116</v>
      </c>
      <c r="N124" s="71">
        <f t="shared" ca="1" si="37"/>
        <v>9600.5930034950816</v>
      </c>
      <c r="O124" s="71">
        <f t="shared" ca="1" si="38"/>
        <v>9607.693928278959</v>
      </c>
      <c r="P124" s="71">
        <f t="shared" ca="1" si="39"/>
        <v>9620.423130393312</v>
      </c>
      <c r="Q124" s="71">
        <f t="shared" ca="1" si="40"/>
        <v>9621.2031181438324</v>
      </c>
      <c r="R124" s="71">
        <f t="shared" ca="1" si="41"/>
        <v>9619.6128062099033</v>
      </c>
      <c r="S124" s="71">
        <f t="shared" ca="1" si="42"/>
        <v>9623.877783632719</v>
      </c>
      <c r="T124" s="71">
        <f t="shared" ca="1" si="43"/>
        <v>9627.5591840337329</v>
      </c>
      <c r="U124" s="71">
        <f t="shared" ca="1" si="71"/>
        <v>9622.3289079369406</v>
      </c>
      <c r="V124" s="34" cm="1">
        <f t="array" aca="1" ref="V124" ca="1">+SUMPRODUCT(_xlfn.ANCHORARRAY($L$17)/100,L124:U124)</f>
        <v>9614.4763457999998</v>
      </c>
      <c r="W124" s="24">
        <f t="shared" ref="W124" ca="1" si="86">+L124/L112-1</f>
        <v>0.33759130520412683</v>
      </c>
      <c r="X124" s="24">
        <f t="shared" ref="X124" ca="1" si="87">+U124/U112-1</f>
        <v>0.34638714284140626</v>
      </c>
      <c r="Z124" s="19">
        <f t="shared" ref="Z124" ca="1" si="88">+L124/U124*100</f>
        <v>99.417481563771688</v>
      </c>
      <c r="AA124" s="24">
        <f t="shared" ref="AA124" ca="1" si="89">+Z124/Z123-1</f>
        <v>-7.5563669870026828E-4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-6.5329186215465906E-3</v>
      </c>
      <c r="AE124" s="24">
        <f>+d1d10index!Y109</f>
        <v>-1.3089411816521901E-2</v>
      </c>
      <c r="AG124" s="193">
        <f t="shared" ref="AG124" ca="1" si="92">+W124-X124</f>
        <v>-8.7958376372794245E-3</v>
      </c>
      <c r="AH124" s="193">
        <f ca="1">+d1d10_y!AM109</f>
        <v>-2.5212766818434984E-2</v>
      </c>
      <c r="AJ124">
        <f>+d1d10index!I109</f>
        <v>99.506317941645861</v>
      </c>
      <c r="AK124" s="19">
        <f t="shared" ref="AK124" ca="1" si="93">+Z124</f>
        <v>99.417481563771688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94.662770680536823</v>
      </c>
      <c r="AP124">
        <f t="shared" ref="AP124" ca="1" si="95">+U124/$U$19-1</f>
        <v>95.223289079369422</v>
      </c>
      <c r="AR124" s="24">
        <f t="shared" ref="AR124" ca="1" si="96">+AM124-AN124</f>
        <v>-0.36441765678361548</v>
      </c>
      <c r="AS124" s="24">
        <f t="shared" ref="AS124" ca="1" si="97">+AO124-AP124</f>
        <v>-0.56051839883259902</v>
      </c>
    </row>
    <row r="125" spans="2:45" x14ac:dyDescent="0.25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9773.4936480998695</v>
      </c>
      <c r="M125" s="71">
        <f t="shared" ca="1" si="36"/>
        <v>9794.8665970018683</v>
      </c>
      <c r="N125" s="71">
        <f t="shared" ca="1" si="37"/>
        <v>9810.2187247577785</v>
      </c>
      <c r="O125" s="71">
        <f t="shared" ca="1" si="38"/>
        <v>9818.7409327483911</v>
      </c>
      <c r="P125" s="71">
        <f t="shared" ca="1" si="39"/>
        <v>9831.9814583503448</v>
      </c>
      <c r="Q125" s="71">
        <f t="shared" ca="1" si="40"/>
        <v>9833.4273412528237</v>
      </c>
      <c r="R125" s="71">
        <f t="shared" ca="1" si="41"/>
        <v>9832.5140130794589</v>
      </c>
      <c r="S125" s="71">
        <f t="shared" ca="1" si="42"/>
        <v>9838.1988782931458</v>
      </c>
      <c r="T125" s="71">
        <f t="shared" ca="1" si="43"/>
        <v>9843.1408270008342</v>
      </c>
      <c r="U125" s="71">
        <f t="shared" ca="1" si="71"/>
        <v>9839.7575185252845</v>
      </c>
      <c r="V125" s="34" cm="1">
        <f t="array" aca="1" ref="V125" ca="1">+SUMPRODUCT(_xlfn.ANCHORARRAY($L$17)/100,L125:U125)</f>
        <v>9827.5510300599981</v>
      </c>
      <c r="W125" s="24">
        <f t="shared" ref="W125" ca="1" si="99">+L125/L113-1</f>
        <v>0.32906025859319721</v>
      </c>
      <c r="X125" s="24">
        <f t="shared" ref="X125" ca="1" si="100">+U125/U113-1</f>
        <v>0.33687442435507386</v>
      </c>
      <c r="Z125" s="19">
        <f t="shared" ref="Z125" ca="1" si="101">+L125/U125*100</f>
        <v>99.326570087721564</v>
      </c>
      <c r="AA125" s="24">
        <f t="shared" ref="AA125" ca="1" si="102">+Z125/Z124-1</f>
        <v>-9.1444155112507808E-4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-5.8451007959453571E-3</v>
      </c>
      <c r="AE125" s="24">
        <f>+d1d10index!Y110</f>
        <v>-8.691167346714157E-3</v>
      </c>
      <c r="AG125" s="193">
        <f t="shared" ref="AG125" ca="1" si="105">+W125-X125</f>
        <v>-7.8141657618766569E-3</v>
      </c>
      <c r="AH125" s="193">
        <f ca="1">+d1d10_y!AM110</f>
        <v>-1.8997206077735695E-2</v>
      </c>
      <c r="AJ125">
        <f>+d1d10index!I110</f>
        <v>99.522185933820623</v>
      </c>
      <c r="AK125" s="19">
        <f t="shared" ref="AK125" ca="1" si="106">+Z125</f>
        <v>99.326570087721564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96.734936480998712</v>
      </c>
      <c r="AP125">
        <f t="shared" ref="AP125" ca="1" si="108">+U125/$U$19-1</f>
        <v>97.397575185252862</v>
      </c>
      <c r="AR125" s="24">
        <f t="shared" ref="AR125" ca="1" si="109">+AM125-AN125</f>
        <v>-0.40610527816151887</v>
      </c>
      <c r="AS125" s="24">
        <f t="shared" ref="AS125" ca="1" si="110">+AO125-AP125</f>
        <v>-0.6626387042541495</v>
      </c>
    </row>
    <row r="126" spans="2:45" x14ac:dyDescent="0.25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10027.414880023114</v>
      </c>
      <c r="M126" s="71">
        <f t="shared" ca="1" si="36"/>
        <v>10050.331425491486</v>
      </c>
      <c r="N126" s="71">
        <f t="shared" ca="1" si="37"/>
        <v>10067.950192711245</v>
      </c>
      <c r="O126" s="71">
        <f t="shared" ca="1" si="38"/>
        <v>10077.472599527797</v>
      </c>
      <c r="P126" s="71">
        <f t="shared" ca="1" si="39"/>
        <v>10092.194996189672</v>
      </c>
      <c r="Q126" s="71">
        <f t="shared" ca="1" si="40"/>
        <v>10092.651283123978</v>
      </c>
      <c r="R126" s="71">
        <f t="shared" ca="1" si="41"/>
        <v>10091.806131353285</v>
      </c>
      <c r="S126" s="71">
        <f t="shared" ca="1" si="42"/>
        <v>10098.645061346077</v>
      </c>
      <c r="T126" s="71">
        <f t="shared" ca="1" si="43"/>
        <v>10103.826949394277</v>
      </c>
      <c r="U126" s="71">
        <f t="shared" ca="1" si="71"/>
        <v>10100.832623222632</v>
      </c>
      <c r="V126" s="34" cm="1">
        <f t="array" aca="1" ref="V126" ca="1">+SUMPRODUCT(_xlfn.ANCHORARRAY($L$17)/100,L126:U126)</f>
        <v>10086.861927929998</v>
      </c>
      <c r="W126" s="24">
        <f t="shared" ref="W126" ca="1" si="112">+L126/L114-1</f>
        <v>0.32829986292235325</v>
      </c>
      <c r="X126" s="24">
        <f t="shared" ref="X126" ca="1" si="113">+U126/U114-1</f>
        <v>0.33545403549216091</v>
      </c>
      <c r="Z126" s="19">
        <f t="shared" ref="Z126" ca="1" si="114">+L126/U126*100</f>
        <v>99.273151571379131</v>
      </c>
      <c r="AA126" s="24">
        <f t="shared" ref="AA126" ca="1" si="115">+Z126/Z125-1</f>
        <v>-5.3780691606741815E-4</v>
      </c>
      <c r="AB126" s="24">
        <f>+d1d10index!Q111</f>
        <v>1.1473182379173608E-3</v>
      </c>
      <c r="AC126" s="35">
        <f t="shared" ref="AC126" si="116">+C126</f>
        <v>45962</v>
      </c>
      <c r="AD126" s="24">
        <f t="shared" ref="AD126" ca="1" si="117">+Z126/Z114-1</f>
        <v>-5.3571088032026148E-3</v>
      </c>
      <c r="AE126" s="24">
        <f>+d1d10index!Y111</f>
        <v>-1.9546818386145803E-3</v>
      </c>
      <c r="AG126" s="193">
        <f t="shared" ref="AG126" ca="1" si="118">+W126-X126</f>
        <v>-7.1541725698076597E-3</v>
      </c>
      <c r="AH126" s="193">
        <f ca="1">+d1d10_y!AM111</f>
        <v>-8.7988152084788052E-3</v>
      </c>
      <c r="AJ126">
        <f>+d1d10index!I111</f>
        <v>99.6363695528199</v>
      </c>
      <c r="AK126" s="19">
        <f t="shared" ref="AK126" ca="1" si="119">+Z126</f>
        <v>99.273151571379131</v>
      </c>
      <c r="AM126">
        <f ca="1">+NAC_d!BV112/NAC_d!BV$5-1</f>
        <v>97.142574050997979</v>
      </c>
      <c r="AN126">
        <f ca="1">+NAC_d!CE112/NAC_d!CE$5-1</f>
        <v>97.492491385042086</v>
      </c>
      <c r="AO126">
        <f t="shared" ref="AO126" ca="1" si="120">+L126/$L$19-1</f>
        <v>99.27414880023116</v>
      </c>
      <c r="AP126">
        <f t="shared" ref="AP126" ca="1" si="121">+U126/$U$19-1</f>
        <v>100.00832623222634</v>
      </c>
      <c r="AR126" s="24">
        <f t="shared" ref="AR126" ca="1" si="122">+AM126-AN126</f>
        <v>-0.34991733404410752</v>
      </c>
      <c r="AS126" s="24">
        <f t="shared" ref="AS126" ca="1" si="123">+AO126-AP126</f>
        <v>-0.73417743199517815</v>
      </c>
    </row>
    <row r="127" spans="2:45" x14ac:dyDescent="0.25">
      <c r="C127" s="70"/>
    </row>
    <row r="128" spans="2:45" x14ac:dyDescent="0.25">
      <c r="C128" s="70"/>
    </row>
    <row r="129" spans="3:3" x14ac:dyDescent="0.25">
      <c r="C129" s="70"/>
    </row>
    <row r="130" spans="3:3" x14ac:dyDescent="0.25">
      <c r="C130" s="70"/>
    </row>
    <row r="131" spans="3:3" x14ac:dyDescent="0.25">
      <c r="C131" s="70"/>
    </row>
    <row r="132" spans="3:3" x14ac:dyDescent="0.25">
      <c r="C132" s="70"/>
    </row>
    <row r="133" spans="3:3" x14ac:dyDescent="0.25">
      <c r="C133" s="70"/>
    </row>
    <row r="134" spans="3:3" x14ac:dyDescent="0.25">
      <c r="C134" s="70"/>
    </row>
    <row r="135" spans="3:3" x14ac:dyDescent="0.25">
      <c r="C135" s="70"/>
    </row>
    <row r="136" spans="3:3" x14ac:dyDescent="0.25">
      <c r="C136" s="70"/>
    </row>
    <row r="137" spans="3:3" x14ac:dyDescent="0.25">
      <c r="C137" s="70"/>
    </row>
    <row r="138" spans="3:3" x14ac:dyDescent="0.25">
      <c r="C138" s="70"/>
    </row>
    <row r="139" spans="3:3" x14ac:dyDescent="0.25">
      <c r="C139" s="70"/>
    </row>
    <row r="140" spans="3:3" x14ac:dyDescent="0.25">
      <c r="C140" s="70"/>
    </row>
    <row r="141" spans="3:3" x14ac:dyDescent="0.25">
      <c r="C141" s="70"/>
    </row>
    <row r="142" spans="3:3" x14ac:dyDescent="0.25">
      <c r="C142" s="70"/>
    </row>
    <row r="143" spans="3:3" x14ac:dyDescent="0.25">
      <c r="C143" s="70"/>
    </row>
    <row r="144" spans="3:3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12"/>
  <sheetViews>
    <sheetView zoomScale="86" zoomScaleNormal="100" workbookViewId="0">
      <pane xSplit="1" ySplit="4" topLeftCell="B99" activePane="bottomRight" state="frozen"/>
      <selection pane="topRight" activeCell="B1" sqref="B1"/>
      <selection pane="bottomLeft" activeCell="A5" sqref="A5"/>
      <selection pane="bottomRight" activeCell="B112" sqref="B112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3" t="s">
        <v>161</v>
      </c>
      <c r="C1" s="243"/>
      <c r="D1" s="243"/>
      <c r="E1" s="243"/>
      <c r="F1" s="243"/>
      <c r="G1" s="243"/>
      <c r="J1" s="243" t="s">
        <v>162</v>
      </c>
      <c r="K1" s="243"/>
      <c r="L1" s="243"/>
      <c r="M1" s="243"/>
      <c r="N1" s="243"/>
      <c r="O1" s="243"/>
    </row>
    <row r="2" spans="1:24" x14ac:dyDescent="0.25">
      <c r="B2" s="243" t="s">
        <v>163</v>
      </c>
      <c r="C2" s="243"/>
      <c r="D2" s="243"/>
      <c r="E2" s="243"/>
      <c r="F2" s="243"/>
      <c r="G2" s="243"/>
      <c r="J2" s="243" t="s">
        <v>164</v>
      </c>
      <c r="K2" s="243"/>
      <c r="L2" s="243"/>
      <c r="M2" s="243"/>
      <c r="N2" s="243"/>
      <c r="O2" s="243"/>
      <c r="S2" t="s">
        <v>23</v>
      </c>
      <c r="U2" s="243" t="s">
        <v>146</v>
      </c>
      <c r="V2" s="243"/>
      <c r="W2" s="243"/>
    </row>
    <row r="3" spans="1:24" ht="15.75" thickBot="1" x14ac:dyDescent="0.3">
      <c r="B3" s="254" t="s">
        <v>165</v>
      </c>
      <c r="C3" s="254"/>
      <c r="D3" s="254"/>
      <c r="E3" s="254"/>
      <c r="F3" s="254"/>
      <c r="G3" s="254"/>
      <c r="J3" s="254" t="s">
        <v>165</v>
      </c>
      <c r="K3" s="254"/>
      <c r="L3" s="254"/>
      <c r="M3" s="254"/>
      <c r="N3" s="254"/>
      <c r="O3" s="254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1.0007799993119932</v>
      </c>
      <c r="X6" s="34"/>
    </row>
    <row r="7" spans="1:24" x14ac:dyDescent="0.25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0.999890641088236</v>
      </c>
      <c r="X7" s="34"/>
    </row>
    <row r="8" spans="1:24" x14ac:dyDescent="0.25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1.0006169621445673</v>
      </c>
      <c r="X8" s="34"/>
    </row>
    <row r="9" spans="1:24" x14ac:dyDescent="0.25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1.0002574922622769</v>
      </c>
      <c r="X9" s="34"/>
    </row>
    <row r="10" spans="1:24" x14ac:dyDescent="0.25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1.0007046271077957</v>
      </c>
      <c r="X10" s="34"/>
    </row>
    <row r="11" spans="1:24" x14ac:dyDescent="0.25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1.0000733225966578</v>
      </c>
      <c r="X11" s="34"/>
    </row>
    <row r="12" spans="1:24" x14ac:dyDescent="0.25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0.99960715854606552</v>
      </c>
      <c r="X12" s="34"/>
    </row>
    <row r="13" spans="1:24" x14ac:dyDescent="0.25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0.99864715888719469</v>
      </c>
      <c r="X13" s="34"/>
    </row>
    <row r="14" spans="1:24" x14ac:dyDescent="0.25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0.9980682647680037</v>
      </c>
      <c r="X14" s="34"/>
    </row>
    <row r="15" spans="1:24" x14ac:dyDescent="0.25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0.9988633766698749</v>
      </c>
      <c r="X15" s="34"/>
    </row>
    <row r="16" spans="1:24" x14ac:dyDescent="0.25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0.99850456764944306</v>
      </c>
      <c r="X16" s="34"/>
    </row>
    <row r="17" spans="1:24" x14ac:dyDescent="0.25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0.99701139456621235</v>
      </c>
      <c r="X17" s="34"/>
    </row>
    <row r="18" spans="1:24" x14ac:dyDescent="0.25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0.9967675317051562</v>
      </c>
      <c r="X18" s="34"/>
    </row>
    <row r="19" spans="1:24" x14ac:dyDescent="0.25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0.99580742811146061</v>
      </c>
      <c r="X19" s="34"/>
    </row>
    <row r="20" spans="1:24" x14ac:dyDescent="0.25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0.99629394490648793</v>
      </c>
      <c r="X20" s="34"/>
    </row>
    <row r="21" spans="1:24" x14ac:dyDescent="0.25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0.99620473547015531</v>
      </c>
      <c r="X21" s="34"/>
    </row>
    <row r="22" spans="1:24" x14ac:dyDescent="0.25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0.99674217299158729</v>
      </c>
      <c r="X22" s="34"/>
    </row>
    <row r="23" spans="1:24" x14ac:dyDescent="0.25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0.99552486886116087</v>
      </c>
      <c r="X23" s="34"/>
    </row>
    <row r="24" spans="1:24" x14ac:dyDescent="0.25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0.99691187329752817</v>
      </c>
      <c r="X24" s="34"/>
    </row>
    <row r="25" spans="1:24" x14ac:dyDescent="0.25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0.99727002077452842</v>
      </c>
      <c r="X25" s="34"/>
    </row>
    <row r="26" spans="1:24" x14ac:dyDescent="0.25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0.99766779675979056</v>
      </c>
      <c r="X26" s="34"/>
    </row>
    <row r="27" spans="1:24" x14ac:dyDescent="0.25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0.99966608408283431</v>
      </c>
      <c r="X27" s="34"/>
    </row>
    <row r="28" spans="1:24" x14ac:dyDescent="0.25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1.0002986155887221</v>
      </c>
      <c r="X28" s="34"/>
    </row>
    <row r="29" spans="1:24" x14ac:dyDescent="0.25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0.9989432244828107</v>
      </c>
      <c r="X29" s="34"/>
    </row>
    <row r="30" spans="1:24" x14ac:dyDescent="0.25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1.0001084005308523</v>
      </c>
      <c r="X30" s="34"/>
    </row>
    <row r="31" spans="1:24" x14ac:dyDescent="0.25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1.0014768878033093</v>
      </c>
      <c r="X31" s="34"/>
    </row>
    <row r="32" spans="1:24" x14ac:dyDescent="0.25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1.0034728240825908</v>
      </c>
      <c r="X32" s="34"/>
    </row>
    <row r="33" spans="1:24" x14ac:dyDescent="0.25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1.0037170955405004</v>
      </c>
      <c r="X33" s="34"/>
    </row>
    <row r="34" spans="1:24" x14ac:dyDescent="0.25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1.0026059901485143</v>
      </c>
      <c r="X34" s="34"/>
    </row>
    <row r="35" spans="1:24" x14ac:dyDescent="0.25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1.0035155572945587</v>
      </c>
      <c r="X35" s="34"/>
    </row>
    <row r="36" spans="1:24" x14ac:dyDescent="0.25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1.0035029753812363</v>
      </c>
      <c r="X36" s="34"/>
    </row>
    <row r="37" spans="1:24" x14ac:dyDescent="0.25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1.0033574077564094</v>
      </c>
      <c r="X37" s="34"/>
    </row>
    <row r="38" spans="1:24" x14ac:dyDescent="0.25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1.004671360993902</v>
      </c>
      <c r="X38" s="34"/>
    </row>
    <row r="39" spans="1:24" x14ac:dyDescent="0.25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1.0040410551234886</v>
      </c>
      <c r="X39" s="34"/>
    </row>
    <row r="40" spans="1:24" x14ac:dyDescent="0.25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1.0056769899435019</v>
      </c>
      <c r="X40" s="34"/>
    </row>
    <row r="41" spans="1:24" x14ac:dyDescent="0.25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1.0044541079790199</v>
      </c>
      <c r="X41" s="34"/>
    </row>
    <row r="42" spans="1:24" x14ac:dyDescent="0.25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1.006965337709318</v>
      </c>
      <c r="X42" s="34"/>
    </row>
    <row r="43" spans="1:24" x14ac:dyDescent="0.25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1.0082634246774511</v>
      </c>
      <c r="X43" s="34"/>
    </row>
    <row r="44" spans="1:24" x14ac:dyDescent="0.25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1.0079109490664508</v>
      </c>
      <c r="X44" s="34"/>
    </row>
    <row r="45" spans="1:24" x14ac:dyDescent="0.25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1.0103766236174769</v>
      </c>
      <c r="X45" s="34"/>
    </row>
    <row r="46" spans="1:24" x14ac:dyDescent="0.25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1.011669904479445</v>
      </c>
      <c r="X46" s="34"/>
    </row>
    <row r="47" spans="1:24" x14ac:dyDescent="0.25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1.0116103879662082</v>
      </c>
      <c r="X47" s="34"/>
    </row>
    <row r="48" spans="1:24" x14ac:dyDescent="0.25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1.0122688600841492</v>
      </c>
      <c r="X48" s="34"/>
    </row>
    <row r="49" spans="1:24" x14ac:dyDescent="0.25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1.0105228218185247</v>
      </c>
      <c r="X49" s="34"/>
    </row>
    <row r="50" spans="1:24" x14ac:dyDescent="0.25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1.0117867596123999</v>
      </c>
      <c r="X50" s="34"/>
    </row>
    <row r="51" spans="1:24" x14ac:dyDescent="0.25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1.0116305473437359</v>
      </c>
      <c r="X51" s="34"/>
    </row>
    <row r="52" spans="1:24" x14ac:dyDescent="0.25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1.0117926102403261</v>
      </c>
      <c r="X52" s="34"/>
    </row>
    <row r="53" spans="1:24" x14ac:dyDescent="0.25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1.0164421019317385</v>
      </c>
      <c r="X53" s="34"/>
    </row>
    <row r="54" spans="1:24" x14ac:dyDescent="0.25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1.0204848785434331</v>
      </c>
      <c r="X54" s="34"/>
    </row>
    <row r="55" spans="1:24" x14ac:dyDescent="0.25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1.01990870927763</v>
      </c>
      <c r="X55" s="34"/>
    </row>
    <row r="56" spans="1:24" x14ac:dyDescent="0.25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1.0186272443552193</v>
      </c>
      <c r="X56" s="34"/>
    </row>
    <row r="57" spans="1:24" x14ac:dyDescent="0.25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1.0175869252157372</v>
      </c>
      <c r="X57" s="34"/>
    </row>
    <row r="58" spans="1:24" x14ac:dyDescent="0.25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1.0170276629367641</v>
      </c>
      <c r="X58" s="34"/>
    </row>
    <row r="59" spans="1:24" x14ac:dyDescent="0.25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1.0172607275380692</v>
      </c>
      <c r="X59" s="34"/>
    </row>
    <row r="60" spans="1:24" x14ac:dyDescent="0.25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1.0160566084565124</v>
      </c>
      <c r="X60" s="34"/>
    </row>
    <row r="61" spans="1:24" x14ac:dyDescent="0.25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1.0153777523956398</v>
      </c>
      <c r="X61" s="34"/>
    </row>
    <row r="62" spans="1:24" x14ac:dyDescent="0.25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1.0142214598611388</v>
      </c>
      <c r="X62" s="34"/>
    </row>
    <row r="63" spans="1:24" x14ac:dyDescent="0.25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1.013917481440916</v>
      </c>
      <c r="X63" s="34"/>
    </row>
    <row r="64" spans="1:24" x14ac:dyDescent="0.25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1.0139118192854941</v>
      </c>
      <c r="X64" s="34"/>
    </row>
    <row r="65" spans="1:24" x14ac:dyDescent="0.25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1.0152264795080748</v>
      </c>
      <c r="X65" s="34"/>
    </row>
    <row r="66" spans="1:24" x14ac:dyDescent="0.25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1.0148541256485006</v>
      </c>
      <c r="X66" s="34"/>
    </row>
    <row r="67" spans="1:24" x14ac:dyDescent="0.25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1.015447924682181</v>
      </c>
      <c r="X67" s="34"/>
    </row>
    <row r="68" spans="1:24" x14ac:dyDescent="0.25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1.0163044953739404</v>
      </c>
      <c r="X68" s="34"/>
    </row>
    <row r="69" spans="1:24" x14ac:dyDescent="0.25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1.0150179754187214</v>
      </c>
      <c r="X69" s="34"/>
    </row>
    <row r="70" spans="1:24" x14ac:dyDescent="0.25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1.0168447291885334</v>
      </c>
      <c r="X70" s="34"/>
    </row>
    <row r="71" spans="1:24" x14ac:dyDescent="0.25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1.0159697145595996</v>
      </c>
      <c r="X71" s="34"/>
    </row>
    <row r="72" spans="1:24" x14ac:dyDescent="0.25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1.0149265704552666</v>
      </c>
      <c r="X72" s="34"/>
    </row>
    <row r="73" spans="1:24" x14ac:dyDescent="0.25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1.0150530650833303</v>
      </c>
      <c r="X73" s="34"/>
    </row>
    <row r="74" spans="1:24" x14ac:dyDescent="0.25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1.0149277293684682</v>
      </c>
      <c r="X74" s="34"/>
    </row>
    <row r="75" spans="1:24" x14ac:dyDescent="0.25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1.0122937871755628</v>
      </c>
      <c r="X75" s="34"/>
    </row>
    <row r="76" spans="1:24" x14ac:dyDescent="0.25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1.0112382591870477</v>
      </c>
      <c r="X76" s="34"/>
    </row>
    <row r="77" spans="1:24" x14ac:dyDescent="0.25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1.0094235777958711</v>
      </c>
      <c r="X77" s="34"/>
    </row>
    <row r="78" spans="1:24" x14ac:dyDescent="0.25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1.0084118836804798</v>
      </c>
      <c r="X78" s="34"/>
    </row>
    <row r="79" spans="1:24" x14ac:dyDescent="0.25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1.0126173134756318</v>
      </c>
      <c r="X79" s="34"/>
    </row>
    <row r="80" spans="1:24" x14ac:dyDescent="0.25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1.01422814148228</v>
      </c>
      <c r="X80" s="34"/>
    </row>
    <row r="81" spans="1:24" x14ac:dyDescent="0.25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1.0142930724724266</v>
      </c>
      <c r="X81" s="34"/>
    </row>
    <row r="82" spans="1:24" x14ac:dyDescent="0.25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1.0134223901649355</v>
      </c>
      <c r="X82" s="34"/>
    </row>
    <row r="83" spans="1:24" x14ac:dyDescent="0.25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1.0128862503479064</v>
      </c>
      <c r="X83" s="34"/>
    </row>
    <row r="84" spans="1:24" x14ac:dyDescent="0.25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1.0121346188751956</v>
      </c>
      <c r="X84" s="34"/>
    </row>
    <row r="85" spans="1:24" x14ac:dyDescent="0.25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1.0168122116906748</v>
      </c>
      <c r="X85" s="34"/>
    </row>
    <row r="86" spans="1:24" x14ac:dyDescent="0.25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1.0199563890810743</v>
      </c>
      <c r="X86" s="34"/>
    </row>
    <row r="87" spans="1:24" x14ac:dyDescent="0.25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1.0168565633661273</v>
      </c>
      <c r="X87" s="34"/>
    </row>
    <row r="88" spans="1:24" x14ac:dyDescent="0.25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1.0148537703482106</v>
      </c>
      <c r="X88" s="34"/>
    </row>
    <row r="89" spans="1:24" x14ac:dyDescent="0.25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1.016108845565608</v>
      </c>
      <c r="X89" s="34"/>
    </row>
    <row r="90" spans="1:24" x14ac:dyDescent="0.25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1.019256952474952</v>
      </c>
      <c r="X90" s="34"/>
    </row>
    <row r="91" spans="1:24" x14ac:dyDescent="0.25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1.0140221957101032</v>
      </c>
      <c r="X91" s="34"/>
    </row>
    <row r="92" spans="1:24" x14ac:dyDescent="0.25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1.0100164991114389</v>
      </c>
      <c r="X92" s="34"/>
    </row>
    <row r="93" spans="1:24" x14ac:dyDescent="0.25">
      <c r="A93" s="35">
        <f>+NAC!A93</f>
        <v>45383</v>
      </c>
      <c r="B93" s="19">
        <f>+GBA_d!$O120</f>
        <v>5758.1321743974959</v>
      </c>
      <c r="C93" s="19">
        <f>+PAM_d!$O120</f>
        <v>5919.6823342813577</v>
      </c>
      <c r="D93" s="19">
        <f>+NOA_d!$O120</f>
        <v>5996.2302775797434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5530.0111506616013</v>
      </c>
      <c r="I93" s="35">
        <f t="shared" si="12"/>
        <v>45383</v>
      </c>
      <c r="J93" s="19">
        <f t="shared" si="6"/>
        <v>1437.1367474849083</v>
      </c>
      <c r="K93" s="19">
        <f t="shared" si="7"/>
        <v>1387.3098315056525</v>
      </c>
      <c r="L93" s="19">
        <f t="shared" si="8"/>
        <v>1362.5579944769506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1385.717389870277</v>
      </c>
      <c r="R93" s="35">
        <f t="shared" si="13"/>
        <v>45383</v>
      </c>
      <c r="S93">
        <f t="shared" si="14"/>
        <v>1.0678297755555357</v>
      </c>
      <c r="T93">
        <f>+d1d10index!I92/100</f>
        <v>1.017169822680202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1.0083593179624317</v>
      </c>
      <c r="X93" s="34"/>
    </row>
    <row r="94" spans="1:24" x14ac:dyDescent="0.25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6248.6820498389961</v>
      </c>
      <c r="E94" s="19">
        <f>+NEA_d!$O121</f>
        <v>6205.6807541324897</v>
      </c>
      <c r="F94" s="19">
        <f>+CUY_d!$O121</f>
        <v>6158.4612630160536</v>
      </c>
      <c r="G94" s="19">
        <f>+PAT_d!$O121</f>
        <v>5780.40099882082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1419.9240669238147</v>
      </c>
      <c r="M94" s="19">
        <f t="shared" si="9"/>
        <v>1399.1820546235906</v>
      </c>
      <c r="N94" s="19">
        <f t="shared" si="10"/>
        <v>1418.6152999458886</v>
      </c>
      <c r="O94" s="19">
        <f t="shared" si="11"/>
        <v>1448.4604038332229</v>
      </c>
      <c r="R94" s="35">
        <f t="shared" si="13"/>
        <v>45413</v>
      </c>
      <c r="S94">
        <f t="shared" si="14"/>
        <v>1.0654038126891814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1.0062213969876947</v>
      </c>
      <c r="X94" s="34"/>
    </row>
    <row r="95" spans="1:24" x14ac:dyDescent="0.25">
      <c r="A95" s="35">
        <f>+NAC!A95</f>
        <v>45444</v>
      </c>
      <c r="B95" s="19">
        <f>+GBA_d!$O122</f>
        <v>6261.8750415171216</v>
      </c>
      <c r="C95" s="19">
        <f>+PAM_d!$O122</f>
        <v>6450.0584804316431</v>
      </c>
      <c r="D95" s="19">
        <f>+NOA_d!$O122</f>
        <v>6557.6026460373423</v>
      </c>
      <c r="E95" s="19">
        <f>+NEA_d!$O122</f>
        <v>6482.2840349258031</v>
      </c>
      <c r="F95" s="19">
        <f>+CUY_d!$O122</f>
        <v>6468.0573506233695</v>
      </c>
      <c r="G95" s="19">
        <f>+PAT_d!$O122</f>
        <v>6072.7697280026068</v>
      </c>
      <c r="I95" s="35">
        <f t="shared" si="12"/>
        <v>45444</v>
      </c>
      <c r="J95" s="19">
        <f t="shared" si="6"/>
        <v>1562.862827348084</v>
      </c>
      <c r="K95" s="19">
        <f t="shared" si="7"/>
        <v>1511.6063731780519</v>
      </c>
      <c r="L95" s="19">
        <f t="shared" si="8"/>
        <v>1490.1218759676894</v>
      </c>
      <c r="M95" s="19">
        <f t="shared" si="9"/>
        <v>1461.5472264829857</v>
      </c>
      <c r="N95" s="19">
        <f t="shared" si="10"/>
        <v>1489.9314498615629</v>
      </c>
      <c r="O95" s="19">
        <f t="shared" si="11"/>
        <v>1521.7225404263843</v>
      </c>
      <c r="R95" s="35">
        <f t="shared" si="13"/>
        <v>45444</v>
      </c>
      <c r="S95">
        <f t="shared" si="14"/>
        <v>1.0650918181201605</v>
      </c>
      <c r="T95">
        <f>+d1d10index!I94/100</f>
        <v>1.0160139602912266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1.0042084780542095</v>
      </c>
      <c r="X95" s="34"/>
    </row>
    <row r="96" spans="1:24" x14ac:dyDescent="0.25">
      <c r="A96" s="35">
        <f>+NAC!A96</f>
        <v>45474</v>
      </c>
      <c r="B96" s="19">
        <f>+GBA_d!$O123</f>
        <v>6512.8665880588069</v>
      </c>
      <c r="C96" s="19">
        <f>+PAM_d!$O123</f>
        <v>6705.8399942816932</v>
      </c>
      <c r="D96" s="19">
        <f>+NOA_d!$O123</f>
        <v>6793.8434623020612</v>
      </c>
      <c r="E96" s="19">
        <f>+NEA_d!$O123</f>
        <v>6784.9769901899353</v>
      </c>
      <c r="F96" s="19">
        <f>+CUY_d!$O123</f>
        <v>6768.7820104666571</v>
      </c>
      <c r="G96" s="19">
        <f>+PAT_d!$O123</f>
        <v>6332.8029893635157</v>
      </c>
      <c r="I96" s="35">
        <f t="shared" ref="I96:I108" si="16">+A96</f>
        <v>45474</v>
      </c>
      <c r="J96" s="19">
        <f t="shared" ref="J96:J108" si="17">+B96/B$55*100</f>
        <v>1625.5062616976729</v>
      </c>
      <c r="K96" s="19">
        <f t="shared" ref="K96:K108" si="18">+C96/C$55*100</f>
        <v>1571.5501655715423</v>
      </c>
      <c r="L96" s="19">
        <f t="shared" ref="L96:L108" si="19">+D96/D$55*100</f>
        <v>1543.8042393730486</v>
      </c>
      <c r="M96" s="19">
        <f t="shared" ref="M96:M108" si="20">+E96/E$55*100</f>
        <v>1529.7947834950869</v>
      </c>
      <c r="N96" s="19">
        <f t="shared" ref="N96:N108" si="21">+F96/F$55*100</f>
        <v>1559.2040465874179</v>
      </c>
      <c r="O96" s="19">
        <f t="shared" ref="O96:O108" si="22">+G96/G$55*100</f>
        <v>1586.8820134175708</v>
      </c>
      <c r="R96" s="35">
        <f t="shared" ref="R96:R108" si="23">+A96</f>
        <v>45474</v>
      </c>
      <c r="S96">
        <f t="shared" ref="S96:S108" si="24">+F96/G96</f>
        <v>1.0688445577472416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1.0031166154773612</v>
      </c>
      <c r="X96" s="34"/>
    </row>
    <row r="97" spans="1:24" x14ac:dyDescent="0.25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7142.9033381079125</v>
      </c>
      <c r="E97" s="19">
        <f>+NEA_d!$O124</f>
        <v>7085.0351150661327</v>
      </c>
      <c r="F97" s="19">
        <f>+CUY_d!$O124</f>
        <v>7074.1319645435015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1623.1231284605383</v>
      </c>
      <c r="M97" s="19">
        <f t="shared" si="20"/>
        <v>1597.4482707279262</v>
      </c>
      <c r="N97" s="19">
        <f t="shared" si="21"/>
        <v>1629.5420901653752</v>
      </c>
      <c r="O97" s="19">
        <f t="shared" si="22"/>
        <v>1660.5476295755379</v>
      </c>
      <c r="R97" s="35">
        <f t="shared" si="23"/>
        <v>45505</v>
      </c>
      <c r="S97">
        <f t="shared" si="24"/>
        <v>1.0675063822771591</v>
      </c>
      <c r="T97">
        <f>+d1d10index!I96/100</f>
        <v>1.0101361255581325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1.0017294808816493</v>
      </c>
      <c r="X97" s="34"/>
    </row>
    <row r="98" spans="1:24" x14ac:dyDescent="0.25">
      <c r="A98" s="35">
        <f>+NAC!A98</f>
        <v>45536</v>
      </c>
      <c r="B98" s="19">
        <f>+GBA_d!$O125</f>
        <v>7027.5105866241574</v>
      </c>
      <c r="C98" s="19">
        <f>+PAM_d!$O125</f>
        <v>7196.1839415733084</v>
      </c>
      <c r="D98" s="19">
        <f>+NOA_d!$O125</f>
        <v>7390.6078900344583</v>
      </c>
      <c r="E98" s="19">
        <f>+NEA_d!$O125</f>
        <v>7316.92989830635</v>
      </c>
      <c r="F98" s="19">
        <f>+CUY_d!$O125</f>
        <v>7284.937927292498</v>
      </c>
      <c r="G98" s="19">
        <f>+PAT_d!$O125</f>
        <v>6873.6914734409911</v>
      </c>
      <c r="I98" s="35">
        <f t="shared" si="16"/>
        <v>45536</v>
      </c>
      <c r="J98" s="19">
        <f t="shared" si="17"/>
        <v>1753.953087822887</v>
      </c>
      <c r="K98" s="19">
        <f t="shared" si="18"/>
        <v>1686.4649431699131</v>
      </c>
      <c r="L98" s="19">
        <f t="shared" si="19"/>
        <v>1679.4104626474559</v>
      </c>
      <c r="M98" s="19">
        <f t="shared" si="20"/>
        <v>1649.7331097529557</v>
      </c>
      <c r="N98" s="19">
        <f t="shared" si="21"/>
        <v>1678.1017142830872</v>
      </c>
      <c r="O98" s="19">
        <f t="shared" si="22"/>
        <v>1722.4185535703079</v>
      </c>
      <c r="R98" s="35">
        <f t="shared" si="23"/>
        <v>45536</v>
      </c>
      <c r="S98">
        <f t="shared" si="24"/>
        <v>1.0598290533464452</v>
      </c>
      <c r="T98">
        <f>+d1d10index!I97/100</f>
        <v>1.0082607191883373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1.0007123882336206</v>
      </c>
      <c r="X98" s="34"/>
    </row>
    <row r="99" spans="1:24" x14ac:dyDescent="0.25">
      <c r="A99" s="35">
        <f>+NAC!A99</f>
        <v>45566</v>
      </c>
      <c r="B99" s="19">
        <f>+GBA_d!$O126</f>
        <v>7223.1097825179713</v>
      </c>
      <c r="C99" s="19">
        <f>+PAM_d!$O126</f>
        <v>7384.451159624663</v>
      </c>
      <c r="D99" s="19">
        <f>+NOA_d!$O126</f>
        <v>7580.5341282921563</v>
      </c>
      <c r="E99" s="19">
        <f>+NEA_d!$O126</f>
        <v>7504.4519646147992</v>
      </c>
      <c r="F99" s="19">
        <f>+CUY_d!$O126</f>
        <v>7448.3195346872162</v>
      </c>
      <c r="G99" s="19">
        <f>+PAT_d!$O126</f>
        <v>7104.3259559163689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1730.5863922281371</v>
      </c>
      <c r="L99" s="19">
        <f t="shared" si="19"/>
        <v>1722.5684973324437</v>
      </c>
      <c r="M99" s="19">
        <f t="shared" si="20"/>
        <v>1692.0133237085311</v>
      </c>
      <c r="N99" s="19">
        <f t="shared" si="21"/>
        <v>1715.7370322758793</v>
      </c>
      <c r="O99" s="19">
        <f t="shared" si="22"/>
        <v>1780.2112422942041</v>
      </c>
      <c r="R99" s="35">
        <f t="shared" si="23"/>
        <v>45566</v>
      </c>
      <c r="S99">
        <f t="shared" si="24"/>
        <v>1.0484202978446358</v>
      </c>
      <c r="T99">
        <f>+d1d10index!I98/100</f>
        <v>1.0039473336220026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0.99910557366105535</v>
      </c>
      <c r="X99" s="34"/>
    </row>
    <row r="100" spans="1:24" x14ac:dyDescent="0.25">
      <c r="A100" s="35">
        <f>+NAC!A100</f>
        <v>45597</v>
      </c>
      <c r="B100" s="19">
        <f>+GBA_d!$O127</f>
        <v>7406.608148263108</v>
      </c>
      <c r="C100" s="19">
        <f>+PAM_d!$O127</f>
        <v>7559.1394670613754</v>
      </c>
      <c r="D100" s="19">
        <f>+NOA_d!$O127</f>
        <v>7730.1161927928279</v>
      </c>
      <c r="E100" s="19">
        <f>+NEA_d!$O127</f>
        <v>7638.0681766444868</v>
      </c>
      <c r="F100" s="19">
        <f>+CUY_d!$O127</f>
        <v>7610.8759504468608</v>
      </c>
      <c r="G100" s="19">
        <f>+PAT_d!$O127</f>
        <v>7342.632986023189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1771.5255495461881</v>
      </c>
      <c r="L100" s="19">
        <f t="shared" si="19"/>
        <v>1756.5588926943146</v>
      </c>
      <c r="M100" s="19">
        <f t="shared" si="20"/>
        <v>1722.1394957572984</v>
      </c>
      <c r="N100" s="19">
        <f t="shared" si="21"/>
        <v>1753.1822655333926</v>
      </c>
      <c r="O100" s="19">
        <f t="shared" si="22"/>
        <v>1839.926527987227</v>
      </c>
      <c r="R100" s="35">
        <f t="shared" si="23"/>
        <v>45597</v>
      </c>
      <c r="S100">
        <f t="shared" si="24"/>
        <v>1.0365322582422785</v>
      </c>
      <c r="T100">
        <f>+d1d10index!I99/100</f>
        <v>0.99831508389189749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0.99807832992129841</v>
      </c>
      <c r="X100" s="34"/>
    </row>
    <row r="101" spans="1:24" x14ac:dyDescent="0.25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0.99668379914940775</v>
      </c>
      <c r="X101" s="34"/>
    </row>
    <row r="102" spans="1:24" x14ac:dyDescent="0.25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0.99765925069034633</v>
      </c>
      <c r="X102" s="34"/>
    </row>
    <row r="103" spans="1:24" x14ac:dyDescent="0.25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0.99715113115743259</v>
      </c>
      <c r="X103" s="34"/>
    </row>
    <row r="104" spans="1:24" x14ac:dyDescent="0.25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0.99775536657616337</v>
      </c>
      <c r="X104" s="34"/>
    </row>
    <row r="105" spans="1:24" x14ac:dyDescent="0.25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0.99770734343971357</v>
      </c>
      <c r="X105" s="34"/>
    </row>
    <row r="106" spans="1:24" x14ac:dyDescent="0.25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0.9976967099745595</v>
      </c>
      <c r="X106" s="34"/>
    </row>
    <row r="107" spans="1:24" x14ac:dyDescent="0.25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0.99565493079428125</v>
      </c>
      <c r="X107" s="34"/>
    </row>
    <row r="108" spans="1:24" x14ac:dyDescent="0.25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0.9953845980976459</v>
      </c>
      <c r="X108" s="34"/>
    </row>
    <row r="109" spans="1:24" x14ac:dyDescent="0.25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0.99492661870332288</v>
      </c>
      <c r="X109" s="34"/>
    </row>
    <row r="110" spans="1:24" x14ac:dyDescent="0.25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0.99417481563771692</v>
      </c>
      <c r="X110" s="34"/>
    </row>
    <row r="111" spans="1:24" x14ac:dyDescent="0.25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0.99326570087721566</v>
      </c>
      <c r="X111" s="34"/>
    </row>
    <row r="112" spans="1:24" x14ac:dyDescent="0.25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10191.695759287053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436.07247903179086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2315.9178169018764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0.99636369552819903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0.99273151571379126</v>
      </c>
      <c r="X112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111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5.1928584614985336E-5</v>
      </c>
      <c r="D5" s="195">
        <f>+AVERAGE(d1d10_m!AO5:AO100000)</f>
        <v>-2.9759532597763835E-5</v>
      </c>
      <c r="E5" s="195">
        <f>+AVERAGE(d1d10_m!AP5:AP100000)</f>
        <v>-5.6725881823390469E-5</v>
      </c>
      <c r="F5" s="195">
        <f>+AVERAGE(d1d10_m!AQ5:AQ100000)</f>
        <v>-5.7907469884670459E-5</v>
      </c>
      <c r="G5" s="195">
        <f>+AVERAGE(d1d10_m!AR5:AR100000)</f>
        <v>-1.1461415440443047E-4</v>
      </c>
      <c r="H5" s="196">
        <f>+AVERAGE(d1d10_m!AS5:AS100000)</f>
        <v>-8.4858351520149651E-5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1.8191836389819017E-3</v>
      </c>
      <c r="D9" s="201">
        <f>+AVERAGE(d1d10_y!AO$16:AO$100000)</f>
        <v>5.1275525314693066E-4</v>
      </c>
      <c r="E9" s="201">
        <f>+AVERAGE(d1d10_y!AP$16:AP$100000)</f>
        <v>-1.6073523167509142E-3</v>
      </c>
      <c r="F9" s="201">
        <f>+AVERAGE(d1d10_y!AQ$16:AQ$100000)</f>
        <v>-2.7014291991595621E-3</v>
      </c>
      <c r="G9" s="201">
        <f>+AVERAGE(d1d10_y!AR$16:AR$100000)</f>
        <v>-1.9534339756452218E-3</v>
      </c>
      <c r="H9" s="202">
        <f>+AVERAGE(d1d10_y!AS$16:AS$100000)</f>
        <v>3.018339031488855E-3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-8.0424966530651316E-4</v>
      </c>
      <c r="D13" s="201">
        <f>+AVERAGE(d1d10_y!AO$54:AO$100000)</f>
        <v>4.2504583447575605E-4</v>
      </c>
      <c r="E13" s="201">
        <f>+AVERAGE(d1d10_y!AP$54:AP$100000)</f>
        <v>-7.1644431983289621E-3</v>
      </c>
      <c r="F13" s="201">
        <f>+AVERAGE(d1d10_y!AQ$54:AQ$100000)</f>
        <v>-8.3813394457039683E-3</v>
      </c>
      <c r="G13" s="201">
        <f>+AVERAGE(d1d10_y!AR$54:AR$100000)</f>
        <v>-5.654397181973669E-3</v>
      </c>
      <c r="H13" s="202">
        <f>+AVERAGE(d1d10_y!AS$54:AS$100000)</f>
        <v>7.1323824312080316E-3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-2.9690383564082712E-3</v>
      </c>
      <c r="D17" s="204">
        <f>+HLOOKUP(F19data!D$16,d1d10_y!$AL$3:$AS$100000,F19data!$J$4-3+1,FALSE)</f>
        <v>-3.0423699451955777E-3</v>
      </c>
      <c r="E17" s="204">
        <f>+HLOOKUP(F19data!E$16,d1d10_y!$AL$3:$AS$100000,F19data!$J$4-3+1,FALSE)</f>
        <v>5.3786876408090656E-4</v>
      </c>
      <c r="F17" s="204">
        <f>+HLOOKUP(F19data!F$16,d1d10_y!$AL$3:$AS$100000,F19data!$J$4-3+1,FALSE)</f>
        <v>-2.0181341628024985E-3</v>
      </c>
      <c r="G17" s="204">
        <f>+HLOOKUP(F19data!G$16,d1d10_y!$AL$3:$AS$100000,F19data!$J$4-3+1,FALSE)</f>
        <v>-1.4246269498403574E-3</v>
      </c>
      <c r="H17" s="205">
        <f>+HLOOKUP(F19data!H$16,d1d10_y!$AL$3:$AS$100000,F19data!$J$4-3+1,FALSE)</f>
        <v>-1.4546267770211951E-2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139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0.31914062500000284</v>
      </c>
      <c r="D21" s="201" cm="1">
        <f t="array" aca="1" ref="D21" ca="1">INDIRECT(_xlfn.CONCAT(D$20,"_d!$E$",$J$20))/100-INDIRECT(_xlfn.CONCAT(D$20,"_d!$N$",$J$20))/100</f>
        <v>-0.41757812500000568</v>
      </c>
      <c r="E21" s="201" cm="1">
        <f t="array" aca="1" ref="E21" ca="1">INDIRECT(_xlfn.CONCAT(E$20,"_d!$E$",$J$20))/100-INDIRECT(_xlfn.CONCAT(E$20,"_d!$N$",$J$20))/100</f>
        <v>-0.75273437499998863</v>
      </c>
      <c r="F21" s="201" cm="1">
        <f t="array" aca="1" ref="F21" ca="1">INDIRECT(_xlfn.CONCAT(F$20,"_d!$E$",$J$20))/100-INDIRECT(_xlfn.CONCAT(F$20,"_d!$N$",$J$20))/100</f>
        <v>-0.65957031249999432</v>
      </c>
      <c r="G21" s="201" cm="1">
        <f t="array" aca="1" ref="G21" ca="1">INDIRECT(_xlfn.CONCAT(G$20,"_d!$E$",$J$20))/100-INDIRECT(_xlfn.CONCAT(G$20,"_d!$N$",$J$20))/100</f>
        <v>-1.1521289062499989</v>
      </c>
      <c r="H21" s="202" cm="1">
        <f t="array" aca="1" ref="H21" ca="1">INDIRECT(_xlfn.CONCAT(H$20,"_d!$E$",$J$20))/100-INDIRECT(_xlfn.CONCAT(H$20,"_d!$N$",$J$20))/100</f>
        <v>-1.0949023437500074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-0.19436164269015421</v>
      </c>
      <c r="D25" s="204" cm="1">
        <f t="array" aca="1" ref="D25" ca="1">INDIRECT(_xlfn.CONCAT(D$20,"_d!$E$",$J$20))/INDIRECT(_xlfn.CONCAT(D$20,"_d!$E$82"))-INDIRECT(_xlfn.CONCAT(D$20,"_d!$N$",$J$20))/INDIRECT(_xlfn.CONCAT(D$20,"_d!$N$82"))</f>
        <v>-0.16973270516770356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-0.61317407077041608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-0.68286492269426091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-0.45066433222440594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0.12613050218268285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 J3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12"/>
  <sheetViews>
    <sheetView zoomScale="85" zoomScaleNormal="85" workbookViewId="0">
      <pane xSplit="1" ySplit="4" topLeftCell="BA99" activePane="bottomRight" state="frozen"/>
      <selection pane="topRight" activeCell="B1" sqref="B1"/>
      <selection pane="bottomLeft" activeCell="A5" sqref="A5"/>
      <selection pane="bottomRight" activeCell="A112" sqref="A112:XFD112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5" t="s">
        <v>165</v>
      </c>
      <c r="C3" s="255"/>
      <c r="D3" s="255"/>
      <c r="E3" s="255"/>
      <c r="F3" s="255"/>
      <c r="G3" s="255"/>
      <c r="H3" s="255"/>
      <c r="I3" s="255"/>
      <c r="J3" s="255"/>
      <c r="K3" s="255"/>
      <c r="M3" s="255" t="s">
        <v>196</v>
      </c>
      <c r="N3" s="255"/>
      <c r="O3" s="255"/>
      <c r="P3" s="255"/>
      <c r="Q3" s="255"/>
      <c r="R3" s="255"/>
      <c r="S3" s="255"/>
      <c r="T3" s="255"/>
      <c r="U3" s="255"/>
      <c r="V3" s="255"/>
      <c r="AI3" s="255" t="s">
        <v>165</v>
      </c>
      <c r="AJ3" s="255"/>
      <c r="AK3" s="255"/>
      <c r="AL3" s="255"/>
      <c r="AM3" s="255"/>
      <c r="AN3" s="255"/>
      <c r="AO3" s="255"/>
      <c r="AP3" s="255"/>
      <c r="AQ3" s="255"/>
      <c r="AR3" s="255"/>
      <c r="AT3" s="255" t="s">
        <v>196</v>
      </c>
      <c r="AU3" s="255"/>
      <c r="AV3" s="255"/>
      <c r="AW3" s="255"/>
      <c r="AX3" s="255"/>
      <c r="AY3" s="255"/>
      <c r="AZ3" s="255"/>
      <c r="BA3" s="255"/>
      <c r="BB3" s="255"/>
      <c r="BC3" s="255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5.0482544927624495E-2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4.3240322379610547E-3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4.3240322379610547E-3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0.95439315191784413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0.95439315191784413</v>
      </c>
      <c r="BE77" s="24">
        <f t="shared" ca="1" si="38"/>
        <v>0.94608454958008448</v>
      </c>
      <c r="BF77" s="24">
        <f t="shared" ca="1" si="39"/>
        <v>8.3086023377596518E-3</v>
      </c>
      <c r="BG77" s="24">
        <f t="shared" ca="1" si="25"/>
        <v>1.4397527169152529E-2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1.4397527169152529E-2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6.0476268401499E-2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4.3781708124060086E-3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4.3781708124060086E-3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0.99417769408740186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0.99417769408740186</v>
      </c>
      <c r="BE78" s="24">
        <f t="shared" ca="1" si="38"/>
        <v>0.98628885648749298</v>
      </c>
      <c r="BF78" s="24">
        <f t="shared" ca="1" si="39"/>
        <v>7.8888375999088822E-3</v>
      </c>
      <c r="BG78" s="24">
        <f t="shared" ca="1" si="25"/>
        <v>1.4205140305895866E-2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1.4205140305895866E-2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7.1666401253816403E-2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4.6597117317038568E-3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4.6597117317038568E-3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1.0344112374796968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1.3997642990712147E-2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1.3997642990712147E-2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7.8784924664564882E-2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7.8784924664564882E-2</v>
      </c>
      <c r="X80" s="24">
        <f t="shared" ca="1" si="32"/>
        <v>7.3658911940177374E-2</v>
      </c>
      <c r="Y80" s="24">
        <f t="shared" ca="1" si="33"/>
        <v>5.1260127243875075E-3</v>
      </c>
      <c r="Z80" s="24">
        <f t="shared" ca="1" si="15"/>
        <v>4.6308294305673625E-3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4.6308294305673625E-3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1.0515080270693837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1.0515080270693837</v>
      </c>
      <c r="BE80" s="24">
        <f t="shared" ca="1" si="38"/>
        <v>1.0393841361228979</v>
      </c>
      <c r="BF80" s="24">
        <f t="shared" ca="1" si="39"/>
        <v>1.2123890946485805E-2</v>
      </c>
      <c r="BG80" s="24">
        <f t="shared" ca="1" si="25"/>
        <v>1.4170417261827977E-2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1.4170417261827977E-2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8.5340653578717784E-2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4.8603105851432642E-3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4.8603105851432642E-3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1.0971980051408257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1.462776881487212E-2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1.462776881487212E-2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7.5864056229503429E-2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5.2203438641954536E-3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5.2203438641954536E-3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1.1518012609521162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1.1518012609521162</v>
      </c>
      <c r="BE82" s="24">
        <f t="shared" ca="1" si="38"/>
        <v>1.1366909596180435</v>
      </c>
      <c r="BF82" s="24">
        <f t="shared" ca="1" si="39"/>
        <v>1.5110301334072762E-2</v>
      </c>
      <c r="BG82" s="24">
        <f t="shared" ca="1" si="25"/>
        <v>1.4888866004404968E-2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1.4888866004404968E-2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5.6679668413314621E-2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5.6679668413314621E-2</v>
      </c>
      <c r="Y83" s="24">
        <f t="shared" ca="1" si="33"/>
        <v>6.186315712924495E-3</v>
      </c>
      <c r="Z83" s="24">
        <f t="shared" ca="1" si="42"/>
        <v>5.4101399924755822E-3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5.4101399924755822E-3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1.1592912780071658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1.1592912780071658</v>
      </c>
      <c r="BE83" s="24">
        <f t="shared" ca="1" si="38"/>
        <v>1.1505193100081894</v>
      </c>
      <c r="BF83" s="24">
        <f t="shared" ca="1" si="39"/>
        <v>8.7719679989763932E-3</v>
      </c>
      <c r="BG83" s="24">
        <f t="shared" ref="BG83:BG95" ca="1" si="49">+AVERAGE(BF71:BF83)</f>
        <v>1.4585538391191187E-2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1.4585538391191187E-2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6.1064040590772306E-2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5.196389236181727E-3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5.196389236181727E-3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1.1412636264700464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1.1412636264700464</v>
      </c>
      <c r="BE84" s="24">
        <f t="shared" ca="1" si="38"/>
        <v>1.131272734596513</v>
      </c>
      <c r="BF84" s="24">
        <f t="shared" ca="1" si="39"/>
        <v>9.990891873533414E-3</v>
      </c>
      <c r="BG84" s="24">
        <f t="shared" ca="1" si="49"/>
        <v>1.4617111300553817E-2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1.4617111300553817E-2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0.12725811303094914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5.7543405320072223E-3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5.7543405320072223E-3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1.2548701415797132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1.5492410630347666E-2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1.5492410630347666E-2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0.1274080114165419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5.988881252661042E-3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5.988881252661042E-3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1.3910074656078897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1.6489652532001024E-2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1.6489652532001024E-2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8.3602010414559835E-2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6.0545094198628706E-3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6.0545094198628706E-3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1.4320012312333663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1.6086398050830598E-2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1.6086398050830598E-2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0.12903429359136798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6.0892826900432922E-3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6.0892826900432922E-3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1.6216464135360438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1.7306619873722413E-2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1.7306619873722413E-2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0.25470435784766021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6.3777400801108457E-3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6.3777400801108457E-3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2.1313144570393536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2.2532626870693059E-2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2.2532626870693059E-2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0.19900470390323632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0.19900470390323632</v>
      </c>
      <c r="Y90" s="24">
        <f t="shared" ca="1" si="33"/>
        <v>1.055552501130208E-2</v>
      </c>
      <c r="Z90" s="24">
        <f t="shared" ca="1" si="42"/>
        <v>7.0829548308880552E-3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7.0829548308880552E-3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2.5403534008824655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2.7912877007753689E-2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2.7912877007753689E-2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0.1374814279890455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0.1374814279890455</v>
      </c>
      <c r="X91" s="24">
        <f t="shared" ca="1" si="32"/>
        <v>0.12360594591688878</v>
      </c>
      <c r="Y91" s="24">
        <f t="shared" ca="1" si="33"/>
        <v>1.387548207215672E-2</v>
      </c>
      <c r="Z91" s="24">
        <f t="shared" ca="1" si="42"/>
        <v>7.2703180256999582E-3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7.2703180256999582E-3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2.757779694604678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2.7563659660148905</v>
      </c>
      <c r="BF91" s="24">
        <f t="shared" ca="1" si="39"/>
        <v>1.0577930350769371E-2</v>
      </c>
      <c r="BG91" s="24">
        <f t="shared" ca="1" si="49"/>
        <v>2.8119730296281419E-2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2.8119730296281419E-2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0.11082503828781487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7.5699832359718928E-3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7.5699832359718928E-3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2.8693864529431972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2.95026217132048E-2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2.95026217132048E-2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9.0839338588807994E-2</v>
      </c>
      <c r="C93" s="24">
        <f>+PAM_d!$AA120</f>
        <v>8.8993310722927932E-2</v>
      </c>
      <c r="D93" s="24">
        <f>+NOA_d!$AA120</f>
        <v>9.2222066368785383E-2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8.7480502625203238E-2</v>
      </c>
      <c r="H93" s="24">
        <f t="shared" si="28"/>
        <v>9.2222066368785383E-2</v>
      </c>
      <c r="I93" s="24">
        <f t="shared" si="29"/>
        <v>6.2682455633487733E-2</v>
      </c>
      <c r="J93" s="24">
        <f t="shared" si="30"/>
        <v>2.953961073529765E-2</v>
      </c>
      <c r="K93" s="24">
        <f t="shared" si="41"/>
        <v>2.3935663140251567E-2</v>
      </c>
      <c r="M93" s="24">
        <f ca="1">+NAC_d!CH93</f>
        <v>8.3712968427366308E-2</v>
      </c>
      <c r="N93" s="24">
        <f ca="1">+NAC_d!CI93</f>
        <v>8.4787781418589336E-2</v>
      </c>
      <c r="O93" s="24">
        <f ca="1">+NAC_d!CJ93</f>
        <v>8.9725440387638189E-2</v>
      </c>
      <c r="P93" s="24">
        <f ca="1">+NAC_d!CK93</f>
        <v>8.5358030767125781E-2</v>
      </c>
      <c r="Q93" s="24">
        <f ca="1">+NAC_d!CL93</f>
        <v>8.7980950406110203E-2</v>
      </c>
      <c r="R93" s="24">
        <f ca="1">+NAC_d!CM93</f>
        <v>8.8393960052835618E-2</v>
      </c>
      <c r="S93" s="24">
        <f ca="1">+NAC_d!CN93</f>
        <v>8.7803008021854367E-2</v>
      </c>
      <c r="T93" s="24">
        <f ca="1">+NAC_d!CO93</f>
        <v>8.8291590768718731E-2</v>
      </c>
      <c r="U93" s="24">
        <f ca="1">+NAC_d!CP93</f>
        <v>9.0244475794041934E-2</v>
      </c>
      <c r="V93" s="24">
        <f ca="1">+NAC_d!CQ93</f>
        <v>9.028164903905056E-2</v>
      </c>
      <c r="W93" s="24">
        <f t="shared" ca="1" si="31"/>
        <v>9.028164903905056E-2</v>
      </c>
      <c r="X93" s="24">
        <f t="shared" ca="1" si="32"/>
        <v>8.3712968427366308E-2</v>
      </c>
      <c r="Y93" s="24">
        <f t="shared" ca="1" si="33"/>
        <v>6.5686806116842522E-3</v>
      </c>
      <c r="Z93" s="24">
        <f t="shared" ca="1" si="42"/>
        <v>7.7492097268294646E-3</v>
      </c>
      <c r="AB93" s="74">
        <f t="shared" si="34"/>
        <v>45383</v>
      </c>
      <c r="AC93" s="75">
        <f t="shared" si="35"/>
        <v>2.3935663140251567E-2</v>
      </c>
      <c r="AD93" s="75">
        <f t="shared" ca="1" si="36"/>
        <v>7.7492097268294646E-3</v>
      </c>
      <c r="AH93" s="35">
        <f t="shared" si="27"/>
        <v>45383</v>
      </c>
      <c r="AI93" s="24">
        <f>+GBA_d!$AN120</f>
        <v>2.919997669615503</v>
      </c>
      <c r="AJ93" s="24">
        <f>+PAM_d!$AN120</f>
        <v>2.8848939736776402</v>
      </c>
      <c r="AK93" s="24">
        <f>+NOA_d!$AN120</f>
        <v>2.8435556972896374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2.9548230257742292</v>
      </c>
      <c r="AO93" s="24">
        <f t="shared" si="43"/>
        <v>2.9548230257742292</v>
      </c>
      <c r="AP93" s="24">
        <f t="shared" si="44"/>
        <v>2.7993327495264073</v>
      </c>
      <c r="AQ93" s="24">
        <f t="shared" si="26"/>
        <v>0.15549027624782186</v>
      </c>
      <c r="AR93" s="24">
        <f t="shared" si="45"/>
        <v>8.4407731352041576E-2</v>
      </c>
      <c r="AT93" s="24">
        <f ca="1">+NAC_d!CT93</f>
        <v>2.8490727198579489</v>
      </c>
      <c r="AU93" s="24">
        <f ca="1">+NAC_d!CU93</f>
        <v>2.8581206388754241</v>
      </c>
      <c r="AV93" s="24">
        <f ca="1">+NAC_d!CV93</f>
        <v>2.8850188118910878</v>
      </c>
      <c r="AW93" s="24">
        <f ca="1">+NAC_d!CW93</f>
        <v>2.8767701885792896</v>
      </c>
      <c r="AX93" s="24">
        <f ca="1">+NAC_d!CX93</f>
        <v>2.8914082586756829</v>
      </c>
      <c r="AY93" s="24">
        <f ca="1">+NAC_d!CY93</f>
        <v>2.8850894816009074</v>
      </c>
      <c r="AZ93" s="24">
        <f ca="1">+NAC_d!CZ93</f>
        <v>2.9032614403138943</v>
      </c>
      <c r="BA93" s="24">
        <f ca="1">+NAC_d!DA93</f>
        <v>2.9015370431208978</v>
      </c>
      <c r="BB93" s="24">
        <f ca="1">+NAC_d!DB93</f>
        <v>2.9115243241411037</v>
      </c>
      <c r="BC93" s="24">
        <f ca="1">+NAC_d!DC93</f>
        <v>2.9205835341834789</v>
      </c>
      <c r="BD93" s="24">
        <f t="shared" ca="1" si="37"/>
        <v>2.9205835341834789</v>
      </c>
      <c r="BE93" s="24">
        <f t="shared" ca="1" si="38"/>
        <v>2.8490727198579489</v>
      </c>
      <c r="BF93" s="24">
        <f t="shared" ca="1" si="39"/>
        <v>7.1510814325530081E-2</v>
      </c>
      <c r="BG93" s="24">
        <f t="shared" ca="1" si="49"/>
        <v>3.4070846588515898E-2</v>
      </c>
      <c r="BI93" s="35">
        <f t="shared" si="40"/>
        <v>45383</v>
      </c>
      <c r="BJ93" s="164">
        <f t="shared" si="46"/>
        <v>8.4407731352041576E-2</v>
      </c>
      <c r="BK93" s="164">
        <f t="shared" ca="1" si="47"/>
        <v>3.4070846588515898E-2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4.3220211547086995E-2</v>
      </c>
      <c r="C94" s="24">
        <f>+PAM_d!$AA121</f>
        <v>4.0305028169865809E-2</v>
      </c>
      <c r="D94" s="24">
        <f>+NOA_d!$AA121</f>
        <v>4.2101747360034691E-2</v>
      </c>
      <c r="E94" s="24">
        <f>+NEA_d!$AA121</f>
        <v>3.7837662410286521E-2</v>
      </c>
      <c r="F94" s="24">
        <f>+CUY_d!$AA121</f>
        <v>4.2903633109167894E-2</v>
      </c>
      <c r="G94" s="24">
        <f>+PAT_d!$AA121</f>
        <v>4.5278362255971594E-2</v>
      </c>
      <c r="H94" s="24">
        <f t="shared" si="28"/>
        <v>4.5278362255971594E-2</v>
      </c>
      <c r="I94" s="24">
        <f t="shared" si="29"/>
        <v>3.7837662410286521E-2</v>
      </c>
      <c r="J94" s="24">
        <f t="shared" si="30"/>
        <v>7.4406998456850726E-3</v>
      </c>
      <c r="K94" s="24">
        <f t="shared" si="41"/>
        <v>2.3969592251568011E-2</v>
      </c>
      <c r="M94" s="24">
        <f ca="1">+NAC_d!CH94</f>
        <v>4.2767272618964736E-2</v>
      </c>
      <c r="N94" s="24">
        <f ca="1">+NAC_d!CI94</f>
        <v>4.2604180615643639E-2</v>
      </c>
      <c r="O94" s="24">
        <f ca="1">+NAC_d!CJ94</f>
        <v>4.3657367228491228E-2</v>
      </c>
      <c r="P94" s="24">
        <f ca="1">+NAC_d!CK94</f>
        <v>4.3120098999813727E-2</v>
      </c>
      <c r="Q94" s="24">
        <f ca="1">+NAC_d!CL94</f>
        <v>4.2119115643090677E-2</v>
      </c>
      <c r="R94" s="24">
        <f ca="1">+NAC_d!CM94</f>
        <v>4.2617202872379467E-2</v>
      </c>
      <c r="S94" s="24">
        <f ca="1">+NAC_d!CN94</f>
        <v>4.19718627806418E-2</v>
      </c>
      <c r="T94" s="24">
        <f ca="1">+NAC_d!CO94</f>
        <v>4.1621725118853981E-2</v>
      </c>
      <c r="U94" s="24">
        <f ca="1">+NAC_d!CP94</f>
        <v>4.1494212934903851E-2</v>
      </c>
      <c r="V94" s="24">
        <f ca="1">+NAC_d!CQ94</f>
        <v>4.0822916113999463E-2</v>
      </c>
      <c r="W94" s="24">
        <f t="shared" ca="1" si="31"/>
        <v>4.3657367228491228E-2</v>
      </c>
      <c r="X94" s="24">
        <f t="shared" ca="1" si="32"/>
        <v>4.0822916113999463E-2</v>
      </c>
      <c r="Y94" s="24">
        <f t="shared" ca="1" si="33"/>
        <v>2.834451114491765E-3</v>
      </c>
      <c r="Z94" s="24">
        <f t="shared" ca="1" si="42"/>
        <v>7.4264970900766074E-3</v>
      </c>
      <c r="AB94" s="74">
        <f t="shared" si="34"/>
        <v>45413</v>
      </c>
      <c r="AC94" s="75">
        <f t="shared" si="35"/>
        <v>2.3969592251568011E-2</v>
      </c>
      <c r="AD94" s="75">
        <f t="shared" ca="1" si="36"/>
        <v>7.4264970900766074E-3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2.7108110133877168</v>
      </c>
      <c r="AL94" s="24">
        <f>+NEA_d!$AN121</f>
        <v>2.677066971319273</v>
      </c>
      <c r="AM94" s="24">
        <f>+CUY_d!$AN121</f>
        <v>2.7417604554913337</v>
      </c>
      <c r="AN94" s="24">
        <f>+PAT_d!$AN121</f>
        <v>2.8498275656491709</v>
      </c>
      <c r="AO94" s="24">
        <f t="shared" si="43"/>
        <v>2.8498275656491709</v>
      </c>
      <c r="AP94" s="24">
        <f t="shared" si="44"/>
        <v>2.677066971319273</v>
      </c>
      <c r="AQ94" s="24">
        <f t="shared" ref="AQ94:AQ108" si="50">+AO94-AP94</f>
        <v>0.17276059432989799</v>
      </c>
      <c r="AR94" s="24">
        <f t="shared" si="45"/>
        <v>9.2474935195096641E-2</v>
      </c>
      <c r="AT94" s="24">
        <f ca="1">+NAC_d!CT94</f>
        <v>2.7371379988401463</v>
      </c>
      <c r="AU94" s="24">
        <f ca="1">+NAC_d!CU94</f>
        <v>2.7431827039322818</v>
      </c>
      <c r="AV94" s="24">
        <f ca="1">+NAC_d!CV94</f>
        <v>2.768718251506006</v>
      </c>
      <c r="AW94" s="24">
        <f ca="1">+NAC_d!CW94</f>
        <v>2.7582186956664629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2.7752163891988748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3.5720472584918554E-2</v>
      </c>
      <c r="BI94" s="35">
        <f t="shared" si="40"/>
        <v>45413</v>
      </c>
      <c r="BJ94" s="164">
        <f t="shared" si="46"/>
        <v>9.2474935195096641E-2</v>
      </c>
      <c r="BK94" s="164">
        <f t="shared" ca="1" si="47"/>
        <v>3.5720472584918554E-2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4.2429695713371629E-2</v>
      </c>
      <c r="C95" s="24">
        <f>+PAM_d!$AA122</f>
        <v>4.7380665659403798E-2</v>
      </c>
      <c r="D95" s="24">
        <f>+NOA_d!$AA122</f>
        <v>4.9437720423990195E-2</v>
      </c>
      <c r="E95" s="24">
        <f>+NEA_d!$AA122</f>
        <v>4.4572592718231219E-2</v>
      </c>
      <c r="F95" s="24">
        <f>+CUY_d!$AA122</f>
        <v>5.0271662739288514E-2</v>
      </c>
      <c r="G95" s="24">
        <f>+PAT_d!$AA122</f>
        <v>5.0579316078837699E-2</v>
      </c>
      <c r="H95" s="24">
        <f t="shared" si="28"/>
        <v>5.0579316078837699E-2</v>
      </c>
      <c r="I95" s="24">
        <f t="shared" si="29"/>
        <v>4.2429695713371629E-2</v>
      </c>
      <c r="J95" s="24">
        <f t="shared" si="30"/>
        <v>8.1496203654660704E-3</v>
      </c>
      <c r="K95" s="24">
        <f t="shared" si="41"/>
        <v>2.3363415577598339E-2</v>
      </c>
      <c r="M95" s="24">
        <f ca="1">+NAC_d!CH95</f>
        <v>4.3918407629484513E-2</v>
      </c>
      <c r="N95" s="24">
        <f ca="1">+NAC_d!CI95</f>
        <v>4.4132534040902005E-2</v>
      </c>
      <c r="O95" s="24">
        <f ca="1">+NAC_d!CJ95</f>
        <v>4.2869121206046801E-2</v>
      </c>
      <c r="P95" s="24">
        <f ca="1">+NAC_d!CK95</f>
        <v>4.4747323991825905E-2</v>
      </c>
      <c r="Q95" s="24">
        <f ca="1">+NAC_d!CL95</f>
        <v>4.5364816435001121E-2</v>
      </c>
      <c r="R95" s="24">
        <f ca="1">+NAC_d!CM95</f>
        <v>4.5630001489841865E-2</v>
      </c>
      <c r="S95" s="24">
        <f ca="1">+NAC_d!CN95</f>
        <v>4.5868533433233161E-2</v>
      </c>
      <c r="T95" s="24">
        <f ca="1">+NAC_d!CO95</f>
        <v>4.592721336317207E-2</v>
      </c>
      <c r="U95" s="24">
        <f ca="1">+NAC_d!CP95</f>
        <v>4.6892387471634045E-2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4.2869121206046801E-2</v>
      </c>
      <c r="Y95" s="24">
        <f t="shared" ca="1" si="33"/>
        <v>4.226003002617551E-3</v>
      </c>
      <c r="Z95" s="24">
        <f t="shared" ca="1" si="42"/>
        <v>7.2631376975510293E-3</v>
      </c>
      <c r="AB95" s="74">
        <f t="shared" si="34"/>
        <v>45444</v>
      </c>
      <c r="AC95" s="75">
        <f t="shared" si="35"/>
        <v>2.3363415577598339E-2</v>
      </c>
      <c r="AD95" s="75">
        <f t="shared" ca="1" si="36"/>
        <v>7.2631376975510293E-3</v>
      </c>
      <c r="AH95" s="35">
        <f t="shared" si="27"/>
        <v>45444</v>
      </c>
      <c r="AI95" s="24">
        <f>+GBA_d!$AN122</f>
        <v>2.7369026001543064</v>
      </c>
      <c r="AJ95" s="24">
        <f>+PAM_d!$AN122</f>
        <v>2.7092739812629119</v>
      </c>
      <c r="AK95" s="24">
        <f>+NOA_d!$AN122</f>
        <v>2.6501531356789161</v>
      </c>
      <c r="AL95" s="24">
        <f>+NEA_d!$AN122</f>
        <v>2.602244937299337</v>
      </c>
      <c r="AM95" s="24">
        <f>+CUY_d!$AN122</f>
        <v>2.7297794427824993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2.602244937299337</v>
      </c>
      <c r="AQ95" s="24">
        <f t="shared" si="50"/>
        <v>0.18099885425678597</v>
      </c>
      <c r="AR95" s="24">
        <f t="shared" si="45"/>
        <v>0.10020169021295694</v>
      </c>
      <c r="AT95" s="24">
        <f ca="1">+NAC_d!CT95</f>
        <v>2.6913391179948976</v>
      </c>
      <c r="AU95" s="24">
        <f ca="1">+NAC_d!CU95</f>
        <v>2.697388894675774</v>
      </c>
      <c r="AV95" s="24">
        <f ca="1">+NAC_d!CV95</f>
        <v>2.7194620172098838</v>
      </c>
      <c r="AW95" s="24">
        <f ca="1">+NAC_d!CW95</f>
        <v>2.7110370334532443</v>
      </c>
      <c r="AX95" s="24">
        <f ca="1">+NAC_d!CX95</f>
        <v>2.7214346287725619</v>
      </c>
      <c r="AY95" s="24">
        <f ca="1">+NAC_d!CY95</f>
        <v>2.7162366494284198</v>
      </c>
      <c r="AZ95" s="24">
        <f ca="1">+NAC_d!CZ95</f>
        <v>2.7259453195862151</v>
      </c>
      <c r="BA95" s="24">
        <f ca="1">+NAC_d!DA95</f>
        <v>2.7195768698956724</v>
      </c>
      <c r="BB95" s="24">
        <f ca="1">+NAC_d!DB95</f>
        <v>2.7243823274950008</v>
      </c>
      <c r="BC95" s="24">
        <f ca="1">+NAC_d!DC95</f>
        <v>2.7198645746733314</v>
      </c>
      <c r="BD95" s="24">
        <f t="shared" ca="1" si="37"/>
        <v>2.7259453195862151</v>
      </c>
      <c r="BE95" s="24">
        <f t="shared" ca="1" si="38"/>
        <v>2.6913391179948976</v>
      </c>
      <c r="BF95" s="24">
        <f t="shared" ca="1" si="39"/>
        <v>3.4606201591317554E-2</v>
      </c>
      <c r="BG95" s="24">
        <f t="shared" ca="1" si="49"/>
        <v>3.7220157220091234E-2</v>
      </c>
      <c r="BI95" s="35">
        <f t="shared" si="40"/>
        <v>45444</v>
      </c>
      <c r="BJ95" s="164">
        <f t="shared" si="46"/>
        <v>0.10020169021295694</v>
      </c>
      <c r="BK95" s="164">
        <f t="shared" ca="1" si="47"/>
        <v>3.7220157220091234E-2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4.0082490448559938E-2</v>
      </c>
      <c r="C96" s="24">
        <f>+PAM_d!$AA123</f>
        <v>3.9655689111353976E-2</v>
      </c>
      <c r="D96" s="24">
        <f>+NOA_d!$AA123</f>
        <v>3.6025485076848218E-2</v>
      </c>
      <c r="E96" s="24">
        <f>+NEA_d!$AA123</f>
        <v>4.6695416867458706E-2</v>
      </c>
      <c r="F96" s="24">
        <f>+CUY_d!$AA123</f>
        <v>4.6493814686770607E-2</v>
      </c>
      <c r="G96" s="24">
        <f>+PAT_d!$AA123</f>
        <v>4.281954907031138E-2</v>
      </c>
      <c r="H96" s="24">
        <f t="shared" ref="H96:H108" si="52">+MAX(B96:G96)</f>
        <v>4.6695416867458706E-2</v>
      </c>
      <c r="I96" s="24">
        <f t="shared" ref="I96:I108" si="53">+MIN(B96:G96)</f>
        <v>3.6025485076848218E-2</v>
      </c>
      <c r="J96" s="24">
        <f t="shared" ref="J96:J108" si="54">+H96-I96</f>
        <v>1.0669931790610487E-2</v>
      </c>
      <c r="K96" s="24">
        <f t="shared" ref="K96:K108" si="55">+AVERAGE(J85:J96)</f>
        <v>2.2796179671956684E-2</v>
      </c>
      <c r="M96" s="24">
        <f ca="1">+NAC_d!CH96</f>
        <v>3.8219628180359511E-2</v>
      </c>
      <c r="N96" s="24">
        <f ca="1">+NAC_d!CI96</f>
        <v>3.8630590961281852E-2</v>
      </c>
      <c r="O96" s="24">
        <f ca="1">+NAC_d!CJ96</f>
        <v>3.9294991550844038E-2</v>
      </c>
      <c r="P96" s="24">
        <f ca="1">+NAC_d!CK96</f>
        <v>3.9570018898392956E-2</v>
      </c>
      <c r="Q96" s="24">
        <f ca="1">+NAC_d!CL96</f>
        <v>3.9915520054515818E-2</v>
      </c>
      <c r="R96" s="24">
        <f ca="1">+NAC_d!CM96</f>
        <v>3.991540822207007E-2</v>
      </c>
      <c r="S96" s="24">
        <f ca="1">+NAC_d!CN96</f>
        <v>4.0336913882254466E-2</v>
      </c>
      <c r="T96" s="24">
        <f ca="1">+NAC_d!CO96</f>
        <v>4.0852419562841469E-2</v>
      </c>
      <c r="U96" s="24">
        <f ca="1">+NAC_d!CP96</f>
        <v>4.1682715941327109E-2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3.8219628180359511E-2</v>
      </c>
      <c r="Y96" s="24">
        <f t="shared" ref="Y96:Y108" ca="1" si="58">+W96-X96</f>
        <v>4.0002505553347056E-3</v>
      </c>
      <c r="Z96" s="24">
        <f t="shared" ref="Z96:Z108" ca="1" si="59">+AVERAGE(Y85:Y96)</f>
        <v>7.1524550914964973E-3</v>
      </c>
      <c r="AB96" s="74">
        <f t="shared" ref="AB96:AB108" si="60">+A96</f>
        <v>45474</v>
      </c>
      <c r="AC96" s="75">
        <f t="shared" ref="AC96:AC108" si="61">+K96</f>
        <v>2.2796179671956684E-2</v>
      </c>
      <c r="AD96" s="75">
        <f t="shared" ref="AD96:AD108" ca="1" si="62">+Z96</f>
        <v>7.1524550914964973E-3</v>
      </c>
      <c r="AH96" s="35">
        <f t="shared" ref="AH96:AH108" si="63">+A96</f>
        <v>45474</v>
      </c>
      <c r="AI96" s="24">
        <f>+GBA_d!$AN123</f>
        <v>2.6604542618366671</v>
      </c>
      <c r="AJ96" s="24">
        <f>+PAM_d!$AN123</f>
        <v>2.6232775822919514</v>
      </c>
      <c r="AK96" s="24">
        <f>+NOA_d!$AN123</f>
        <v>2.5637172475855037</v>
      </c>
      <c r="AL96" s="24">
        <f>+NEA_d!$AN123</f>
        <v>2.5482883510333112</v>
      </c>
      <c r="AM96" s="24">
        <f>+CUY_d!$AN123</f>
        <v>2.6688107282369575</v>
      </c>
      <c r="AN96" s="24">
        <f>+PAT_d!$AN123</f>
        <v>2.6576388236698083</v>
      </c>
      <c r="AO96" s="24">
        <f t="shared" ref="AO96:AO108" si="64">+MAX(AI96:AN96)</f>
        <v>2.6688107282369575</v>
      </c>
      <c r="AP96" s="24">
        <f t="shared" ref="AP96:AP108" si="65">+MIN(AI96:AN96)</f>
        <v>2.5482883510333112</v>
      </c>
      <c r="AQ96" s="24">
        <f t="shared" si="50"/>
        <v>0.12052237720364634</v>
      </c>
      <c r="AR96" s="24">
        <f t="shared" si="45"/>
        <v>0.10414795723439346</v>
      </c>
      <c r="AT96" s="24">
        <f ca="1">+NAC_d!CT96</f>
        <v>2.6132615552835312</v>
      </c>
      <c r="AU96" s="24">
        <f ca="1">+NAC_d!CU96</f>
        <v>2.6175638297860671</v>
      </c>
      <c r="AV96" s="24">
        <f ca="1">+NAC_d!CV96</f>
        <v>2.6431526259221427</v>
      </c>
      <c r="AW96" s="24">
        <f ca="1">+NAC_d!CW96</f>
        <v>2.6300904058963663</v>
      </c>
      <c r="AX96" s="24">
        <f ca="1">+NAC_d!CX96</f>
        <v>2.6403084050790526</v>
      </c>
      <c r="AY96" s="24">
        <f ca="1">+NAC_d!CY96</f>
        <v>2.6344031672917785</v>
      </c>
      <c r="AZ96" s="24">
        <f ca="1">+NAC_d!CZ96</f>
        <v>2.6438120023628606</v>
      </c>
      <c r="BA96" s="24">
        <f ca="1">+NAC_d!DA96</f>
        <v>2.6385253986573081</v>
      </c>
      <c r="BB96" s="24">
        <f ca="1">+NAC_d!DB96</f>
        <v>2.6419301538575235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3.8895424841656853E-2</v>
      </c>
      <c r="BI96" s="35">
        <f t="shared" ref="BI96:BI108" si="70">+AH96</f>
        <v>45474</v>
      </c>
      <c r="BJ96" s="164">
        <f t="shared" ref="BJ96:BJ108" si="71">+AR96</f>
        <v>0.10414795723439346</v>
      </c>
      <c r="BK96" s="164">
        <f t="shared" ref="BK96:BK108" ca="1" si="72">+BG96</f>
        <v>3.8895424841656853E-2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4.0784093866919724E-2</v>
      </c>
      <c r="C97" s="24">
        <f>+PAM_d!$AA124</f>
        <v>3.9092003466633996E-2</v>
      </c>
      <c r="D97" s="24">
        <f>+NOA_d!$AA124</f>
        <v>5.1378851712249096E-2</v>
      </c>
      <c r="E97" s="24">
        <f>+NEA_d!$AA124</f>
        <v>4.422389719376163E-2</v>
      </c>
      <c r="F97" s="24">
        <f>+CUY_d!$AA124</f>
        <v>4.5111506561251069E-2</v>
      </c>
      <c r="G97" s="24">
        <f>+PAT_d!$AA124</f>
        <v>4.6421608875204301E-2</v>
      </c>
      <c r="H97" s="24">
        <f t="shared" si="52"/>
        <v>5.1378851712249096E-2</v>
      </c>
      <c r="I97" s="24">
        <f t="shared" si="53"/>
        <v>3.9092003466633996E-2</v>
      </c>
      <c r="J97" s="24">
        <f t="shared" si="54"/>
        <v>1.2286848245615101E-2</v>
      </c>
      <c r="K97" s="24">
        <f t="shared" si="55"/>
        <v>2.2202434265835607E-2</v>
      </c>
      <c r="M97" s="24">
        <f ca="1">+NAC_d!CH97</f>
        <v>4.1970271948734039E-2</v>
      </c>
      <c r="N97" s="24">
        <f ca="1">+NAC_d!CI97</f>
        <v>4.1565917835532984E-2</v>
      </c>
      <c r="O97" s="24">
        <f ca="1">+NAC_d!CJ97</f>
        <v>4.1774031126822209E-2</v>
      </c>
      <c r="P97" s="24">
        <f ca="1">+NAC_d!CK97</f>
        <v>4.1579570876794536E-2</v>
      </c>
      <c r="Q97" s="24">
        <f ca="1">+NAC_d!CL97</f>
        <v>4.095697971092549E-2</v>
      </c>
      <c r="R97" s="24">
        <f ca="1">+NAC_d!CM97</f>
        <v>4.1460879972332831E-2</v>
      </c>
      <c r="S97" s="24">
        <f ca="1">+NAC_d!CN97</f>
        <v>4.1898880723182375E-2</v>
      </c>
      <c r="T97" s="24">
        <f ca="1">+NAC_d!CO97</f>
        <v>4.1686468786294562E-2</v>
      </c>
      <c r="U97" s="24">
        <f ca="1">+NAC_d!CP97</f>
        <v>4.1820626579793796E-2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4.095697971092549E-2</v>
      </c>
      <c r="Y97" s="24">
        <f t="shared" ca="1" si="58"/>
        <v>1.5027693727407421E-3</v>
      </c>
      <c r="Z97" s="24">
        <f t="shared" ca="1" si="59"/>
        <v>6.4231504629815306E-3</v>
      </c>
      <c r="AB97" s="74">
        <f t="shared" si="60"/>
        <v>45505</v>
      </c>
      <c r="AC97" s="75">
        <f t="shared" si="61"/>
        <v>2.2202434265835607E-2</v>
      </c>
      <c r="AD97" s="75">
        <f t="shared" ca="1" si="62"/>
        <v>6.4231504629815306E-3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2.2972039543122662</v>
      </c>
      <c r="AL97" s="24">
        <f>+NEA_d!$AN124</f>
        <v>2.2481673755854494</v>
      </c>
      <c r="AM97" s="24">
        <f>+CUY_d!$AN124</f>
        <v>2.4129626669226805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2.2481673755854494</v>
      </c>
      <c r="AQ97" s="24">
        <f t="shared" si="50"/>
        <v>0.16523530347087245</v>
      </c>
      <c r="AR97" s="24">
        <f t="shared" si="45"/>
        <v>0.1118843465483504</v>
      </c>
      <c r="AT97" s="24">
        <f ca="1">+NAC_d!CT97</f>
        <v>2.3264681739797743</v>
      </c>
      <c r="AU97" s="24">
        <f ca="1">+NAC_d!CU97</f>
        <v>2.3360859128820466</v>
      </c>
      <c r="AV97" s="24">
        <f ca="1">+NAC_d!CV97</f>
        <v>2.3668791142361703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2.379955959449072</v>
      </c>
      <c r="BA97" s="24">
        <f ca="1">+NAC_d!DA97</f>
        <v>2.3748324540298</v>
      </c>
      <c r="BB97" s="24">
        <f ca="1">+NAC_d!DB97</f>
        <v>2.3807047972548636</v>
      </c>
      <c r="BC97" s="24">
        <f ca="1">+NAC_d!DC97</f>
        <v>2.3804698898914718</v>
      </c>
      <c r="BD97" s="24">
        <f t="shared" ca="1" si="66"/>
        <v>2.3807047972548636</v>
      </c>
      <c r="BE97" s="24">
        <f t="shared" ca="1" si="67"/>
        <v>2.3264681739797743</v>
      </c>
      <c r="BF97" s="24">
        <f t="shared" ca="1" si="68"/>
        <v>5.4236623275089269E-2</v>
      </c>
      <c r="BG97" s="24">
        <f t="shared" ca="1" si="69"/>
        <v>4.2298942641776534E-2</v>
      </c>
      <c r="BI97" s="35">
        <f t="shared" si="70"/>
        <v>45505</v>
      </c>
      <c r="BJ97" s="164">
        <f t="shared" si="71"/>
        <v>0.1118843465483504</v>
      </c>
      <c r="BK97" s="164">
        <f t="shared" ca="1" si="72"/>
        <v>4.2298942641776534E-2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3.6737195392248401E-2</v>
      </c>
      <c r="C98" s="24">
        <f>+PAM_d!$AA125</f>
        <v>3.2749673877844998E-2</v>
      </c>
      <c r="D98" s="24">
        <f>+NOA_d!$AA125</f>
        <v>3.4678412992798613E-2</v>
      </c>
      <c r="E98" s="24">
        <f>+NEA_d!$AA125</f>
        <v>3.2730223559104044E-2</v>
      </c>
      <c r="F98" s="24">
        <f>+CUY_d!$AA125</f>
        <v>2.9799551917547573E-2</v>
      </c>
      <c r="G98" s="24">
        <f>+PAT_d!$AA125</f>
        <v>3.7259349200712277E-2</v>
      </c>
      <c r="H98" s="24">
        <f t="shared" si="52"/>
        <v>3.7259349200712277E-2</v>
      </c>
      <c r="I98" s="24">
        <f t="shared" si="53"/>
        <v>2.9799551917547573E-2</v>
      </c>
      <c r="J98" s="24">
        <f t="shared" si="54"/>
        <v>7.4597972831647041E-3</v>
      </c>
      <c r="K98" s="24">
        <f t="shared" si="55"/>
        <v>2.1369153148618741E-2</v>
      </c>
      <c r="M98" s="24">
        <f ca="1">+NAC_d!CH98</f>
        <v>3.2916547037573851E-2</v>
      </c>
      <c r="N98" s="24">
        <f ca="1">+NAC_d!CI98</f>
        <v>3.3217933357599483E-2</v>
      </c>
      <c r="O98" s="24">
        <f ca="1">+NAC_d!CJ98</f>
        <v>3.5257697834682133E-2</v>
      </c>
      <c r="P98" s="24">
        <f ca="1">+NAC_d!CK98</f>
        <v>3.3855345269473647E-2</v>
      </c>
      <c r="Q98" s="24">
        <f ca="1">+NAC_d!CL98</f>
        <v>3.4041132406075647E-2</v>
      </c>
      <c r="R98" s="24">
        <f ca="1">+NAC_d!CM98</f>
        <v>3.4389296831009775E-2</v>
      </c>
      <c r="S98" s="24">
        <f ca="1">+NAC_d!CN98</f>
        <v>3.4755117415507186E-2</v>
      </c>
      <c r="T98" s="24">
        <f ca="1">+NAC_d!CO98</f>
        <v>3.4883464502143191E-2</v>
      </c>
      <c r="U98" s="24">
        <f ca="1">+NAC_d!CP98</f>
        <v>3.5233439514422704E-2</v>
      </c>
      <c r="V98" s="24">
        <f ca="1">+NAC_d!CQ98</f>
        <v>3.5809921426787517E-2</v>
      </c>
      <c r="W98" s="24">
        <f t="shared" ca="1" si="56"/>
        <v>3.5809921426787517E-2</v>
      </c>
      <c r="X98" s="24">
        <f t="shared" ca="1" si="57"/>
        <v>3.2916547037573851E-2</v>
      </c>
      <c r="Y98" s="24">
        <f t="shared" ca="1" si="58"/>
        <v>2.8933743892136654E-3</v>
      </c>
      <c r="Z98" s="24">
        <f t="shared" ca="1" si="59"/>
        <v>5.9539299164192054E-3</v>
      </c>
      <c r="AB98" s="74">
        <f t="shared" si="60"/>
        <v>45536</v>
      </c>
      <c r="AC98" s="75">
        <f t="shared" si="61"/>
        <v>2.1369153148618741E-2</v>
      </c>
      <c r="AD98" s="75">
        <f t="shared" ca="1" si="62"/>
        <v>5.9539299164192054E-3</v>
      </c>
      <c r="AH98" s="35">
        <f t="shared" si="63"/>
        <v>45536</v>
      </c>
      <c r="AI98" s="24">
        <f>+GBA_d!$AN125</f>
        <v>2.1335520374840566</v>
      </c>
      <c r="AJ98" s="24">
        <f>+PAM_d!$AN125</f>
        <v>2.0684301214015952</v>
      </c>
      <c r="AK98" s="24">
        <f>+NOA_d!$AN125</f>
        <v>2.015525170695625</v>
      </c>
      <c r="AL98" s="24">
        <f>+NEA_d!$AN125</f>
        <v>1.9696273903020716</v>
      </c>
      <c r="AM98" s="24">
        <f>+CUY_d!$AN125</f>
        <v>2.0943274340779405</v>
      </c>
      <c r="AN98" s="24">
        <f>+PAT_d!$AN125</f>
        <v>2.10683738324142</v>
      </c>
      <c r="AO98" s="24">
        <f t="shared" si="64"/>
        <v>2.1335520374840566</v>
      </c>
      <c r="AP98" s="24">
        <f t="shared" si="65"/>
        <v>1.9696273903020716</v>
      </c>
      <c r="AQ98" s="24">
        <f t="shared" si="50"/>
        <v>0.16392464718198507</v>
      </c>
      <c r="AR98" s="24">
        <f t="shared" ref="AR98:AR108" si="73">+AVERAGE(AQ86:AQ98)</f>
        <v>0.11983039004541872</v>
      </c>
      <c r="AT98" s="24">
        <f ca="1">+NAC_d!CT98</f>
        <v>2.0327459353461079</v>
      </c>
      <c r="AU98" s="24">
        <f ca="1">+NAC_d!CU98</f>
        <v>2.0447498939385729</v>
      </c>
      <c r="AV98" s="24">
        <f ca="1">+NAC_d!CV98</f>
        <v>2.0916824125742317</v>
      </c>
      <c r="AW98" s="24">
        <f ca="1">+NAC_d!CW98</f>
        <v>2.0750643665628359</v>
      </c>
      <c r="AX98" s="24">
        <f ca="1">+NAC_d!CX98</f>
        <v>2.0845846347234724</v>
      </c>
      <c r="AY98" s="24">
        <f ca="1">+NAC_d!CY98</f>
        <v>2.0844582843316233</v>
      </c>
      <c r="AZ98" s="24">
        <f ca="1">+NAC_d!CZ98</f>
        <v>2.1014597709721179</v>
      </c>
      <c r="BA98" s="24">
        <f ca="1">+NAC_d!DA98</f>
        <v>2.0999292277652208</v>
      </c>
      <c r="BB98" s="24">
        <f ca="1">+NAC_d!DB98</f>
        <v>2.1105790971396043</v>
      </c>
      <c r="BC98" s="24">
        <f ca="1">+NAC_d!DC98</f>
        <v>2.1140416662314672</v>
      </c>
      <c r="BD98" s="24">
        <f t="shared" ca="1" si="66"/>
        <v>2.1140416662314672</v>
      </c>
      <c r="BE98" s="24">
        <f t="shared" ca="1" si="67"/>
        <v>2.0327459353461079</v>
      </c>
      <c r="BF98" s="24">
        <f t="shared" ca="1" si="68"/>
        <v>8.1295730885359241E-2</v>
      </c>
      <c r="BG98" s="24">
        <f t="shared" ca="1" si="69"/>
        <v>4.7067308772502189E-2</v>
      </c>
      <c r="BI98" s="35">
        <f t="shared" si="70"/>
        <v>45536</v>
      </c>
      <c r="BJ98" s="164">
        <f t="shared" si="71"/>
        <v>0.11983039004541872</v>
      </c>
      <c r="BK98" s="164">
        <f t="shared" ca="1" si="72"/>
        <v>4.7067308772502189E-2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2.783335485343974E-2</v>
      </c>
      <c r="C99" s="24">
        <f>+PAM_d!$AA126</f>
        <v>2.6162090849805919E-2</v>
      </c>
      <c r="D99" s="24">
        <f>+NOA_d!$AA126</f>
        <v>2.5698324289913366E-2</v>
      </c>
      <c r="E99" s="24">
        <f>+NEA_d!$AA126</f>
        <v>2.5628517549669994E-2</v>
      </c>
      <c r="F99" s="24">
        <f>+CUY_d!$AA126</f>
        <v>2.2427316337538139E-2</v>
      </c>
      <c r="G99" s="24">
        <f>+PAT_d!$AA126</f>
        <v>3.355322003708161E-2</v>
      </c>
      <c r="H99" s="24">
        <f t="shared" si="52"/>
        <v>3.355322003708161E-2</v>
      </c>
      <c r="I99" s="24">
        <f t="shared" si="53"/>
        <v>2.2427316337538139E-2</v>
      </c>
      <c r="J99" s="24">
        <f t="shared" si="54"/>
        <v>1.1125903699543471E-2</v>
      </c>
      <c r="K99" s="24">
        <f t="shared" si="55"/>
        <v>2.123684417356984E-2</v>
      </c>
      <c r="M99" s="24">
        <f ca="1">+NAC_d!CH99</f>
        <v>2.4175882228495205E-2</v>
      </c>
      <c r="N99" s="24">
        <f ca="1">+NAC_d!CI99</f>
        <v>2.4780116788321704E-2</v>
      </c>
      <c r="O99" s="24">
        <f ca="1">+NAC_d!CJ99</f>
        <v>2.5870451653971616E-2</v>
      </c>
      <c r="P99" s="24">
        <f ca="1">+NAC_d!CK99</f>
        <v>2.5700075564951019E-2</v>
      </c>
      <c r="Q99" s="24">
        <f ca="1">+NAC_d!CL99</f>
        <v>2.6024290575033193E-2</v>
      </c>
      <c r="R99" s="24">
        <f ca="1">+NAC_d!CM99</f>
        <v>2.6529366296335954E-2</v>
      </c>
      <c r="S99" s="24">
        <f ca="1">+NAC_d!CN99</f>
        <v>2.6876387684850567E-2</v>
      </c>
      <c r="T99" s="24">
        <f ca="1">+NAC_d!CO99</f>
        <v>2.747639204406882E-2</v>
      </c>
      <c r="U99" s="24">
        <f ca="1">+NAC_d!CP99</f>
        <v>2.8268807905242221E-2</v>
      </c>
      <c r="V99" s="24">
        <f ca="1">+NAC_d!CQ99</f>
        <v>2.9332242628714589E-2</v>
      </c>
      <c r="W99" s="24">
        <f t="shared" ca="1" si="56"/>
        <v>2.9332242628714589E-2</v>
      </c>
      <c r="X99" s="24">
        <f t="shared" ca="1" si="57"/>
        <v>2.4175882228495205E-2</v>
      </c>
      <c r="Y99" s="24">
        <f t="shared" ca="1" si="58"/>
        <v>5.1563604002193841E-3</v>
      </c>
      <c r="Z99" s="24">
        <f t="shared" ca="1" si="59"/>
        <v>6.1224553185838526E-3</v>
      </c>
      <c r="AB99" s="74">
        <f t="shared" si="60"/>
        <v>45566</v>
      </c>
      <c r="AC99" s="75">
        <f t="shared" si="61"/>
        <v>2.123684417356984E-2</v>
      </c>
      <c r="AD99" s="75">
        <f t="shared" ca="1" si="62"/>
        <v>6.1224553185838526E-3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1.9051566176252455</v>
      </c>
      <c r="AK99" s="24">
        <f>+NOA_d!$AN126</f>
        <v>1.8732225515821965</v>
      </c>
      <c r="AL99" s="24">
        <f>+NEA_d!$AN126</f>
        <v>1.8365247615334277</v>
      </c>
      <c r="AM99" s="24">
        <f>+CUY_d!$AN126</f>
        <v>1.947083704941698</v>
      </c>
      <c r="AN99" s="24">
        <f>+PAT_d!$AN126</f>
        <v>1.969137270851395</v>
      </c>
      <c r="AO99" s="24">
        <f t="shared" si="64"/>
        <v>1.969137270851395</v>
      </c>
      <c r="AP99" s="24">
        <f t="shared" si="65"/>
        <v>1.8365247615334277</v>
      </c>
      <c r="AQ99" s="24">
        <f t="shared" si="50"/>
        <v>0.13261250931796731</v>
      </c>
      <c r="AR99" s="24">
        <f t="shared" si="73"/>
        <v>0.12613227104457941</v>
      </c>
      <c r="AT99" s="24">
        <f ca="1">+NAC_d!CT99</f>
        <v>1.8735465827797433</v>
      </c>
      <c r="AU99" s="24">
        <f ca="1">+NAC_d!CU99</f>
        <v>1.8846974083003802</v>
      </c>
      <c r="AV99" s="24">
        <f ca="1">+NAC_d!CV99</f>
        <v>1.9269654379330334</v>
      </c>
      <c r="AW99" s="24">
        <f ca="1">+NAC_d!CW99</f>
        <v>1.9129152509109351</v>
      </c>
      <c r="AX99" s="24">
        <f ca="1">+NAC_d!CX99</f>
        <v>1.9229871338847992</v>
      </c>
      <c r="AY99" s="24">
        <f ca="1">+NAC_d!CY99</f>
        <v>1.9237814662127777</v>
      </c>
      <c r="AZ99" s="24">
        <f ca="1">+NAC_d!CZ99</f>
        <v>1.9419024632928359</v>
      </c>
      <c r="BA99" s="24">
        <f ca="1">+NAC_d!DA99</f>
        <v>1.9404373333007809</v>
      </c>
      <c r="BB99" s="24">
        <f ca="1">+NAC_d!DB99</f>
        <v>1.9521228677316151</v>
      </c>
      <c r="BC99" s="24">
        <f ca="1">+NAC_d!DC99</f>
        <v>1.9568566778219139</v>
      </c>
      <c r="BD99" s="24">
        <f t="shared" ca="1" si="66"/>
        <v>1.9568566778219139</v>
      </c>
      <c r="BE99" s="24">
        <f t="shared" ca="1" si="67"/>
        <v>1.8735465827797433</v>
      </c>
      <c r="BF99" s="24">
        <f t="shared" ca="1" si="68"/>
        <v>8.3310095042170573E-2</v>
      </c>
      <c r="BG99" s="24">
        <f t="shared" ca="1" si="69"/>
        <v>5.1497532903547076E-2</v>
      </c>
      <c r="BI99" s="35">
        <f t="shared" si="70"/>
        <v>45566</v>
      </c>
      <c r="BJ99" s="164">
        <f t="shared" si="71"/>
        <v>0.12613227104457941</v>
      </c>
      <c r="BK99" s="164">
        <f t="shared" ca="1" si="72"/>
        <v>5.1497532903547076E-2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2.540434401111491E-2</v>
      </c>
      <c r="C100" s="24">
        <f>+PAM_d!$AA127</f>
        <v>2.3656234385006192E-2</v>
      </c>
      <c r="D100" s="24">
        <f>+NOA_d!$AA127</f>
        <v>1.9732391144101635E-2</v>
      </c>
      <c r="E100" s="24">
        <f>+NEA_d!$AA127</f>
        <v>1.7804926017211953E-2</v>
      </c>
      <c r="F100" s="24">
        <f>+CUY_d!$AA127</f>
        <v>2.1824576000346152E-2</v>
      </c>
      <c r="G100" s="24">
        <f>+PAT_d!$AA127</f>
        <v>3.3543932469534576E-2</v>
      </c>
      <c r="H100" s="24">
        <f t="shared" si="52"/>
        <v>3.3543932469534576E-2</v>
      </c>
      <c r="I100" s="24">
        <f t="shared" si="53"/>
        <v>1.7804926017211953E-2</v>
      </c>
      <c r="J100" s="24">
        <f t="shared" si="54"/>
        <v>1.5739006452322624E-2</v>
      </c>
      <c r="K100" s="24">
        <f t="shared" si="55"/>
        <v>2.1504756671973435E-2</v>
      </c>
      <c r="M100" s="24">
        <f ca="1">+NAC_d!CH100</f>
        <v>1.9836577247189124E-2</v>
      </c>
      <c r="N100" s="24">
        <f ca="1">+NAC_d!CI100</f>
        <v>2.0720062382985072E-2</v>
      </c>
      <c r="O100" s="24">
        <f ca="1">+NAC_d!CJ100</f>
        <v>2.2559498230303232E-2</v>
      </c>
      <c r="P100" s="24">
        <f ca="1">+NAC_d!CK100</f>
        <v>2.2950848734925255E-2</v>
      </c>
      <c r="Q100" s="24">
        <f ca="1">+NAC_d!CL100</f>
        <v>2.2975275838672538E-2</v>
      </c>
      <c r="R100" s="24">
        <f ca="1">+NAC_d!CM100</f>
        <v>2.3714983641509813E-2</v>
      </c>
      <c r="S100" s="24">
        <f ca="1">+NAC_d!CN100</f>
        <v>2.4720882099261487E-2</v>
      </c>
      <c r="T100" s="24">
        <f ca="1">+NAC_d!CO100</f>
        <v>2.5140521165325502E-2</v>
      </c>
      <c r="U100" s="24">
        <f ca="1">+NAC_d!CP100</f>
        <v>2.6071778558622638E-2</v>
      </c>
      <c r="V100" s="24">
        <f ca="1">+NAC_d!CQ100</f>
        <v>2.7118463615909194E-2</v>
      </c>
      <c r="W100" s="24">
        <f t="shared" ca="1" si="56"/>
        <v>2.7118463615909194E-2</v>
      </c>
      <c r="X100" s="24">
        <f t="shared" ca="1" si="57"/>
        <v>1.9836577247189124E-2</v>
      </c>
      <c r="Y100" s="24">
        <f t="shared" ca="1" si="58"/>
        <v>7.2818863687200697E-3</v>
      </c>
      <c r="Z100" s="24">
        <f t="shared" ca="1" si="59"/>
        <v>6.3354037150022413E-3</v>
      </c>
      <c r="AB100" s="74">
        <f t="shared" si="60"/>
        <v>45597</v>
      </c>
      <c r="AC100" s="75">
        <f t="shared" si="61"/>
        <v>2.1504756671973435E-2</v>
      </c>
      <c r="AD100" s="75">
        <f t="shared" ca="1" si="62"/>
        <v>6.3354037150022413E-3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1.6329522796186868</v>
      </c>
      <c r="AK100" s="24">
        <f>+NOA_d!$AN127</f>
        <v>1.621486222593437</v>
      </c>
      <c r="AL100" s="24">
        <f>+NEA_d!$AN127</f>
        <v>1.5602137050905256</v>
      </c>
      <c r="AM100" s="24">
        <f>+CUY_d!$AN127</f>
        <v>1.671363569144118</v>
      </c>
      <c r="AN100" s="24">
        <f>+PAT_d!$AN127</f>
        <v>1.7411063476352653</v>
      </c>
      <c r="AO100" s="24">
        <f t="shared" si="64"/>
        <v>1.7411063476352653</v>
      </c>
      <c r="AP100" s="24">
        <f t="shared" si="65"/>
        <v>1.5602137050905256</v>
      </c>
      <c r="AQ100" s="24">
        <f t="shared" si="50"/>
        <v>0.18089264254473969</v>
      </c>
      <c r="AR100" s="24">
        <f t="shared" si="73"/>
        <v>0.13611337117416047</v>
      </c>
      <c r="AT100" s="24">
        <f ca="1">+NAC_d!CT100</f>
        <v>1.5919862833749101</v>
      </c>
      <c r="AU100" s="24">
        <f ca="1">+NAC_d!CU100</f>
        <v>1.6050530761446526</v>
      </c>
      <c r="AV100" s="24">
        <f ca="1">+NAC_d!CV100</f>
        <v>1.6509348091011122</v>
      </c>
      <c r="AW100" s="24">
        <f ca="1">+NAC_d!CW100</f>
        <v>1.6401085625884444</v>
      </c>
      <c r="AX100" s="24">
        <f ca="1">+NAC_d!CX100</f>
        <v>1.6474311988468182</v>
      </c>
      <c r="AY100" s="24">
        <f ca="1">+NAC_d!CY100</f>
        <v>1.6522269786822941</v>
      </c>
      <c r="AZ100" s="24">
        <f ca="1">+NAC_d!CZ100</f>
        <v>1.6733488871087085</v>
      </c>
      <c r="BA100" s="24">
        <f ca="1">+NAC_d!DA100</f>
        <v>1.6730748390518508</v>
      </c>
      <c r="BB100" s="24">
        <f ca="1">+NAC_d!DB100</f>
        <v>1.687061547315071</v>
      </c>
      <c r="BC100" s="24">
        <f ca="1">+NAC_d!DC100</f>
        <v>1.6974539516084901</v>
      </c>
      <c r="BD100" s="24">
        <f t="shared" ca="1" si="66"/>
        <v>1.6974539516084901</v>
      </c>
      <c r="BE100" s="24">
        <f t="shared" ca="1" si="67"/>
        <v>1.5919862833749101</v>
      </c>
      <c r="BF100" s="24">
        <f t="shared" ca="1" si="68"/>
        <v>0.10546766823358</v>
      </c>
      <c r="BG100" s="24">
        <f t="shared" ca="1" si="69"/>
        <v>5.7970080431892335E-2</v>
      </c>
      <c r="BI100" s="35">
        <f t="shared" si="70"/>
        <v>45597</v>
      </c>
      <c r="BJ100" s="164">
        <f t="shared" si="71"/>
        <v>0.13611337117416047</v>
      </c>
      <c r="BK100" s="164">
        <f t="shared" ca="1" si="72"/>
        <v>5.7970080431892335E-2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2.8173270097667125E-2</v>
      </c>
      <c r="C101" s="24">
        <f>+PAM_d!$AA128</f>
        <v>2.5572714697547072E-2</v>
      </c>
      <c r="D101" s="24">
        <f>+NOA_d!$AA128</f>
        <v>2.7619404565885963E-2</v>
      </c>
      <c r="E101" s="24">
        <f>+NEA_d!$AA128</f>
        <v>3.055948512326645E-2</v>
      </c>
      <c r="F101" s="24">
        <f>+CUY_d!$AA128</f>
        <v>2.3124106594020644E-2</v>
      </c>
      <c r="G101" s="24">
        <f>+PAT_d!$AA128</f>
        <v>2.7254599096525167E-2</v>
      </c>
      <c r="H101" s="24">
        <f t="shared" si="52"/>
        <v>3.055948512326645E-2</v>
      </c>
      <c r="I101" s="24">
        <f t="shared" si="53"/>
        <v>2.3124106594020644E-2</v>
      </c>
      <c r="J101" s="24">
        <f t="shared" si="54"/>
        <v>7.4353785292458063E-3</v>
      </c>
      <c r="K101" s="24">
        <f t="shared" si="55"/>
        <v>1.8616675867984839E-2</v>
      </c>
      <c r="M101" s="24">
        <f ca="1">+NAC_d!CH101</f>
        <v>2.6407521877044537E-2</v>
      </c>
      <c r="N101" s="24">
        <f ca="1">+NAC_d!CI101</f>
        <v>2.6258042657204772E-2</v>
      </c>
      <c r="O101" s="24">
        <f ca="1">+NAC_d!CJ101</f>
        <v>2.7846719308718626E-2</v>
      </c>
      <c r="P101" s="24">
        <f ca="1">+NAC_d!CK101</f>
        <v>2.6309677962865763E-2</v>
      </c>
      <c r="Q101" s="24">
        <f ca="1">+NAC_d!CL101</f>
        <v>2.6853448212932785E-2</v>
      </c>
      <c r="R101" s="24">
        <f ca="1">+NAC_d!CM101</f>
        <v>2.6668240948066302E-2</v>
      </c>
      <c r="S101" s="24">
        <f ca="1">+NAC_d!CN101</f>
        <v>2.6946272895363999E-2</v>
      </c>
      <c r="T101" s="24">
        <f ca="1">+NAC_d!CO101</f>
        <v>2.691445708085638E-2</v>
      </c>
      <c r="U101" s="24">
        <f ca="1">+NAC_d!CP101</f>
        <v>2.7454555905147116E-2</v>
      </c>
      <c r="V101" s="24">
        <f ca="1">+NAC_d!CQ101</f>
        <v>2.7520529043954411E-2</v>
      </c>
      <c r="W101" s="24">
        <f t="shared" ca="1" si="56"/>
        <v>2.7846719308718626E-2</v>
      </c>
      <c r="X101" s="24">
        <f t="shared" ca="1" si="57"/>
        <v>2.6258042657204772E-2</v>
      </c>
      <c r="Y101" s="24">
        <f t="shared" ca="1" si="58"/>
        <v>1.588676651513854E-3</v>
      </c>
      <c r="Z101" s="24">
        <f t="shared" ca="1" si="59"/>
        <v>5.7671212331371251E-3</v>
      </c>
      <c r="AB101" s="74">
        <f t="shared" si="60"/>
        <v>45627</v>
      </c>
      <c r="AC101" s="75">
        <f t="shared" si="61"/>
        <v>1.8616675867984839E-2</v>
      </c>
      <c r="AD101" s="75">
        <f t="shared" ca="1" si="62"/>
        <v>5.7671212331371251E-3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0.14830899267423317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1.1716308145370196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6.2489953558387497E-2</v>
      </c>
      <c r="BI101" s="35">
        <f t="shared" si="70"/>
        <v>45627</v>
      </c>
      <c r="BJ101" s="164">
        <f t="shared" si="71"/>
        <v>0.14830899267423317</v>
      </c>
      <c r="BK101" s="164">
        <f t="shared" ca="1" si="72"/>
        <v>6.2489953558387497E-2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1.5263866751648406E-2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2.0246767664355847E-2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2.0246767664355847E-2</v>
      </c>
      <c r="Y102" s="24">
        <f t="shared" ca="1" si="58"/>
        <v>2.8732857828370761E-3</v>
      </c>
      <c r="Z102" s="24">
        <f t="shared" ca="1" si="59"/>
        <v>5.1269346307650414E-3</v>
      </c>
      <c r="AB102" s="74">
        <f t="shared" si="60"/>
        <v>45658</v>
      </c>
      <c r="AC102" s="75">
        <f t="shared" si="61"/>
        <v>1.5263866751648406E-2</v>
      </c>
      <c r="AD102" s="75">
        <f t="shared" ca="1" si="62"/>
        <v>5.1269346307650414E-3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0.14879108207230243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0.84786541026824258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6.1944374490910316E-2</v>
      </c>
      <c r="BI102" s="35">
        <f t="shared" si="70"/>
        <v>45658</v>
      </c>
      <c r="BJ102" s="164">
        <f t="shared" si="71"/>
        <v>0.14879108207230243</v>
      </c>
      <c r="BK102" s="164">
        <f t="shared" ca="1" si="72"/>
        <v>6.1944374490910316E-2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1.3147993220674855E-2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2.4480892725672554E-2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4.1723012648794966E-3</v>
      </c>
      <c r="AB103" s="74">
        <f t="shared" si="60"/>
        <v>45689</v>
      </c>
      <c r="AC103" s="75">
        <f t="shared" si="61"/>
        <v>1.3147993220674855E-2</v>
      </c>
      <c r="AD103" s="75">
        <f t="shared" ca="1" si="62"/>
        <v>4.1723012648794966E-3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0.14981748621623411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0.66429337531718535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5.9979967654620964E-2</v>
      </c>
      <c r="BI103" s="35">
        <f t="shared" si="70"/>
        <v>45689</v>
      </c>
      <c r="BJ103" s="164">
        <f t="shared" si="71"/>
        <v>0.14981748621623411</v>
      </c>
      <c r="BK103" s="164">
        <f t="shared" ca="1" si="72"/>
        <v>5.9979967654620964E-2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1.1786688963892344E-2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4.1287164779690189E-2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4.1287164779690189E-2</v>
      </c>
      <c r="X104" s="24">
        <f t="shared" ca="1" si="57"/>
        <v>3.3692145341855051E-2</v>
      </c>
      <c r="Y104" s="24">
        <f t="shared" ca="1" si="58"/>
        <v>7.5950194378351377E-3</v>
      </c>
      <c r="Z104" s="24">
        <f t="shared" ca="1" si="59"/>
        <v>4.0783866140615315E-3</v>
      </c>
      <c r="AB104" s="74">
        <f t="shared" si="60"/>
        <v>45717</v>
      </c>
      <c r="AC104" s="75">
        <f t="shared" si="61"/>
        <v>1.1786688963892344E-2</v>
      </c>
      <c r="AD104" s="75">
        <f t="shared" ca="1" si="62"/>
        <v>4.0783866140615315E-3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0.1520463331547649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0.5601082712511114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6.1528276544774232E-2</v>
      </c>
      <c r="BI104" s="35">
        <f t="shared" si="70"/>
        <v>45717</v>
      </c>
      <c r="BJ104" s="164">
        <f t="shared" si="71"/>
        <v>0.1520463331547649</v>
      </c>
      <c r="BK104" s="164">
        <f t="shared" ca="1" si="72"/>
        <v>6.1528276544774232E-2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9.4523975071526736E-3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2.785978020890556E-2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3.6349211667024797E-3</v>
      </c>
      <c r="AB105" s="74">
        <f t="shared" si="60"/>
        <v>45748</v>
      </c>
      <c r="AC105" s="75">
        <f t="shared" si="61"/>
        <v>9.4523975071526736E-3</v>
      </c>
      <c r="AD105" s="75">
        <f t="shared" ca="1" si="62"/>
        <v>3.6349211667024797E-3</v>
      </c>
      <c r="AH105" s="35">
        <f t="shared" si="63"/>
        <v>45748</v>
      </c>
      <c r="AI105" s="24">
        <f>+GBA_d!$AN132</f>
        <v>0.47346957008814972</v>
      </c>
      <c r="AJ105" s="24">
        <f>+PAM_d!$AN132</f>
        <v>0.46265412432394548</v>
      </c>
      <c r="AK105" s="24">
        <f>+NOA_d!$AN132</f>
        <v>0.49562244123482491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0.53239005448274135</v>
      </c>
      <c r="AO105" s="24">
        <f t="shared" si="64"/>
        <v>0.53239005448274135</v>
      </c>
      <c r="AP105" s="24">
        <f t="shared" si="65"/>
        <v>0.45711682944192211</v>
      </c>
      <c r="AQ105" s="24">
        <f t="shared" si="50"/>
        <v>7.5273225040819236E-2</v>
      </c>
      <c r="AR105" s="24">
        <f t="shared" si="73"/>
        <v>0.147089220139832</v>
      </c>
      <c r="AT105" s="24">
        <f ca="1">+NAC_d!CT105</f>
        <v>0.46304822280390123</v>
      </c>
      <c r="AU105" s="24">
        <f ca="1">+NAC_d!CU105</f>
        <v>0.46341852275867712</v>
      </c>
      <c r="AV105" s="24">
        <f ca="1">+NAC_d!CV105</f>
        <v>0.47153813736773786</v>
      </c>
      <c r="AW105" s="24">
        <f ca="1">+NAC_d!CW105</f>
        <v>0.46776566409785048</v>
      </c>
      <c r="AX105" s="24">
        <f ca="1">+NAC_d!CX105</f>
        <v>0.4692110330128294</v>
      </c>
      <c r="AY105" s="24">
        <f ca="1">+NAC_d!CY105</f>
        <v>0.4736060498832424</v>
      </c>
      <c r="AZ105" s="24">
        <f ca="1">+NAC_d!CZ105</f>
        <v>0.4742331784101812</v>
      </c>
      <c r="BA105" s="24">
        <f ca="1">+NAC_d!DA105</f>
        <v>0.47427278995362276</v>
      </c>
      <c r="BB105" s="24">
        <f ca="1">+NAC_d!DB105</f>
        <v>0.48162342439586747</v>
      </c>
      <c r="BC105" s="24">
        <f ca="1">+NAC_d!DC105</f>
        <v>0.48112262904430536</v>
      </c>
      <c r="BD105" s="24">
        <f t="shared" ca="1" si="66"/>
        <v>0.48162342439586747</v>
      </c>
      <c r="BE105" s="24">
        <f t="shared" ca="1" si="67"/>
        <v>0.46304822280390123</v>
      </c>
      <c r="BF105" s="24">
        <f t="shared" ca="1" si="68"/>
        <v>1.8575201591966239E-2</v>
      </c>
      <c r="BG105" s="24">
        <f t="shared" ca="1" si="69"/>
        <v>6.0486312940428513E-2</v>
      </c>
      <c r="BI105" s="35">
        <f t="shared" si="70"/>
        <v>45748</v>
      </c>
      <c r="BJ105" s="164">
        <f t="shared" si="71"/>
        <v>0.147089220139832</v>
      </c>
      <c r="BK105" s="164">
        <f t="shared" ca="1" si="72"/>
        <v>6.0486312940428513E-2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9.232945659960726E-3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1.3122430116481398E-2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3.7372081379710154E-3</v>
      </c>
      <c r="AB106" s="74">
        <f t="shared" si="60"/>
        <v>45778</v>
      </c>
      <c r="AC106" s="75">
        <f t="shared" si="61"/>
        <v>9.232945659960726E-3</v>
      </c>
      <c r="AD106" s="75">
        <f t="shared" ca="1" si="62"/>
        <v>3.7372081379710154E-3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0.4519530759059025</v>
      </c>
      <c r="AL106" s="24">
        <f>+NEA_d!$AN133</f>
        <v>0.42156124849312038</v>
      </c>
      <c r="AM106" s="24">
        <f>+CUY_d!$AN133</f>
        <v>0.43133849605010721</v>
      </c>
      <c r="AN106" s="24">
        <f>+PAT_d!$AN133</f>
        <v>0.48889728282842171</v>
      </c>
      <c r="AO106" s="24">
        <f t="shared" si="64"/>
        <v>0.48889728282842171</v>
      </c>
      <c r="AP106" s="24">
        <f t="shared" si="65"/>
        <v>0.42156124849312038</v>
      </c>
      <c r="AQ106" s="24">
        <f t="shared" si="50"/>
        <v>6.7336034335301331E-2</v>
      </c>
      <c r="AR106" s="24">
        <f t="shared" si="73"/>
        <v>0.14030812460809966</v>
      </c>
      <c r="AT106" s="24">
        <f ca="1">+NAC_d!CT106</f>
        <v>0.42072352118990342</v>
      </c>
      <c r="AU106" s="24">
        <f ca="1">+NAC_d!CU106</f>
        <v>0.42169210493994913</v>
      </c>
      <c r="AV106" s="24">
        <f ca="1">+NAC_d!CV106</f>
        <v>0.42848442463271286</v>
      </c>
      <c r="AW106" s="24">
        <f ca="1">+NAC_d!CW106</f>
        <v>0.42663505378844624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0.44555528774236297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5.6986909083767287E-2</v>
      </c>
      <c r="BI106" s="35">
        <f t="shared" si="70"/>
        <v>45778</v>
      </c>
      <c r="BJ106" s="164">
        <f t="shared" si="71"/>
        <v>0.14030812460809966</v>
      </c>
      <c r="BK106" s="164">
        <f t="shared" ca="1" si="72"/>
        <v>5.6986909083767287E-2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9.3530820489338695E-3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1.61871551802939E-2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3.8952477332933424E-3</v>
      </c>
      <c r="AB107" s="74">
        <f t="shared" si="60"/>
        <v>45809</v>
      </c>
      <c r="AC107" s="75">
        <f t="shared" si="61"/>
        <v>9.3530820489338695E-3</v>
      </c>
      <c r="AD107" s="75">
        <f t="shared" ca="1" si="62"/>
        <v>3.8952477332933424E-3</v>
      </c>
      <c r="AH107" s="35">
        <f t="shared" si="63"/>
        <v>45809</v>
      </c>
      <c r="AI107" s="24">
        <f>+GBA_d!$AN134</f>
        <v>0.40208003839434037</v>
      </c>
      <c r="AJ107" s="24">
        <f>+PAM_d!$AN134</f>
        <v>0.38241969423130984</v>
      </c>
      <c r="AK107" s="24">
        <f>+NOA_d!$AN134</f>
        <v>0.40041100641579641</v>
      </c>
      <c r="AL107" s="24">
        <f>+NEA_d!$AN134</f>
        <v>0.37556816066723209</v>
      </c>
      <c r="AM107" s="24">
        <f>+CUY_d!$AN134</f>
        <v>0.37670460489641977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0.37556816066723209</v>
      </c>
      <c r="AQ107" s="24">
        <f t="shared" si="50"/>
        <v>6.8361633704658642E-2</v>
      </c>
      <c r="AR107" s="24">
        <f t="shared" si="73"/>
        <v>0.13227743532923508</v>
      </c>
      <c r="AT107" s="24">
        <f ca="1">+NAC_d!CT107</f>
        <v>0.37808522533910027</v>
      </c>
      <c r="AU107" s="24">
        <f ca="1">+NAC_d!CU107</f>
        <v>0.37964372339077967</v>
      </c>
      <c r="AV107" s="24">
        <f ca="1">+NAC_d!CV107</f>
        <v>0.39193643206938078</v>
      </c>
      <c r="AW107" s="24">
        <f ca="1">+NAC_d!CW107</f>
        <v>0.38563780204948794</v>
      </c>
      <c r="AX107" s="24">
        <f ca="1">+NAC_d!CX107</f>
        <v>0.38864373801313223</v>
      </c>
      <c r="AY107" s="24">
        <f ca="1">+NAC_d!CY107</f>
        <v>0.3927489136641622</v>
      </c>
      <c r="AZ107" s="24">
        <f ca="1">+NAC_d!CZ107</f>
        <v>0.39506851269360821</v>
      </c>
      <c r="BA107" s="24">
        <f ca="1">+NAC_d!DA107</f>
        <v>0.39671923941103016</v>
      </c>
      <c r="BB107" s="24">
        <f ca="1">+NAC_d!DB107</f>
        <v>0.405052325650886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0.37808522533910027</v>
      </c>
      <c r="BF107" s="24">
        <f t="shared" ca="1" si="68"/>
        <v>2.9439506583144759E-2</v>
      </c>
      <c r="BG107" s="24">
        <f t="shared" ca="1" si="69"/>
        <v>5.6270452165643997E-2</v>
      </c>
      <c r="BI107" s="35">
        <f t="shared" si="70"/>
        <v>45809</v>
      </c>
      <c r="BJ107" s="164">
        <f t="shared" si="71"/>
        <v>0.13227743532923508</v>
      </c>
      <c r="BK107" s="164">
        <f t="shared" ca="1" si="72"/>
        <v>5.6270452165643997E-2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8.7900162498661949E-3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1.7472376864134942E-2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1.7472376864134942E-2</v>
      </c>
      <c r="Y108" s="24">
        <f t="shared" ca="1" si="58"/>
        <v>2.5421060363559622E-3</v>
      </c>
      <c r="Z108" s="24">
        <f t="shared" ca="1" si="59"/>
        <v>3.7737356900451138E-3</v>
      </c>
      <c r="AB108" s="74">
        <f t="shared" si="60"/>
        <v>45839</v>
      </c>
      <c r="AC108" s="75">
        <f t="shared" si="61"/>
        <v>8.7900162498661949E-3</v>
      </c>
      <c r="AD108" s="75">
        <f t="shared" ca="1" si="62"/>
        <v>3.7737356900451138E-3</v>
      </c>
      <c r="AH108" s="35">
        <f t="shared" si="63"/>
        <v>45839</v>
      </c>
      <c r="AI108" s="24">
        <f>+GBA_d!$AN135</f>
        <v>0.3729564714069098</v>
      </c>
      <c r="AJ108" s="24">
        <f>+PAM_d!$AN135</f>
        <v>0.35603690377139885</v>
      </c>
      <c r="AK108" s="24">
        <f>+NOA_d!$AN135</f>
        <v>0.3757094691662124</v>
      </c>
      <c r="AL108" s="24">
        <f>+NEA_d!$AN135</f>
        <v>0.33743096671985562</v>
      </c>
      <c r="AM108" s="24">
        <f>+CUY_d!$AN135</f>
        <v>0.34040477357123544</v>
      </c>
      <c r="AN108" s="24">
        <f>+PAT_d!$AN135</f>
        <v>0.41453348189926476</v>
      </c>
      <c r="AO108" s="24">
        <f t="shared" si="64"/>
        <v>0.41453348189926476</v>
      </c>
      <c r="AP108" s="24">
        <f t="shared" si="65"/>
        <v>0.33743096671985562</v>
      </c>
      <c r="AQ108" s="24">
        <f t="shared" si="50"/>
        <v>7.7102515179409137E-2</v>
      </c>
      <c r="AR108" s="24">
        <f t="shared" si="73"/>
        <v>0.12428540924635995</v>
      </c>
      <c r="AT108" s="24">
        <f ca="1">+NAC_d!CT108</f>
        <v>0.35112352542371461</v>
      </c>
      <c r="AU108" s="24">
        <f ca="1">+NAC_d!CU108</f>
        <v>0.35243050778420404</v>
      </c>
      <c r="AV108" s="24">
        <f ca="1">+NAC_d!CV108</f>
        <v>0.36270922259335325</v>
      </c>
      <c r="AW108" s="24">
        <f ca="1">+NAC_d!CW108</f>
        <v>0.3580217203225402</v>
      </c>
      <c r="AX108" s="24">
        <f ca="1">+NAC_d!CX108</f>
        <v>0.36026166719481423</v>
      </c>
      <c r="AY108" s="24">
        <f ca="1">+NAC_d!CY108</f>
        <v>0.36446013375119413</v>
      </c>
      <c r="AZ108" s="24">
        <f ca="1">+NAC_d!CZ108</f>
        <v>0.36680569102636307</v>
      </c>
      <c r="BA108" s="24">
        <f ca="1">+NAC_d!DA108</f>
        <v>0.36781465032234029</v>
      </c>
      <c r="BB108" s="24">
        <f ca="1">+NAC_d!DB108</f>
        <v>0.37517801148825325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5.5640180877704296E-2</v>
      </c>
      <c r="BI108" s="35">
        <f t="shared" si="70"/>
        <v>45839</v>
      </c>
      <c r="BJ108" s="164">
        <f t="shared" si="71"/>
        <v>0.12428540924635995</v>
      </c>
      <c r="BK108" s="164">
        <f t="shared" ca="1" si="72"/>
        <v>5.5640180877704296E-2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8.0885977660019037E-3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1.8147059149086653E-2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3.8429598325768941E-3</v>
      </c>
      <c r="AB109" s="74">
        <f t="shared" ref="AB109" si="82">+A109</f>
        <v>45870</v>
      </c>
      <c r="AC109" s="75">
        <f t="shared" ref="AC109" si="83">+K109</f>
        <v>8.0885977660019037E-3</v>
      </c>
      <c r="AD109" s="75">
        <f t="shared" ref="AD109" ca="1" si="84">+Z109</f>
        <v>3.8429598325768941E-3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0.33558726606976852</v>
      </c>
      <c r="AL109" s="24">
        <f>+NEA_d!$AN136</f>
        <v>0.30336695278119619</v>
      </c>
      <c r="AM109" s="24">
        <f>+CUY_d!$AN136</f>
        <v>0.31011884630181052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0.30336695278119619</v>
      </c>
      <c r="AQ109" s="24">
        <f t="shared" ref="AQ109" si="88">+AO109-AP109</f>
        <v>7.504223615269634E-2</v>
      </c>
      <c r="AR109" s="24">
        <f t="shared" ref="AR109" si="89">+AVERAGE(AQ97:AQ109)</f>
        <v>0.12078693685782532</v>
      </c>
      <c r="AT109" s="24">
        <f ca="1">+NAC_d!CT109</f>
        <v>0.31901022616693364</v>
      </c>
      <c r="AU109" s="24">
        <f ca="1">+NAC_d!CU109</f>
        <v>0.32103239437066211</v>
      </c>
      <c r="AV109" s="24">
        <f ca="1">+NAC_d!CV109</f>
        <v>0.33180358312258451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0.33706581466129926</v>
      </c>
      <c r="BA109" s="24">
        <f ca="1">+NAC_d!DA109</f>
        <v>0.33841202306868112</v>
      </c>
      <c r="BB109" s="24">
        <f ca="1">+NAC_d!DB109</f>
        <v>0.34576593180623338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0.31901022616693364</v>
      </c>
      <c r="BF109" s="24">
        <f t="shared" ref="BF109" ca="1" si="92">+BD109-BE109</f>
        <v>2.8217276022957316E-2</v>
      </c>
      <c r="BG109" s="24">
        <f t="shared" ref="BG109" ca="1" si="93">+AVERAGE(BF97:BF109)</f>
        <v>5.546070618106029E-2</v>
      </c>
      <c r="BI109" s="35">
        <f t="shared" ref="BI109" si="94">+AH109</f>
        <v>45870</v>
      </c>
      <c r="BJ109" s="164">
        <f t="shared" ref="BJ109" si="95">+AR109</f>
        <v>0.12078693685782532</v>
      </c>
      <c r="BK109" s="164">
        <f t="shared" ref="BK109" ca="1" si="96">+BG109</f>
        <v>5.546070618106029E-2</v>
      </c>
      <c r="BL109" t="b">
        <f t="shared" ref="BL109" ca="1" si="97">+BJ109&gt;BK109</f>
        <v>1</v>
      </c>
    </row>
    <row r="110" spans="1:64" x14ac:dyDescent="0.25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7.9635292010916126E-3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2.1317242134401893E-2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2.1317242134401893E-2</v>
      </c>
      <c r="X110" s="24">
        <f t="shared" ref="X110" ca="1" si="103">+MIN(M110:V110)</f>
        <v>2.0193795486867838E-2</v>
      </c>
      <c r="Y110" s="24">
        <f t="shared" ref="Y110" ca="1" si="104">+W110-X110</f>
        <v>1.1234466475340543E-3</v>
      </c>
      <c r="Z110" s="24">
        <f t="shared" ref="Z110" ca="1" si="105">+AVERAGE(Y99:Y110)</f>
        <v>3.6954658541035932E-3</v>
      </c>
      <c r="AB110" s="74">
        <f t="shared" ref="AB110" si="106">+A110</f>
        <v>45901</v>
      </c>
      <c r="AC110" s="75">
        <f t="shared" ref="AC110" si="107">+K110</f>
        <v>7.9635292010916126E-3</v>
      </c>
      <c r="AD110" s="75">
        <f t="shared" ref="AD110" ca="1" si="108">+Z110</f>
        <v>3.6954658541035932E-3</v>
      </c>
      <c r="AH110" s="35">
        <f t="shared" ref="AH110" si="109">+A110</f>
        <v>45901</v>
      </c>
      <c r="AI110" s="24">
        <f>+GBA_d!$AN137</f>
        <v>0.32307359932678659</v>
      </c>
      <c r="AJ110" s="24">
        <f>+PAM_d!$AN137</f>
        <v>0.31303520696931875</v>
      </c>
      <c r="AK110" s="24">
        <f>+NOA_d!$AN137</f>
        <v>0.31965537320467852</v>
      </c>
      <c r="AL110" s="24">
        <f>+NEA_d!$AN137</f>
        <v>0.28487467007962874</v>
      </c>
      <c r="AM110" s="24">
        <f>+CUY_d!$AN137</f>
        <v>0.29947744381644581</v>
      </c>
      <c r="AN110" s="24">
        <f>+PAT_d!$AN137</f>
        <v>0.36083771442824175</v>
      </c>
      <c r="AO110" s="24">
        <f t="shared" ref="AO110" si="110">+MAX(AI110:AN110)</f>
        <v>0.36083771442824175</v>
      </c>
      <c r="AP110" s="24">
        <f t="shared" ref="AP110" si="111">+MIN(AI110:AN110)</f>
        <v>0.28487467007962874</v>
      </c>
      <c r="AQ110" s="24">
        <f t="shared" ref="AQ110" si="112">+AO110-AP110</f>
        <v>7.5963044348613007E-2</v>
      </c>
      <c r="AR110" s="24">
        <f t="shared" ref="AR110" si="113">+AVERAGE(AQ98:AQ110)</f>
        <v>0.1139198400022669</v>
      </c>
      <c r="AT110" s="24">
        <f ca="1">+NAC_d!CT110</f>
        <v>0.30276357056973957</v>
      </c>
      <c r="AU110" s="24">
        <f ca="1">+NAC_d!CU110</f>
        <v>0.30480085009019087</v>
      </c>
      <c r="AV110" s="24">
        <f ca="1">+NAC_d!CV110</f>
        <v>0.31386993347107528</v>
      </c>
      <c r="AW110" s="24">
        <f ca="1">+NAC_d!CW110</f>
        <v>0.31126935768112274</v>
      </c>
      <c r="AX110" s="24">
        <f ca="1">+NAC_d!CX110</f>
        <v>0.31392049350592122</v>
      </c>
      <c r="AY110" s="24">
        <f ca="1">+NAC_d!CY110</f>
        <v>0.31711598703552224</v>
      </c>
      <c r="AZ110" s="24">
        <f ca="1">+NAC_d!CZ110</f>
        <v>0.3195202593616997</v>
      </c>
      <c r="BA110" s="24">
        <f ca="1">+NAC_d!DA110</f>
        <v>0.32039238137365555</v>
      </c>
      <c r="BB110" s="24">
        <f ca="1">+NAC_d!DB110</f>
        <v>0.32739917151297382</v>
      </c>
      <c r="BC110" s="24">
        <f ca="1">+NAC_d!DC110</f>
        <v>0.32797633738817455</v>
      </c>
      <c r="BD110" s="24">
        <f t="shared" ref="BD110" ca="1" si="114">+MAX(AT110:BC110)</f>
        <v>0.32797633738817455</v>
      </c>
      <c r="BE110" s="24">
        <f t="shared" ref="BE110" ca="1" si="115">+MIN(AT110:BC110)</f>
        <v>0.30276357056973957</v>
      </c>
      <c r="BF110" s="24">
        <f t="shared" ref="BF110" ca="1" si="116">+BD110-BE110</f>
        <v>2.5212766818434984E-2</v>
      </c>
      <c r="BG110" s="24">
        <f t="shared" ref="BG110" ca="1" si="117">+AVERAGE(BF98:BF110)</f>
        <v>5.3228101838240734E-2</v>
      </c>
      <c r="BI110" s="35">
        <f t="shared" ref="BI110" si="118">+AH110</f>
        <v>45901</v>
      </c>
      <c r="BJ110" s="164">
        <f t="shared" ref="BJ110" si="119">+AR110</f>
        <v>0.1139198400022669</v>
      </c>
      <c r="BK110" s="164">
        <f t="shared" ref="BK110" ca="1" si="120">+BG110</f>
        <v>5.3228101838240734E-2</v>
      </c>
      <c r="BL110" t="b">
        <f t="shared" ref="BL110" ca="1" si="121">+BJ110&gt;BK110</f>
        <v>1</v>
      </c>
    </row>
    <row r="111" spans="1:64" x14ac:dyDescent="0.25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7.2759707471353003E-3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2.3597135162618299E-2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3.3155788140092346E-3</v>
      </c>
      <c r="AB111" s="74">
        <f t="shared" ref="AB111" si="130">+A111</f>
        <v>45931</v>
      </c>
      <c r="AC111" s="75">
        <f t="shared" ref="AC111" si="131">+K111</f>
        <v>7.2759707471353003E-3</v>
      </c>
      <c r="AD111" s="75">
        <f t="shared" ref="AD111" ca="1" si="132">+Z111</f>
        <v>3.3155788140092346E-3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0.30938118808391835</v>
      </c>
      <c r="AK111" s="24">
        <f>+NOA_d!$AN138</f>
        <v>0.31415885200230287</v>
      </c>
      <c r="AL111" s="24">
        <f>+NEA_d!$AN138</f>
        <v>0.2806585271061024</v>
      </c>
      <c r="AM111" s="24">
        <f>+CUY_d!$AN138</f>
        <v>0.3005094014531613</v>
      </c>
      <c r="AN111" s="24">
        <f>+PAT_d!$AN138</f>
        <v>0.34865617949522365</v>
      </c>
      <c r="AO111" s="24">
        <f t="shared" ref="AO111" si="134">+MAX(AI111:AN111)</f>
        <v>0.34865617949522365</v>
      </c>
      <c r="AP111" s="24">
        <f t="shared" ref="AP111" si="135">+MIN(AI111:AN111)</f>
        <v>0.2806585271061024</v>
      </c>
      <c r="AQ111" s="24">
        <f t="shared" ref="AQ111" si="136">+AO111-AP111</f>
        <v>6.7997652389121255E-2</v>
      </c>
      <c r="AR111" s="24">
        <f t="shared" ref="AR111" si="137">+AVERAGE(AQ99:AQ111)</f>
        <v>0.10654084040281585</v>
      </c>
      <c r="AT111" s="24">
        <f ca="1">+NAC_d!CT111</f>
        <v>0.30134044265326221</v>
      </c>
      <c r="AU111" s="24">
        <f ca="1">+NAC_d!CU111</f>
        <v>0.30275973846747251</v>
      </c>
      <c r="AV111" s="24">
        <f ca="1">+NAC_d!CV111</f>
        <v>0.31095841361743548</v>
      </c>
      <c r="AW111" s="24">
        <f ca="1">+NAC_d!CW111</f>
        <v>0.30840874263704499</v>
      </c>
      <c r="AX111" s="24">
        <f ca="1">+NAC_d!CX111</f>
        <v>0.31063734974543644</v>
      </c>
      <c r="AY111" s="24">
        <f ca="1">+NAC_d!CY111</f>
        <v>0.31306970750463115</v>
      </c>
      <c r="AZ111" s="24">
        <f ca="1">+NAC_d!CZ111</f>
        <v>0.31538056529776393</v>
      </c>
      <c r="BA111" s="24">
        <f ca="1">+NAC_d!DA111</f>
        <v>0.31518610431407135</v>
      </c>
      <c r="BB111" s="24">
        <f ca="1">+NAC_d!DB111</f>
        <v>0.32113300604679784</v>
      </c>
      <c r="BC111" s="24">
        <f ca="1">+NAC_d!DC111</f>
        <v>0.3203376487309979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0.30134044265326221</v>
      </c>
      <c r="BF111" s="24">
        <f t="shared" ref="BF111" ca="1" si="140">+BD111-BE111</f>
        <v>1.9792563393535634E-2</v>
      </c>
      <c r="BG111" s="24">
        <f t="shared" ref="BG111" ca="1" si="141">+AVERAGE(BF99:BF111)</f>
        <v>4.8497088954254301E-2</v>
      </c>
      <c r="BI111" s="35">
        <f t="shared" ref="BI111" si="142">+AH111</f>
        <v>45931</v>
      </c>
      <c r="BJ111" s="164">
        <f t="shared" ref="BJ111" si="143">+AR111</f>
        <v>0.10654084040281585</v>
      </c>
      <c r="BK111" s="164">
        <f t="shared" ref="BK111" ca="1" si="144">+BG111</f>
        <v>4.8497088954254301E-2</v>
      </c>
      <c r="BL111" t="b">
        <f t="shared" ref="BL111" ca="1" si="145">+BJ111&gt;BK111</f>
        <v>1</v>
      </c>
    </row>
    <row r="112" spans="1:64" x14ac:dyDescent="0.25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2.305452034054456E-2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2.305452034054456E-2</v>
      </c>
      <c r="J112" s="24">
        <f t="shared" ref="J112" si="148">+H112-I112</f>
        <v>5.3405040756793198E-3</v>
      </c>
      <c r="K112" s="24">
        <f t="shared" ref="K112" si="149">+AVERAGE(J101:J112)</f>
        <v>6.4094288824150247E-3</v>
      </c>
      <c r="M112" s="24">
        <f ca="1">+NAC_d!CH112</f>
        <v>2.5131469387128735E-2</v>
      </c>
      <c r="N112" s="24">
        <f ca="1">+NAC_d!CI112</f>
        <v>2.4844092898598236E-2</v>
      </c>
      <c r="O112" s="24">
        <f ca="1">+NAC_d!CJ112</f>
        <v>2.4977712843944566E-2</v>
      </c>
      <c r="P112" s="24">
        <f ca="1">+NAC_d!CK112</f>
        <v>2.4784008200421592E-2</v>
      </c>
      <c r="Q112" s="24">
        <f ca="1">+NAC_d!CL112</f>
        <v>2.4928513364695259E-2</v>
      </c>
      <c r="R112" s="24">
        <f ca="1">+NAC_d!CM112</f>
        <v>2.4787587902944219E-2</v>
      </c>
      <c r="S112" s="24">
        <f ca="1">+NAC_d!CN112</f>
        <v>2.4846346861949531E-2</v>
      </c>
      <c r="T112" s="24">
        <f ca="1">+NAC_d!CO112</f>
        <v>2.466242700774024E-2</v>
      </c>
      <c r="U112" s="24">
        <f ca="1">+NAC_d!CP112</f>
        <v>2.4722214683480903E-2</v>
      </c>
      <c r="V112" s="24">
        <f ca="1">+NAC_d!CQ112</f>
        <v>2.4440891930038733E-2</v>
      </c>
      <c r="W112" s="24">
        <f t="shared" ref="W112" ca="1" si="150">+MAX(M112:V112)</f>
        <v>2.5131469387128735E-2</v>
      </c>
      <c r="X112" s="24">
        <f t="shared" ref="X112" ca="1" si="151">+MIN(M112:V112)</f>
        <v>2.4440891930038733E-2</v>
      </c>
      <c r="Y112" s="24">
        <f t="shared" ref="Y112" ca="1" si="152">+W112-X112</f>
        <v>6.9057745709000251E-4</v>
      </c>
      <c r="Z112" s="24">
        <f t="shared" ref="Z112" ca="1" si="153">+AVERAGE(Y101:Y112)</f>
        <v>2.7663030713733958E-3</v>
      </c>
      <c r="AB112" s="74">
        <f t="shared" ref="AB112" si="154">+A112</f>
        <v>45962</v>
      </c>
      <c r="AC112" s="75">
        <f t="shared" ref="AC112" si="155">+K112</f>
        <v>6.4094288824150247E-3</v>
      </c>
      <c r="AD112" s="75">
        <f t="shared" ref="AD112" ca="1" si="156">+Z112</f>
        <v>2.7663030713733958E-3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0.31072510164722633</v>
      </c>
      <c r="AK112" s="24">
        <f>+NOA_d!$AN139</f>
        <v>0.31844017671937164</v>
      </c>
      <c r="AL112" s="24">
        <f>+NEA_d!$AN139</f>
        <v>0.28898656210681994</v>
      </c>
      <c r="AM112" s="24">
        <f>+CUY_d!$AN139</f>
        <v>0.30887182504064103</v>
      </c>
      <c r="AN112" s="24">
        <f>+PAT_d!$AN139</f>
        <v>0.33594691195812953</v>
      </c>
      <c r="AO112" s="24">
        <f t="shared" ref="AO112" si="158">+MAX(AI112:AN112)</f>
        <v>0.33594691195812953</v>
      </c>
      <c r="AP112" s="24">
        <f t="shared" ref="AP112" si="159">+MIN(AI112:AN112)</f>
        <v>0.28898656210681994</v>
      </c>
      <c r="AQ112" s="24">
        <f t="shared" ref="AQ112" si="160">+AO112-AP112</f>
        <v>4.6960349851309591E-2</v>
      </c>
      <c r="AR112" s="24">
        <f t="shared" ref="AR112" si="161">+AVERAGE(AQ100:AQ112)</f>
        <v>9.9952212751534486E-2</v>
      </c>
      <c r="AT112" s="24">
        <f ca="1">+NAC_d!CT112</f>
        <v>0.30809687543368791</v>
      </c>
      <c r="AU112" s="24">
        <f ca="1">+NAC_d!CU112</f>
        <v>0.3080232980994928</v>
      </c>
      <c r="AV112" s="24">
        <f ca="1">+NAC_d!CV112</f>
        <v>0.31405865257582599</v>
      </c>
      <c r="AW112" s="24">
        <f ca="1">+NAC_d!CW112</f>
        <v>0.31075345145103106</v>
      </c>
      <c r="AX112" s="24">
        <f ca="1">+NAC_d!CX112</f>
        <v>0.31313984038718856</v>
      </c>
      <c r="AY112" s="24">
        <f ca="1">+NAC_d!CY112</f>
        <v>0.31444548512470671</v>
      </c>
      <c r="AZ112" s="24">
        <f ca="1">+NAC_d!CZ112</f>
        <v>0.3155416178471484</v>
      </c>
      <c r="BA112" s="24">
        <f ca="1">+NAC_d!DA112</f>
        <v>0.31457274177534811</v>
      </c>
      <c r="BB112" s="24">
        <f ca="1">+NAC_d!DB112</f>
        <v>0.3193953562873213</v>
      </c>
      <c r="BC112" s="24">
        <f ca="1">+NAC_d!DC112</f>
        <v>0.31689569064216672</v>
      </c>
      <c r="BD112" s="24">
        <f t="shared" ref="BD112" ca="1" si="162">+MAX(AT112:BC112)</f>
        <v>0.3193953562873213</v>
      </c>
      <c r="BE112" s="24">
        <f t="shared" ref="BE112" ca="1" si="163">+MIN(AT112:BC112)</f>
        <v>0.3080232980994928</v>
      </c>
      <c r="BF112" s="24">
        <f t="shared" ref="BF112" ca="1" si="164">+BD112-BE112</f>
        <v>1.1372058187828493E-2</v>
      </c>
      <c r="BG112" s="24">
        <f t="shared" ref="BG112" ca="1" si="165">+AVERAGE(BF100:BF112)</f>
        <v>4.2963393811612599E-2</v>
      </c>
      <c r="BI112" s="35">
        <f t="shared" ref="BI112" si="166">+AH112</f>
        <v>45962</v>
      </c>
      <c r="BJ112" s="164">
        <f t="shared" ref="BJ112" si="167">+AR112</f>
        <v>9.9952212751534486E-2</v>
      </c>
      <c r="BK112" s="164">
        <f t="shared" ref="BK112" ca="1" si="168">+BG112</f>
        <v>4.2963393811612599E-2</v>
      </c>
      <c r="BL112" t="b">
        <f t="shared" ref="BL112" ca="1" si="169">+BJ112&gt;BK112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4"/>
  <sheetViews>
    <sheetView topLeftCell="AF1" zoomScaleNormal="100" workbookViewId="0">
      <pane ySplit="5" topLeftCell="A6" activePane="bottomLeft" state="frozen"/>
      <selection pane="bottomLeft" activeCell="U113" sqref="U113:Y113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30" t="s">
        <v>202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09"/>
      <c r="Q1" s="230" t="s">
        <v>203</v>
      </c>
      <c r="R1" s="230"/>
      <c r="S1" s="230"/>
      <c r="T1" s="230"/>
      <c r="U1" s="230"/>
      <c r="V1" s="230"/>
      <c r="W1" s="230"/>
      <c r="X1" s="230"/>
      <c r="Y1" s="230"/>
      <c r="AA1" s="233" t="s">
        <v>204</v>
      </c>
      <c r="AB1" s="233"/>
      <c r="AC1" s="233"/>
      <c r="AD1" s="233"/>
      <c r="AE1" s="233"/>
      <c r="AF1" s="233"/>
    </row>
    <row r="2" spans="2:44" ht="15.75" thickBot="1" x14ac:dyDescent="0.3">
      <c r="B2" s="256" t="s">
        <v>205</v>
      </c>
      <c r="C2" s="256"/>
      <c r="D2" s="256"/>
      <c r="F2" s="256" t="s">
        <v>206</v>
      </c>
      <c r="G2" s="256"/>
      <c r="H2" s="256"/>
      <c r="J2" s="256" t="s">
        <v>207</v>
      </c>
      <c r="K2" s="256"/>
      <c r="L2" s="256"/>
      <c r="M2" s="36"/>
      <c r="N2" s="77" t="s">
        <v>208</v>
      </c>
      <c r="O2" s="78">
        <f>+MAX('F10.12.17data'!$A$5:$A$4000)</f>
        <v>45962</v>
      </c>
      <c r="P2" s="35"/>
      <c r="R2" t="s">
        <v>209</v>
      </c>
      <c r="S2" t="s">
        <v>210</v>
      </c>
      <c r="U2" s="257" t="s">
        <v>211</v>
      </c>
      <c r="V2" s="257"/>
      <c r="W2" s="257"/>
      <c r="X2" s="257"/>
      <c r="Y2" s="257"/>
      <c r="AA2" s="33"/>
      <c r="AB2" s="33"/>
    </row>
    <row r="3" spans="2:44" ht="15.75" thickBot="1" x14ac:dyDescent="0.3">
      <c r="B3" s="230" t="s">
        <v>212</v>
      </c>
      <c r="C3" s="230"/>
      <c r="D3" s="230"/>
      <c r="F3" s="230" t="s">
        <v>213</v>
      </c>
      <c r="G3" s="230"/>
      <c r="H3" s="230"/>
      <c r="J3" s="230" t="s">
        <v>214</v>
      </c>
      <c r="K3" s="230"/>
      <c r="L3" s="230"/>
      <c r="M3" s="209"/>
      <c r="Q3" s="54"/>
      <c r="R3" s="54" t="s">
        <v>215</v>
      </c>
      <c r="S3" s="54" t="s">
        <v>216</v>
      </c>
      <c r="U3" s="230" t="s">
        <v>217</v>
      </c>
      <c r="V3" s="230"/>
      <c r="W3" s="230"/>
      <c r="X3" s="230"/>
      <c r="Y3" s="230"/>
      <c r="AA3" s="230" t="s">
        <v>218</v>
      </c>
      <c r="AB3" s="230"/>
      <c r="AC3" s="230"/>
      <c r="AD3" s="230"/>
      <c r="AE3" s="230"/>
      <c r="AF3" s="230"/>
      <c r="AH3" s="230" t="s">
        <v>219</v>
      </c>
      <c r="AI3" s="230"/>
      <c r="AJ3" s="230"/>
      <c r="AK3" s="230"/>
      <c r="AL3" s="230"/>
      <c r="AN3" s="230" t="s">
        <v>242</v>
      </c>
      <c r="AO3" s="230"/>
      <c r="AP3" s="230"/>
      <c r="AQ3" s="230"/>
      <c r="AR3" s="230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9755.6232802552622</v>
      </c>
      <c r="S6" cm="1">
        <f t="array" ref="S6">+INDEX('F10.12.17data'!$I$4:$O$4000,MATCH('Para R'!$O$2,'F10.12.17data'!$A$4:$A$4000,0),1+MATCH('Para R'!$Q6,'F10.12.17data'!$B$4:$G$4,0))</f>
        <v>2434.8459337234826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1.8191836389819017E-3</v>
      </c>
      <c r="AC6" s="52">
        <f>+HLOOKUP('Para R'!$AA6,F19data!$C$12:$H$13,2,FALSE)</f>
        <v>-8.0424966530651316E-4</v>
      </c>
      <c r="AD6" s="52">
        <f ca="1">+HLOOKUP('Para R'!$AA6,F19data!$C$20:$H$21,2,FALSE)</f>
        <v>0.31914062500000284</v>
      </c>
      <c r="AE6" s="52">
        <f ca="1">+HLOOKUP('Para R'!$AA6,F19data!$C$24:$H$25,2,FALSE)</f>
        <v>-0.19436164269015421</v>
      </c>
      <c r="AF6" s="52">
        <f>+HLOOKUP('Para R'!$AA6,F19data!$C$16:$H$17,2,FALSE)</f>
        <v>-2.9690383564082712E-3</v>
      </c>
      <c r="AH6" s="194">
        <f>+O2</f>
        <v>45962</v>
      </c>
      <c r="AI6" t="s">
        <v>231</v>
      </c>
      <c r="AJ6">
        <v>1</v>
      </c>
      <c r="AK6">
        <f ca="1">+VLOOKUP($AH$6,NAC_d!$CG:$CQ,1+$AJ6,FALSE)*100</f>
        <v>2.5131469387128735</v>
      </c>
      <c r="AL6">
        <f ca="1">+VLOOKUP($AH$6,NAC_d!$CS:$DC,1+$AJ6,FALSE)*100</f>
        <v>30.809687543368792</v>
      </c>
      <c r="AN6" s="35">
        <f>AH6</f>
        <v>45962</v>
      </c>
      <c r="AO6" t="s">
        <v>244</v>
      </c>
      <c r="AP6">
        <v>1</v>
      </c>
      <c r="AQ6">
        <f ca="1">+VLOOKUP($AN$6,quint_new!$H:$N,1+$AP6,FALSE)*100</f>
        <v>2.4987737404501997</v>
      </c>
      <c r="AR6">
        <f ca="1">+VLOOKUP($AN$6,quint_new!$O:$U,1+$AP6,FALSE)*100</f>
        <v>30.806007969077154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7.9146303820643027E-4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9907.9538463295812</v>
      </c>
      <c r="S7" cm="1">
        <f t="array" ref="S7">+INDEX('F10.12.17data'!$I$4:$O$4000,MATCH('Para R'!$O$2,'F10.12.17data'!$A$4:$A$4000,0),1+MATCH('Para R'!$Q7,'F10.12.17data'!$B$4:$G$4,0))</f>
        <v>2321.9830059995861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1.0007799993119932</v>
      </c>
      <c r="AA7" t="s">
        <v>128</v>
      </c>
      <c r="AB7" s="52">
        <f>+HLOOKUP('Para R'!$AA7,F19data!$C$8:$H$9,2,FALSE)</f>
        <v>5.1275525314693066E-4</v>
      </c>
      <c r="AC7" s="52">
        <f>+HLOOKUP('Para R'!$AA7,F19data!$C$12:$H$13,2,FALSE)</f>
        <v>4.2504583447575605E-4</v>
      </c>
      <c r="AD7" s="52">
        <f ca="1">+HLOOKUP('Para R'!$AA7,F19data!$C$20:$H$21,2,FALSE)</f>
        <v>-0.41757812500000568</v>
      </c>
      <c r="AE7" s="52">
        <f ca="1">+HLOOKUP('Para R'!$AA7,F19data!$C$24:$H$25,2,FALSE)</f>
        <v>-0.16973270516770356</v>
      </c>
      <c r="AF7" s="52">
        <f>+HLOOKUP('Para R'!$AA7,F19data!$C$16:$H$17,2,FALSE)</f>
        <v>-3.0423699451955777E-3</v>
      </c>
      <c r="AH7" s="194">
        <f>+AH6</f>
        <v>45962</v>
      </c>
      <c r="AJ7">
        <f>+AJ6+1</f>
        <v>2</v>
      </c>
      <c r="AK7">
        <f ca="1">+VLOOKUP($AH$6,NAC_d!$CG:$CQ,1+$AJ7,FALSE)*100</f>
        <v>2.4844092898598236</v>
      </c>
      <c r="AL7">
        <f ca="1">+VLOOKUP($AH$6,NAC_d!$CS:$DC,1+$AJ7,FALSE)*100</f>
        <v>30.802329809949281</v>
      </c>
      <c r="AN7" s="35">
        <f>AH7</f>
        <v>45962</v>
      </c>
      <c r="AP7">
        <v>2</v>
      </c>
      <c r="AQ7">
        <f ca="1">+VLOOKUP($AN$6,quint_new!$H:$N,1+$AP7,FALSE)*100</f>
        <v>2.4881023879276043</v>
      </c>
      <c r="AR7">
        <f ca="1">+VLOOKUP($AN$6,quint_new!$O:$U,1+$AP7,FALSE)*100</f>
        <v>31.240691458693348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-1.128802990073563E-4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10191.695759287053</v>
      </c>
      <c r="S8" cm="1">
        <f t="array" ref="S8">+INDEX('F10.12.17data'!$I$4:$O$4000,MATCH('Para R'!$O$2,'F10.12.17data'!$A$4:$A$4000,0),1+MATCH('Para R'!$Q8,'F10.12.17data'!$B$4:$G$4,0))</f>
        <v>2315.9178169018764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0.999890641088236</v>
      </c>
      <c r="AA8" t="s">
        <v>40</v>
      </c>
      <c r="AB8" s="52">
        <f>+HLOOKUP('Para R'!$AA8,F19data!$C$8:$H$9,2,FALSE)</f>
        <v>-1.6073523167509142E-3</v>
      </c>
      <c r="AC8" s="52">
        <f>+HLOOKUP('Para R'!$AA8,F19data!$C$12:$H$13,2,FALSE)</f>
        <v>-7.1644431983289621E-3</v>
      </c>
      <c r="AD8" s="52">
        <f ca="1">+HLOOKUP('Para R'!$AA8,F19data!$C$20:$H$21,2,FALSE)</f>
        <v>-0.75273437499998863</v>
      </c>
      <c r="AE8" s="52">
        <f ca="1">+HLOOKUP('Para R'!$AA8,F19data!$C$24:$H$25,2,FALSE)</f>
        <v>-0.61317407077041608</v>
      </c>
      <c r="AF8" s="52">
        <f>+HLOOKUP('Para R'!$AA8,F19data!$C$16:$H$17,2,FALSE)</f>
        <v>5.3786876408090656E-4</v>
      </c>
      <c r="AH8" s="194">
        <f t="shared" ref="AH8:AH15" si="2">+AH7</f>
        <v>45962</v>
      </c>
      <c r="AJ8">
        <f t="shared" ref="AJ8:AJ15" si="3">+AJ7+1</f>
        <v>3</v>
      </c>
      <c r="AK8">
        <f ca="1">+VLOOKUP($AH$6,NAC_d!$CG:$CQ,1+$AJ8,FALSE)*100</f>
        <v>2.4977712843944566</v>
      </c>
      <c r="AL8">
        <f ca="1">+VLOOKUP($AH$6,NAC_d!$CS:$DC,1+$AJ8,FALSE)*100</f>
        <v>31.405865257582597</v>
      </c>
      <c r="AN8" s="35">
        <f t="shared" ref="AN8:AN10" si="4">AH8</f>
        <v>45962</v>
      </c>
      <c r="AP8">
        <v>3</v>
      </c>
      <c r="AQ8">
        <f ca="1">+VLOOKUP($AN$6,quint_new!$H:$N,1+$AP8,FALSE)*100</f>
        <v>2.4858128959802883</v>
      </c>
      <c r="AR8">
        <f ca="1">+VLOOKUP($AN$6,quint_new!$O:$U,1+$AP8,FALSE)*100</f>
        <v>31.379156781214835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6.4890185994914695E-4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9845.3672401504846</v>
      </c>
      <c r="S9" cm="1">
        <f t="array" ref="S9">+INDEX('F10.12.17data'!$I$4:$O$4000,MATCH('Para R'!$O$2,'F10.12.17data'!$A$4:$A$4000,0),1+MATCH('Para R'!$Q9,'F10.12.17data'!$B$4:$G$4,0))</f>
        <v>2219.8146681045723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1.0006169621445673</v>
      </c>
      <c r="AA9" t="s">
        <v>41</v>
      </c>
      <c r="AB9" s="52">
        <f>+HLOOKUP('Para R'!$AA9,F19data!$C$8:$H$9,2,FALSE)</f>
        <v>-2.7014291991595621E-3</v>
      </c>
      <c r="AC9" s="52">
        <f>+HLOOKUP('Para R'!$AA9,F19data!$C$12:$H$13,2,FALSE)</f>
        <v>-8.3813394457039683E-3</v>
      </c>
      <c r="AD9" s="52">
        <f ca="1">+HLOOKUP('Para R'!$AA9,F19data!$C$20:$H$21,2,FALSE)</f>
        <v>-0.65957031249999432</v>
      </c>
      <c r="AE9" s="52">
        <f ca="1">+HLOOKUP('Para R'!$AA9,F19data!$C$24:$H$25,2,FALSE)</f>
        <v>-0.68286492269426091</v>
      </c>
      <c r="AF9" s="52">
        <f>+HLOOKUP('Para R'!$AA9,F19data!$C$16:$H$17,2,FALSE)</f>
        <v>-2.0181341628024985E-3</v>
      </c>
      <c r="AH9" s="194">
        <f t="shared" si="2"/>
        <v>45962</v>
      </c>
      <c r="AJ9">
        <f t="shared" si="3"/>
        <v>4</v>
      </c>
      <c r="AK9">
        <f ca="1">+VLOOKUP($AH$6,NAC_d!$CG:$CQ,1+$AJ9,FALSE)*100</f>
        <v>2.4784008200421592</v>
      </c>
      <c r="AL9">
        <f ca="1">+VLOOKUP($AH$6,NAC_d!$CS:$DC,1+$AJ9,FALSE)*100</f>
        <v>31.075345145103107</v>
      </c>
      <c r="AN9" s="35">
        <f t="shared" si="4"/>
        <v>45962</v>
      </c>
      <c r="AP9">
        <v>4</v>
      </c>
      <c r="AQ9">
        <f ca="1">+VLOOKUP($AN$6,quint_new!$H:$N,1+$AP9,FALSE)*100</f>
        <v>2.4754447538777535</v>
      </c>
      <c r="AR9">
        <f ca="1">+VLOOKUP($AN$6,quint_new!$O:$U,1+$AP9,FALSE)*100</f>
        <v>31.50573640847405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2.766021381439554E-4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9961.6610954193056</v>
      </c>
      <c r="S10" cm="1">
        <f t="array" ref="S10">+INDEX('F10.12.17data'!$I$4:$O$4000,MATCH('Para R'!$O$2,'F10.12.17data'!$A$4:$A$4000,0),1+MATCH('Para R'!$Q10,'F10.12.17data'!$B$4:$G$4,0))</f>
        <v>2294.6908715175773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1.0002574922622769</v>
      </c>
      <c r="AA10" t="s">
        <v>129</v>
      </c>
      <c r="AB10" s="52">
        <f>+HLOOKUP('Para R'!$AA10,F19data!$C$8:$H$9,2,FALSE)</f>
        <v>-1.9534339756452218E-3</v>
      </c>
      <c r="AC10" s="52">
        <f>+HLOOKUP('Para R'!$AA10,F19data!$C$12:$H$13,2,FALSE)</f>
        <v>-5.654397181973669E-3</v>
      </c>
      <c r="AD10" s="52">
        <f ca="1">+HLOOKUP('Para R'!$AA10,F19data!$C$20:$H$21,2,FALSE)</f>
        <v>-1.1521289062499989</v>
      </c>
      <c r="AE10" s="52">
        <f ca="1">+HLOOKUP('Para R'!$AA10,F19data!$C$24:$H$25,2,FALSE)</f>
        <v>-0.45066433222440594</v>
      </c>
      <c r="AF10" s="52">
        <f>+HLOOKUP('Para R'!$AA10,F19data!$C$16:$H$17,2,FALSE)</f>
        <v>-1.4246269498403574E-3</v>
      </c>
      <c r="AH10" s="194">
        <f t="shared" si="2"/>
        <v>45962</v>
      </c>
      <c r="AJ10">
        <f t="shared" si="3"/>
        <v>5</v>
      </c>
      <c r="AK10">
        <f ca="1">+VLOOKUP($AH$6,NAC_d!$CG:$CQ,1+$AJ10,FALSE)*100</f>
        <v>2.4928513364695259</v>
      </c>
      <c r="AL10">
        <f ca="1">+VLOOKUP($AH$6,NAC_d!$CS:$DC,1+$AJ10,FALSE)*100</f>
        <v>31.313984038718857</v>
      </c>
      <c r="AN10" s="35">
        <f t="shared" si="4"/>
        <v>45962</v>
      </c>
      <c r="AO10" t="s">
        <v>243</v>
      </c>
      <c r="AP10">
        <v>5</v>
      </c>
      <c r="AQ10">
        <f ca="1">+VLOOKUP($AN$6,quint_new!$H:$N,1+$AP10,FALSE)*100</f>
        <v>2.4581848038634391</v>
      </c>
      <c r="AR10">
        <f ca="1">+VLOOKUP($AN$6,quint_new!$O:$U,1+$AP10,FALSE)*100</f>
        <v>31.814712880336394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7.6938317448993487E-4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9809.3678633195796</v>
      </c>
      <c r="S11" cm="1">
        <f t="array" ref="S11">+INDEX('F10.12.17data'!$I$4:$O$4000,MATCH('Para R'!$O$2,'F10.12.17data'!$A$4:$A$4000,0),1+MATCH('Para R'!$Q11,'F10.12.17data'!$B$4:$G$4,0))</f>
        <v>2458.0441632943794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1.0007046271077957</v>
      </c>
      <c r="AA11" t="s">
        <v>130</v>
      </c>
      <c r="AB11" s="52">
        <f>+HLOOKUP('Para R'!$AA11,F19data!$C$8:$H$9,2,FALSE)</f>
        <v>3.018339031488855E-3</v>
      </c>
      <c r="AC11" s="52">
        <f>+HLOOKUP('Para R'!$AA11,F19data!$C$12:$H$13,2,FALSE)</f>
        <v>7.1323824312080316E-3</v>
      </c>
      <c r="AD11" s="52">
        <f ca="1">+HLOOKUP('Para R'!$AA11,F19data!$C$20:$H$21,2,FALSE)</f>
        <v>-1.0949023437500074</v>
      </c>
      <c r="AE11" s="52">
        <f ca="1">+HLOOKUP('Para R'!$AA11,F19data!$C$24:$H$25,2,FALSE)</f>
        <v>0.12613050218268285</v>
      </c>
      <c r="AF11" s="52">
        <f>+HLOOKUP('Para R'!$AA11,F19data!$C$16:$H$17,2,FALSE)</f>
        <v>-1.4546267770211951E-2</v>
      </c>
      <c r="AH11" s="194">
        <f t="shared" si="2"/>
        <v>45962</v>
      </c>
      <c r="AJ11">
        <f t="shared" si="3"/>
        <v>6</v>
      </c>
      <c r="AK11">
        <f ca="1">+VLOOKUP($AH$6,NAC_d!$CG:$CQ,1+$AJ11,FALSE)*100</f>
        <v>2.4787587902944219</v>
      </c>
      <c r="AL11">
        <f ca="1">+VLOOKUP($AH$6,NAC_d!$CS:$DC,1+$AJ11,FALSE)*100</f>
        <v>31.444548512470671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8.1162488536845601E-5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1.0000733225966578</v>
      </c>
      <c r="AB12" s="52"/>
      <c r="AC12" s="52"/>
      <c r="AD12" s="52"/>
      <c r="AE12" s="52"/>
      <c r="AF12" s="52"/>
      <c r="AH12" s="194">
        <f t="shared" si="2"/>
        <v>45962</v>
      </c>
      <c r="AJ12">
        <f t="shared" si="3"/>
        <v>7</v>
      </c>
      <c r="AK12">
        <f ca="1">+VLOOKUP($AH$6,NAC_d!$CG:$CQ,1+$AJ12,FALSE)*100</f>
        <v>2.4846346861949531</v>
      </c>
      <c r="AL12">
        <f ca="1">+VLOOKUP($AH$6,NAC_d!$CS:$DC,1+$AJ12,FALSE)*100</f>
        <v>31.554161784714839</v>
      </c>
      <c r="AO12" t="s">
        <v>245</v>
      </c>
      <c r="AQ12">
        <f ca="1">AQ6-AQ10</f>
        <v>4.058893658676066E-2</v>
      </c>
      <c r="AR12">
        <f ca="1">AR6-AR10</f>
        <v>-1.0087049112592403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-4.4253297856866602E-4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0.99960715854606552</v>
      </c>
      <c r="AB13" s="52"/>
      <c r="AC13" s="52"/>
      <c r="AD13" s="52"/>
      <c r="AE13" s="52"/>
      <c r="AF13" s="52"/>
      <c r="AH13" s="194">
        <f t="shared" si="2"/>
        <v>45962</v>
      </c>
      <c r="AJ13">
        <f t="shared" si="3"/>
        <v>8</v>
      </c>
      <c r="AK13">
        <f ca="1">+VLOOKUP($AH$6,NAC_d!$CG:$CQ,1+$AJ13,FALSE)*100</f>
        <v>2.466242700774024</v>
      </c>
      <c r="AL13">
        <f ca="1">+VLOOKUP($AH$6,NAC_d!$CS:$DC,1+$AJ13,FALSE)*100</f>
        <v>31.45727417753481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-1.5463289356854037E-3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0.99864715888719469</v>
      </c>
      <c r="AB14" s="52"/>
      <c r="AC14" s="52"/>
      <c r="AD14" s="52"/>
      <c r="AE14" s="52"/>
      <c r="AF14" s="52"/>
      <c r="AH14" s="194">
        <f t="shared" si="2"/>
        <v>45962</v>
      </c>
      <c r="AJ14">
        <f t="shared" si="3"/>
        <v>9</v>
      </c>
      <c r="AK14">
        <f ca="1">+VLOOKUP($AH$6,NAC_d!$CG:$CQ,1+$AJ14,FALSE)*100</f>
        <v>2.4722214683480903</v>
      </c>
      <c r="AL14">
        <f ca="1">+VLOOKUP($AH$6,NAC_d!$CS:$DC,1+$AJ14,FALSE)*100</f>
        <v>31.939535628732131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-2.2446695143250039E-3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0.9980682647680037</v>
      </c>
      <c r="AB15" s="52"/>
      <c r="AC15" s="52"/>
      <c r="AD15" s="52"/>
      <c r="AE15" s="52"/>
      <c r="AF15" s="52"/>
      <c r="AH15" s="194">
        <f t="shared" si="2"/>
        <v>45962</v>
      </c>
      <c r="AI15" t="s">
        <v>232</v>
      </c>
      <c r="AJ15">
        <f t="shared" si="3"/>
        <v>10</v>
      </c>
      <c r="AK15">
        <f ca="1">+VLOOKUP($AH$6,NAC_d!$CG:$CQ,1+$AJ15,FALSE)*100</f>
        <v>2.4440891930038733</v>
      </c>
      <c r="AL15">
        <f ca="1">+VLOOKUP($AH$6,NAC_d!$CS:$DC,1+$AJ15,FALSE)*100</f>
        <v>31.68956906421667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-1.3375130354464915E-3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0.9988633766698749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-1.7825415280168233E-3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0.99850456764944306</v>
      </c>
      <c r="AI17" t="s">
        <v>233</v>
      </c>
      <c r="AK17">
        <f ca="1">+AK6-AK15</f>
        <v>6.9057745709000251E-2</v>
      </c>
      <c r="AL17">
        <f ca="1">+AL6-AL15</f>
        <v>-0.87988152084787785</v>
      </c>
    </row>
    <row r="18" spans="2:38" x14ac:dyDescent="0.25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-3.6244261867055538E-3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-3.6244261867055538E-3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0.99701139456621235</v>
      </c>
    </row>
    <row r="19" spans="2:38" x14ac:dyDescent="0.25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-4.8640417305072514E-3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-3.9791935357811337E-3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0.9967675317051562</v>
      </c>
    </row>
    <row r="20" spans="2:38" x14ac:dyDescent="0.25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-4.9733454218305884E-3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-5.2704000768954984E-3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0.99580742811146061</v>
      </c>
    </row>
    <row r="21" spans="2:38" x14ac:dyDescent="0.25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-5.2959931165630358E-3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-4.7781598860383578E-3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0.99629394490648793</v>
      </c>
    </row>
    <row r="22" spans="2:38" x14ac:dyDescent="0.25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-4.9664079873978917E-3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-4.9973189184402411E-3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0.99620473547015531</v>
      </c>
    </row>
    <row r="23" spans="2:38" x14ac:dyDescent="0.25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-4.9005057745221681E-3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-4.4024448470769695E-3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0.99674217299158729</v>
      </c>
    </row>
    <row r="24" spans="2:38" x14ac:dyDescent="0.25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-5.7808356597950361E-3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-6.2962500626084772E-3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0.99552486886116087</v>
      </c>
    </row>
    <row r="25" spans="2:38" x14ac:dyDescent="0.25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-3.4728019465510851E-3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-4.4805165027006488E-3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0.99691187329752817</v>
      </c>
    </row>
    <row r="26" spans="2:38" x14ac:dyDescent="0.25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-1.8086910813941426E-3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-4.0927328949162955E-3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0.99727002077452842</v>
      </c>
    </row>
    <row r="27" spans="2:38" x14ac:dyDescent="0.25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-5.5719300655754367E-4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-3.7633037889190923E-3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0.99766779675979056</v>
      </c>
    </row>
    <row r="28" spans="2:38" x14ac:dyDescent="0.25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1.1511604480820559E-3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-5.6286371760250198E-4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0.99966608408283431</v>
      </c>
      <c r="AG28" s="192"/>
    </row>
    <row r="29" spans="2:38" x14ac:dyDescent="0.25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2.6241215504601012E-3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5.198587049433101E-4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1.0002986155887221</v>
      </c>
    </row>
    <row r="30" spans="2:38" x14ac:dyDescent="0.25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2.8594817358928992E-3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-1.8913503425357359E-3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0.9989432244828107</v>
      </c>
    </row>
    <row r="31" spans="2:38" x14ac:dyDescent="0.25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5.0171648473467112E-3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1.9974919017462511E-4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1.0001084005308523</v>
      </c>
    </row>
    <row r="32" spans="2:38" x14ac:dyDescent="0.25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8.6620154156813456E-3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2.8246406940439783E-3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1.0014768878033093</v>
      </c>
    </row>
    <row r="33" spans="2:25" x14ac:dyDescent="0.25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1.1168877939310207E-2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6.9401999497771261E-3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1.0034728240825908</v>
      </c>
    </row>
    <row r="34" spans="2:25" x14ac:dyDescent="0.25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1.1875268350981072E-2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7.707514970275664E-3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1.0037170955405004</v>
      </c>
    </row>
    <row r="35" spans="2:25" x14ac:dyDescent="0.25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9.3172073290914703E-3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5.5773365016911214E-3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1.0026059901485143</v>
      </c>
    </row>
    <row r="36" spans="2:25" x14ac:dyDescent="0.25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1.2538759410315015E-2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7.7266789535608282E-3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1.0035155572945587</v>
      </c>
    </row>
    <row r="37" spans="2:25" x14ac:dyDescent="0.25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1.0230240040307814E-2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7.8642010930742856E-3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1.0035029753812363</v>
      </c>
    </row>
    <row r="38" spans="2:25" x14ac:dyDescent="0.25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9.5672329798932587E-3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7.8890798510333759E-3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1.0033574077564094</v>
      </c>
    </row>
    <row r="39" spans="2:25" x14ac:dyDescent="0.25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1.0873737440834086E-2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1.1675943734052563E-2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1.004671360993902</v>
      </c>
    </row>
    <row r="40" spans="2:25" x14ac:dyDescent="0.25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6.7370193618374596E-3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1.0485966807285418E-2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1.0040410551234886</v>
      </c>
    </row>
    <row r="41" spans="2:25" x14ac:dyDescent="0.25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8.3264537388891835E-3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1.5304871360565908E-2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1.0056769899435019</v>
      </c>
    </row>
    <row r="42" spans="2:25" x14ac:dyDescent="0.25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8.6214547200507141E-3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1.2458051096145173E-2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1.0044541079790199</v>
      </c>
    </row>
    <row r="43" spans="2:25" x14ac:dyDescent="0.25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1.06503625389478E-2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1.9937793427783124E-2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1.006965337709318</v>
      </c>
    </row>
    <row r="44" spans="2:25" x14ac:dyDescent="0.25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1.0376797558959927E-2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2.4200918132473603E-2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1.0082634246774511</v>
      </c>
    </row>
    <row r="45" spans="2:25" x14ac:dyDescent="0.25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6.6852594389710251E-3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2.3896931552151557E-2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1.0079109490664508</v>
      </c>
    </row>
    <row r="46" spans="2:25" x14ac:dyDescent="0.25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9.8232348262836666E-3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3.1855843583776355E-2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1.0103766236174769</v>
      </c>
    </row>
    <row r="47" spans="2:25" x14ac:dyDescent="0.25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1.316872668188207E-2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3.6381421715623752E-2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1.011669904479445</v>
      </c>
    </row>
    <row r="48" spans="2:25" x14ac:dyDescent="0.25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1.1705826154330135E-2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3.7030862759749539E-2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1.0116103879662082</v>
      </c>
    </row>
    <row r="49" spans="2:25" x14ac:dyDescent="0.25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1.2719892850326708E-2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4.0107731795242518E-2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1.0122688600841492</v>
      </c>
    </row>
    <row r="50" spans="2:25" x14ac:dyDescent="0.25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1.0243737513125906E-2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3.5467231554389134E-2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1.0105228218185247</v>
      </c>
    </row>
    <row r="51" spans="2:25" x14ac:dyDescent="0.25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9.7665275611864555E-3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4.0626364164925377E-2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1.0117867596123999</v>
      </c>
    </row>
    <row r="52" spans="2:25" x14ac:dyDescent="0.25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1.0387732475385381E-2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4.1473755698285597E-2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1.0116305473437359</v>
      </c>
    </row>
    <row r="53" spans="2:25" x14ac:dyDescent="0.25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8.3601300913036525E-3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4.3707155109302231E-2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1.0117926102403261</v>
      </c>
    </row>
    <row r="54" spans="2:25" x14ac:dyDescent="0.25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1.6555479811815488E-2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6.3792857906357803E-2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1.0164421019317385</v>
      </c>
    </row>
    <row r="55" spans="2:25" x14ac:dyDescent="0.25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1.8875356461847348E-2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8.2435836484570757E-2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1.0204848785434331</v>
      </c>
    </row>
    <row r="56" spans="2:25" x14ac:dyDescent="0.25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1.6522351249991019E-2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8.3408561560620598E-2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1.01990870927763</v>
      </c>
    </row>
    <row r="57" spans="2:25" x14ac:dyDescent="0.25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1.5413192486157801E-2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8.1570336891109818E-2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1.0186272443552193</v>
      </c>
    </row>
    <row r="58" spans="2:25" x14ac:dyDescent="0.25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1.0650126563471307E-2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8.0576349957135029E-2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1.0175869252157372</v>
      </c>
    </row>
    <row r="59" spans="2:25" x14ac:dyDescent="0.25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8.0550859118506679E-3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8.0740844357406694E-2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1.0170276629367641</v>
      </c>
    </row>
    <row r="60" spans="2:25" x14ac:dyDescent="0.25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8.6019126722562955E-3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8.4783229733393028E-2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1.0172607275380692</v>
      </c>
    </row>
    <row r="61" spans="2:25" x14ac:dyDescent="0.25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5.8023993938256524E-3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8.1395441170941218E-2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1.0160566084565124</v>
      </c>
    </row>
    <row r="62" spans="2:25" x14ac:dyDescent="0.25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7.4538475803840321E-3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8.0413978124890484E-2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1.0153777523956398</v>
      </c>
    </row>
    <row r="63" spans="2:25" x14ac:dyDescent="0.25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3.7718637813388689E-3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7.683466507072545E-2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1.0142214598611388</v>
      </c>
    </row>
    <row r="64" spans="2:25" x14ac:dyDescent="0.25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3.5355832047414548E-3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7.7618136166216267E-2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1.013917481440916</v>
      </c>
    </row>
    <row r="65" spans="2:25" x14ac:dyDescent="0.25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3.2541637646474886E-3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8.0109428051152953E-2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1.0139118192854941</v>
      </c>
    </row>
    <row r="66" spans="2:25" x14ac:dyDescent="0.25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-1.8530863608774428E-3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9.1536399863723084E-2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1.0152264795080748</v>
      </c>
    </row>
    <row r="67" spans="2:25" x14ac:dyDescent="0.25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-8.5163672331081131E-3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9.2262290952451309E-2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1.0148541256485006</v>
      </c>
    </row>
    <row r="68" spans="2:25" x14ac:dyDescent="0.25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-6.7722223932038528E-3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0.10021181538465118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1.015447924682181</v>
      </c>
    </row>
    <row r="69" spans="2:25" x14ac:dyDescent="0.25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-3.5924434938798822E-3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0.1124848312978548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1.0163044953739404</v>
      </c>
    </row>
    <row r="70" spans="2:25" x14ac:dyDescent="0.25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-4.0590183904951616E-3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0.11062823473157923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1.0150179754187214</v>
      </c>
    </row>
    <row r="71" spans="2:25" x14ac:dyDescent="0.25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-2.9372837905428106E-4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0.13043288992352942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1.0168447291885334</v>
      </c>
    </row>
    <row r="72" spans="2:25" x14ac:dyDescent="0.25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-2.1033129710530396E-3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0.13000306254822114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1.0159697145595996</v>
      </c>
    </row>
    <row r="73" spans="2:25" x14ac:dyDescent="0.25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-1.9179046348685169E-3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0.13048427135391627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1.0149265704552666</v>
      </c>
    </row>
    <row r="74" spans="2:25" x14ac:dyDescent="0.25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-5.7098398222965585E-4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0.14055615667516186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1.0150530650833303</v>
      </c>
    </row>
    <row r="75" spans="2:25" x14ac:dyDescent="0.25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1.2699015177244366E-3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0.14707510158241988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1.0149277293684682</v>
      </c>
    </row>
    <row r="76" spans="2:25" x14ac:dyDescent="0.25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-2.9893705256556213E-3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0.12798714515912835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1.0122937871755628</v>
      </c>
    </row>
    <row r="77" spans="2:25" x14ac:dyDescent="0.25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-4.9955873398515038E-3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0.12260143079018881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1.0112382591870477</v>
      </c>
    </row>
    <row r="78" spans="2:25" x14ac:dyDescent="0.25">
      <c r="B78" s="35">
        <f>+F9data!AB77</f>
        <v>44896</v>
      </c>
      <c r="C78" s="76">
        <f>+F9data!AC77</f>
        <v>7.6689727357301023E-3</v>
      </c>
      <c r="D78" s="76">
        <f ca="1">+F9data!AD77</f>
        <v>4.3240322379610547E-3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-1.0925020693653975E-2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0.10828047086829606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1.0094235777958711</v>
      </c>
    </row>
    <row r="79" spans="2:25" x14ac:dyDescent="0.25">
      <c r="B79" s="35">
        <f>+F9data!AB78</f>
        <v>44927</v>
      </c>
      <c r="C79" s="76">
        <f>+F9data!AC78</f>
        <v>7.783494980540262E-3</v>
      </c>
      <c r="D79" s="76">
        <f ca="1">+F9data!AD78</f>
        <v>4.3781708124060086E-3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-1.2377417616272535E-2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0.10187486188323902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1.0084118836804798</v>
      </c>
    </row>
    <row r="80" spans="2:25" x14ac:dyDescent="0.25">
      <c r="B80" s="35">
        <f>+F9data!AB79</f>
        <v>44958</v>
      </c>
      <c r="C80" s="76">
        <f>+F9data!AC79</f>
        <v>8.9155933253825901E-3</v>
      </c>
      <c r="D80" s="76">
        <f ca="1">+F9data!AD79</f>
        <v>4.6597117317038568E-3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-5.5965239071826822E-3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0.16432796513479531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1.0126173134756318</v>
      </c>
    </row>
    <row r="81" spans="2:25" x14ac:dyDescent="0.25">
      <c r="B81" s="35">
        <f>+F9data!AB80</f>
        <v>44986</v>
      </c>
      <c r="C81" s="76">
        <f>+F9data!AC80</f>
        <v>9.7327703479538532E-3</v>
      </c>
      <c r="D81" s="76">
        <f ca="1">+F9data!AD80</f>
        <v>4.6308294305673625E-3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-4.1307838794009122E-3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0.19846764589907906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1.01422814148228</v>
      </c>
    </row>
    <row r="82" spans="2:25" x14ac:dyDescent="0.25">
      <c r="B82" s="35">
        <f>+F9data!AB81</f>
        <v>45017</v>
      </c>
      <c r="C82" s="76">
        <f>+F9data!AC81</f>
        <v>1.0532616600522163E-2</v>
      </c>
      <c r="D82" s="76">
        <f ca="1">+F9data!AD81</f>
        <v>4.8603105851432642E-3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-1.4660719921431031E-3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0.21613711726408802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1.0142930724724266</v>
      </c>
    </row>
    <row r="83" spans="2:25" x14ac:dyDescent="0.25">
      <c r="B83" s="35">
        <f>+F9data!AB82</f>
        <v>45047</v>
      </c>
      <c r="C83" s="76">
        <f>+F9data!AC82</f>
        <v>1.0402318555695492E-2</v>
      </c>
      <c r="D83" s="76">
        <f ca="1">+F9data!AD82</f>
        <v>5.2203438641954536E-3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-7.0896745652668791E-3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0.21893281196236103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1.0134223901649355</v>
      </c>
    </row>
    <row r="84" spans="2:25" x14ac:dyDescent="0.25">
      <c r="B84" s="35">
        <f>+F9data!AB83</f>
        <v>45078</v>
      </c>
      <c r="C84" s="76">
        <f>+F9data!AC83</f>
        <v>1.1228806044940939E-2</v>
      </c>
      <c r="D84" s="76">
        <f ca="1">+F9data!AD83</f>
        <v>5.4101399924755822E-3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-6.4772448623915402E-3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0.22387992829725789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1.0128862503479064</v>
      </c>
    </row>
    <row r="85" spans="2:25" x14ac:dyDescent="0.25">
      <c r="B85" s="35">
        <f>+F9data!AB84</f>
        <v>45108</v>
      </c>
      <c r="C85" s="76">
        <f>+F9data!AC84</f>
        <v>1.1547896784345721E-2</v>
      </c>
      <c r="D85" s="76">
        <f ca="1">+F9data!AD84</f>
        <v>5.196389236181727E-3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-5.8239987058659182E-3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0.22458062183719463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1.0121346188751956</v>
      </c>
    </row>
    <row r="86" spans="2:25" x14ac:dyDescent="0.25">
      <c r="B86" s="35">
        <f>+F9data!AB85</f>
        <v>45139</v>
      </c>
      <c r="C86" s="76">
        <f>+F9data!AC85</f>
        <v>1.2158705880722783E-2</v>
      </c>
      <c r="D86" s="76">
        <f ca="1">+F9data!AD85</f>
        <v>5.7543405320072223E-3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3.9032385571866612E-3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0.35355875092521671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1.0168122116906748</v>
      </c>
    </row>
    <row r="87" spans="2:25" x14ac:dyDescent="0.25">
      <c r="B87" s="35">
        <f>+F9data!AB86</f>
        <v>45170</v>
      </c>
      <c r="C87" s="76">
        <f>+F9data!AC86</f>
        <v>1.2927281094261037E-2</v>
      </c>
      <c r="D87" s="76">
        <f ca="1">+F9data!AD86</f>
        <v>5.988881252661042E-3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1.1978841945574636E-2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0.47536266749713363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1.0199563890810743</v>
      </c>
    </row>
    <row r="88" spans="2:25" x14ac:dyDescent="0.25">
      <c r="B88" s="35">
        <f>+F9data!AB87</f>
        <v>45200</v>
      </c>
      <c r="C88" s="76">
        <f>+F9data!AC87</f>
        <v>1.3426592177893437E-2</v>
      </c>
      <c r="D88" s="76">
        <f ca="1">+F9data!AD87</f>
        <v>6.0545094198628706E-3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1.1234893608594199E-2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0.43741741304758008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1.0168565633661273</v>
      </c>
    </row>
    <row r="89" spans="2:25" x14ac:dyDescent="0.25">
      <c r="B89" s="35">
        <f>+F9data!AB88</f>
        <v>45231</v>
      </c>
      <c r="C89" s="76">
        <f>+F9data!AC88</f>
        <v>1.4122468225813867E-2</v>
      </c>
      <c r="D89" s="76">
        <f ca="1">+F9data!AD88</f>
        <v>6.0892826900432922E-3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9.6523374457575528E-3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0.43747121455128735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1.0148537703482106</v>
      </c>
    </row>
    <row r="90" spans="2:25" x14ac:dyDescent="0.25">
      <c r="B90" s="35">
        <f>+F9data!AB89</f>
        <v>45261</v>
      </c>
      <c r="C90" s="76">
        <f>+F9data!AC89</f>
        <v>1.7038211842563395E-2</v>
      </c>
      <c r="D90" s="76">
        <f ca="1">+F9data!AD89</f>
        <v>6.3777400801108457E-3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2.1766968691040667E-2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0.60834693403097617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1.016108845565608</v>
      </c>
    </row>
    <row r="91" spans="2:25" x14ac:dyDescent="0.25">
      <c r="B91" s="35">
        <f>+F9data!AB90</f>
        <v>45292</v>
      </c>
      <c r="C91" s="76">
        <f>+F9data!AC90</f>
        <v>2.0338541064977827E-2</v>
      </c>
      <c r="D91" s="76">
        <f ca="1">+F9data!AD90</f>
        <v>7.0829548308880552E-3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4.0253072970165782E-2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0.87290306256901573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1.019256952474952</v>
      </c>
    </row>
    <row r="92" spans="2:25" x14ac:dyDescent="0.25">
      <c r="B92" s="35">
        <f>+F9data!AB91</f>
        <v>45323</v>
      </c>
      <c r="C92" s="76">
        <f>+F9data!AC91</f>
        <v>2.1804006143499848E-2</v>
      </c>
      <c r="D92" s="76">
        <f ca="1">+F9data!AD91</f>
        <v>7.2703180256999582E-3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5.4312915022332042E-3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0.71493926402695251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1.0140221957101032</v>
      </c>
    </row>
    <row r="93" spans="2:25" x14ac:dyDescent="0.25">
      <c r="B93" s="35">
        <f>+F9data!AB92</f>
        <v>45352</v>
      </c>
      <c r="C93" s="76">
        <f>+F9data!AC92</f>
        <v>2.2687428494034285E-2</v>
      </c>
      <c r="D93" s="76">
        <f ca="1">+F9data!AD92</f>
        <v>7.5699832359718928E-3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-1.6627772298034582E-2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0.55946862865732072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1.0615243443776667</v>
      </c>
      <c r="Y93" s="63">
        <f ca="1">+'F10.12.17data'!W92</f>
        <v>1.0100164991114389</v>
      </c>
    </row>
    <row r="94" spans="2:25" x14ac:dyDescent="0.25">
      <c r="B94" s="35">
        <f>+F9data!AB93</f>
        <v>45383</v>
      </c>
      <c r="C94" s="76">
        <f>+F9data!AC93</f>
        <v>2.3935663140251567E-2</v>
      </c>
      <c r="D94" s="76">
        <f ca="1">+F9data!AD93</f>
        <v>7.7492097268294646E-3</v>
      </c>
      <c r="F94" s="35">
        <f t="shared" si="7"/>
        <v>45383</v>
      </c>
      <c r="G94" s="76">
        <f ca="1">+W_nucleo!AH107</f>
        <v>-7.1510814325530081E-2</v>
      </c>
      <c r="H94" s="76">
        <f ca="1">+W_nucleo!AG107</f>
        <v>-2.2978766466449141E-2</v>
      </c>
      <c r="J94" s="35">
        <f t="shared" si="6"/>
        <v>45383</v>
      </c>
      <c r="K94" s="76">
        <f ca="1">+W_nucleo!AR107</f>
        <v>1.3754131807968406</v>
      </c>
      <c r="L94" s="76">
        <f ca="1">+W_nucleo!AS107</f>
        <v>0.49651823124828809</v>
      </c>
      <c r="M94" s="76"/>
      <c r="U94" s="35">
        <f>+'F10.12.17data'!R93</f>
        <v>45383</v>
      </c>
      <c r="V94" s="63">
        <f>+'F10.12.17data'!S93</f>
        <v>1.0678297755555357</v>
      </c>
      <c r="W94" s="63">
        <f>+'F10.12.17data'!T93</f>
        <v>1.017169822680202</v>
      </c>
      <c r="X94" s="63">
        <f ca="1">+'F10.12.17data'!V93</f>
        <v>1.0617258107120187</v>
      </c>
      <c r="Y94" s="63">
        <f ca="1">+'F10.12.17data'!W93</f>
        <v>1.0083593179624317</v>
      </c>
    </row>
    <row r="95" spans="2:25" x14ac:dyDescent="0.25">
      <c r="B95" s="35">
        <f>+F9data!AB94</f>
        <v>45413</v>
      </c>
      <c r="C95" s="76">
        <f>+F9data!AC94</f>
        <v>2.3969592251568011E-2</v>
      </c>
      <c r="D95" s="76">
        <f ca="1">+F9data!AD94</f>
        <v>7.4264970900766074E-3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-2.686186379948996E-2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0.38362168571937616</v>
      </c>
      <c r="M95" s="76"/>
      <c r="U95" s="35">
        <f>+'F10.12.17data'!R94</f>
        <v>45413</v>
      </c>
      <c r="V95" s="63">
        <f>+'F10.12.17data'!S94</f>
        <v>1.0654038126891814</v>
      </c>
      <c r="W95" s="63">
        <f>+'F10.12.17data'!T94</f>
        <v>1.0195897751296852</v>
      </c>
      <c r="X95" s="63">
        <f ca="1">+'F10.12.17data'!V94</f>
        <v>1.0539571605315596</v>
      </c>
      <c r="Y95" s="63">
        <f ca="1">+'F10.12.17data'!W94</f>
        <v>1.0062213969876947</v>
      </c>
    </row>
    <row r="96" spans="2:25" x14ac:dyDescent="0.25">
      <c r="B96" s="35">
        <f>+F9data!AB95</f>
        <v>45444</v>
      </c>
      <c r="C96" s="76">
        <f>+F9data!AC95</f>
        <v>2.3363415577598339E-2</v>
      </c>
      <c r="D96" s="76">
        <f ca="1">+F9data!AD95</f>
        <v>7.2631376975510293E-3</v>
      </c>
      <c r="F96" s="35">
        <f t="shared" si="7"/>
        <v>45444</v>
      </c>
      <c r="G96" s="76">
        <f ca="1">+W_nucleo!AH109</f>
        <v>-2.8525456678433869E-2</v>
      </c>
      <c r="H96" s="76">
        <f ca="1">+W_nucleo!AG109</f>
        <v>-3.1539624741347527E-2</v>
      </c>
      <c r="J96" s="35">
        <f t="shared" si="6"/>
        <v>45444</v>
      </c>
      <c r="K96" s="76">
        <f ca="1">+W_nucleo!AR109</f>
        <v>1.4235899602142297</v>
      </c>
      <c r="L96" s="76">
        <f ca="1">+W_nucleo!AS109</f>
        <v>0.26916749275448382</v>
      </c>
      <c r="M96" s="76"/>
      <c r="U96" s="35">
        <f>+'F10.12.17data'!R95</f>
        <v>45444</v>
      </c>
      <c r="V96" s="63">
        <f>+'F10.12.17data'!S95</f>
        <v>1.0650918181201605</v>
      </c>
      <c r="W96" s="63">
        <f>+'F10.12.17data'!T95</f>
        <v>1.0160139602912266</v>
      </c>
      <c r="X96" s="63">
        <f ca="1">+'F10.12.17data'!V95</f>
        <v>1.0514227258086297</v>
      </c>
      <c r="Y96" s="63">
        <f ca="1">+'F10.12.17data'!W95</f>
        <v>1.0042084780542095</v>
      </c>
    </row>
    <row r="97" spans="2:25" x14ac:dyDescent="0.25">
      <c r="B97" s="35">
        <f>+F9data!AB96</f>
        <v>45474</v>
      </c>
      <c r="C97" s="76">
        <f>+F9data!AC96</f>
        <v>2.2796179671956684E-2</v>
      </c>
      <c r="D97" s="76">
        <f ca="1">+F9data!AD96</f>
        <v>7.1524550914964973E-3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-3.1967315046260936E-2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0.20694903648202967</v>
      </c>
      <c r="M97" s="76"/>
      <c r="U97" s="35">
        <f>+'F10.12.17data'!R96</f>
        <v>45474</v>
      </c>
      <c r="V97" s="63">
        <f>+'F10.12.17data'!S96</f>
        <v>1.0688445577472416</v>
      </c>
      <c r="W97" s="63">
        <f>+'F10.12.17data'!T96</f>
        <v>1.0115220058017114</v>
      </c>
      <c r="X97" s="63">
        <f ca="1">+'F10.12.17data'!V96</f>
        <v>1.0570948970650373</v>
      </c>
      <c r="Y97" s="63">
        <f ca="1">+'F10.12.17data'!W96</f>
        <v>1.0031166154773612</v>
      </c>
    </row>
    <row r="98" spans="2:25" x14ac:dyDescent="0.25">
      <c r="B98" s="35">
        <f>+F9data!AB97</f>
        <v>45505</v>
      </c>
      <c r="C98" s="76">
        <f>+F9data!AC97</f>
        <v>2.2202434265835607E-2</v>
      </c>
      <c r="D98" s="76">
        <f ca="1">+F9data!AD97</f>
        <v>6.4231504629815306E-3</v>
      </c>
      <c r="F98" s="35">
        <f t="shared" si="8"/>
        <v>45505</v>
      </c>
      <c r="G98" s="76">
        <f ca="1">+W_nucleo!AH111</f>
        <v>-5.4001715911697445E-2</v>
      </c>
      <c r="H98" s="76">
        <f ca="1">+W_nucleo!AG111</f>
        <v>-4.8794521008505232E-2</v>
      </c>
      <c r="J98" s="35">
        <f t="shared" si="9"/>
        <v>45505</v>
      </c>
      <c r="K98" s="76">
        <f ca="1">+W_nucleo!AR111</f>
        <v>1.2459523464225271</v>
      </c>
      <c r="L98" s="76">
        <f ca="1">+W_nucleo!AS111</f>
        <v>0.11964218590331654</v>
      </c>
      <c r="M98" s="76"/>
      <c r="U98" s="35">
        <f>+'F10.12.17data'!R97</f>
        <v>45505</v>
      </c>
      <c r="V98" s="63">
        <f>+'F10.12.17data'!S97</f>
        <v>1.0675063822771591</v>
      </c>
      <c r="W98" s="63">
        <f>+'F10.12.17data'!T97</f>
        <v>1.0101361255581325</v>
      </c>
      <c r="X98" s="63">
        <f ca="1">+'F10.12.17data'!V97</f>
        <v>1.0531635594991018</v>
      </c>
      <c r="Y98" s="63">
        <f ca="1">+'F10.12.17data'!W97</f>
        <v>1.0017294808816493</v>
      </c>
    </row>
    <row r="99" spans="2:25" x14ac:dyDescent="0.25">
      <c r="B99" s="35">
        <f>+F9data!AB98</f>
        <v>45536</v>
      </c>
      <c r="C99" s="76">
        <f>+F9data!AC98</f>
        <v>2.1369153148618741E-2</v>
      </c>
      <c r="D99" s="76">
        <f ca="1">+F9data!AD98</f>
        <v>5.9539299164192054E-3</v>
      </c>
      <c r="F99" s="35">
        <f t="shared" si="8"/>
        <v>45536</v>
      </c>
      <c r="G99" s="76">
        <f ca="1">+W_nucleo!AH112</f>
        <v>-8.1295730885359241E-2</v>
      </c>
      <c r="H99" s="76">
        <f ca="1">+W_nucleo!AG112</f>
        <v>-5.6608402307484429E-2</v>
      </c>
      <c r="J99" s="35">
        <f t="shared" si="9"/>
        <v>45536</v>
      </c>
      <c r="K99" s="76">
        <f ca="1">+W_nucleo!AR112</f>
        <v>1.0893587622486933</v>
      </c>
      <c r="L99" s="76">
        <f ca="1">+W_nucleo!AS112</f>
        <v>5.0912799713572099E-2</v>
      </c>
      <c r="U99" s="35">
        <f>+'F10.12.17data'!R98</f>
        <v>45536</v>
      </c>
      <c r="V99" s="63">
        <f>+'F10.12.17data'!S98</f>
        <v>1.0598290533464452</v>
      </c>
      <c r="W99" s="63">
        <f>+'F10.12.17data'!T98</f>
        <v>1.0082607191883373</v>
      </c>
      <c r="X99" s="63">
        <f ca="1">+'F10.12.17data'!V98</f>
        <v>1.0505410698513</v>
      </c>
      <c r="Y99" s="63">
        <f ca="1">+'F10.12.17data'!W98</f>
        <v>1.0007123882336206</v>
      </c>
    </row>
    <row r="100" spans="2:25" x14ac:dyDescent="0.25">
      <c r="B100" s="35">
        <f>+F9data!AB99</f>
        <v>45566</v>
      </c>
      <c r="C100" s="76">
        <f>+F9data!AC99</f>
        <v>2.123684417356984E-2</v>
      </c>
      <c r="D100" s="76">
        <f ca="1">+F9data!AD99</f>
        <v>6.1224553185838526E-3</v>
      </c>
      <c r="F100" s="35">
        <f t="shared" si="8"/>
        <v>45566</v>
      </c>
      <c r="G100" s="76">
        <f ca="1">+W_nucleo!AH113</f>
        <v>-8.3310095042170573E-2</v>
      </c>
      <c r="H100" s="76">
        <f ca="1">+W_nucleo!AG113</f>
        <v>-4.9514184087364299E-2</v>
      </c>
      <c r="J100" s="35">
        <f t="shared" si="9"/>
        <v>45566</v>
      </c>
      <c r="K100" s="76">
        <f ca="1">+W_nucleo!AR113</f>
        <v>0.75092515202578625</v>
      </c>
      <c r="L100" s="76">
        <f ca="1">+W_nucleo!AS113</f>
        <v>-6.5832198844290701E-2</v>
      </c>
      <c r="U100" s="35">
        <f>+'F10.12.17data'!R99</f>
        <v>45566</v>
      </c>
      <c r="V100" s="63">
        <f>+'F10.12.17data'!S99</f>
        <v>1.0484202978446358</v>
      </c>
      <c r="W100" s="63">
        <f>+'F10.12.17data'!T99</f>
        <v>1.0039473336220026</v>
      </c>
      <c r="X100" s="63">
        <f ca="1">+'F10.12.17data'!V99</f>
        <v>1.0431709237071993</v>
      </c>
      <c r="Y100" s="63">
        <f ca="1">+'F10.12.17data'!W99</f>
        <v>0.99910557366105535</v>
      </c>
    </row>
    <row r="101" spans="2:25" x14ac:dyDescent="0.25">
      <c r="B101" s="35">
        <f>+F9data!AB100</f>
        <v>45597</v>
      </c>
      <c r="C101" s="76">
        <f>+F9data!AC100</f>
        <v>2.1504756671973435E-2</v>
      </c>
      <c r="D101" s="76">
        <f ca="1">+F9data!AD100</f>
        <v>6.3354037150022413E-3</v>
      </c>
      <c r="F101" s="35">
        <f t="shared" si="8"/>
        <v>45597</v>
      </c>
      <c r="G101" s="76">
        <f ca="1">+W_nucleo!AH114</f>
        <v>-0.10546766823358</v>
      </c>
      <c r="H101" s="76">
        <f ca="1">+W_nucleo!AG114</f>
        <v>-4.2450803470953424E-2</v>
      </c>
      <c r="J101" s="35">
        <f t="shared" si="9"/>
        <v>45597</v>
      </c>
      <c r="K101" s="76">
        <f ca="1">+W_nucleo!AR114</f>
        <v>0.23557773637526225</v>
      </c>
      <c r="L101" s="76">
        <f ca="1">+W_nucleo!AS114</f>
        <v>-0.14534732986797394</v>
      </c>
      <c r="U101" s="35">
        <f>+'F10.12.17data'!R100</f>
        <v>45597</v>
      </c>
      <c r="V101" s="63">
        <f>+'F10.12.17data'!S100</f>
        <v>1.0365322582422785</v>
      </c>
      <c r="W101" s="63">
        <f>+'F10.12.17data'!T100</f>
        <v>0.99831508389189749</v>
      </c>
      <c r="X101" s="63">
        <f ca="1">+'F10.12.17data'!V100</f>
        <v>1.0347086385785389</v>
      </c>
      <c r="Y101" s="63">
        <f ca="1">+'F10.12.17data'!W100</f>
        <v>0.99807832992129841</v>
      </c>
    </row>
    <row r="102" spans="2:25" x14ac:dyDescent="0.25">
      <c r="B102" s="35">
        <f>+F9data!AB101</f>
        <v>45627</v>
      </c>
      <c r="C102" s="76">
        <f>+F9data!AC101</f>
        <v>1.8616675867984839E-2</v>
      </c>
      <c r="D102" s="76">
        <f ca="1">+F9data!AD101</f>
        <v>5.7671212331371251E-3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-3.9536526143438611E-2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-0.25900276856881987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0.99668379914940775</v>
      </c>
    </row>
    <row r="103" spans="2:25" x14ac:dyDescent="0.25">
      <c r="B103" s="35">
        <f>+F9data!AB102</f>
        <v>45658</v>
      </c>
      <c r="C103" s="76">
        <f>+F9data!AC102</f>
        <v>1.5263866751648406E-2</v>
      </c>
      <c r="D103" s="76">
        <f ca="1">+F9data!AD102</f>
        <v>5.1269346307650414E-3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-3.7374449083768191E-2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-0.18714761830656812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0.99765925069034633</v>
      </c>
    </row>
    <row r="104" spans="2:25" x14ac:dyDescent="0.25">
      <c r="B104" s="35">
        <f>+F9data!AB103</f>
        <v>45689</v>
      </c>
      <c r="C104" s="76">
        <f>+F9data!AC103</f>
        <v>1.3147993220674855E-2</v>
      </c>
      <c r="D104" s="76">
        <f ca="1">+F9data!AD103</f>
        <v>4.1723012648794966E-3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-2.6850787977580337E-2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-0.23441618267037256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0.99715113115743259</v>
      </c>
    </row>
    <row r="105" spans="2:25" x14ac:dyDescent="0.25">
      <c r="B105" s="35">
        <f>+F9data!AB104</f>
        <v>45717</v>
      </c>
      <c r="C105" s="76">
        <f>+F9data!AC104</f>
        <v>1.1786688963892344E-2</v>
      </c>
      <c r="D105" s="76">
        <f ca="1">+F9data!AD104</f>
        <v>4.0783866140615315E-3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-1.8451176114003154E-2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-0.19055798126464651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0.99775536657616337</v>
      </c>
    </row>
    <row r="106" spans="2:25" x14ac:dyDescent="0.25">
      <c r="B106" s="35">
        <f>+F9data!AB105</f>
        <v>45748</v>
      </c>
      <c r="C106" s="76">
        <f>+F9data!AC105</f>
        <v>9.4523975071526736E-3</v>
      </c>
      <c r="D106" s="76">
        <f ca="1">+F9data!AD105</f>
        <v>3.6349211667024797E-3</v>
      </c>
      <c r="F106" s="35">
        <f t="shared" si="8"/>
        <v>45748</v>
      </c>
      <c r="G106" s="76">
        <f ca="1">+W_nucleo!AH119</f>
        <v>-1.8074406240404128E-2</v>
      </c>
      <c r="H106" s="76">
        <f ca="1">+W_nucleo!AG119</f>
        <v>-1.5583085587323797E-2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-0.20088245624810952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0.99770734343971357</v>
      </c>
    </row>
    <row r="107" spans="2:25" x14ac:dyDescent="0.25">
      <c r="B107" s="35">
        <f>+F9data!AB106</f>
        <v>45778</v>
      </c>
      <c r="C107" s="76">
        <f>+F9data!AC106</f>
        <v>9.232945659960726E-3</v>
      </c>
      <c r="D107" s="76">
        <f ca="1">+F9data!AD106</f>
        <v>3.7372081379710154E-3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-1.2300641224125775E-2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-0.20620857388044556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0.9976967099745595</v>
      </c>
    </row>
    <row r="108" spans="2:25" x14ac:dyDescent="0.25">
      <c r="B108" s="35">
        <f>+F9data!AB107</f>
        <v>45809</v>
      </c>
      <c r="C108" s="76">
        <f>+F9data!AC107</f>
        <v>9.3530820489338695E-3</v>
      </c>
      <c r="D108" s="76">
        <f ca="1">+F9data!AD107</f>
        <v>3.8952477332933424E-3</v>
      </c>
      <c r="F108" s="35">
        <f t="shared" si="8"/>
        <v>45809</v>
      </c>
      <c r="G108" s="76">
        <f ca="1">+W_nucleo!AH121</f>
        <v>-2.9439506583144759E-2</v>
      </c>
      <c r="H108" s="76">
        <f ca="1">+W_nucleo!AG121</f>
        <v>-1.2139512760163562E-2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-0.39607106908376011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0.99565493079428125</v>
      </c>
    </row>
    <row r="109" spans="2:25" x14ac:dyDescent="0.25">
      <c r="B109" s="35">
        <f>+F9data!AB108</f>
        <v>45839</v>
      </c>
      <c r="C109" s="76">
        <f>+F9data!AC108</f>
        <v>8.7900162498661949E-3</v>
      </c>
      <c r="D109" s="76">
        <f ca="1">+F9data!AD108</f>
        <v>3.7737356900451138E-3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-1.0739405749919717E-2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-0.42700067726079283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0.9953845980976459</v>
      </c>
    </row>
    <row r="110" spans="2:25" x14ac:dyDescent="0.25">
      <c r="B110" s="35">
        <f>+F9data!AB109</f>
        <v>45870</v>
      </c>
      <c r="C110" s="76">
        <f>+F9data!AC109</f>
        <v>8.0885977660019037E-3</v>
      </c>
      <c r="D110" s="76">
        <f ca="1">+F9data!AD109</f>
        <v>3.8429598325768941E-3</v>
      </c>
      <c r="F110" s="35">
        <f t="shared" ref="F110" si="10">+B110</f>
        <v>45870</v>
      </c>
      <c r="G110" s="76">
        <f ca="1">+W_nucleo!AH123</f>
        <v>-2.8217276022957316E-2</v>
      </c>
      <c r="H110" s="76">
        <f ca="1">+W_nucleo!AG123</f>
        <v>-9.2681592802859036E-3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-0.47898106877923396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0.99492661870332288</v>
      </c>
    </row>
    <row r="111" spans="2:25" x14ac:dyDescent="0.25">
      <c r="B111" s="35">
        <f>+F9data!AB110</f>
        <v>45901</v>
      </c>
      <c r="C111" s="76">
        <f>+F9data!AC110</f>
        <v>7.9635292010916126E-3</v>
      </c>
      <c r="D111" s="76">
        <f ca="1">+F9data!AD110</f>
        <v>3.6954658541035932E-3</v>
      </c>
      <c r="F111" s="35">
        <f t="shared" ref="F111" si="12">+B111</f>
        <v>45901</v>
      </c>
      <c r="G111" s="76">
        <f ca="1">+W_nucleo!AH124</f>
        <v>-2.5212766818434984E-2</v>
      </c>
      <c r="H111" s="76">
        <f ca="1">+W_nucleo!AG124</f>
        <v>-8.7958376372794245E-3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-0.56051839883259902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0.99417481563771692</v>
      </c>
    </row>
    <row r="112" spans="2:25" x14ac:dyDescent="0.25">
      <c r="B112" s="35">
        <f>+F9data!AB111</f>
        <v>45931</v>
      </c>
      <c r="C112" s="76">
        <f>+F9data!AC111</f>
        <v>7.2759707471353003E-3</v>
      </c>
      <c r="D112" s="76">
        <f ca="1">+F9data!AD111</f>
        <v>3.3155788140092346E-3</v>
      </c>
      <c r="F112" s="35">
        <f t="shared" ref="F112" si="14">+B112</f>
        <v>45931</v>
      </c>
      <c r="G112" s="76">
        <f ca="1">+W_nucleo!AH125</f>
        <v>-1.8997206077735695E-2</v>
      </c>
      <c r="H112" s="76">
        <f ca="1">+W_nucleo!AG125</f>
        <v>-7.8141657618766569E-3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-0.6626387042541495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0.99326570087721566</v>
      </c>
    </row>
    <row r="113" spans="2:25" x14ac:dyDescent="0.25">
      <c r="B113" s="35">
        <f>+F9data!AB112</f>
        <v>45962</v>
      </c>
      <c r="C113" s="76">
        <f>+F9data!AC112</f>
        <v>6.4094288824150247E-3</v>
      </c>
      <c r="D113" s="76">
        <f ca="1">+F9data!AD112</f>
        <v>2.7663030713733958E-3</v>
      </c>
      <c r="F113" s="35">
        <f t="shared" ref="F113" si="16">+B113</f>
        <v>45962</v>
      </c>
      <c r="G113" s="76">
        <f ca="1">+W_nucleo!AH126</f>
        <v>-8.7988152084788052E-3</v>
      </c>
      <c r="H113" s="76">
        <f ca="1">+W_nucleo!AG126</f>
        <v>-7.1541725698076597E-3</v>
      </c>
      <c r="J113" s="35">
        <f t="shared" ref="J113" si="17">+F113</f>
        <v>45962</v>
      </c>
      <c r="K113" s="76">
        <f ca="1">+W_nucleo!AR126</f>
        <v>-0.34991733404410752</v>
      </c>
      <c r="L113" s="76">
        <f ca="1">+W_nucleo!AS126</f>
        <v>-0.73417743199517815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0.99636369552819903</v>
      </c>
      <c r="X113" s="63">
        <f ca="1">+'F10.12.17data'!V112</f>
        <v>1.0335250468066632</v>
      </c>
      <c r="Y113" s="63">
        <f ca="1">+'F10.12.17data'!W112</f>
        <v>0.99273151571379126</v>
      </c>
    </row>
    <row r="114" spans="2:25" x14ac:dyDescent="0.25">
      <c r="B114" s="35"/>
      <c r="C114" s="76"/>
      <c r="D114" s="76"/>
    </row>
  </sheetData>
  <mergeCells count="14">
    <mergeCell ref="AN3:AR3"/>
    <mergeCell ref="AH3:AL3"/>
    <mergeCell ref="AA3:AF3"/>
    <mergeCell ref="AA1:AF1"/>
    <mergeCell ref="Q1:Y1"/>
    <mergeCell ref="B1:L1"/>
    <mergeCell ref="F2:H2"/>
    <mergeCell ref="J2:L2"/>
    <mergeCell ref="U3:Y3"/>
    <mergeCell ref="U2:Y2"/>
    <mergeCell ref="B3:D3"/>
    <mergeCell ref="F3:H3"/>
    <mergeCell ref="J3:L3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2025-12-14T20:42:52Z</dcterms:modified>
  <cp:category/>
  <cp:contentStatus/>
</cp:coreProperties>
</file>