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B7C13BCB-F78C-4182-9D27-47D2870DD035}" xr6:coauthVersionLast="47" xr6:coauthVersionMax="47" xr10:uidLastSave="{00000000-0000-0000-0000-000000000000}"/>
  <bookViews>
    <workbookView xWindow="25980" yWindow="900" windowWidth="27855" windowHeight="12570" activeTab="1" xr2:uid="{03DA9A79-FE21-4B9D-9E56-4EA80CA75797}"/>
  </bookViews>
  <sheets>
    <sheet name="Tasks" sheetId="3" r:id="rId1"/>
    <sheet name="Table Doc" sheetId="1" r:id="rId2"/>
    <sheet name="SeasonInfo" sheetId="9" r:id="rId3"/>
    <sheet name="References" sheetId="2" r:id="rId4"/>
    <sheet name="DLLs" sheetId="7" r:id="rId5"/>
    <sheet name="UI Adj Page" sheetId="4" r:id="rId6"/>
    <sheet name="Adj Point Pct" sheetId="5" r:id="rId7"/>
    <sheet name="Pt Value Analysis" sheetId="8" r:id="rId8"/>
  </sheets>
  <definedNames>
    <definedName name="_xlnm._FilterDatabase" localSheetId="1" hidden="1">'Table Doc'!$A$1:$S$25</definedName>
    <definedName name="TD_Lg">'Table Doc'!$T$1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5" i="1" l="1"/>
  <c r="T24" i="1"/>
  <c r="T17" i="1"/>
  <c r="T16" i="1"/>
  <c r="T12" i="1"/>
  <c r="T10" i="1"/>
  <c r="T3" i="1"/>
  <c r="T2" i="1"/>
  <c r="T23" i="1"/>
  <c r="T22" i="1"/>
  <c r="T21" i="1"/>
  <c r="T20" i="1"/>
  <c r="T19" i="1"/>
  <c r="T15" i="1"/>
  <c r="T11" i="1"/>
  <c r="T9" i="1"/>
  <c r="T8" i="1"/>
  <c r="T7" i="1"/>
  <c r="M7" i="9"/>
  <c r="M6" i="9"/>
  <c r="M5" i="9"/>
  <c r="M4" i="9"/>
  <c r="M3" i="9"/>
  <c r="A4" i="9"/>
  <c r="A5" i="9" s="1"/>
  <c r="A6" i="9" s="1"/>
  <c r="A7" i="9" s="1"/>
  <c r="A3" i="9"/>
  <c r="J3" i="9"/>
  <c r="J4" i="9" s="1"/>
  <c r="J5" i="9" s="1"/>
  <c r="J6" i="9" s="1"/>
  <c r="J7" i="9" s="1"/>
  <c r="B3" i="9"/>
  <c r="B4" i="9" s="1"/>
  <c r="B5" i="9" s="1"/>
  <c r="B6" i="9" s="1"/>
  <c r="B7" i="9" s="1"/>
  <c r="C7" i="9"/>
  <c r="C6" i="9"/>
  <c r="C5" i="9"/>
  <c r="C4" i="9"/>
  <c r="E3" i="9"/>
  <c r="E4" i="9" s="1"/>
  <c r="E5" i="9" s="1"/>
  <c r="E6" i="9" s="1"/>
  <c r="E7" i="9" s="1"/>
  <c r="C3" i="9"/>
  <c r="F10" i="8" l="1"/>
  <c r="C9" i="8"/>
  <c r="C8" i="8"/>
  <c r="C7" i="8"/>
  <c r="C6" i="8"/>
  <c r="C5" i="8"/>
  <c r="C4" i="8"/>
  <c r="C3" i="8"/>
  <c r="A3" i="8"/>
  <c r="A4" i="8" s="1"/>
  <c r="A5" i="8" s="1"/>
  <c r="A6" i="8" s="1"/>
  <c r="A7" i="8" s="1"/>
  <c r="A8" i="8" s="1"/>
  <c r="A9" i="8" s="1"/>
  <c r="C2" i="8"/>
  <c r="C10" i="8" l="1"/>
  <c r="D10" i="8"/>
  <c r="E10" i="8"/>
  <c r="B8" i="5"/>
  <c r="B10" i="5" s="1"/>
  <c r="D5" i="5" s="1"/>
  <c r="D3" i="5" l="1"/>
  <c r="D4" i="5"/>
  <c r="C12" i="2"/>
  <c r="C11" i="2"/>
  <c r="C10" i="2"/>
  <c r="C9" i="2"/>
  <c r="C8" i="2"/>
  <c r="C7" i="2"/>
  <c r="C6" i="2"/>
  <c r="C5" i="2"/>
  <c r="C4" i="2"/>
  <c r="C3" i="2"/>
  <c r="C2" i="2"/>
  <c r="D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B1" authorId="0" shapeId="0" xr:uid="{E9F86DB3-32F0-4C4D-B010-4B9243F98F96}">
      <text>
        <r>
          <rPr>
            <b/>
            <sz val="9"/>
            <color indexed="81"/>
            <rFont val="Tahoma"/>
            <family val="2"/>
          </rPr>
          <t>Table_Counts.sql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B25" authorId="0" shapeId="0" xr:uid="{DB85BA36-67CC-42E5-A1D1-F06EF8F0A936}">
      <text>
        <r>
          <rPr>
            <b/>
            <sz val="9"/>
            <color indexed="81"/>
            <rFont val="Tahoma"/>
            <family val="2"/>
          </rPr>
          <t xml:space="preserve">net45, 46 &amp; 47 all seem to have the same Unity.Mvc.dll
</t>
        </r>
      </text>
    </comment>
  </commentList>
</comments>
</file>

<file path=xl/sharedStrings.xml><?xml version="1.0" encoding="utf-8"?>
<sst xmlns="http://schemas.openxmlformats.org/spreadsheetml/2006/main" count="420" uniqueCount="261">
  <si>
    <t>Table</t>
  </si>
  <si>
    <t># of Rows</t>
  </si>
  <si>
    <t>Desc</t>
  </si>
  <si>
    <t>DailySummary</t>
  </si>
  <si>
    <t>1 per Day</t>
  </si>
  <si>
    <t>Rotation</t>
  </si>
  <si>
    <t>Teams, Venue(Home or Away), etc</t>
  </si>
  <si>
    <t>2 per Matchup / Game (Away team &amp; Home Team)</t>
  </si>
  <si>
    <t>BoxScores</t>
  </si>
  <si>
    <t>Game info - 1 per Rotation Row (per Team)</t>
  </si>
  <si>
    <t>Game summary info - points scored etc</t>
  </si>
  <si>
    <t>League Avgs</t>
  </si>
  <si>
    <t>Seq</t>
  </si>
  <si>
    <t>Projects</t>
  </si>
  <si>
    <t>Refs</t>
  </si>
  <si>
    <t>BAL</t>
  </si>
  <si>
    <t>DAL</t>
  </si>
  <si>
    <t>VB</t>
  </si>
  <si>
    <t>Parser</t>
  </si>
  <si>
    <t>Parsing</t>
  </si>
  <si>
    <t>DBFun</t>
  </si>
  <si>
    <t>DTOs</t>
  </si>
  <si>
    <t>SysDAL</t>
  </si>
  <si>
    <t>StrEx</t>
  </si>
  <si>
    <t>BballConsole</t>
  </si>
  <si>
    <t>x</t>
  </si>
  <si>
    <t>BballMVC</t>
  </si>
  <si>
    <t>BballBAL</t>
  </si>
  <si>
    <t>BbaIIDAL</t>
  </si>
  <si>
    <t>Bball.VbClasses</t>
  </si>
  <si>
    <t>HtmlParser</t>
  </si>
  <si>
    <t>HtmlParsing</t>
  </si>
  <si>
    <t>BballDataBaseFunctions</t>
  </si>
  <si>
    <t>BballMVCDTOs</t>
  </si>
  <si>
    <t>SysDAL.Functions</t>
  </si>
  <si>
    <t>StringExtensionMethods</t>
  </si>
  <si>
    <t>Bball.VbClasseslnterfaces</t>
  </si>
  <si>
    <t>Date</t>
  </si>
  <si>
    <t>Description</t>
  </si>
  <si>
    <t>Adjustments</t>
  </si>
  <si>
    <t>AdjustmentsCodes</t>
  </si>
  <si>
    <t>AdjustmentsDaily</t>
  </si>
  <si>
    <t>Lines</t>
  </si>
  <si>
    <t>ParmTable</t>
  </si>
  <si>
    <t>Plays</t>
  </si>
  <si>
    <t>Team</t>
  </si>
  <si>
    <t>TeamStats</t>
  </si>
  <si>
    <t>TeamStatsAverages</t>
  </si>
  <si>
    <t>TeamStrength</t>
  </si>
  <si>
    <t>TodaysMatchups</t>
  </si>
  <si>
    <t>TodaysPlays</t>
  </si>
  <si>
    <t>UserLeagueParms</t>
  </si>
  <si>
    <t>Users</t>
  </si>
  <si>
    <t>1 per BoxScore</t>
  </si>
  <si>
    <t>1 per League</t>
  </si>
  <si>
    <t>Multiple per Matchup</t>
  </si>
  <si>
    <t>1 per SubSeason per Season per League</t>
  </si>
  <si>
    <t>ng-click="ProcessUpdates()</t>
  </si>
  <si>
    <t>ng-click="OpenAdjustmentEntryModal()</t>
  </si>
  <si>
    <t>Iterate Adjs</t>
  </si>
  <si>
    <t>GreyOutAdjustmentList</t>
  </si>
  <si>
    <t>ajx.AjaxPost(UrlPostProcessUpdates, ocAdjustmentDTO)</t>
  </si>
  <si>
    <t>GetAdjustments(GetAdjustmentsParms)</t>
  </si>
  <si>
    <t>ShowAdjustmentList()</t>
  </si>
  <si>
    <t>ajx.AjaxGet(UrlGetAdjustments, { LeagueName: Parms.LeagueName })   // Get Adjustments from server</t>
  </si>
  <si>
    <t>.then(data =&gt; {</t>
  </si>
  <si>
    <t xml:space="preserve">         fProcessAdjustments.process(data);</t>
  </si>
  <si>
    <t>DisplayAdjustments(Parms, ocAdjustments);</t>
  </si>
  <si>
    <t>&lt;tr ng-repeat="oAdjustment in ocAdjustments"&gt;</t>
  </si>
  <si>
    <t>Input</t>
  </si>
  <si>
    <t>AdjAmt</t>
  </si>
  <si>
    <t>Pt1</t>
  </si>
  <si>
    <t>Pt2</t>
  </si>
  <si>
    <t>Pt3</t>
  </si>
  <si>
    <t>Calc</t>
  </si>
  <si>
    <t>Adjusted Amts</t>
  </si>
  <si>
    <t>1) Tot Pts</t>
  </si>
  <si>
    <t>2) AdjPct</t>
  </si>
  <si>
    <t>4)</t>
  </si>
  <si>
    <t>Output</t>
  </si>
  <si>
    <t>UnityConfig.cs</t>
  </si>
  <si>
    <t>using Unity;</t>
  </si>
  <si>
    <t>5.11.1.0</t>
  </si>
  <si>
    <t>Unity.Mvc</t>
  </si>
  <si>
    <t>1.4.0.0</t>
  </si>
  <si>
    <t>Unity.Mvc5</t>
  </si>
  <si>
    <r>
      <t>D:\My Documents\wwwroot\Test\MVCUsingUnity\packages\Unity.Mvc5</t>
    </r>
    <r>
      <rPr>
        <sz val="11"/>
        <color rgb="FFFF0000"/>
        <rFont val="Calibri"/>
        <family val="2"/>
        <scheme val="minor"/>
      </rPr>
      <t>.1.4.0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net45</t>
    </r>
    <r>
      <rPr>
        <sz val="11"/>
        <color theme="1"/>
        <rFont val="Calibri"/>
        <family val="2"/>
        <scheme val="minor"/>
      </rPr>
      <t>\Unity.Mvc5.dll</t>
    </r>
  </si>
  <si>
    <r>
      <t>D:\My Documents\wwwroot\Test\mrroot123\mrroot123\BballMVCproject\packages\Unity.Mvc</t>
    </r>
    <r>
      <rPr>
        <sz val="11"/>
        <color rgb="FFFF0000"/>
        <rFont val="Calibri"/>
        <family val="2"/>
        <scheme val="minor"/>
      </rPr>
      <t>.5.11.1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net47</t>
    </r>
    <r>
      <rPr>
        <sz val="11"/>
        <color theme="1"/>
        <rFont val="Calibri"/>
        <family val="2"/>
        <scheme val="minor"/>
      </rPr>
      <t>\Unity.Mvc.dll</t>
    </r>
  </si>
  <si>
    <t>Unity.Container</t>
  </si>
  <si>
    <t>D:\My Documents\wwwroot\Test\mrroot123\mrroot123\BballMVCproject\packages\Unity.Container.5.11.6\lib\net47\Unity.Container.dll</t>
  </si>
  <si>
    <t>5.11.6.0</t>
  </si>
  <si>
    <r>
      <t>D:\My Documents\wwwroot\Test\mrroot123\mrroot123\BballMVCproject\packages\Unity.Container</t>
    </r>
    <r>
      <rPr>
        <sz val="11"/>
        <color rgb="FFFF0000"/>
        <rFont val="Calibri"/>
        <family val="2"/>
        <scheme val="minor"/>
      </rPr>
      <t>.5.11.6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net47</t>
    </r>
    <r>
      <rPr>
        <sz val="11"/>
        <color theme="1"/>
        <rFont val="Calibri"/>
        <family val="2"/>
        <scheme val="minor"/>
      </rPr>
      <t>\Unity.Container.dll</t>
    </r>
  </si>
  <si>
    <t>Unity.Abstractions</t>
  </si>
  <si>
    <t>5.11.5.0</t>
  </si>
  <si>
    <r>
      <t>D:\My Documents\wwwroot\Test\mrroot123\mrroot123\BballMVCproject\packages\Unity.</t>
    </r>
    <r>
      <rPr>
        <sz val="11"/>
        <color rgb="FFFF0000"/>
        <rFont val="Calibri"/>
        <family val="2"/>
        <scheme val="minor"/>
      </rPr>
      <t>5.11.5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net47</t>
    </r>
    <r>
      <rPr>
        <sz val="11"/>
        <color theme="1"/>
        <rFont val="Calibri"/>
        <family val="2"/>
        <scheme val="minor"/>
      </rPr>
      <t>\Unity.Abstractions.dll</t>
    </r>
  </si>
  <si>
    <t>BBallMVC</t>
  </si>
  <si>
    <t>System.Web.Mvc</t>
  </si>
  <si>
    <t>5.2.3.0</t>
  </si>
  <si>
    <r>
      <t>D:\My Documents\wwwroot\Test\mrroot123\mrroot123\BballMVCproject\packages\Microsoft.AspNet.Mvc</t>
    </r>
    <r>
      <rPr>
        <sz val="11"/>
        <color rgb="FFFF0000"/>
        <rFont val="Calibri"/>
        <family val="2"/>
        <scheme val="minor"/>
      </rPr>
      <t>.5.2.3</t>
    </r>
    <r>
      <rPr>
        <sz val="11"/>
        <color theme="1"/>
        <rFont val="Calibri"/>
        <family val="2"/>
        <scheme val="minor"/>
      </rPr>
      <t>\lib</t>
    </r>
    <r>
      <rPr>
        <sz val="11"/>
        <color rgb="FFFF0000"/>
        <rFont val="Calibri"/>
        <family val="2"/>
        <scheme val="minor"/>
      </rPr>
      <t>\net45</t>
    </r>
    <r>
      <rPr>
        <sz val="11"/>
        <color theme="1"/>
        <rFont val="Calibri"/>
        <family val="2"/>
        <scheme val="minor"/>
      </rPr>
      <t>\System.Web.Mvc.dll</t>
    </r>
  </si>
  <si>
    <t>D:\My Documents\wwwroot\Test\mrroot123\mrroot123\BballMVCproject\packages\Unity.Abstractions.5.11.5\lib\net47\Unity.Abstractions.dll</t>
  </si>
  <si>
    <t>Bball.Unity</t>
  </si>
  <si>
    <t>D:\My Documents\wwwroot\Test\mrroot123\mrroot123\BballMVCproject\</t>
  </si>
  <si>
    <t>\Unity.Mvc.5.11.1\lib\net47\Unity.Mvc.dll</t>
  </si>
  <si>
    <t>D:\My Documents\wwwroot\Test\MVCUsingUnity\</t>
  </si>
  <si>
    <t>\Unity.Mvc5.1.4.0\lib\net45\Unity.Mvc5.dll</t>
  </si>
  <si>
    <t>\Microsoft.AspNet.Mvc.5.2.3\lib\net45\System.Web.Mvc.dll</t>
  </si>
  <si>
    <t>\Unity.5.11.5\lib\net47\Unity.Abstractions.dll</t>
  </si>
  <si>
    <t>\Unity.Container.5.11.6\lib\net47\Unity.Container.dll</t>
  </si>
  <si>
    <t>\Unity.Abstractions.5.11.5\lib\net47\Unity.Abstractions.dll</t>
  </si>
  <si>
    <t>packages</t>
  </si>
  <si>
    <t xml:space="preserve"> </t>
  </si>
  <si>
    <t>dll same</t>
  </si>
  <si>
    <t>Version</t>
  </si>
  <si>
    <t>Net Ver</t>
  </si>
  <si>
    <t>Created</t>
  </si>
  <si>
    <t>Manually</t>
  </si>
  <si>
    <t>Adj Entry Modal</t>
  </si>
  <si>
    <t>BAL.LoadBoxScores</t>
  </si>
  <si>
    <t>Adjustment type descriptions</t>
  </si>
  <si>
    <t>1 per type - around 7</t>
  </si>
  <si>
    <t>Team, Injury, League, Misc</t>
  </si>
  <si>
    <t>Stats for last 5 mins of 4th qtr</t>
  </si>
  <si>
    <t>During Rotation update</t>
  </si>
  <si>
    <t>Yesterday's results</t>
  </si>
  <si>
    <t>As needed</t>
  </si>
  <si>
    <t>Misc Parm info</t>
  </si>
  <si>
    <t>If Team changes name, new entry created</t>
  </si>
  <si>
    <t>1 per Active Team per league</t>
  </si>
  <si>
    <t>empty - looks like TeamStatsAverages predesessor</t>
  </si>
  <si>
    <t>probably not used</t>
  </si>
  <si>
    <t>TM UI</t>
  </si>
  <si>
    <t>1 per User</t>
  </si>
  <si>
    <t>Name &amp; PW</t>
  </si>
  <si>
    <t>1 per User per League</t>
  </si>
  <si>
    <t>Gen calc info - GB, Wt, Pct</t>
  </si>
  <si>
    <t>Old - use TodaysPlays</t>
  </si>
  <si>
    <t>Recipients</t>
  </si>
  <si>
    <t>AdjustmentsOtSide</t>
  </si>
  <si>
    <t>Not created</t>
  </si>
  <si>
    <t>1 per half side point per league - max 15 pts</t>
  </si>
  <si>
    <t>Amt to adj OT depending on SideLine</t>
  </si>
  <si>
    <t>1 per Recipient</t>
  </si>
  <si>
    <t>Email of followers - make generic</t>
  </si>
  <si>
    <t>1 per Game per Day per League per User</t>
  </si>
  <si>
    <t>Deprecated</t>
  </si>
  <si>
    <t>1 per Team per Day per GB per League per User</t>
  </si>
  <si>
    <t>Team Avg 1, 2, 3PTers for GameBack</t>
  </si>
  <si>
    <t>1 per Team per Day per GB per League</t>
  </si>
  <si>
    <t>TS, Scored/Allowed &amp; BxSc &amp; TM Pcts</t>
  </si>
  <si>
    <t>TMs used by TM UI</t>
  </si>
  <si>
    <t>Sub Season St/End, Includes / Bypasses</t>
  </si>
  <si>
    <t>TMs, Per, Mins, OT, Multi Yr</t>
  </si>
  <si>
    <t>1 per Team per Game</t>
  </si>
  <si>
    <t>Sum of Teams Adj for that day</t>
  </si>
  <si>
    <t>DAL.AdjustmentsDailyDO</t>
  </si>
  <si>
    <t>Max Date</t>
  </si>
  <si>
    <t>Tomorrow</t>
  </si>
  <si>
    <t>na</t>
  </si>
  <si>
    <t>Yesterday</t>
  </si>
  <si>
    <t>Today</t>
  </si>
  <si>
    <t>variable</t>
  </si>
  <si>
    <t>uspCalcTM - step 2 - uspQueryCalcTeamStrength</t>
  </si>
  <si>
    <t>Deprecated???</t>
  </si>
  <si>
    <t>BU St Procs</t>
  </si>
  <si>
    <t>What is @TmStrAdjPct</t>
  </si>
  <si>
    <t>Doc all Tm Str</t>
  </si>
  <si>
    <t>in CalcTMs - Part 4 Query tm</t>
  </si>
  <si>
    <t>Unity Packages</t>
  </si>
  <si>
    <t>5.11.7</t>
  </si>
  <si>
    <t>Unity</t>
  </si>
  <si>
    <t>5.11.6</t>
  </si>
  <si>
    <t>5.11.8</t>
  </si>
  <si>
    <t>5.11.1</t>
  </si>
  <si>
    <t>5.11.5</t>
  </si>
  <si>
    <t>Installed</t>
  </si>
  <si>
    <t>Latest</t>
  </si>
  <si>
    <t>MVC</t>
  </si>
  <si>
    <t xml:space="preserve">    Projects</t>
  </si>
  <si>
    <r>
      <t>D:\My Documents\wwwroot\Test\</t>
    </r>
    <r>
      <rPr>
        <sz val="10"/>
        <color rgb="FFFF0000"/>
        <rFont val="Calibri"/>
        <family val="2"/>
        <scheme val="minor"/>
      </rPr>
      <t>mrroot123</t>
    </r>
    <r>
      <rPr>
        <sz val="10"/>
        <color theme="1"/>
        <rFont val="Calibri"/>
        <family val="2"/>
        <scheme val="minor"/>
      </rPr>
      <t>\mrroot123\BballMVCproject\</t>
    </r>
  </si>
  <si>
    <t>Fix Excluded BxSc s</t>
  </si>
  <si>
    <t>Convert Adjs - no ranges</t>
  </si>
  <si>
    <t>Handle Postponed games</t>
  </si>
  <si>
    <t>Half Line analysis</t>
  </si>
  <si>
    <t>Get Half Lines</t>
  </si>
  <si>
    <t xml:space="preserve">Adjustments - Recent History, OT, TV, </t>
  </si>
  <si>
    <t>Calc Threshold via Volity</t>
  </si>
  <si>
    <t>Status</t>
  </si>
  <si>
    <t>In Progress</t>
  </si>
  <si>
    <t>#usp_Backup_00TTI_LeagueScores.sql</t>
  </si>
  <si>
    <t>verfiy</t>
  </si>
  <si>
    <t>Verify_Boxscores.sql</t>
  </si>
  <si>
    <t>Lg, TV, OT adjs per TEAM</t>
  </si>
  <si>
    <t>0Seq</t>
  </si>
  <si>
    <t>TodaysMatchupsResults</t>
  </si>
  <si>
    <t>uspCalcTM - step 2 - uspInsertTodaysMatchupsResults</t>
  </si>
  <si>
    <t>Rotation - add Season &amp; SubSeason</t>
  </si>
  <si>
    <t>AnalysisResults</t>
  </si>
  <si>
    <t>RunTMs</t>
  </si>
  <si>
    <t>RunTMs Result Analysis</t>
  </si>
  <si>
    <t>Done</t>
  </si>
  <si>
    <t>Daily</t>
  </si>
  <si>
    <r>
      <t xml:space="preserve">Exec TMs from </t>
    </r>
    <r>
      <rPr>
        <sz val="11"/>
        <color rgb="FFFF0000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ash</t>
    </r>
    <r>
      <rPr>
        <sz val="11"/>
        <color rgb="FFFF0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oard</t>
    </r>
  </si>
  <si>
    <r>
      <t xml:space="preserve">Display DailySummary in </t>
    </r>
    <r>
      <rPr>
        <sz val="11"/>
        <color rgb="FFFF0000"/>
        <rFont val="Calibri"/>
        <family val="2"/>
        <scheme val="minor"/>
      </rPr>
      <t>DB</t>
    </r>
  </si>
  <si>
    <t>Uninstalled 8/31/2020</t>
  </si>
  <si>
    <t>Global.asa</t>
  </si>
  <si>
    <t>protected void Application_Start()</t>
  </si>
  <si>
    <t>{</t>
  </si>
  <si>
    <t xml:space="preserve">         //Bball.Unity.UnityConfig.RegisterTypes();</t>
  </si>
  <si>
    <t xml:space="preserve">         //var x = UnityConfig.Container;</t>
  </si>
  <si>
    <t xml:space="preserve">         // 08/30/2020 removed Unity Container</t>
  </si>
  <si>
    <t>Bball
Start Date</t>
  </si>
  <si>
    <t>Bball
 Rows</t>
  </si>
  <si>
    <t>SqlX
Start Date</t>
  </si>
  <si>
    <t>SqlX
Rows</t>
  </si>
  <si>
    <t>Game
Date</t>
  </si>
  <si>
    <t>PROD
Start Date</t>
  </si>
  <si>
    <t>PROD
Rows</t>
  </si>
  <si>
    <t>Sql2012</t>
  </si>
  <si>
    <t>Sync Prod
to Bball</t>
  </si>
  <si>
    <t>copy</t>
  </si>
  <si>
    <t>sync</t>
  </si>
  <si>
    <t>LeagueInfoID</t>
  </si>
  <si>
    <t>LeagueName</t>
  </si>
  <si>
    <t>StartDate</t>
  </si>
  <si>
    <t>EndDate</t>
  </si>
  <si>
    <t>Season</t>
  </si>
  <si>
    <t>SubSeason</t>
  </si>
  <si>
    <t>Bypass</t>
  </si>
  <si>
    <t>IncludePre</t>
  </si>
  <si>
    <t>IncludePost</t>
  </si>
  <si>
    <t>BoxscoreSource</t>
  </si>
  <si>
    <t>0-Pre</t>
  </si>
  <si>
    <t>1-Reg</t>
  </si>
  <si>
    <t>2-Post</t>
  </si>
  <si>
    <t>3-End</t>
  </si>
  <si>
    <t>uspCalcTM - step 4 from TeamStatAverages</t>
  </si>
  <si>
    <t>uspCalcTM - step 3 from Boxscores</t>
  </si>
  <si>
    <t>Covers</t>
  </si>
  <si>
    <t>NOTE</t>
  </si>
  <si>
    <t>Paste including LeagueInfoID</t>
  </si>
  <si>
    <t>NBA</t>
  </si>
  <si>
    <t>Start Date 10/19-2/17 - All star Game 2/20 - 2/24-4/10 Playoff 4/16</t>
  </si>
  <si>
    <t>Pre 10/3 - 10/15</t>
  </si>
  <si>
    <t>1-Allstar</t>
  </si>
  <si>
    <t>Prod
Table</t>
  </si>
  <si>
    <t>Yes</t>
  </si>
  <si>
    <t>This</t>
  </si>
  <si>
    <t>Min 
Season</t>
  </si>
  <si>
    <t>All</t>
  </si>
  <si>
    <t>NA</t>
  </si>
  <si>
    <t>Dep</t>
  </si>
  <si>
    <t>No</t>
  </si>
  <si>
    <t>Last</t>
  </si>
  <si>
    <t>Today's Plays</t>
  </si>
  <si>
    <t>Dev</t>
  </si>
  <si>
    <t>GameDate</t>
  </si>
  <si>
    <t>Season
Col</t>
  </si>
  <si>
    <t>Line at time Rotation is Updated</t>
  </si>
  <si>
    <t>BoxScoresLast5Min</t>
  </si>
  <si>
    <t>LeagueInfo</t>
  </si>
  <si>
    <t>SeasonInfo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</si>
</sst>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222222"/>
      <name val="Consolas"/>
      <family val="3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/>
    <xf numFmtId="0" fontId="0" fillId="3" borderId="1" xfId="0" applyFill="1" applyBorder="1"/>
    <xf numFmtId="0" fontId="3" fillId="0" borderId="0" xfId="0" applyFont="1"/>
    <xf numFmtId="0" fontId="0" fillId="0" borderId="0" xfId="0" applyAlignment="1">
      <alignment horizontal="left" indent="1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 indent="6"/>
    </xf>
    <xf numFmtId="0" fontId="2" fillId="0" borderId="0" xfId="0" applyFont="1" applyAlignment="1">
      <alignment horizontal="left" indent="3"/>
    </xf>
    <xf numFmtId="0" fontId="0" fillId="0" borderId="0" xfId="0" applyAlignment="1">
      <alignment horizontal="right"/>
    </xf>
    <xf numFmtId="0" fontId="0" fillId="0" borderId="0" xfId="0" quotePrefix="1" applyAlignment="1">
      <alignment horizontal="center"/>
    </xf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vertical="top"/>
    </xf>
    <xf numFmtId="0" fontId="2" fillId="0" borderId="0" xfId="0" applyFont="1" applyFill="1" applyBorder="1"/>
    <xf numFmtId="0" fontId="7" fillId="0" borderId="0" xfId="0" applyFont="1"/>
    <xf numFmtId="2" fontId="0" fillId="0" borderId="0" xfId="0" applyNumberFormat="1"/>
    <xf numFmtId="0" fontId="0" fillId="2" borderId="0" xfId="0" applyFill="1" applyBorder="1"/>
    <xf numFmtId="0" fontId="0" fillId="0" borderId="4" xfId="0" applyBorder="1"/>
    <xf numFmtId="14" fontId="0" fillId="0" borderId="4" xfId="0" applyNumberFormat="1" applyBorder="1"/>
    <xf numFmtId="14" fontId="0" fillId="0" borderId="0" xfId="0" applyNumberFormat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0" borderId="10" xfId="0" applyBorder="1"/>
    <xf numFmtId="0" fontId="0" fillId="0" borderId="12" xfId="0" applyBorder="1"/>
    <xf numFmtId="0" fontId="0" fillId="0" borderId="14" xfId="0" applyBorder="1"/>
    <xf numFmtId="14" fontId="0" fillId="0" borderId="7" xfId="0" applyNumberFormat="1" applyBorder="1"/>
    <xf numFmtId="14" fontId="0" fillId="0" borderId="5" xfId="0" applyNumberFormat="1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9" fillId="0" borderId="0" xfId="0" applyFont="1"/>
    <xf numFmtId="14" fontId="9" fillId="0" borderId="0" xfId="0" applyNumberFormat="1" applyFont="1"/>
    <xf numFmtId="14" fontId="0" fillId="0" borderId="1" xfId="0" applyNumberFormat="1" applyBorder="1"/>
    <xf numFmtId="0" fontId="1" fillId="2" borderId="1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2" borderId="3" xfId="0" applyFont="1" applyFill="1" applyBorder="1" applyAlignment="1">
      <alignment horizontal="center" vertical="top" wrapText="1"/>
    </xf>
    <xf numFmtId="0" fontId="8" fillId="2" borderId="3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1" fillId="4" borderId="1" xfId="0" applyFont="1" applyFill="1" applyBorder="1"/>
    <xf numFmtId="0" fontId="0" fillId="4" borderId="0" xfId="0" applyFill="1"/>
    <xf numFmtId="14" fontId="0" fillId="4" borderId="0" xfId="0" applyNumberFormat="1" applyFill="1"/>
    <xf numFmtId="0" fontId="9" fillId="0" borderId="0" xfId="0" quotePrefix="1" applyFont="1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10" fillId="0" borderId="0" xfId="0" applyFont="1"/>
    <xf numFmtId="16" fontId="11" fillId="0" borderId="0" xfId="0" applyNumberFormat="1" applyFont="1"/>
    <xf numFmtId="0" fontId="1" fillId="2" borderId="3" xfId="0" applyFont="1" applyFill="1" applyBorder="1" applyAlignment="1">
      <alignment horizontal="left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2810267</xdr:colOff>
      <xdr:row>29</xdr:row>
      <xdr:rowOff>162699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B5F274-7CD6-4EA5-9841-DB6E3A81E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2810267" cy="55443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28575</xdr:rowOff>
    </xdr:from>
    <xdr:to>
      <xdr:col>3</xdr:col>
      <xdr:colOff>2686425</xdr:colOff>
      <xdr:row>33</xdr:row>
      <xdr:rowOff>124667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88DBF4-48CA-4884-84D3-96F297FB2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3875" y="409575"/>
          <a:ext cx="2686425" cy="60015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2</xdr:row>
      <xdr:rowOff>19050</xdr:rowOff>
    </xdr:from>
    <xdr:to>
      <xdr:col>2</xdr:col>
      <xdr:colOff>562298</xdr:colOff>
      <xdr:row>5</xdr:row>
      <xdr:rowOff>47709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E6371A-3163-49DB-96D6-DDB96944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400050"/>
          <a:ext cx="2314898" cy="6001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42610-4475-439E-8D8A-B99F3A7253D1}">
  <sheetPr codeName="Sheet1"/>
  <dimension ref="A1:F15"/>
  <sheetViews>
    <sheetView workbookViewId="0">
      <pane ySplit="2" topLeftCell="A3" activePane="bottomLeft" state="frozen"/>
      <selection pane="bottomLeft" activeCell="B20" sqref="B20"/>
    </sheetView>
  </sheetViews>
  <sheetFormatPr defaultRowHeight="15" x14ac:dyDescent="0.25"/>
  <cols>
    <col min="1" max="1" width="5.7109375" customWidth="1"/>
    <col min="2" max="2" width="11" customWidth="1"/>
    <col min="3" max="3" width="10.7109375" bestFit="1" customWidth="1"/>
    <col min="4" max="4" width="25.42578125" customWidth="1"/>
    <col min="5" max="5" width="17" customWidth="1"/>
    <col min="6" max="6" width="13.28515625" customWidth="1"/>
  </cols>
  <sheetData>
    <row r="1" spans="1:6" x14ac:dyDescent="0.25">
      <c r="A1" s="25" t="s">
        <v>192</v>
      </c>
      <c r="B1" s="25" t="s">
        <v>37</v>
      </c>
      <c r="C1" s="25" t="s">
        <v>186</v>
      </c>
      <c r="D1" s="25" t="s">
        <v>38</v>
      </c>
    </row>
    <row r="2" spans="1:6" x14ac:dyDescent="0.25">
      <c r="A2" s="4">
        <v>1</v>
      </c>
      <c r="B2" s="42">
        <v>43989</v>
      </c>
      <c r="C2" s="4" t="s">
        <v>200</v>
      </c>
      <c r="D2" s="4" t="s">
        <v>163</v>
      </c>
      <c r="E2" t="s">
        <v>188</v>
      </c>
    </row>
    <row r="3" spans="1:6" x14ac:dyDescent="0.25">
      <c r="A3">
        <v>2</v>
      </c>
      <c r="B3" s="28">
        <v>43989</v>
      </c>
      <c r="C3" t="s">
        <v>110</v>
      </c>
      <c r="D3" t="s">
        <v>164</v>
      </c>
      <c r="E3" t="s">
        <v>166</v>
      </c>
    </row>
    <row r="4" spans="1:6" x14ac:dyDescent="0.25">
      <c r="A4">
        <v>2.1</v>
      </c>
      <c r="B4" s="28">
        <v>43989</v>
      </c>
      <c r="D4" t="s">
        <v>165</v>
      </c>
    </row>
    <row r="5" spans="1:6" x14ac:dyDescent="0.25">
      <c r="A5">
        <v>3</v>
      </c>
      <c r="B5" s="28">
        <v>43991</v>
      </c>
      <c r="C5" t="s">
        <v>187</v>
      </c>
      <c r="D5" t="s">
        <v>179</v>
      </c>
      <c r="E5">
        <v>8</v>
      </c>
      <c r="F5" t="s">
        <v>190</v>
      </c>
    </row>
    <row r="6" spans="1:6" x14ac:dyDescent="0.25">
      <c r="A6">
        <v>4</v>
      </c>
      <c r="B6" s="28">
        <v>43991</v>
      </c>
      <c r="C6" t="s">
        <v>189</v>
      </c>
      <c r="D6" t="s">
        <v>180</v>
      </c>
    </row>
    <row r="7" spans="1:6" x14ac:dyDescent="0.25">
      <c r="A7">
        <v>4.0999999999999996</v>
      </c>
      <c r="B7" s="28"/>
      <c r="D7" t="s">
        <v>184</v>
      </c>
    </row>
    <row r="8" spans="1:6" x14ac:dyDescent="0.25">
      <c r="A8">
        <v>4.2</v>
      </c>
      <c r="B8" s="28"/>
      <c r="D8" t="s">
        <v>185</v>
      </c>
    </row>
    <row r="9" spans="1:6" x14ac:dyDescent="0.25">
      <c r="A9">
        <v>4.3</v>
      </c>
      <c r="B9" s="28"/>
      <c r="D9" t="s">
        <v>191</v>
      </c>
    </row>
    <row r="10" spans="1:6" x14ac:dyDescent="0.25">
      <c r="A10">
        <v>5</v>
      </c>
      <c r="B10" s="28">
        <v>44084</v>
      </c>
      <c r="D10" t="s">
        <v>181</v>
      </c>
    </row>
    <row r="11" spans="1:6" x14ac:dyDescent="0.25">
      <c r="A11">
        <v>6</v>
      </c>
      <c r="B11" s="28"/>
      <c r="D11" t="s">
        <v>182</v>
      </c>
    </row>
    <row r="12" spans="1:6" x14ac:dyDescent="0.25">
      <c r="A12">
        <v>6.1</v>
      </c>
      <c r="B12" s="28"/>
      <c r="D12" t="s">
        <v>183</v>
      </c>
    </row>
    <row r="13" spans="1:6" x14ac:dyDescent="0.25">
      <c r="A13">
        <v>0</v>
      </c>
      <c r="B13" s="28"/>
      <c r="C13" t="s">
        <v>199</v>
      </c>
      <c r="D13" t="s">
        <v>195</v>
      </c>
    </row>
    <row r="14" spans="1:6" x14ac:dyDescent="0.25">
      <c r="B14" s="28"/>
      <c r="D14" t="s">
        <v>201</v>
      </c>
    </row>
    <row r="15" spans="1:6" x14ac:dyDescent="0.25">
      <c r="B15" s="28"/>
      <c r="D15" t="s">
        <v>202</v>
      </c>
    </row>
  </sheetData>
  <sortState xmlns:xlrd2="http://schemas.microsoft.com/office/spreadsheetml/2017/richdata2" ref="A2:F12">
    <sortCondition ref="A2:A1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C7D53-38AE-4E14-9D16-5C0AB081DB88}">
  <sheetPr codeName="Sheet2" filterMode="1"/>
  <dimension ref="A1:T2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T1" sqref="T1"/>
    </sheetView>
  </sheetViews>
  <sheetFormatPr defaultRowHeight="15" x14ac:dyDescent="0.25"/>
  <cols>
    <col min="1" max="1" width="4.28515625" bestFit="1" customWidth="1"/>
    <col min="2" max="2" width="20.85546875" customWidth="1"/>
    <col min="3" max="3" width="46.28515625" hidden="1" customWidth="1"/>
    <col min="4" max="4" width="38" hidden="1" customWidth="1"/>
    <col min="5" max="5" width="44.5703125" hidden="1" customWidth="1"/>
    <col min="6" max="6" width="12.5703125" customWidth="1"/>
    <col min="7" max="7" width="9.28515625" customWidth="1"/>
    <col min="8" max="8" width="11.7109375" customWidth="1"/>
    <col min="9" max="10" width="6.7109375" customWidth="1"/>
    <col min="11" max="11" width="11.85546875" hidden="1" customWidth="1"/>
    <col min="12" max="12" width="10.7109375" hidden="1" customWidth="1"/>
    <col min="13" max="13" width="8.28515625" hidden="1" customWidth="1"/>
    <col min="14" max="14" width="10.7109375" hidden="1" customWidth="1"/>
    <col min="15" max="15" width="0" hidden="1" customWidth="1"/>
    <col min="16" max="16" width="10.7109375" hidden="1" customWidth="1"/>
    <col min="17" max="17" width="0" hidden="1" customWidth="1"/>
    <col min="18" max="18" width="10.7109375" hidden="1" customWidth="1"/>
    <col min="19" max="19" width="0" hidden="1" customWidth="1"/>
    <col min="20" max="20" width="179.140625" customWidth="1"/>
  </cols>
  <sheetData>
    <row r="1" spans="1:20" s="21" customFormat="1" ht="29.25" customHeight="1" thickBot="1" x14ac:dyDescent="0.3">
      <c r="A1" s="43" t="s">
        <v>12</v>
      </c>
      <c r="B1" s="43" t="s">
        <v>0</v>
      </c>
      <c r="C1" s="43" t="s">
        <v>1</v>
      </c>
      <c r="D1" s="43" t="s">
        <v>2</v>
      </c>
      <c r="E1" s="44" t="s">
        <v>114</v>
      </c>
      <c r="F1" s="44" t="s">
        <v>155</v>
      </c>
      <c r="G1" s="45" t="s">
        <v>214</v>
      </c>
      <c r="H1" s="45" t="s">
        <v>256</v>
      </c>
      <c r="I1" s="57" t="s">
        <v>244</v>
      </c>
      <c r="J1" s="57" t="s">
        <v>247</v>
      </c>
      <c r="K1" s="45" t="s">
        <v>218</v>
      </c>
      <c r="L1" s="46" t="s">
        <v>210</v>
      </c>
      <c r="M1" s="47" t="s">
        <v>211</v>
      </c>
      <c r="N1" s="46" t="s">
        <v>212</v>
      </c>
      <c r="O1" s="48" t="s">
        <v>213</v>
      </c>
      <c r="P1" s="46" t="s">
        <v>215</v>
      </c>
      <c r="Q1" s="47" t="s">
        <v>216</v>
      </c>
      <c r="R1" s="46" t="s">
        <v>217</v>
      </c>
      <c r="S1" s="46" t="s">
        <v>217</v>
      </c>
      <c r="T1" s="21" t="s">
        <v>240</v>
      </c>
    </row>
    <row r="2" spans="1:20" x14ac:dyDescent="0.25">
      <c r="A2">
        <v>1</v>
      </c>
      <c r="B2" t="s">
        <v>39</v>
      </c>
      <c r="C2" t="s">
        <v>160</v>
      </c>
      <c r="D2" t="s">
        <v>120</v>
      </c>
      <c r="E2" t="s">
        <v>116</v>
      </c>
      <c r="F2" t="s">
        <v>156</v>
      </c>
      <c r="G2" t="b">
        <v>1</v>
      </c>
      <c r="H2" t="s">
        <v>223</v>
      </c>
      <c r="I2" t="s">
        <v>245</v>
      </c>
      <c r="J2" t="s">
        <v>252</v>
      </c>
      <c r="K2" t="s">
        <v>219</v>
      </c>
      <c r="L2" s="36">
        <v>43466</v>
      </c>
      <c r="M2" s="29">
        <v>6077</v>
      </c>
      <c r="N2" s="35">
        <v>43466</v>
      </c>
      <c r="O2" s="29">
        <v>6080</v>
      </c>
      <c r="P2" s="35">
        <v>43466</v>
      </c>
      <c r="Q2" s="30">
        <v>6076</v>
      </c>
      <c r="R2" s="28">
        <v>39449</v>
      </c>
      <c r="S2">
        <v>49524</v>
      </c>
      <c r="T2" s="58" t="str">
        <f>"  SELECT '" &amp; TD_Lg &amp; "' as League, '" &amp; B2 &amp; "' As 'Table',  Count(*) as Rows, min(" &amp; H2 &amp; ") as StartDate , max(" &amp; H2 &amp; ") as EndDate  from " &amp; B2 &amp; " where LeagueName = '" &amp; TD_Lg &amp;"'"</f>
        <v xml:space="preserve">  SELECT 'NBA' as League, 'Adjustments' As 'Table',  Count(*) as Rows, min(StartDate) as StartDate , max(StartDate) as EndDate  from Adjustments where LeagueName = 'NBA'</v>
      </c>
    </row>
    <row r="3" spans="1:20" x14ac:dyDescent="0.25">
      <c r="B3" t="s">
        <v>40</v>
      </c>
      <c r="C3" t="s">
        <v>119</v>
      </c>
      <c r="D3" t="s">
        <v>118</v>
      </c>
      <c r="E3" t="s">
        <v>115</v>
      </c>
      <c r="F3" t="s">
        <v>157</v>
      </c>
      <c r="G3" t="b">
        <v>0</v>
      </c>
      <c r="I3" t="s">
        <v>245</v>
      </c>
      <c r="J3" t="s">
        <v>248</v>
      </c>
      <c r="K3" t="s">
        <v>220</v>
      </c>
      <c r="L3" s="37"/>
      <c r="N3" s="26"/>
      <c r="P3" s="26"/>
      <c r="Q3" s="32"/>
      <c r="T3" s="58" t="str">
        <f>"Union  SELECT 'ALL'  as League, '" &amp; B3 &amp; "' As 'Table',  Count(*) as Rows, null, null  from " &amp; B3</f>
        <v>Union  SELECT 'ALL'  as League, 'AdjustmentsCodes' As 'Table',  Count(*) as Rows, null, null  from AdjustmentsCodes</v>
      </c>
    </row>
    <row r="4" spans="1:20" hidden="1" x14ac:dyDescent="0.25">
      <c r="B4" t="s">
        <v>41</v>
      </c>
      <c r="C4" t="s">
        <v>152</v>
      </c>
      <c r="D4" t="s">
        <v>153</v>
      </c>
      <c r="E4" t="s">
        <v>154</v>
      </c>
      <c r="F4" t="s">
        <v>157</v>
      </c>
      <c r="G4" t="b">
        <v>1</v>
      </c>
      <c r="I4" t="s">
        <v>250</v>
      </c>
      <c r="J4" t="s">
        <v>249</v>
      </c>
      <c r="L4" s="37"/>
      <c r="N4" s="26"/>
      <c r="P4" s="26"/>
      <c r="Q4" s="32"/>
    </row>
    <row r="5" spans="1:20" ht="15.75" hidden="1" thickBot="1" x14ac:dyDescent="0.3">
      <c r="B5" t="s">
        <v>137</v>
      </c>
      <c r="C5" t="s">
        <v>139</v>
      </c>
      <c r="D5" t="s">
        <v>140</v>
      </c>
      <c r="E5" t="s">
        <v>138</v>
      </c>
      <c r="F5" t="s">
        <v>157</v>
      </c>
      <c r="G5" t="b">
        <v>0</v>
      </c>
      <c r="I5" t="s">
        <v>254</v>
      </c>
      <c r="L5" s="38"/>
      <c r="M5" s="33"/>
      <c r="N5" s="39"/>
      <c r="O5" s="33"/>
      <c r="P5" s="39"/>
      <c r="Q5" s="34"/>
    </row>
    <row r="6" spans="1:20" hidden="1" x14ac:dyDescent="0.25">
      <c r="B6" t="s">
        <v>196</v>
      </c>
      <c r="D6" t="s">
        <v>198</v>
      </c>
      <c r="E6" t="s">
        <v>197</v>
      </c>
      <c r="F6" t="s">
        <v>157</v>
      </c>
      <c r="G6" t="b">
        <v>0</v>
      </c>
      <c r="I6" t="s">
        <v>251</v>
      </c>
      <c r="J6" t="s">
        <v>249</v>
      </c>
      <c r="L6" s="26"/>
      <c r="N6" s="26"/>
      <c r="P6" s="26"/>
    </row>
    <row r="7" spans="1:20" x14ac:dyDescent="0.25">
      <c r="A7">
        <v>2</v>
      </c>
      <c r="B7" t="s">
        <v>8</v>
      </c>
      <c r="C7" t="s">
        <v>9</v>
      </c>
      <c r="D7" t="s">
        <v>10</v>
      </c>
      <c r="E7" t="s">
        <v>117</v>
      </c>
      <c r="F7" t="s">
        <v>158</v>
      </c>
      <c r="G7" t="b">
        <v>1</v>
      </c>
      <c r="H7" t="s">
        <v>255</v>
      </c>
      <c r="I7" t="s">
        <v>245</v>
      </c>
      <c r="J7" t="s">
        <v>252</v>
      </c>
      <c r="L7" s="27">
        <v>40087</v>
      </c>
      <c r="M7" s="31">
        <v>28500</v>
      </c>
      <c r="N7" s="27">
        <v>40087</v>
      </c>
      <c r="O7" s="31">
        <v>28468</v>
      </c>
      <c r="P7" s="27">
        <v>40087</v>
      </c>
      <c r="Q7" s="31">
        <v>28502</v>
      </c>
      <c r="R7" s="28">
        <v>40087</v>
      </c>
      <c r="S7">
        <v>28200</v>
      </c>
      <c r="T7" s="58" t="str">
        <f>"Union  SELECT '" &amp; TD_Lg &amp; "' as League, '" &amp; B7 &amp; "' As 'Table',  Count(*) as Rows, min(" &amp; H7 &amp; ") as StartDate , max(" &amp; H7 &amp; ") as EndDate  from " &amp; B7 &amp; " where LeagueName = '" &amp; TD_Lg &amp;"'"</f>
        <v>Union  SELECT 'NBA' as League, 'BoxScores' As 'Table',  Count(*) as Rows, min(GameDate) as StartDate , max(GameDate) as EndDate  from BoxScores where LeagueName = 'NBA'</v>
      </c>
    </row>
    <row r="8" spans="1:20" x14ac:dyDescent="0.25">
      <c r="A8">
        <v>3</v>
      </c>
      <c r="B8" t="s">
        <v>258</v>
      </c>
      <c r="C8" t="s">
        <v>53</v>
      </c>
      <c r="D8" t="s">
        <v>121</v>
      </c>
      <c r="E8" t="s">
        <v>117</v>
      </c>
      <c r="F8" t="s">
        <v>158</v>
      </c>
      <c r="G8" t="b">
        <v>1</v>
      </c>
      <c r="H8" t="s">
        <v>255</v>
      </c>
      <c r="I8" t="s">
        <v>245</v>
      </c>
      <c r="J8" t="s">
        <v>252</v>
      </c>
      <c r="L8" s="27">
        <v>43370</v>
      </c>
      <c r="M8" s="31">
        <v>4594</v>
      </c>
      <c r="N8" s="27">
        <v>43370</v>
      </c>
      <c r="O8" s="31">
        <v>4608</v>
      </c>
      <c r="P8" s="27">
        <v>43370</v>
      </c>
      <c r="Q8" s="31">
        <v>4592</v>
      </c>
      <c r="R8" s="28">
        <v>43370</v>
      </c>
      <c r="S8">
        <v>4560</v>
      </c>
      <c r="T8" s="58" t="str">
        <f>"Union  SELECT '" &amp; TD_Lg &amp; "' as League, '" &amp; B8 &amp; "' As 'Table',  Count(*) as Rows, min(" &amp; H8 &amp; ") as StartDate , max(" &amp; H8 &amp; ") as EndDate  from " &amp; B8 &amp; " where LeagueName = '" &amp; TD_Lg &amp;"'"</f>
        <v>Union  SELECT 'NBA' as League, 'BoxScoresLast5Min' As 'Table',  Count(*) as Rows, min(GameDate) as StartDate , max(GameDate) as EndDate  from BoxScoresLast5Min where LeagueName = 'NBA'</v>
      </c>
    </row>
    <row r="9" spans="1:20" x14ac:dyDescent="0.25">
      <c r="B9" t="s">
        <v>3</v>
      </c>
      <c r="C9" t="s">
        <v>4</v>
      </c>
      <c r="D9" t="s">
        <v>11</v>
      </c>
      <c r="E9" t="s">
        <v>117</v>
      </c>
      <c r="F9" t="s">
        <v>156</v>
      </c>
      <c r="G9" t="b">
        <v>1</v>
      </c>
      <c r="H9" t="s">
        <v>255</v>
      </c>
      <c r="I9" t="s">
        <v>245</v>
      </c>
      <c r="J9" t="s">
        <v>252</v>
      </c>
      <c r="K9" t="s">
        <v>219</v>
      </c>
      <c r="L9" s="26"/>
      <c r="N9" s="26"/>
      <c r="P9" s="26"/>
      <c r="T9" s="58" t="str">
        <f>"Union  SELECT '" &amp; TD_Lg &amp; "' as League, '" &amp; B9 &amp; "' As 'Table',  Count(*) as Rows, min(" &amp; H9 &amp; ") as StartDate , max(" &amp; H9 &amp; ") as EndDate  from " &amp; B9 &amp; " where LeagueName = '" &amp; TD_Lg &amp;"'"</f>
        <v>Union  SELECT 'NBA' as League, 'DailySummary' As 'Table',  Count(*) as Rows, min(GameDate) as StartDate , max(GameDate) as EndDate  from DailySummary where LeagueName = 'NBA'</v>
      </c>
    </row>
    <row r="10" spans="1:20" x14ac:dyDescent="0.25">
      <c r="B10" t="s">
        <v>259</v>
      </c>
      <c r="C10" t="s">
        <v>54</v>
      </c>
      <c r="D10" t="s">
        <v>151</v>
      </c>
      <c r="E10" t="s">
        <v>115</v>
      </c>
      <c r="F10" t="s">
        <v>157</v>
      </c>
      <c r="G10" t="b">
        <v>0</v>
      </c>
      <c r="I10" t="s">
        <v>245</v>
      </c>
      <c r="J10" t="s">
        <v>248</v>
      </c>
      <c r="K10" t="s">
        <v>220</v>
      </c>
      <c r="L10" s="26"/>
      <c r="N10" s="26"/>
      <c r="P10" s="26"/>
      <c r="T10" s="58" t="str">
        <f>"Union  SELECT 'ALL'  as League, '" &amp; B10 &amp; "' As 'Table',  Count(*) as Rows, null, null  from " &amp; B10</f>
        <v>Union  SELECT 'ALL'  as League, 'LeagueInfo' As 'Table',  Count(*) as Rows, null, null  from LeagueInfo</v>
      </c>
    </row>
    <row r="11" spans="1:20" x14ac:dyDescent="0.25">
      <c r="B11" t="s">
        <v>42</v>
      </c>
      <c r="C11" t="s">
        <v>55</v>
      </c>
      <c r="D11" t="s">
        <v>257</v>
      </c>
      <c r="E11" t="s">
        <v>122</v>
      </c>
      <c r="F11" t="s">
        <v>156</v>
      </c>
      <c r="G11" t="b">
        <v>1</v>
      </c>
      <c r="H11" t="s">
        <v>255</v>
      </c>
      <c r="I11" t="s">
        <v>245</v>
      </c>
      <c r="J11" t="s">
        <v>246</v>
      </c>
      <c r="K11" t="s">
        <v>220</v>
      </c>
      <c r="L11" s="26"/>
      <c r="N11" s="26"/>
      <c r="P11" s="26"/>
      <c r="T11" s="58" t="str">
        <f>"Union  SELECT '" &amp; TD_Lg &amp; "' as League, '" &amp; B11 &amp; "' As 'Table',  Count(*) as Rows, min(" &amp; H11 &amp; ") as StartDate , max(" &amp; H11 &amp; ") as EndDate  from " &amp; B11 &amp; " where LeagueName = '" &amp; TD_Lg &amp;"'"</f>
        <v>Union  SELECT 'NBA' as League, 'Lines' As 'Table',  Count(*) as Rows, min(GameDate) as StartDate , max(GameDate) as EndDate  from Lines where LeagueName = 'NBA'</v>
      </c>
    </row>
    <row r="12" spans="1:20" x14ac:dyDescent="0.25">
      <c r="B12" t="s">
        <v>43</v>
      </c>
      <c r="C12" t="s">
        <v>124</v>
      </c>
      <c r="D12" t="s">
        <v>125</v>
      </c>
      <c r="E12" t="s">
        <v>115</v>
      </c>
      <c r="F12" t="s">
        <v>157</v>
      </c>
      <c r="G12" t="b">
        <v>0</v>
      </c>
      <c r="I12" t="s">
        <v>245</v>
      </c>
      <c r="J12" t="s">
        <v>248</v>
      </c>
      <c r="K12" t="s">
        <v>220</v>
      </c>
      <c r="L12" s="26"/>
      <c r="N12" s="26"/>
      <c r="P12" s="26"/>
      <c r="T12" s="58" t="str">
        <f>"Union  SELECT 'ALL'  as League, '" &amp; B12 &amp; "' As 'Table',  Count(*) as Rows, null, null  from " &amp; B12</f>
        <v>Union  SELECT 'ALL'  as League, 'ParmTable' As 'Table',  Count(*) as Rows, null, null  from ParmTable</v>
      </c>
    </row>
    <row r="13" spans="1:20" hidden="1" x14ac:dyDescent="0.25">
      <c r="B13" t="s">
        <v>44</v>
      </c>
      <c r="C13" t="s">
        <v>144</v>
      </c>
      <c r="D13" t="s">
        <v>135</v>
      </c>
      <c r="E13" t="s">
        <v>144</v>
      </c>
      <c r="F13" t="s">
        <v>157</v>
      </c>
      <c r="G13" t="b">
        <v>0</v>
      </c>
      <c r="I13" t="s">
        <v>250</v>
      </c>
      <c r="J13" t="s">
        <v>249</v>
      </c>
      <c r="L13" s="26"/>
      <c r="N13" s="26"/>
      <c r="P13" s="26"/>
    </row>
    <row r="14" spans="1:20" hidden="1" x14ac:dyDescent="0.25">
      <c r="B14" t="s">
        <v>136</v>
      </c>
      <c r="C14" t="s">
        <v>141</v>
      </c>
      <c r="D14" t="s">
        <v>142</v>
      </c>
      <c r="E14" t="s">
        <v>138</v>
      </c>
      <c r="F14" t="s">
        <v>157</v>
      </c>
      <c r="G14" t="b">
        <v>0</v>
      </c>
      <c r="I14" t="s">
        <v>254</v>
      </c>
      <c r="L14" s="26"/>
      <c r="N14" s="26"/>
      <c r="P14" s="26"/>
    </row>
    <row r="15" spans="1:20" x14ac:dyDescent="0.25">
      <c r="A15">
        <v>4</v>
      </c>
      <c r="B15" t="s">
        <v>5</v>
      </c>
      <c r="C15" t="s">
        <v>7</v>
      </c>
      <c r="D15" t="s">
        <v>6</v>
      </c>
      <c r="E15" t="s">
        <v>117</v>
      </c>
      <c r="F15" t="s">
        <v>156</v>
      </c>
      <c r="G15" t="b">
        <v>1</v>
      </c>
      <c r="H15" t="s">
        <v>255</v>
      </c>
      <c r="I15" t="s">
        <v>245</v>
      </c>
      <c r="J15" t="s">
        <v>252</v>
      </c>
      <c r="L15" s="27">
        <v>40893</v>
      </c>
      <c r="M15" s="31">
        <v>23542</v>
      </c>
      <c r="N15" s="27">
        <v>40893</v>
      </c>
      <c r="O15" s="31">
        <v>23510</v>
      </c>
      <c r="P15" s="27">
        <v>40893</v>
      </c>
      <c r="Q15" s="31">
        <v>23540</v>
      </c>
      <c r="R15" s="28">
        <v>40893</v>
      </c>
      <c r="S15">
        <v>23210</v>
      </c>
      <c r="T15" s="58" t="str">
        <f>"Union  SELECT '" &amp; TD_Lg &amp; "' as League, '" &amp; B15 &amp; "' As 'Table',  Count(*) as Rows, min(" &amp; H15 &amp; ") as StartDate , max(" &amp; H15 &amp; ") as EndDate  from " &amp; B15 &amp; " where LeagueName = '" &amp; TD_Lg &amp;"'"</f>
        <v>Union  SELECT 'NBA' as League, 'Rotation' As 'Table',  Count(*) as Rows, min(GameDate) as StartDate , max(GameDate) as EndDate  from Rotation where LeagueName = 'NBA'</v>
      </c>
    </row>
    <row r="16" spans="1:20" x14ac:dyDescent="0.25">
      <c r="B16" t="s">
        <v>260</v>
      </c>
      <c r="C16" t="s">
        <v>56</v>
      </c>
      <c r="D16" t="s">
        <v>150</v>
      </c>
      <c r="E16" t="s">
        <v>115</v>
      </c>
      <c r="F16" t="s">
        <v>157</v>
      </c>
      <c r="G16" t="b">
        <v>0</v>
      </c>
      <c r="I16" t="s">
        <v>245</v>
      </c>
      <c r="J16" t="s">
        <v>248</v>
      </c>
      <c r="K16" t="s">
        <v>220</v>
      </c>
      <c r="L16" s="26"/>
      <c r="N16" s="26"/>
      <c r="P16" s="26"/>
      <c r="T16" s="58" t="str">
        <f t="shared" ref="T16:T17" si="0">"Union  SELECT 'ALL'  as League, '" &amp; B16 &amp; "' As 'Table',  Count(*) as Rows, null, null  from " &amp; B16</f>
        <v>Union  SELECT 'ALL'  as League, 'SeasonInfo' As 'Table',  Count(*) as Rows, null, null  from SeasonInfo</v>
      </c>
    </row>
    <row r="17" spans="2:20" x14ac:dyDescent="0.25">
      <c r="B17" t="s">
        <v>45</v>
      </c>
      <c r="C17" t="s">
        <v>127</v>
      </c>
      <c r="D17" t="s">
        <v>126</v>
      </c>
      <c r="E17" t="s">
        <v>115</v>
      </c>
      <c r="F17" t="s">
        <v>157</v>
      </c>
      <c r="G17" t="b">
        <v>0</v>
      </c>
      <c r="I17" t="s">
        <v>245</v>
      </c>
      <c r="J17" t="s">
        <v>248</v>
      </c>
      <c r="K17" t="s">
        <v>220</v>
      </c>
      <c r="L17" s="26"/>
      <c r="N17" s="26"/>
      <c r="P17" s="26"/>
      <c r="T17" s="58" t="str">
        <f t="shared" si="0"/>
        <v>Union  SELECT 'ALL'  as League, 'Team' As 'Table',  Count(*) as Rows, null, null  from Team</v>
      </c>
    </row>
    <row r="18" spans="2:20" hidden="1" x14ac:dyDescent="0.25">
      <c r="B18" t="s">
        <v>46</v>
      </c>
      <c r="C18" t="s">
        <v>128</v>
      </c>
      <c r="D18" t="s">
        <v>129</v>
      </c>
      <c r="E18" t="s">
        <v>162</v>
      </c>
      <c r="F18" t="s">
        <v>157</v>
      </c>
      <c r="G18" t="b">
        <v>0</v>
      </c>
      <c r="I18" t="s">
        <v>250</v>
      </c>
      <c r="J18" t="s">
        <v>249</v>
      </c>
      <c r="L18" s="26"/>
      <c r="N18" s="26"/>
      <c r="P18" s="26"/>
    </row>
    <row r="19" spans="2:20" x14ac:dyDescent="0.25">
      <c r="B19" t="s">
        <v>47</v>
      </c>
      <c r="C19" t="s">
        <v>145</v>
      </c>
      <c r="D19" t="s">
        <v>146</v>
      </c>
      <c r="E19" t="s">
        <v>236</v>
      </c>
      <c r="F19" t="s">
        <v>159</v>
      </c>
      <c r="G19" t="b">
        <v>1</v>
      </c>
      <c r="H19" t="s">
        <v>255</v>
      </c>
      <c r="I19" t="s">
        <v>245</v>
      </c>
      <c r="J19" t="s">
        <v>252</v>
      </c>
      <c r="K19" t="s">
        <v>219</v>
      </c>
      <c r="L19" s="26"/>
      <c r="N19" s="26"/>
      <c r="P19" s="26"/>
      <c r="T19" s="58" t="str">
        <f>"Union  SELECT '" &amp; TD_Lg &amp; "' as League, '" &amp; B19 &amp; "' As 'Table',  Count(*) as Rows, min(" &amp; H19 &amp; ") as StartDate , max(" &amp; H19 &amp; ") as EndDate  from " &amp; B19 &amp; " where LeagueName = '" &amp; TD_Lg &amp;"'"</f>
        <v>Union  SELECT 'NBA' as League, 'TeamStatsAverages' As 'Table',  Count(*) as Rows, min(GameDate) as StartDate , max(GameDate) as EndDate  from TeamStatsAverages where LeagueName = 'NBA'</v>
      </c>
    </row>
    <row r="20" spans="2:20" x14ac:dyDescent="0.25">
      <c r="B20" t="s">
        <v>48</v>
      </c>
      <c r="C20" t="s">
        <v>147</v>
      </c>
      <c r="D20" t="s">
        <v>148</v>
      </c>
      <c r="E20" t="s">
        <v>161</v>
      </c>
      <c r="F20" t="s">
        <v>159</v>
      </c>
      <c r="G20" t="b">
        <v>1</v>
      </c>
      <c r="H20" t="s">
        <v>255</v>
      </c>
      <c r="I20" t="s">
        <v>245</v>
      </c>
      <c r="J20" t="s">
        <v>252</v>
      </c>
      <c r="K20" t="s">
        <v>219</v>
      </c>
      <c r="L20" s="26"/>
      <c r="N20" s="26"/>
      <c r="P20" s="26"/>
      <c r="T20" s="58" t="str">
        <f>"Union  SELECT '" &amp; TD_Lg &amp; "' as League, '" &amp; B20 &amp; "' As 'Table',  Count(*) as Rows, min(" &amp; H20 &amp; ") as StartDate , max(" &amp; H20 &amp; ") as EndDate  from " &amp; B20 &amp; " where LeagueName = '" &amp; TD_Lg &amp;"'"</f>
        <v>Union  SELECT 'NBA' as League, 'TeamStrength' As 'Table',  Count(*) as Rows, min(GameDate) as StartDate , max(GameDate) as EndDate  from TeamStrength where LeagueName = 'NBA'</v>
      </c>
    </row>
    <row r="21" spans="2:20" x14ac:dyDescent="0.25">
      <c r="B21" t="s">
        <v>49</v>
      </c>
      <c r="C21" t="s">
        <v>143</v>
      </c>
      <c r="D21" t="s">
        <v>149</v>
      </c>
      <c r="E21" t="s">
        <v>235</v>
      </c>
      <c r="F21" t="s">
        <v>159</v>
      </c>
      <c r="G21" t="b">
        <v>1</v>
      </c>
      <c r="H21" t="s">
        <v>255</v>
      </c>
      <c r="I21" t="s">
        <v>245</v>
      </c>
      <c r="J21" t="s">
        <v>252</v>
      </c>
      <c r="K21" t="s">
        <v>219</v>
      </c>
      <c r="L21" s="26"/>
      <c r="N21" s="26"/>
      <c r="P21" s="26"/>
      <c r="T21" s="58" t="str">
        <f>"Union  SELECT '" &amp; TD_Lg &amp; "' as League, '" &amp; B21 &amp; "' As 'Table',  Count(*) as Rows, min(" &amp; H21 &amp; ") as StartDate , max(" &amp; H21 &amp; ") as EndDate  from " &amp; B21 &amp; " where LeagueName = '" &amp; TD_Lg &amp;"'"</f>
        <v>Union  SELECT 'NBA' as League, 'TodaysMatchups' As 'Table',  Count(*) as Rows, min(GameDate) as StartDate , max(GameDate) as EndDate  from TodaysMatchups where LeagueName = 'NBA'</v>
      </c>
    </row>
    <row r="22" spans="2:20" x14ac:dyDescent="0.25">
      <c r="B22" t="s">
        <v>193</v>
      </c>
      <c r="C22" t="s">
        <v>143</v>
      </c>
      <c r="D22" t="s">
        <v>123</v>
      </c>
      <c r="E22" t="s">
        <v>194</v>
      </c>
      <c r="F22" t="s">
        <v>158</v>
      </c>
      <c r="G22" t="b">
        <v>1</v>
      </c>
      <c r="H22" t="s">
        <v>255</v>
      </c>
      <c r="I22" t="s">
        <v>245</v>
      </c>
      <c r="J22" t="s">
        <v>252</v>
      </c>
      <c r="K22" t="s">
        <v>219</v>
      </c>
      <c r="L22" s="26"/>
      <c r="N22" s="26"/>
      <c r="P22" s="26"/>
      <c r="T22" s="58" t="str">
        <f>"Union  SELECT '" &amp; TD_Lg &amp; "' as League, '" &amp; B22 &amp; "' As 'Table',  Count(*) as Rows, min(" &amp; H22 &amp; ") as StartDate , max(" &amp; H22 &amp; ") as EndDate  from " &amp; B22 &amp; " where LeagueName = '" &amp; TD_Lg &amp;"'"</f>
        <v>Union  SELECT 'NBA' as League, 'TodaysMatchupsResults' As 'Table',  Count(*) as Rows, min(GameDate) as StartDate , max(GameDate) as EndDate  from TodaysMatchupsResults where LeagueName = 'NBA'</v>
      </c>
    </row>
    <row r="23" spans="2:20" x14ac:dyDescent="0.25">
      <c r="B23" t="s">
        <v>50</v>
      </c>
      <c r="C23" t="s">
        <v>160</v>
      </c>
      <c r="D23" t="s">
        <v>253</v>
      </c>
      <c r="E23" t="s">
        <v>130</v>
      </c>
      <c r="F23" t="s">
        <v>156</v>
      </c>
      <c r="G23" t="b">
        <v>1</v>
      </c>
      <c r="H23" t="s">
        <v>255</v>
      </c>
      <c r="I23" t="s">
        <v>245</v>
      </c>
      <c r="J23" t="s">
        <v>252</v>
      </c>
      <c r="L23" s="26"/>
      <c r="N23" s="26"/>
      <c r="P23" s="26"/>
      <c r="T23" s="58" t="str">
        <f>"Union  SELECT '" &amp; TD_Lg &amp; "' as League, '" &amp; B23 &amp; "' As 'Table',  Count(*) as Rows, min(" &amp; H23 &amp; ") as StartDate , max(" &amp; H23 &amp; ") as EndDate  from " &amp; B23 &amp; " where LeagueName = '" &amp; TD_Lg &amp;"'"</f>
        <v>Union  SELECT 'NBA' as League, 'TodaysPlays' As 'Table',  Count(*) as Rows, min(GameDate) as StartDate , max(GameDate) as EndDate  from TodaysPlays where LeagueName = 'NBA'</v>
      </c>
    </row>
    <row r="24" spans="2:20" x14ac:dyDescent="0.25">
      <c r="B24" t="s">
        <v>51</v>
      </c>
      <c r="C24" t="s">
        <v>133</v>
      </c>
      <c r="D24" t="s">
        <v>134</v>
      </c>
      <c r="E24" t="s">
        <v>115</v>
      </c>
      <c r="F24" t="s">
        <v>157</v>
      </c>
      <c r="G24" t="b">
        <v>0</v>
      </c>
      <c r="I24" t="s">
        <v>245</v>
      </c>
      <c r="J24" t="s">
        <v>248</v>
      </c>
      <c r="K24" t="s">
        <v>220</v>
      </c>
      <c r="L24" s="26"/>
      <c r="N24" s="26"/>
      <c r="P24" s="26"/>
      <c r="T24" s="58" t="str">
        <f t="shared" ref="T24:T25" si="1">"Union  SELECT 'ALL'  as League, '" &amp; B24 &amp; "' As 'Table',  Count(*) as Rows, null, null  from " &amp; B24</f>
        <v>Union  SELECT 'ALL'  as League, 'UserLeagueParms' As 'Table',  Count(*) as Rows, null, null  from UserLeagueParms</v>
      </c>
    </row>
    <row r="25" spans="2:20" x14ac:dyDescent="0.25">
      <c r="B25" t="s">
        <v>52</v>
      </c>
      <c r="C25" t="s">
        <v>131</v>
      </c>
      <c r="D25" t="s">
        <v>132</v>
      </c>
      <c r="E25" t="s">
        <v>115</v>
      </c>
      <c r="F25" t="s">
        <v>157</v>
      </c>
      <c r="G25" t="b">
        <v>0</v>
      </c>
      <c r="I25" t="s">
        <v>245</v>
      </c>
      <c r="J25" t="s">
        <v>248</v>
      </c>
      <c r="K25" t="s">
        <v>220</v>
      </c>
      <c r="L25" s="26"/>
      <c r="N25" s="26"/>
      <c r="P25" s="26"/>
      <c r="T25" s="58" t="str">
        <f t="shared" si="1"/>
        <v>Union  SELECT 'ALL'  as League, 'Users' As 'Table',  Count(*) as Rows, null, null  from Users</v>
      </c>
    </row>
    <row r="26" spans="2:20" x14ac:dyDescent="0.25">
      <c r="L26" s="26"/>
      <c r="N26" s="26"/>
      <c r="P26" s="26"/>
    </row>
  </sheetData>
  <autoFilter ref="A1:S25" xr:uid="{BC05F02B-D3C6-4A55-B823-8ABB382FCD69}">
    <filterColumn colId="8">
      <filters>
        <filter val="Yes"/>
      </filters>
    </filterColumn>
  </autoFilter>
  <sortState xmlns:xlrd2="http://schemas.microsoft.com/office/spreadsheetml/2017/richdata2" ref="A2:S25">
    <sortCondition ref="B2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C6717-6AF0-4DAB-98D5-EEEAD19CDDB8}">
  <dimension ref="A1:M13"/>
  <sheetViews>
    <sheetView workbookViewId="0">
      <selection activeCell="L13" sqref="L13"/>
    </sheetView>
  </sheetViews>
  <sheetFormatPr defaultRowHeight="15" x14ac:dyDescent="0.25"/>
  <cols>
    <col min="1" max="1" width="12.7109375" bestFit="1" customWidth="1"/>
    <col min="2" max="2" width="12.5703125" bestFit="1" customWidth="1"/>
    <col min="3" max="4" width="10.7109375" bestFit="1" customWidth="1"/>
    <col min="8" max="8" width="13.85546875" customWidth="1"/>
  </cols>
  <sheetData>
    <row r="1" spans="1:13" x14ac:dyDescent="0.25">
      <c r="A1" s="1" t="s">
        <v>221</v>
      </c>
      <c r="B1" s="49" t="s">
        <v>222</v>
      </c>
      <c r="C1" s="49" t="s">
        <v>223</v>
      </c>
      <c r="D1" s="1" t="s">
        <v>224</v>
      </c>
      <c r="E1" s="49" t="s">
        <v>225</v>
      </c>
      <c r="F1" s="1" t="s">
        <v>226</v>
      </c>
      <c r="G1" s="1" t="s">
        <v>227</v>
      </c>
      <c r="H1" s="1" t="s">
        <v>228</v>
      </c>
      <c r="I1" s="1" t="s">
        <v>229</v>
      </c>
      <c r="J1" s="49" t="s">
        <v>230</v>
      </c>
    </row>
    <row r="2" spans="1:13" x14ac:dyDescent="0.25">
      <c r="A2" s="40">
        <v>1144</v>
      </c>
      <c r="B2" s="40" t="s">
        <v>240</v>
      </c>
      <c r="C2" s="41">
        <v>44472</v>
      </c>
      <c r="D2" s="41">
        <v>44487</v>
      </c>
      <c r="E2" s="52">
        <v>2122</v>
      </c>
      <c r="F2" s="40" t="s">
        <v>231</v>
      </c>
      <c r="G2" s="40">
        <v>1</v>
      </c>
      <c r="H2" s="40">
        <v>1</v>
      </c>
      <c r="I2" s="40">
        <v>0</v>
      </c>
      <c r="J2" s="40" t="s">
        <v>237</v>
      </c>
    </row>
    <row r="3" spans="1:13" x14ac:dyDescent="0.25">
      <c r="A3">
        <f>A2+1</f>
        <v>1145</v>
      </c>
      <c r="B3" s="50" t="str">
        <f>B2</f>
        <v>NBA</v>
      </c>
      <c r="C3" s="51">
        <f>D2+1</f>
        <v>44488</v>
      </c>
      <c r="D3" s="28">
        <v>44609</v>
      </c>
      <c r="E3" s="50">
        <f>E2</f>
        <v>2122</v>
      </c>
      <c r="F3" t="s">
        <v>232</v>
      </c>
      <c r="G3">
        <v>0</v>
      </c>
      <c r="H3">
        <v>0</v>
      </c>
      <c r="I3">
        <v>0</v>
      </c>
      <c r="J3" s="50" t="str">
        <f>J2</f>
        <v>Covers</v>
      </c>
      <c r="M3" t="b">
        <f>D3&lt;D2</f>
        <v>0</v>
      </c>
    </row>
    <row r="4" spans="1:13" x14ac:dyDescent="0.25">
      <c r="A4">
        <f t="shared" ref="A4:A7" si="0">A3+1</f>
        <v>1146</v>
      </c>
      <c r="B4" s="50" t="str">
        <f t="shared" ref="B4:B7" si="1">B3</f>
        <v>NBA</v>
      </c>
      <c r="C4" s="51">
        <f>D3+1</f>
        <v>44610</v>
      </c>
      <c r="D4" s="28">
        <v>44615</v>
      </c>
      <c r="E4" s="50">
        <f>E3</f>
        <v>2122</v>
      </c>
      <c r="F4" t="s">
        <v>243</v>
      </c>
      <c r="G4">
        <v>1</v>
      </c>
      <c r="H4">
        <v>0</v>
      </c>
      <c r="I4">
        <v>0</v>
      </c>
      <c r="J4" s="50" t="str">
        <f t="shared" ref="J4:J7" si="2">J3</f>
        <v>Covers</v>
      </c>
      <c r="M4" t="b">
        <f t="shared" ref="M4:M7" si="3">D4&lt;D3</f>
        <v>0</v>
      </c>
    </row>
    <row r="5" spans="1:13" x14ac:dyDescent="0.25">
      <c r="A5">
        <f t="shared" si="0"/>
        <v>1147</v>
      </c>
      <c r="B5" s="50" t="str">
        <f t="shared" si="1"/>
        <v>NBA</v>
      </c>
      <c r="C5" s="51">
        <f>D4+1</f>
        <v>44616</v>
      </c>
      <c r="D5" s="28">
        <v>44661</v>
      </c>
      <c r="E5" s="50">
        <f>E4</f>
        <v>2122</v>
      </c>
      <c r="F5" t="s">
        <v>232</v>
      </c>
      <c r="G5">
        <v>0</v>
      </c>
      <c r="H5">
        <v>0</v>
      </c>
      <c r="I5">
        <v>0</v>
      </c>
      <c r="J5" s="50" t="str">
        <f t="shared" si="2"/>
        <v>Covers</v>
      </c>
      <c r="M5" t="b">
        <f t="shared" si="3"/>
        <v>0</v>
      </c>
    </row>
    <row r="6" spans="1:13" x14ac:dyDescent="0.25">
      <c r="A6">
        <f t="shared" si="0"/>
        <v>1148</v>
      </c>
      <c r="B6" s="50" t="str">
        <f t="shared" si="1"/>
        <v>NBA</v>
      </c>
      <c r="C6" s="51">
        <f>D5+1</f>
        <v>44662</v>
      </c>
      <c r="D6" s="28">
        <v>44743</v>
      </c>
      <c r="E6" s="50">
        <f>E5</f>
        <v>2122</v>
      </c>
      <c r="F6" t="s">
        <v>233</v>
      </c>
      <c r="G6">
        <v>0</v>
      </c>
      <c r="H6">
        <v>0</v>
      </c>
      <c r="I6">
        <v>1</v>
      </c>
      <c r="J6" s="50" t="str">
        <f t="shared" si="2"/>
        <v>Covers</v>
      </c>
      <c r="M6" t="b">
        <f t="shared" si="3"/>
        <v>0</v>
      </c>
    </row>
    <row r="7" spans="1:13" x14ac:dyDescent="0.25">
      <c r="A7">
        <f t="shared" si="0"/>
        <v>1149</v>
      </c>
      <c r="B7" s="50" t="str">
        <f t="shared" si="1"/>
        <v>NBA</v>
      </c>
      <c r="C7" s="51">
        <f>D6+1</f>
        <v>44744</v>
      </c>
      <c r="D7" s="28">
        <v>44835</v>
      </c>
      <c r="E7" s="50">
        <f>E6</f>
        <v>2122</v>
      </c>
      <c r="F7" t="s">
        <v>234</v>
      </c>
      <c r="G7">
        <v>1</v>
      </c>
      <c r="H7">
        <v>0</v>
      </c>
      <c r="I7">
        <v>0</v>
      </c>
      <c r="J7" s="50" t="str">
        <f t="shared" si="2"/>
        <v>Covers</v>
      </c>
      <c r="M7" t="b">
        <f t="shared" si="3"/>
        <v>0</v>
      </c>
    </row>
    <row r="10" spans="1:13" x14ac:dyDescent="0.25">
      <c r="A10" t="s">
        <v>238</v>
      </c>
      <c r="B10" t="s">
        <v>239</v>
      </c>
    </row>
    <row r="11" spans="1:13" x14ac:dyDescent="0.25">
      <c r="B11" s="53"/>
      <c r="C11" s="54"/>
      <c r="D11" s="54"/>
      <c r="E11" s="53"/>
      <c r="F11" s="53"/>
      <c r="G11" s="53"/>
      <c r="H11" s="53"/>
      <c r="I11" s="53"/>
      <c r="J11" s="53"/>
    </row>
    <row r="12" spans="1:13" x14ac:dyDescent="0.25">
      <c r="B12" s="53"/>
      <c r="C12" s="55" t="s">
        <v>241</v>
      </c>
      <c r="D12" s="54"/>
      <c r="E12" s="53"/>
      <c r="F12" s="53"/>
      <c r="G12" s="53"/>
      <c r="H12" s="53"/>
      <c r="I12" s="53"/>
      <c r="J12" s="53"/>
    </row>
    <row r="13" spans="1:13" x14ac:dyDescent="0.25">
      <c r="D13" s="56" t="s">
        <v>242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99A2-B987-4E19-A171-ABA2F3A75912}">
  <sheetPr codeName="Sheet3"/>
  <dimension ref="A1:Q45"/>
  <sheetViews>
    <sheetView topLeftCell="B1" workbookViewId="0">
      <pane ySplit="1" topLeftCell="A26" activePane="bottomLeft" state="frozen"/>
      <selection pane="bottomLeft" activeCell="B44" sqref="B44"/>
    </sheetView>
  </sheetViews>
  <sheetFormatPr defaultRowHeight="15" x14ac:dyDescent="0.25"/>
  <cols>
    <col min="1" max="1" width="5.7109375" customWidth="1"/>
    <col min="2" max="2" width="24.5703125" bestFit="1" customWidth="1"/>
    <col min="3" max="3" width="7.42578125" customWidth="1"/>
    <col min="4" max="10" width="7.140625" customWidth="1"/>
    <col min="15" max="15" width="56" customWidth="1"/>
  </cols>
  <sheetData>
    <row r="1" spans="1:12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3" t="s">
        <v>22</v>
      </c>
      <c r="L1" s="3" t="s">
        <v>23</v>
      </c>
    </row>
    <row r="2" spans="1:12" x14ac:dyDescent="0.25">
      <c r="A2" s="4">
        <v>1</v>
      </c>
      <c r="B2" s="4" t="s">
        <v>24</v>
      </c>
      <c r="C2" s="4">
        <f>COUNTIF(D2:K2,"X")</f>
        <v>3</v>
      </c>
      <c r="D2" s="5" t="s">
        <v>25</v>
      </c>
      <c r="E2" s="5"/>
      <c r="F2" s="5"/>
      <c r="G2" s="5"/>
      <c r="H2" s="5" t="s">
        <v>25</v>
      </c>
      <c r="I2" s="5"/>
      <c r="J2" s="5"/>
      <c r="K2" s="5" t="s">
        <v>25</v>
      </c>
      <c r="L2" s="5"/>
    </row>
    <row r="3" spans="1:12" x14ac:dyDescent="0.25">
      <c r="A3" s="4">
        <v>1</v>
      </c>
      <c r="B3" s="4" t="s">
        <v>26</v>
      </c>
      <c r="C3" s="4">
        <f t="shared" ref="C3:C12" si="0">COUNTIF(D3:K3,"X")</f>
        <v>2</v>
      </c>
      <c r="D3" s="5" t="s">
        <v>25</v>
      </c>
      <c r="E3" s="5"/>
      <c r="F3" s="5"/>
      <c r="G3" s="5"/>
      <c r="H3" s="5"/>
      <c r="I3" s="5"/>
      <c r="J3" s="5" t="s">
        <v>25</v>
      </c>
      <c r="K3" s="5"/>
      <c r="L3" s="5"/>
    </row>
    <row r="4" spans="1:12" x14ac:dyDescent="0.25">
      <c r="A4" s="4">
        <v>2</v>
      </c>
      <c r="B4" s="4" t="s">
        <v>27</v>
      </c>
      <c r="C4" s="4">
        <f t="shared" si="0"/>
        <v>4</v>
      </c>
      <c r="D4" s="6"/>
      <c r="E4" s="5" t="s">
        <v>25</v>
      </c>
      <c r="F4" s="5"/>
      <c r="G4" s="5"/>
      <c r="H4" s="5"/>
      <c r="I4" s="5" t="s">
        <v>25</v>
      </c>
      <c r="J4" s="5" t="s">
        <v>25</v>
      </c>
      <c r="K4" s="5" t="s">
        <v>25</v>
      </c>
      <c r="L4" s="5"/>
    </row>
    <row r="5" spans="1:12" x14ac:dyDescent="0.25">
      <c r="A5" s="4">
        <v>3</v>
      </c>
      <c r="B5" s="4" t="s">
        <v>28</v>
      </c>
      <c r="C5" s="4">
        <f t="shared" si="0"/>
        <v>6</v>
      </c>
      <c r="D5" s="5"/>
      <c r="E5" s="6"/>
      <c r="F5" s="5" t="s">
        <v>25</v>
      </c>
      <c r="G5" s="5" t="s">
        <v>25</v>
      </c>
      <c r="H5" s="5" t="s">
        <v>25</v>
      </c>
      <c r="I5" s="5" t="s">
        <v>25</v>
      </c>
      <c r="J5" s="5" t="s">
        <v>25</v>
      </c>
      <c r="K5" s="5" t="s">
        <v>25</v>
      </c>
      <c r="L5" s="5"/>
    </row>
    <row r="6" spans="1:12" x14ac:dyDescent="0.25">
      <c r="A6" s="4">
        <v>4</v>
      </c>
      <c r="B6" s="4" t="s">
        <v>29</v>
      </c>
      <c r="C6" s="4">
        <f t="shared" si="0"/>
        <v>4</v>
      </c>
      <c r="D6" s="5"/>
      <c r="E6" s="5"/>
      <c r="F6" s="6"/>
      <c r="G6" s="5" t="s">
        <v>25</v>
      </c>
      <c r="H6" s="5" t="s">
        <v>25</v>
      </c>
      <c r="I6" s="5" t="s">
        <v>25</v>
      </c>
      <c r="J6" s="5" t="s">
        <v>25</v>
      </c>
      <c r="K6" s="5"/>
      <c r="L6" s="5"/>
    </row>
    <row r="7" spans="1:12" x14ac:dyDescent="0.25">
      <c r="A7" s="4">
        <v>5</v>
      </c>
      <c r="B7" s="4" t="s">
        <v>30</v>
      </c>
      <c r="C7" s="4">
        <f>COUNTIF(D7:L7,"X")</f>
        <v>1</v>
      </c>
      <c r="D7" s="5"/>
      <c r="E7" s="5"/>
      <c r="F7" s="5"/>
      <c r="G7" s="6"/>
      <c r="H7" s="5"/>
      <c r="I7" s="5"/>
      <c r="J7" s="5"/>
      <c r="K7" s="5"/>
      <c r="L7" s="5" t="s">
        <v>25</v>
      </c>
    </row>
    <row r="8" spans="1:12" x14ac:dyDescent="0.25">
      <c r="A8" s="4">
        <v>6</v>
      </c>
      <c r="B8" s="7" t="s">
        <v>31</v>
      </c>
      <c r="C8" s="4">
        <f t="shared" si="0"/>
        <v>0</v>
      </c>
      <c r="D8" s="5"/>
      <c r="E8" s="5"/>
      <c r="F8" s="5"/>
      <c r="G8" s="5"/>
      <c r="H8" s="6"/>
      <c r="I8" s="5"/>
      <c r="J8" s="5"/>
      <c r="K8" s="5"/>
      <c r="L8" s="5"/>
    </row>
    <row r="9" spans="1:12" x14ac:dyDescent="0.25">
      <c r="A9" s="4">
        <v>7</v>
      </c>
      <c r="B9" s="4" t="s">
        <v>32</v>
      </c>
      <c r="C9" s="4">
        <f t="shared" si="0"/>
        <v>1</v>
      </c>
      <c r="D9" s="5"/>
      <c r="E9" s="5"/>
      <c r="F9" s="5"/>
      <c r="G9" s="5"/>
      <c r="H9" s="5"/>
      <c r="I9" s="6"/>
      <c r="J9" s="5"/>
      <c r="K9" s="5" t="s">
        <v>25</v>
      </c>
      <c r="L9" s="5"/>
    </row>
    <row r="10" spans="1:12" x14ac:dyDescent="0.25">
      <c r="A10" s="4">
        <v>10</v>
      </c>
      <c r="B10" s="7" t="s">
        <v>33</v>
      </c>
      <c r="C10" s="4">
        <f t="shared" si="0"/>
        <v>0</v>
      </c>
      <c r="D10" s="5"/>
      <c r="E10" s="5"/>
      <c r="F10" s="5"/>
      <c r="G10" s="5"/>
      <c r="H10" s="5"/>
      <c r="I10" s="5"/>
      <c r="J10" s="6"/>
      <c r="K10" s="5"/>
      <c r="L10" s="5"/>
    </row>
    <row r="11" spans="1:12" x14ac:dyDescent="0.25">
      <c r="A11" s="4">
        <v>15</v>
      </c>
      <c r="B11" s="7" t="s">
        <v>34</v>
      </c>
      <c r="C11" s="4">
        <f t="shared" si="0"/>
        <v>0</v>
      </c>
      <c r="D11" s="5"/>
      <c r="E11" s="5"/>
      <c r="F11" s="5"/>
      <c r="G11" s="5"/>
      <c r="H11" s="5"/>
      <c r="I11" s="5"/>
      <c r="J11" s="5"/>
      <c r="K11" s="6"/>
      <c r="L11" s="5"/>
    </row>
    <row r="12" spans="1:12" x14ac:dyDescent="0.25">
      <c r="A12" s="4">
        <v>20</v>
      </c>
      <c r="B12" s="7" t="s">
        <v>35</v>
      </c>
      <c r="C12" s="4">
        <f t="shared" si="0"/>
        <v>0</v>
      </c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5">
      <c r="A13" s="4">
        <v>99</v>
      </c>
      <c r="B13" s="8" t="s">
        <v>36</v>
      </c>
      <c r="C13" s="8"/>
      <c r="D13" s="5"/>
      <c r="E13" s="5"/>
      <c r="F13" s="5"/>
      <c r="G13" s="5"/>
      <c r="H13" s="5"/>
      <c r="I13" s="5"/>
      <c r="J13" s="5"/>
      <c r="K13" s="5"/>
      <c r="L13" s="5"/>
    </row>
    <row r="15" spans="1:12" x14ac:dyDescent="0.25">
      <c r="B15" s="17" t="s">
        <v>167</v>
      </c>
      <c r="C15" s="18" t="s">
        <v>174</v>
      </c>
      <c r="D15" t="s">
        <v>177</v>
      </c>
      <c r="F15" t="s">
        <v>175</v>
      </c>
    </row>
    <row r="16" spans="1:12" x14ac:dyDescent="0.25">
      <c r="B16" s="10" t="s">
        <v>169</v>
      </c>
      <c r="C16" t="s">
        <v>173</v>
      </c>
      <c r="D16" t="s">
        <v>169</v>
      </c>
      <c r="E16" t="s">
        <v>176</v>
      </c>
      <c r="F16" t="s">
        <v>168</v>
      </c>
    </row>
    <row r="17" spans="2:17" x14ac:dyDescent="0.25">
      <c r="B17" s="10" t="s">
        <v>92</v>
      </c>
      <c r="C17" t="s">
        <v>173</v>
      </c>
      <c r="D17" t="s">
        <v>169</v>
      </c>
      <c r="E17" t="s">
        <v>176</v>
      </c>
      <c r="F17" t="s">
        <v>170</v>
      </c>
    </row>
    <row r="18" spans="2:17" x14ac:dyDescent="0.25">
      <c r="B18" s="10" t="s">
        <v>88</v>
      </c>
      <c r="C18" t="s">
        <v>170</v>
      </c>
      <c r="D18" t="s">
        <v>169</v>
      </c>
      <c r="E18" t="s">
        <v>176</v>
      </c>
      <c r="F18" t="s">
        <v>171</v>
      </c>
    </row>
    <row r="19" spans="2:17" x14ac:dyDescent="0.25">
      <c r="B19" s="10" t="s">
        <v>83</v>
      </c>
      <c r="C19" t="s">
        <v>172</v>
      </c>
      <c r="D19" t="s">
        <v>169</v>
      </c>
      <c r="F19" t="s">
        <v>172</v>
      </c>
    </row>
    <row r="20" spans="2:17" x14ac:dyDescent="0.25">
      <c r="B20" s="22"/>
    </row>
    <row r="21" spans="2:17" x14ac:dyDescent="0.25">
      <c r="C21" t="s">
        <v>112</v>
      </c>
      <c r="D21" t="s">
        <v>113</v>
      </c>
    </row>
    <row r="22" spans="2:17" x14ac:dyDescent="0.25">
      <c r="B22" s="17" t="s">
        <v>100</v>
      </c>
    </row>
    <row r="23" spans="2:17" x14ac:dyDescent="0.25">
      <c r="B23" s="10" t="s">
        <v>80</v>
      </c>
    </row>
    <row r="24" spans="2:17" x14ac:dyDescent="0.25">
      <c r="B24" s="20" t="s">
        <v>81</v>
      </c>
    </row>
    <row r="25" spans="2:17" x14ac:dyDescent="0.25">
      <c r="B25" s="10" t="s">
        <v>83</v>
      </c>
      <c r="C25" s="19" t="s">
        <v>82</v>
      </c>
      <c r="D25" s="19">
        <v>47</v>
      </c>
      <c r="F25" s="18" t="s">
        <v>178</v>
      </c>
      <c r="N25" t="s">
        <v>109</v>
      </c>
      <c r="O25" t="s">
        <v>102</v>
      </c>
      <c r="Q25" t="s">
        <v>87</v>
      </c>
    </row>
    <row r="26" spans="2:17" x14ac:dyDescent="0.25">
      <c r="B26" s="10" t="s">
        <v>85</v>
      </c>
      <c r="C26" s="18" t="s">
        <v>84</v>
      </c>
      <c r="D26" s="18">
        <v>45</v>
      </c>
      <c r="F26" s="23" t="s">
        <v>103</v>
      </c>
      <c r="N26" t="s">
        <v>109</v>
      </c>
      <c r="O26" t="s">
        <v>104</v>
      </c>
      <c r="Q26" t="s">
        <v>86</v>
      </c>
    </row>
    <row r="27" spans="2:17" x14ac:dyDescent="0.25">
      <c r="B27" s="10" t="s">
        <v>96</v>
      </c>
      <c r="C27" t="s">
        <v>97</v>
      </c>
      <c r="D27">
        <v>45</v>
      </c>
      <c r="E27" t="b">
        <v>1</v>
      </c>
      <c r="F27" s="18" t="s">
        <v>101</v>
      </c>
      <c r="N27" t="s">
        <v>109</v>
      </c>
      <c r="O27" t="s">
        <v>105</v>
      </c>
      <c r="Q27" t="s">
        <v>98</v>
      </c>
    </row>
    <row r="28" spans="2:17" x14ac:dyDescent="0.25">
      <c r="B28" s="10" t="s">
        <v>92</v>
      </c>
      <c r="C28" t="s">
        <v>93</v>
      </c>
      <c r="D28">
        <v>47</v>
      </c>
      <c r="E28" t="b">
        <v>0</v>
      </c>
      <c r="F28" s="18" t="s">
        <v>101</v>
      </c>
      <c r="N28" t="s">
        <v>109</v>
      </c>
      <c r="O28" s="11" t="s">
        <v>106</v>
      </c>
      <c r="Q28" t="s">
        <v>94</v>
      </c>
    </row>
    <row r="29" spans="2:17" x14ac:dyDescent="0.25">
      <c r="B29" s="10" t="s">
        <v>88</v>
      </c>
      <c r="C29" t="s">
        <v>90</v>
      </c>
      <c r="D29">
        <v>47</v>
      </c>
      <c r="E29" t="b">
        <v>1</v>
      </c>
      <c r="F29" s="18" t="s">
        <v>101</v>
      </c>
      <c r="N29" t="s">
        <v>109</v>
      </c>
      <c r="O29" t="s">
        <v>107</v>
      </c>
      <c r="Q29" t="s">
        <v>91</v>
      </c>
    </row>
    <row r="30" spans="2:17" x14ac:dyDescent="0.25">
      <c r="F30" s="18"/>
      <c r="N30" t="s">
        <v>110</v>
      </c>
    </row>
    <row r="31" spans="2:17" x14ac:dyDescent="0.25">
      <c r="B31" s="17" t="s">
        <v>95</v>
      </c>
      <c r="F31" s="18"/>
      <c r="N31" t="s">
        <v>110</v>
      </c>
    </row>
    <row r="32" spans="2:17" x14ac:dyDescent="0.25">
      <c r="B32" s="10" t="s">
        <v>96</v>
      </c>
      <c r="C32" t="s">
        <v>97</v>
      </c>
      <c r="D32">
        <v>45</v>
      </c>
      <c r="F32" s="18" t="s">
        <v>101</v>
      </c>
      <c r="N32" t="s">
        <v>109</v>
      </c>
      <c r="O32" t="s">
        <v>105</v>
      </c>
      <c r="Q32" t="s">
        <v>98</v>
      </c>
    </row>
    <row r="33" spans="2:17" x14ac:dyDescent="0.25">
      <c r="B33" s="10" t="s">
        <v>92</v>
      </c>
      <c r="C33" t="s">
        <v>93</v>
      </c>
      <c r="D33">
        <v>47</v>
      </c>
      <c r="E33" s="18" t="s">
        <v>111</v>
      </c>
      <c r="F33" s="18" t="s">
        <v>101</v>
      </c>
      <c r="N33" t="s">
        <v>109</v>
      </c>
      <c r="O33" s="11" t="s">
        <v>108</v>
      </c>
      <c r="Q33" t="s">
        <v>99</v>
      </c>
    </row>
    <row r="34" spans="2:17" x14ac:dyDescent="0.25">
      <c r="B34" s="10" t="s">
        <v>88</v>
      </c>
      <c r="C34" t="s">
        <v>90</v>
      </c>
      <c r="D34">
        <v>47</v>
      </c>
      <c r="F34" s="18" t="s">
        <v>101</v>
      </c>
      <c r="N34" t="s">
        <v>109</v>
      </c>
      <c r="O34" t="s">
        <v>107</v>
      </c>
      <c r="Q34" t="s">
        <v>89</v>
      </c>
    </row>
    <row r="36" spans="2:17" x14ac:dyDescent="0.25">
      <c r="B36" s="10" t="s">
        <v>203</v>
      </c>
    </row>
    <row r="37" spans="2:17" x14ac:dyDescent="0.25">
      <c r="B37" s="10" t="s">
        <v>92</v>
      </c>
      <c r="C37" t="s">
        <v>93</v>
      </c>
      <c r="D37">
        <v>47</v>
      </c>
    </row>
    <row r="38" spans="2:17" x14ac:dyDescent="0.25">
      <c r="B38" s="10" t="s">
        <v>88</v>
      </c>
      <c r="C38" t="s">
        <v>90</v>
      </c>
      <c r="D38">
        <v>47</v>
      </c>
    </row>
    <row r="40" spans="2:17" x14ac:dyDescent="0.25">
      <c r="B40" s="10" t="s">
        <v>204</v>
      </c>
    </row>
    <row r="41" spans="2:17" x14ac:dyDescent="0.25">
      <c r="B41" s="20" t="s">
        <v>205</v>
      </c>
    </row>
    <row r="42" spans="2:17" x14ac:dyDescent="0.25">
      <c r="B42" s="20" t="s">
        <v>206</v>
      </c>
    </row>
    <row r="43" spans="2:17" x14ac:dyDescent="0.25">
      <c r="B43" s="11" t="s">
        <v>209</v>
      </c>
    </row>
    <row r="44" spans="2:17" x14ac:dyDescent="0.25">
      <c r="B44" t="s">
        <v>207</v>
      </c>
    </row>
    <row r="45" spans="2:17" x14ac:dyDescent="0.25">
      <c r="B45" t="s">
        <v>208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2BD8A-AB80-4EAF-ADD1-A729FC57348B}">
  <sheetPr codeName="Sheet4"/>
  <dimension ref="D2"/>
  <sheetViews>
    <sheetView topLeftCell="A7" workbookViewId="0">
      <selection activeCell="E6" sqref="E6"/>
    </sheetView>
  </sheetViews>
  <sheetFormatPr defaultRowHeight="15" x14ac:dyDescent="0.25"/>
  <cols>
    <col min="2" max="2" width="46.7109375" customWidth="1"/>
    <col min="4" max="4" width="44" customWidth="1"/>
  </cols>
  <sheetData>
    <row r="2" spans="4:4" ht="18.75" customHeight="1" x14ac:dyDescent="0.25">
      <c r="D2" s="21" t="s">
        <v>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7F37-89F6-4478-B427-6D1C32C2CB55}">
  <sheetPr codeName="Sheet5"/>
  <dimension ref="B7:B32"/>
  <sheetViews>
    <sheetView workbookViewId="0">
      <selection activeCell="B30" sqref="B30"/>
    </sheetView>
  </sheetViews>
  <sheetFormatPr defaultRowHeight="15" x14ac:dyDescent="0.25"/>
  <cols>
    <col min="2" max="2" width="29.28515625" customWidth="1"/>
  </cols>
  <sheetData>
    <row r="7" spans="2:2" x14ac:dyDescent="0.25">
      <c r="B7" s="9" t="s">
        <v>57</v>
      </c>
    </row>
    <row r="8" spans="2:2" x14ac:dyDescent="0.25">
      <c r="B8" s="10" t="s">
        <v>59</v>
      </c>
    </row>
    <row r="9" spans="2:2" x14ac:dyDescent="0.25">
      <c r="B9" s="10" t="s">
        <v>60</v>
      </c>
    </row>
    <row r="10" spans="2:2" x14ac:dyDescent="0.25">
      <c r="B10" s="10" t="s">
        <v>61</v>
      </c>
    </row>
    <row r="11" spans="2:2" x14ac:dyDescent="0.25">
      <c r="B11" s="10" t="s">
        <v>62</v>
      </c>
    </row>
    <row r="12" spans="2:2" x14ac:dyDescent="0.25">
      <c r="B12" s="10" t="s">
        <v>63</v>
      </c>
    </row>
    <row r="15" spans="2:2" x14ac:dyDescent="0.25">
      <c r="B15" s="9" t="s">
        <v>58</v>
      </c>
    </row>
    <row r="21" spans="2:2" x14ac:dyDescent="0.25">
      <c r="B21" s="12" t="s">
        <v>62</v>
      </c>
    </row>
    <row r="22" spans="2:2" x14ac:dyDescent="0.25">
      <c r="B22" s="10" t="s">
        <v>64</v>
      </c>
    </row>
    <row r="23" spans="2:2" x14ac:dyDescent="0.25">
      <c r="B23" s="10" t="s">
        <v>65</v>
      </c>
    </row>
    <row r="24" spans="2:2" x14ac:dyDescent="0.25">
      <c r="B24" s="10" t="s">
        <v>66</v>
      </c>
    </row>
    <row r="25" spans="2:2" x14ac:dyDescent="0.25">
      <c r="B25" s="13" t="s">
        <v>67</v>
      </c>
    </row>
    <row r="28" spans="2:2" x14ac:dyDescent="0.25">
      <c r="B28" t="s">
        <v>68</v>
      </c>
    </row>
    <row r="29" spans="2:2" x14ac:dyDescent="0.25">
      <c r="B29" s="14" t="s">
        <v>67</v>
      </c>
    </row>
    <row r="32" spans="2:2" x14ac:dyDescent="0.25">
      <c r="B32" s="1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7AB1-EBB5-464D-9336-80F19EC6C35C}">
  <sheetPr codeName="Sheet6"/>
  <dimension ref="A1:D10"/>
  <sheetViews>
    <sheetView workbookViewId="0">
      <selection activeCell="D3" sqref="D3"/>
    </sheetView>
  </sheetViews>
  <sheetFormatPr defaultRowHeight="15" x14ac:dyDescent="0.25"/>
  <sheetData>
    <row r="1" spans="1:4" x14ac:dyDescent="0.25">
      <c r="A1" t="s">
        <v>69</v>
      </c>
      <c r="D1" t="s">
        <v>79</v>
      </c>
    </row>
    <row r="2" spans="1:4" x14ac:dyDescent="0.25">
      <c r="A2" s="15" t="s">
        <v>70</v>
      </c>
      <c r="B2">
        <v>-3</v>
      </c>
      <c r="D2" t="s">
        <v>75</v>
      </c>
    </row>
    <row r="3" spans="1:4" x14ac:dyDescent="0.25">
      <c r="A3" s="15" t="s">
        <v>71</v>
      </c>
      <c r="B3">
        <v>20</v>
      </c>
      <c r="D3">
        <f>B3 * $B$10</f>
        <v>19.399999999999999</v>
      </c>
    </row>
    <row r="4" spans="1:4" x14ac:dyDescent="0.25">
      <c r="A4" s="15" t="s">
        <v>72</v>
      </c>
      <c r="B4">
        <v>25</v>
      </c>
      <c r="D4">
        <f>B4 * $B$10</f>
        <v>24.25</v>
      </c>
    </row>
    <row r="5" spans="1:4" x14ac:dyDescent="0.25">
      <c r="A5" s="15" t="s">
        <v>73</v>
      </c>
      <c r="B5">
        <v>10</v>
      </c>
      <c r="D5">
        <f>B5 * $B$10</f>
        <v>9.6999999999999993</v>
      </c>
    </row>
    <row r="7" spans="1:4" x14ac:dyDescent="0.25">
      <c r="A7" s="15" t="s">
        <v>74</v>
      </c>
      <c r="D7" s="16" t="s">
        <v>78</v>
      </c>
    </row>
    <row r="8" spans="1:4" x14ac:dyDescent="0.25">
      <c r="A8" s="15" t="s">
        <v>76</v>
      </c>
      <c r="B8">
        <f>B3 + B4 * 2 + B5 * 3</f>
        <v>100</v>
      </c>
      <c r="D8">
        <f>D3 + D4 * 2 + D5 * 3</f>
        <v>97</v>
      </c>
    </row>
    <row r="10" spans="1:4" x14ac:dyDescent="0.25">
      <c r="A10" s="15" t="s">
        <v>77</v>
      </c>
      <c r="B10">
        <f xml:space="preserve"> 1 + (B2 / B8)</f>
        <v>0.97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B75FB-3788-4C0A-A5BD-D95698756B72}">
  <sheetPr codeName="Sheet7"/>
  <dimension ref="A1:F11"/>
  <sheetViews>
    <sheetView workbookViewId="0">
      <selection activeCell="C8" sqref="C8"/>
    </sheetView>
  </sheetViews>
  <sheetFormatPr defaultRowHeight="15" x14ac:dyDescent="0.25"/>
  <sheetData>
    <row r="1" spans="1:6" x14ac:dyDescent="0.25">
      <c r="A1">
        <v>-4</v>
      </c>
      <c r="B1">
        <v>40.6</v>
      </c>
    </row>
    <row r="2" spans="1:6" x14ac:dyDescent="0.25">
      <c r="A2">
        <v>-3</v>
      </c>
      <c r="B2">
        <v>43.12</v>
      </c>
      <c r="C2">
        <f>B2-B1</f>
        <v>2.519999999999996</v>
      </c>
    </row>
    <row r="3" spans="1:6" x14ac:dyDescent="0.25">
      <c r="A3">
        <f>A2+1</f>
        <v>-2</v>
      </c>
      <c r="B3">
        <v>45.51</v>
      </c>
      <c r="C3">
        <f>B3-B2</f>
        <v>2.3900000000000006</v>
      </c>
    </row>
    <row r="4" spans="1:6" x14ac:dyDescent="0.25">
      <c r="A4">
        <f t="shared" ref="A4:A9" si="0">A3+1</f>
        <v>-1</v>
      </c>
      <c r="B4">
        <v>47.8</v>
      </c>
      <c r="C4">
        <f t="shared" ref="C4:C9" si="1">B4-B3</f>
        <v>2.2899999999999991</v>
      </c>
    </row>
    <row r="5" spans="1:6" x14ac:dyDescent="0.25">
      <c r="A5">
        <f t="shared" si="0"/>
        <v>0</v>
      </c>
      <c r="B5">
        <v>50.36</v>
      </c>
      <c r="C5">
        <f t="shared" si="1"/>
        <v>2.5600000000000023</v>
      </c>
    </row>
    <row r="6" spans="1:6" x14ac:dyDescent="0.25">
      <c r="A6">
        <f t="shared" si="0"/>
        <v>1</v>
      </c>
      <c r="B6">
        <v>53</v>
      </c>
      <c r="C6">
        <f t="shared" si="1"/>
        <v>2.6400000000000006</v>
      </c>
    </row>
    <row r="7" spans="1:6" x14ac:dyDescent="0.25">
      <c r="A7">
        <f t="shared" si="0"/>
        <v>2</v>
      </c>
      <c r="B7">
        <v>55.23</v>
      </c>
      <c r="C7">
        <f t="shared" si="1"/>
        <v>2.2299999999999969</v>
      </c>
    </row>
    <row r="8" spans="1:6" x14ac:dyDescent="0.25">
      <c r="A8">
        <f t="shared" si="0"/>
        <v>3</v>
      </c>
      <c r="B8">
        <v>57.49</v>
      </c>
      <c r="C8">
        <f t="shared" si="1"/>
        <v>2.2600000000000051</v>
      </c>
    </row>
    <row r="9" spans="1:6" x14ac:dyDescent="0.25">
      <c r="A9">
        <f t="shared" si="0"/>
        <v>4</v>
      </c>
      <c r="B9">
        <v>59.76</v>
      </c>
      <c r="C9">
        <f t="shared" si="1"/>
        <v>2.269999999999996</v>
      </c>
    </row>
    <row r="10" spans="1:6" x14ac:dyDescent="0.25">
      <c r="C10" s="24">
        <f>AVERAGE(C2:C8)</f>
        <v>2.4128571428571428</v>
      </c>
      <c r="D10" s="24">
        <f>AVERAGE(C3:C7)</f>
        <v>2.4219999999999997</v>
      </c>
      <c r="E10" s="24">
        <f>AVERAGE(C4:C6)</f>
        <v>2.4966666666666675</v>
      </c>
      <c r="F10" s="24">
        <f>(B8-B2)/6</f>
        <v>2.3950000000000009</v>
      </c>
    </row>
    <row r="11" spans="1:6" x14ac:dyDescent="0.25">
      <c r="C11">
        <v>3</v>
      </c>
      <c r="D11">
        <v>2</v>
      </c>
      <c r="E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Tasks</vt:lpstr>
      <vt:lpstr>Table Doc</vt:lpstr>
      <vt:lpstr>SeasonInfo</vt:lpstr>
      <vt:lpstr>References</vt:lpstr>
      <vt:lpstr>DLLs</vt:lpstr>
      <vt:lpstr>UI Adj Page</vt:lpstr>
      <vt:lpstr>Adj Point Pct</vt:lpstr>
      <vt:lpstr>Pt Value Analysis</vt:lpstr>
      <vt:lpstr>TD_Lg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2020-02-10T14:06:43Z</dcterms:created>
  <dcterms:modified xsi:type="dcterms:W3CDTF">2021-10-09T23:39:29Z</dcterms:modified>
</cp:coreProperties>
</file>