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B26EE961-BF31-4E16-9D1C-63F317661362}" xr6:coauthVersionLast="45" xr6:coauthVersionMax="45" xr10:uidLastSave="{00000000-0000-0000-0000-000000000000}"/>
  <bookViews>
    <workbookView xWindow="1020" yWindow="825" windowWidth="26250" windowHeight="14565" tabRatio="831" activeTab="5" xr2:uid="{3CF9E211-50E1-4178-837C-51B36022A708}"/>
  </bookViews>
  <sheets>
    <sheet name="SPs" sheetId="1" r:id="rId1"/>
    <sheet name="Scripts" sheetId="2" r:id="rId2"/>
    <sheet name="LoadBoxScores" sheetId="6" r:id="rId3"/>
    <sheet name="Sheet1" sheetId="10" r:id="rId4"/>
    <sheet name="22 Teams" sheetId="9" r:id="rId5"/>
    <sheet name="uspCalcTodaysMatchups" sheetId="3" r:id="rId6"/>
    <sheet name="Bills ADJs" sheetId="18" r:id="rId7"/>
    <sheet name="BSS Flow" sheetId="16" r:id="rId8"/>
    <sheet name="CalcProjectedPoints" sheetId="12" r:id="rId9"/>
    <sheet name="GameStatus" sheetId="19" r:id="rId10"/>
    <sheet name="Avg Atmp" sheetId="14" r:id="rId11"/>
    <sheet name="Post Gm" sheetId="13" r:id="rId12"/>
    <sheet name="Migrate DB" sheetId="11" r:id="rId13"/>
    <sheet name="OurTotalLine Calculations" sheetId="8" r:id="rId14"/>
    <sheet name="Templates" sheetId="4" r:id="rId15"/>
    <sheet name="BSS Update process" sheetId="17" r:id="rId16"/>
    <sheet name="Last Season History Screenshot" sheetId="5" r:id="rId17"/>
    <sheet name="BoxScore Columns" sheetId="15" r:id="rId18"/>
    <sheet name="Bball Screenshot" sheetId="7" r:id="rId19"/>
  </sheets>
  <definedNames>
    <definedName name="_xlnm._FilterDatabase" localSheetId="12" hidden="1">'Migrate DB'!$A$1:$E$95</definedName>
    <definedName name="_xlnm._FilterDatabase" localSheetId="5" hidden="1">uspCalcTodaysMatchups!$A$1:$I$38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9" l="1"/>
  <c r="B8" i="19"/>
  <c r="B9" i="19"/>
  <c r="B2" i="19"/>
  <c r="B11" i="19" l="1"/>
  <c r="B12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71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sharedStrings.xml><?xml version="1.0" encoding="utf-8"?>
<sst xmlns="http://schemas.openxmlformats.org/spreadsheetml/2006/main" count="752" uniqueCount="518">
  <si>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</si>
  <si>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</si>
  <si>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</si>
  <si>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</si>
  <si>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</si>
  <si>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</si>
  <si>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</si>
  <si>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</si>
  <si>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</si>
  <si>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</si>
  <si>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</si>
  <si>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</si>
  <si>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</si>
  <si>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</si>
  <si>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</si>
  <si>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</si>
  <si>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</si>
  <si>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</si>
  <si>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</si>
  <si>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</si>
  <si>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</si>
  <si>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</si>
  <si>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</si>
  <si>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</si>
  <si>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</si>
  <si>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</si>
  <si>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</si>
  <si>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</si>
  <si>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</si>
  <si>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</si>
  <si>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</si>
  <si>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</si>
  <si>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</si>
  <si>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</si>
  <si>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</si>
  <si>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</si>
  <si>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</si>
  <si>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</si>
  <si>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</si>
  <si>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</si>
  <si>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</si>
  <si>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</si>
  <si>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</si>
  <si>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</si>
  <si>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</si>
  <si>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</si>
  <si>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</si>
  <si>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</si>
  <si>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</si>
  <si>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</si>
  <si>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</si>
  <si>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</si>
  <si>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</si>
  <si>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</si>
  <si>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</si>
  <si>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</si>
  <si>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</si>
  <si>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</si>
  <si>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</si>
  <si>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</si>
  <si>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</si>
  <si>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</si>
  <si>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</si>
  <si>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</si>
  <si>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</si>
  <si>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</si>
  <si>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</si>
  <si>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</si>
  <si>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</si>
  <si>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</si>
  <si>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</si>
  <si>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</si>
  <si>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</si>
  <si>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</si>
  <si>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</si>
  <si>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</si>
  <si>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</si>
  <si>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</si>
  <si>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</si>
  <si>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</si>
  <si>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</si>
  <si>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</si>
  <si>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</si>
  <si>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</si>
  <si>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</si>
  <si>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</si>
  <si>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</si>
  <si>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</si>
  <si>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</si>
  <si>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</si>
  <si>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</si>
  <si>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</si>
  <si>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</si>
  <si>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</si>
  <si>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</si>
  <si>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</si>
  <si>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</si>
  <si>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</si>
  <si>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</si>
  <si>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</si>
  <si>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</si>
  <si>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</si>
  <si>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</si>
  <si>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</si>
  <si>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</si>
  <si>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</si>
  <si>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</si>
  <si>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</si>
  <si>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</si>
  <si>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</si>
  <si>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</si>
  <si>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</si>
  <si>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</si>
  <si>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</si>
  <si>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</si>
  <si>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</si>
  <si>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</si>
  <si>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</si>
  <si>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</si>
  <si>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</si>
  <si>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</si>
  <si>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</si>
  <si>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</si>
  <si>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</si>
  <si>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</si>
  <si>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</si>
  <si>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</si>
  <si>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</si>
  <si>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</si>
  <si>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</si>
  <si>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</si>
  <si>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</si>
  <si>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</si>
  <si>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</si>
  <si>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</si>
  <si>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</si>
  <si>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</si>
  <si>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</si>
  <si>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</si>
  <si>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</si>
  <si>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</si>
  <si>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</si>
  <si>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</si>
  <si>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</si>
  <si>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</si>
  <si>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</si>
  <si>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</si>
  <si>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</si>
  <si>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</si>
  <si>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</si>
  <si>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</si>
  <si>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</si>
  <si>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</si>
  <si>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</si>
  <si>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</si>
  <si>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</si>
  <si>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</si>
  <si>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</si>
  <si>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</si>
  <si>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</si>
  <si>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</si>
  <si>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</si>
  <si>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</si>
  <si>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</si>
  <si>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</si>
  <si>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</si>
  <si>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</si>
  <si>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</si>
  <si>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</si>
  <si>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</si>
  <si>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</si>
  <si>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</si>
  <si>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</si>
  <si>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</si>
  <si>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</si>
  <si>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</si>
  <si>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</si>
  <si>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</si>
  <si>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</si>
  <si>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</si>
  <si>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</si>
  <si>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</si>
  <si>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</si>
  <si>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</si>
  <si>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</si>
  <si>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</si>
  <si>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</si>
  <si>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</si>
  <si>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</si>
  <si>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</si>
  <si>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@BxScLinePct</t>
  </si>
  <si>
    <t>@BxScTmStrPct</t>
  </si>
  <si>
    <t>@TmStrAdjPct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</si>
  <si>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</si>
  <si>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</si>
  <si>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</si>
  <si>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</si>
  <si>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</si>
  <si>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</si>
  <si>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</si>
  <si>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</si>
  <si>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</si>
  <si>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</si>
  <si>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</si>
  <si>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</si>
  <si>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</si>
  <si>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</si>
  <si>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</si>
  <si>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</si>
  <si>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</si>
  <si>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</si>
  <si>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</si>
  <si>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</si>
  <si>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</si>
  <si>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</si>
  <si>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</si>
  <si>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</si>
  <si>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</si>
  <si>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</si>
  <si>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</si>
  <si>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</si>
  <si>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</si>
  <si>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</si>
  <si>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</si>
  <si>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</si>
  <si>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</si>
  <si>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</si>
  <si>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</si>
  <si>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</si>
  <si>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</si>
  <si>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</si>
  <si>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</si>
  <si>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</si>
  <si>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</si>
  <si>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</si>
  <si>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</si>
  <si>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</si>
  <si>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</si>
  <si>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</si>
  <si>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</si>
  <si>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</si>
  <si>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</si>
  <si>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</si>
  <si>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</si>
  <si>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</si>
  <si>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</si>
  <si>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</si>
  <si>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</si>
  <si>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</si>
  <si>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</si>
  <si>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</si>
  <si>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</si>
  <si>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</si>
  <si>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</si>
  <si>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</si>
  <si>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</si>
  <si>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</si>
  <si>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</si>
  <si>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</si>
  <si>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</si>
  <si>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</si>
  <si>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</si>
  <si>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</si>
  <si>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</si>
  <si>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</si>
  <si>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</si>
  <si>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</si>
  <si>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</si>
  <si>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</si>
  <si>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</si>
  <si>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</si>
  <si>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</si>
  <si>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</si>
  <si>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</si>
  <si>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</si>
  <si>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</si>
  <si>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</si>
  <si>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</si>
  <si>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</si>
  <si>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</si>
  <si>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</si>
  <si>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</si>
  <si>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</si>
  <si>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</si>
  <si>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</si>
  <si>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</si>
  <si>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</si>
  <si>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</si>
  <si>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</si>
  <si>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</si>
  <si>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</si>
  <si>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</si>
  <si>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</si>
  <si>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</si>
  <si>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</si>
  <si>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</si>
  <si>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</si>
  <si>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</si>
  <si>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</si>
  <si>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</si>
  <si>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</si>
  <si>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</si>
  <si>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</si>
  <si>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</si>
  <si>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</si>
  <si>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</si>
  <si>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</si>
  <si>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</si>
  <si>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</si>
  <si>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</si>
  <si>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</si>
  <si>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</si>
  <si>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</si>
  <si>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</si>
  <si>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</si>
  <si>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</si>
  <si>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</si>
  <si>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</si>
  <si>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</si>
  <si>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</si>
  <si>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</si>
  <si>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</si>
  <si>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</si>
  <si>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</si>
  <si>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</si>
  <si>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</si>
  <si>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</si>
  <si>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</si>
  <si>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</si>
  <si>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</si>
  <si>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</si>
  <si>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</si>
  <si>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</si>
  <si>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</si>
  <si>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</si>
  <si>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</si>
  <si>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</si>
  <si>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</si>
  <si>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</si>
  <si>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</si>
  <si>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</si>
  <si>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</si>
  <si>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</si>
  <si>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</si>
  <si>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</si>
  <si>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</si>
  <si>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</si>
  <si>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</si>
  <si>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</si>
  <si>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</si>
  <si>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</si>
  <si>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</si>
  <si>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</si>
  <si>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</si>
  <si>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</si>
  <si>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</si>
  <si>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</si>
  <si>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</si>
  <si>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</si>
  <si>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</si>
  <si>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</si>
  <si>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</si>
  <si>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</si>
  <si>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</si>
  <si>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</si>
  <si>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</si>
  <si>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</si>
  <si>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</si>
  <si>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</si>
  <si>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</si>
  <si>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</si>
  <si>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</si>
  <si>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</si>
  <si>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</si>
  <si>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</si>
  <si>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</si>
  <si>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</si>
  <si>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</si>
  <si>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</si>
  <si>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</si>
  <si>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</si>
  <si>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</si>
  <si>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</si>
  <si>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</si>
  <si>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</si>
  <si>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</si>
  <si>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</si>
  <si>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</si>
  <si>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</si>
  <si>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</si>
  <si>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</si>
  <si>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</si>
  <si>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</si>
  <si>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</si>
  <si>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</si>
  <si>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</si>
  <si>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</si>
  <si>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</si>
  <si>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</si>
  <si>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</si>
  <si>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</si>
  <si>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</si>
  <si>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</si>
  <si>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</si>
  <si>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</si>
  <si>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</si>
  <si>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</si>
  <si>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</si>
  <si>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</si>
  <si>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</si>
  <si>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</si>
  <si>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</si>
  <si>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</si>
  <si>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</si>
  <si>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</si>
  <si>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</si>
  <si>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</si>
  <si>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</si>
  <si>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</si>
  <si>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</si>
  <si>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</si>
  <si>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</si>
  <si>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</si>
  <si>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</si>
  <si>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</si>
  <si>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</si>
  <si>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</si>
  <si>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</si>
  <si>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</si>
  <si>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</si>
  <si>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</si>
  <si>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</si>
  <si>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</si>
  <si>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</si>
  <si>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</si>
  <si>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</si>
  <si>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</si>
  <si>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</si>
  <si>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</si>
  <si>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</si>
  <si>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</si>
  <si>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</si>
  <si>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</si>
  <si>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</si>
  <si>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</si>
  <si>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</si>
  <si>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</si>
  <si>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</si>
  <si>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</si>
  <si>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</si>
  <si>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</si>
  <si>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</si>
  <si>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</si>
  <si>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</si>
  <si>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</si>
  <si>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</si>
  <si>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</si>
  <si>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</si>
  <si>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</si>
  <si>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</si>
  <si>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</si>
  <si>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</si>
  <si>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</si>
  <si>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</si>
  <si>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</si>
  <si>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</si>
  <si>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</si>
  <si>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</si>
  <si>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</si>
  <si>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</si>
  <si>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</si>
  <si>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</si>
  <si>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Def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</si>
  <si>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</si>
  <si>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</si>
  <si>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</si>
  <si>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</si>
  <si>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</si>
  <si>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</si>
  <si>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</si>
  <si>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NYL</t>
  </si>
  <si>
    <t>PHO</t>
  </si>
  <si>
    <t>LVA</t>
  </si>
  <si>
    <t>SEA</t>
  </si>
  <si>
    <t>WAS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</si>
  <si>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</si>
  <si>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</si>
  <si>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</si>
  <si>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</si>
  <si>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</si>
  <si>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</si>
  <si>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</si>
  <si>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</si>
  <si>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</si>
  <si>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</si>
  <si>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</si>
  <si>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</si>
  <si>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</si>
  <si>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</si>
  <si>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</si>
  <si>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</si>
  <si>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</si>
  <si>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</si>
  <si>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</si>
  <si>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Un/OvAmt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</si>
  <si>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</si>
  <si>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</si>
  <si>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</si>
  <si>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</si>
  <si>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</si>
  <si>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</si>
  <si>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</si>
  <si>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</si>
  <si>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</si>
  <si>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</si>
  <si>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</si>
  <si>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ToDo--&gt;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</si>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</sst>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2" fillId="2" borderId="9" xfId="0" applyFont="1" applyFill="1" applyBorder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0" fillId="0" borderId="1" xfId="0" applyBorder="1"/>
    <xf numFmtId="0" fontId="6" fillId="2" borderId="0" xfId="0" applyFont="1" applyFill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34</xdr:row>
      <xdr:rowOff>514475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36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18</xdr:col>
      <xdr:colOff>86418</xdr:colOff>
      <xdr:row>35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22</xdr:col>
      <xdr:colOff>375141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16</xdr:row>
      <xdr:rowOff>47625</xdr:rowOff>
    </xdr:from>
    <xdr:to>
      <xdr:col>21</xdr:col>
      <xdr:colOff>361948</xdr:colOff>
      <xdr:row>19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21</xdr:col>
      <xdr:colOff>568037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371952</xdr:colOff>
      <xdr:row>28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31</xdr:col>
      <xdr:colOff>305438</xdr:colOff>
      <xdr:row>14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34</xdr:col>
      <xdr:colOff>10973</xdr:colOff>
      <xdr:row>41</xdr:row>
      <xdr:rowOff>181532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27"/>
  <sheetViews>
    <sheetView workbookViewId="0">
      <selection activeCell="D24" sqref="D24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494</v>
      </c>
      <c r="B1" s="51">
        <v>231</v>
      </c>
    </row>
    <row r="2" spans="1:23">
      <c r="A2" t="s">
        <v>367</v>
      </c>
      <c r="B2" s="25">
        <f>C2+D2</f>
        <v>234</v>
      </c>
      <c r="C2">
        <v>123</v>
      </c>
      <c r="D2">
        <v>111</v>
      </c>
    </row>
    <row r="3" spans="1:23">
      <c r="A3" t="s">
        <v>495</v>
      </c>
      <c r="B3" s="25">
        <v>4</v>
      </c>
    </row>
    <row r="4" spans="1:23">
      <c r="A4" t="s">
        <v>496</v>
      </c>
      <c r="B4" s="25">
        <v>1</v>
      </c>
    </row>
    <row r="5" spans="1:23">
      <c r="A5" t="s">
        <v>497</v>
      </c>
      <c r="B5" s="25">
        <v>43</v>
      </c>
    </row>
    <row r="6" spans="1:23">
      <c r="A6" t="s">
        <v>498</v>
      </c>
      <c r="B6" s="51">
        <v>4</v>
      </c>
    </row>
    <row r="7" spans="1:23">
      <c r="A7" t="s">
        <v>499</v>
      </c>
      <c r="B7" s="51">
        <v>12</v>
      </c>
      <c r="D7" s="44"/>
      <c r="E7" s="44"/>
      <c r="F7" s="44"/>
      <c r="G7" s="44"/>
      <c r="H7" s="44"/>
      <c r="I7" s="44"/>
    </row>
    <row r="8" spans="1:23">
      <c r="A8" t="s">
        <v>501</v>
      </c>
      <c r="B8" s="44">
        <f>B1 / (B6*B7)</f>
        <v>4.8125</v>
      </c>
    </row>
    <row r="9" spans="1:23">
      <c r="A9" t="s">
        <v>500</v>
      </c>
      <c r="B9" s="44">
        <f>B6-B3</f>
        <v>0</v>
      </c>
    </row>
    <row r="10" spans="1:23">
      <c r="A10" t="s">
        <v>502</v>
      </c>
      <c r="B10" s="44">
        <f>((B9*B7)+B4)+ B5/60</f>
        <v>1.7166666666666668</v>
      </c>
    </row>
    <row r="11" spans="1:23">
      <c r="A11" t="s">
        <v>503</v>
      </c>
      <c r="B11" s="44">
        <f>B10*B8 + B2</f>
        <v>242.26145833333334</v>
      </c>
      <c r="W11" s="52" t="s">
        <v>505</v>
      </c>
    </row>
    <row r="12" spans="1:23">
      <c r="A12" t="s">
        <v>504</v>
      </c>
      <c r="B12" s="42" t="str">
        <f>IF(B2&gt;B1,"OVER",B11-B1)</f>
        <v>OVER</v>
      </c>
    </row>
    <row r="15" spans="1:23">
      <c r="B15" t="s">
        <v>507</v>
      </c>
    </row>
    <row r="16" spans="1:23">
      <c r="A16" t="s">
        <v>506</v>
      </c>
      <c r="B16" t="s">
        <v>508</v>
      </c>
    </row>
    <row r="18" spans="1:5">
      <c r="A18" t="s">
        <v>509</v>
      </c>
    </row>
    <row r="19" spans="1:5">
      <c r="B19" t="s">
        <v>510</v>
      </c>
    </row>
    <row r="20" spans="1:5">
      <c r="B20" t="s">
        <v>511</v>
      </c>
    </row>
    <row r="22" spans="1:5">
      <c r="A22" t="s">
        <v>512</v>
      </c>
    </row>
    <row r="23" spans="1:5">
      <c r="B23" t="s">
        <v>376</v>
      </c>
    </row>
    <row r="24" spans="1:5">
      <c r="B24" t="s">
        <v>513</v>
      </c>
    </row>
    <row r="27" spans="1:5">
      <c r="B27" t="s">
        <v>515</v>
      </c>
      <c r="C27" t="s">
        <v>471</v>
      </c>
      <c r="D27" t="s">
        <v>514</v>
      </c>
      <c r="E27" t="s">
        <v>513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380</v>
      </c>
      <c r="B1" s="41">
        <v>1</v>
      </c>
      <c r="C1" s="41">
        <v>2</v>
      </c>
      <c r="D1" s="41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 t="shared" ref="C3:D3" si="0">C1*C2</f>
        <v>60</v>
      </c>
      <c r="D3">
        <f t="shared" si="0"/>
        <v>30</v>
      </c>
      <c r="E3">
        <f>SUM(B3:D3)</f>
        <v>110</v>
      </c>
    </row>
    <row r="4" spans="1:5">
      <c r="B4" s="42">
        <f xml:space="preserve"> B2 * (TmTL/TotAtmps)</f>
        <v>18.18181818181818</v>
      </c>
      <c r="C4" s="42">
        <f xml:space="preserve"> C2 * (TmTL/TotAtmps)</f>
        <v>27.272727272727273</v>
      </c>
      <c r="D4" s="42">
        <f xml:space="preserve"> D2 * (TmTL/TotAtmps)</f>
        <v>9.0909090909090899</v>
      </c>
    </row>
    <row r="5" spans="1:5">
      <c r="B5" s="42">
        <f>B4*B1</f>
        <v>18.18181818181818</v>
      </c>
      <c r="C5" s="42">
        <f t="shared" ref="C5:D5" si="1">C4*C1</f>
        <v>54.545454545454547</v>
      </c>
      <c r="D5" s="42">
        <f t="shared" si="1"/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53" t="s">
        <v>372</v>
      </c>
      <c r="K1" s="53"/>
      <c r="L1" s="53"/>
    </row>
    <row r="2" spans="1:15">
      <c r="A2" t="s">
        <v>376</v>
      </c>
      <c r="B2" t="s">
        <v>117</v>
      </c>
      <c r="C2" t="s">
        <v>377</v>
      </c>
      <c r="D2" t="s">
        <v>375</v>
      </c>
      <c r="E2" t="s">
        <v>368</v>
      </c>
      <c r="F2" t="s">
        <v>369</v>
      </c>
      <c r="G2" t="s">
        <v>370</v>
      </c>
      <c r="H2" t="s">
        <v>371</v>
      </c>
      <c r="I2" t="s">
        <v>367</v>
      </c>
      <c r="J2" t="s">
        <v>355</v>
      </c>
      <c r="K2" t="s">
        <v>356</v>
      </c>
      <c r="L2" t="s">
        <v>357</v>
      </c>
      <c r="M2" t="s">
        <v>373</v>
      </c>
      <c r="N2" t="s">
        <v>374</v>
      </c>
      <c r="O2" t="s">
        <v>359</v>
      </c>
    </row>
    <row r="3" spans="1:15">
      <c r="B3" s="53" t="s">
        <v>33</v>
      </c>
      <c r="C3" s="10" t="s">
        <v>378</v>
      </c>
      <c r="D3" t="s">
        <v>353</v>
      </c>
    </row>
    <row r="4" spans="1:15">
      <c r="B4" s="53"/>
      <c r="C4" s="10" t="s">
        <v>378</v>
      </c>
      <c r="D4" t="s">
        <v>354</v>
      </c>
    </row>
    <row r="5" spans="1:15">
      <c r="B5" s="53"/>
      <c r="C5" s="10" t="s">
        <v>379</v>
      </c>
      <c r="D5" t="s">
        <v>366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2" activePane="bottomLeft" state="frozen"/>
      <selection pane="bottomLeft" activeCell="N76" sqref="N76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>
      <c r="A1" s="8" t="s">
        <v>251</v>
      </c>
      <c r="B1" s="8" t="s">
        <v>252</v>
      </c>
      <c r="C1" s="8" t="s">
        <v>253</v>
      </c>
      <c r="D1" s="8" t="s">
        <v>254</v>
      </c>
      <c r="E1" s="38" t="s">
        <v>334</v>
      </c>
    </row>
    <row r="2" spans="1:5" hidden="1">
      <c r="A2" t="s">
        <v>255</v>
      </c>
      <c r="B2" t="s">
        <v>256</v>
      </c>
      <c r="C2" s="37">
        <v>43841</v>
      </c>
      <c r="D2" s="37">
        <v>43841</v>
      </c>
      <c r="E2" t="s">
        <v>335</v>
      </c>
    </row>
    <row r="3" spans="1:5" hidden="1">
      <c r="A3" t="s">
        <v>255</v>
      </c>
      <c r="B3" t="s">
        <v>257</v>
      </c>
      <c r="C3" s="37">
        <v>43983</v>
      </c>
      <c r="D3" s="37">
        <v>43996</v>
      </c>
    </row>
    <row r="4" spans="1:5" hidden="1">
      <c r="A4" t="s">
        <v>255</v>
      </c>
      <c r="B4" t="s">
        <v>258</v>
      </c>
      <c r="C4" s="37">
        <v>43809</v>
      </c>
      <c r="D4" s="37">
        <v>43809</v>
      </c>
      <c r="E4" t="s">
        <v>335</v>
      </c>
    </row>
    <row r="5" spans="1:5" hidden="1">
      <c r="A5" t="s">
        <v>255</v>
      </c>
      <c r="B5" t="s">
        <v>259</v>
      </c>
      <c r="C5" s="37">
        <v>44001</v>
      </c>
      <c r="D5" s="37">
        <v>44001</v>
      </c>
    </row>
    <row r="6" spans="1:5" hidden="1">
      <c r="A6" t="s">
        <v>255</v>
      </c>
      <c r="B6" t="s">
        <v>260</v>
      </c>
      <c r="C6" s="37">
        <v>43998</v>
      </c>
      <c r="D6" s="37">
        <v>43998</v>
      </c>
    </row>
    <row r="7" spans="1:5" hidden="1">
      <c r="A7" t="s">
        <v>255</v>
      </c>
      <c r="B7" t="s">
        <v>261</v>
      </c>
      <c r="C7" s="37">
        <v>43810</v>
      </c>
      <c r="D7" s="37">
        <v>43810</v>
      </c>
      <c r="E7" t="s">
        <v>335</v>
      </c>
    </row>
    <row r="8" spans="1:5" hidden="1">
      <c r="A8" t="s">
        <v>255</v>
      </c>
      <c r="B8" t="s">
        <v>262</v>
      </c>
      <c r="C8" s="37">
        <v>43809</v>
      </c>
      <c r="D8" s="37">
        <v>43809</v>
      </c>
      <c r="E8" t="s">
        <v>335</v>
      </c>
    </row>
    <row r="9" spans="1:5" hidden="1">
      <c r="A9" t="s">
        <v>255</v>
      </c>
      <c r="B9" t="s">
        <v>263</v>
      </c>
      <c r="C9" s="37">
        <v>43809</v>
      </c>
      <c r="D9" s="37">
        <v>43809</v>
      </c>
      <c r="E9" t="s">
        <v>335</v>
      </c>
    </row>
    <row r="10" spans="1:5" hidden="1">
      <c r="A10" t="s">
        <v>255</v>
      </c>
      <c r="B10" t="s">
        <v>264</v>
      </c>
      <c r="C10" s="37">
        <v>43836</v>
      </c>
      <c r="D10" s="37">
        <v>43836</v>
      </c>
    </row>
    <row r="11" spans="1:5" hidden="1">
      <c r="A11" t="s">
        <v>255</v>
      </c>
      <c r="B11" t="s">
        <v>265</v>
      </c>
      <c r="C11" s="37">
        <v>43841</v>
      </c>
      <c r="D11" s="37">
        <v>43841</v>
      </c>
    </row>
    <row r="12" spans="1:5" hidden="1">
      <c r="A12" t="s">
        <v>255</v>
      </c>
      <c r="B12" t="s">
        <v>266</v>
      </c>
      <c r="C12" s="37">
        <v>43857</v>
      </c>
      <c r="D12" s="37">
        <v>43857</v>
      </c>
      <c r="E12" t="s">
        <v>335</v>
      </c>
    </row>
    <row r="13" spans="1:5" hidden="1">
      <c r="A13" t="s">
        <v>267</v>
      </c>
      <c r="B13" t="s">
        <v>13</v>
      </c>
      <c r="C13" s="37">
        <v>43883</v>
      </c>
      <c r="D13" s="37">
        <v>43883</v>
      </c>
      <c r="E13" t="s">
        <v>335</v>
      </c>
    </row>
    <row r="14" spans="1:5" hidden="1">
      <c r="A14" t="s">
        <v>267</v>
      </c>
      <c r="B14" t="s">
        <v>1</v>
      </c>
      <c r="C14" s="37">
        <v>42427</v>
      </c>
      <c r="D14" s="37">
        <v>42427</v>
      </c>
      <c r="E14" t="s">
        <v>335</v>
      </c>
    </row>
    <row r="15" spans="1:5" hidden="1">
      <c r="A15" t="s">
        <v>267</v>
      </c>
      <c r="B15" t="s">
        <v>2</v>
      </c>
      <c r="C15" s="37">
        <v>43811</v>
      </c>
      <c r="D15" s="37">
        <v>43811</v>
      </c>
    </row>
    <row r="16" spans="1:5" hidden="1">
      <c r="A16" t="s">
        <v>267</v>
      </c>
      <c r="B16" t="s">
        <v>3</v>
      </c>
      <c r="C16" s="37">
        <v>43781</v>
      </c>
      <c r="D16" s="37">
        <v>43792</v>
      </c>
    </row>
    <row r="17" spans="1:4" hidden="1">
      <c r="A17" t="s">
        <v>267</v>
      </c>
      <c r="B17" t="s">
        <v>4</v>
      </c>
      <c r="C17" s="37">
        <v>43766</v>
      </c>
      <c r="D17" s="37">
        <v>43766</v>
      </c>
    </row>
    <row r="18" spans="1:4" hidden="1">
      <c r="A18" t="s">
        <v>267</v>
      </c>
      <c r="B18" t="s">
        <v>5</v>
      </c>
      <c r="C18" s="37">
        <v>43792</v>
      </c>
      <c r="D18" s="37">
        <v>43792</v>
      </c>
    </row>
    <row r="19" spans="1:4" hidden="1">
      <c r="A19" t="s">
        <v>267</v>
      </c>
      <c r="B19" t="s">
        <v>268</v>
      </c>
      <c r="C19" s="37">
        <v>43804</v>
      </c>
      <c r="D19" s="37">
        <v>43804</v>
      </c>
    </row>
    <row r="20" spans="1:4" hidden="1">
      <c r="A20" t="s">
        <v>267</v>
      </c>
      <c r="B20" t="s">
        <v>269</v>
      </c>
      <c r="C20" s="37">
        <v>43982</v>
      </c>
      <c r="D20" s="37">
        <v>43995</v>
      </c>
    </row>
    <row r="21" spans="1:4" hidden="1">
      <c r="A21" t="s">
        <v>267</v>
      </c>
      <c r="B21" t="s">
        <v>270</v>
      </c>
      <c r="C21" s="37">
        <v>43960</v>
      </c>
      <c r="D21" s="37">
        <v>43960</v>
      </c>
    </row>
    <row r="22" spans="1:4" hidden="1">
      <c r="A22" t="s">
        <v>267</v>
      </c>
      <c r="B22" t="s">
        <v>7</v>
      </c>
      <c r="C22" s="37">
        <v>43998</v>
      </c>
      <c r="D22" s="37">
        <v>44003</v>
      </c>
    </row>
    <row r="23" spans="1:4" hidden="1">
      <c r="A23" t="s">
        <v>267</v>
      </c>
      <c r="B23" t="s">
        <v>271</v>
      </c>
      <c r="C23" s="37">
        <v>43883</v>
      </c>
      <c r="D23" s="37">
        <v>43883</v>
      </c>
    </row>
    <row r="24" spans="1:4" hidden="1">
      <c r="A24" t="s">
        <v>267</v>
      </c>
      <c r="B24" t="s">
        <v>272</v>
      </c>
      <c r="C24" s="37">
        <v>43998</v>
      </c>
      <c r="D24" s="37">
        <v>43998</v>
      </c>
    </row>
    <row r="25" spans="1:4" hidden="1">
      <c r="A25" t="s">
        <v>267</v>
      </c>
      <c r="B25" t="s">
        <v>273</v>
      </c>
      <c r="C25" s="37">
        <v>43855</v>
      </c>
      <c r="D25" s="37">
        <v>43855</v>
      </c>
    </row>
    <row r="26" spans="1:4" hidden="1">
      <c r="A26" t="s">
        <v>267</v>
      </c>
      <c r="B26" t="s">
        <v>274</v>
      </c>
      <c r="C26" s="37">
        <v>43855</v>
      </c>
      <c r="D26" s="37">
        <v>43857</v>
      </c>
    </row>
    <row r="27" spans="1:4" hidden="1">
      <c r="A27" t="s">
        <v>267</v>
      </c>
      <c r="B27" t="s">
        <v>275</v>
      </c>
      <c r="C27" s="37">
        <v>43995</v>
      </c>
      <c r="D27" s="37">
        <v>43995</v>
      </c>
    </row>
    <row r="28" spans="1:4" hidden="1">
      <c r="A28" t="s">
        <v>267</v>
      </c>
      <c r="B28" t="s">
        <v>12</v>
      </c>
      <c r="C28" s="37">
        <v>43963</v>
      </c>
      <c r="D28" s="37">
        <v>43963</v>
      </c>
    </row>
    <row r="29" spans="1:4" hidden="1">
      <c r="A29" t="s">
        <v>267</v>
      </c>
      <c r="B29" t="s">
        <v>276</v>
      </c>
      <c r="C29" s="37">
        <v>43875</v>
      </c>
      <c r="D29" s="37">
        <v>43989</v>
      </c>
    </row>
    <row r="30" spans="1:4" hidden="1">
      <c r="A30" t="s">
        <v>267</v>
      </c>
      <c r="B30" t="s">
        <v>15</v>
      </c>
      <c r="C30" s="37">
        <v>43935</v>
      </c>
      <c r="D30" s="37">
        <v>43992</v>
      </c>
    </row>
    <row r="31" spans="1:4" hidden="1">
      <c r="A31" t="s">
        <v>267</v>
      </c>
      <c r="B31" t="s">
        <v>277</v>
      </c>
      <c r="C31" s="37">
        <v>43988</v>
      </c>
      <c r="D31" s="37">
        <v>43989</v>
      </c>
    </row>
    <row r="32" spans="1:4" hidden="1">
      <c r="A32" t="s">
        <v>267</v>
      </c>
      <c r="B32" t="s">
        <v>278</v>
      </c>
      <c r="C32" s="37">
        <v>43845</v>
      </c>
      <c r="D32" s="37">
        <v>43848</v>
      </c>
    </row>
    <row r="33" spans="1:5" hidden="1">
      <c r="A33" t="s">
        <v>267</v>
      </c>
      <c r="B33" t="s">
        <v>17</v>
      </c>
      <c r="C33" s="37">
        <v>43845</v>
      </c>
      <c r="D33" s="37">
        <v>43997</v>
      </c>
    </row>
    <row r="34" spans="1:5" hidden="1">
      <c r="A34" t="s">
        <v>267</v>
      </c>
      <c r="B34" t="s">
        <v>279</v>
      </c>
      <c r="C34" s="37">
        <v>43996</v>
      </c>
      <c r="D34" s="37">
        <v>43996</v>
      </c>
    </row>
    <row r="35" spans="1:5" hidden="1">
      <c r="A35" t="s">
        <v>267</v>
      </c>
      <c r="B35" t="s">
        <v>18</v>
      </c>
      <c r="C35" s="37">
        <v>43873</v>
      </c>
      <c r="D35" s="37">
        <v>43876</v>
      </c>
    </row>
    <row r="36" spans="1:5" hidden="1">
      <c r="A36" t="s">
        <v>267</v>
      </c>
      <c r="B36" t="s">
        <v>19</v>
      </c>
      <c r="C36" s="37">
        <v>43939</v>
      </c>
      <c r="D36" s="37">
        <v>43939</v>
      </c>
    </row>
    <row r="37" spans="1:5" hidden="1">
      <c r="A37" t="s">
        <v>267</v>
      </c>
      <c r="B37" t="s">
        <v>280</v>
      </c>
      <c r="C37" s="37">
        <v>43883</v>
      </c>
      <c r="D37" s="37">
        <v>43924</v>
      </c>
    </row>
    <row r="38" spans="1:5" hidden="1">
      <c r="A38" t="s">
        <v>281</v>
      </c>
      <c r="B38" t="s">
        <v>282</v>
      </c>
      <c r="C38" s="37">
        <v>43962</v>
      </c>
      <c r="D38" s="37">
        <v>43962</v>
      </c>
    </row>
    <row r="39" spans="1:5" hidden="1">
      <c r="A39" t="s">
        <v>281</v>
      </c>
      <c r="B39" t="s">
        <v>283</v>
      </c>
      <c r="C39" s="37">
        <v>43845</v>
      </c>
      <c r="D39" s="37">
        <v>43845</v>
      </c>
    </row>
    <row r="40" spans="1:5" hidden="1">
      <c r="A40" t="s">
        <v>281</v>
      </c>
      <c r="B40" t="s">
        <v>284</v>
      </c>
      <c r="C40" s="37">
        <v>43465</v>
      </c>
      <c r="D40" s="37">
        <v>43465</v>
      </c>
    </row>
    <row r="41" spans="1:5" hidden="1">
      <c r="A41" t="s">
        <v>285</v>
      </c>
      <c r="B41" t="s">
        <v>286</v>
      </c>
      <c r="C41" s="37">
        <v>43988</v>
      </c>
      <c r="D41" s="37">
        <v>43988</v>
      </c>
    </row>
    <row r="42" spans="1:5" hidden="1">
      <c r="A42" t="s">
        <v>285</v>
      </c>
      <c r="B42" t="s">
        <v>287</v>
      </c>
      <c r="C42" s="37">
        <v>43989</v>
      </c>
      <c r="D42" s="37">
        <v>43989</v>
      </c>
    </row>
    <row r="43" spans="1:5" hidden="1">
      <c r="A43" t="s">
        <v>288</v>
      </c>
      <c r="B43" t="s">
        <v>289</v>
      </c>
      <c r="C43" s="37">
        <v>43872</v>
      </c>
      <c r="D43" s="37">
        <v>43872</v>
      </c>
    </row>
    <row r="44" spans="1:5">
      <c r="A44" t="s">
        <v>290</v>
      </c>
      <c r="B44" t="s">
        <v>291</v>
      </c>
      <c r="C44" s="37">
        <v>44001</v>
      </c>
      <c r="D44" s="37">
        <v>44001</v>
      </c>
    </row>
    <row r="45" spans="1:5">
      <c r="A45" t="s">
        <v>290</v>
      </c>
      <c r="B45" t="s">
        <v>233</v>
      </c>
      <c r="C45" s="37">
        <v>43989</v>
      </c>
      <c r="D45" s="37">
        <v>43989</v>
      </c>
    </row>
    <row r="46" spans="1:5" hidden="1">
      <c r="A46" t="s">
        <v>290</v>
      </c>
      <c r="B46" t="s">
        <v>292</v>
      </c>
      <c r="C46" s="37">
        <v>43858</v>
      </c>
      <c r="D46" s="37">
        <v>43858</v>
      </c>
      <c r="E46" t="s">
        <v>335</v>
      </c>
    </row>
    <row r="47" spans="1:5" hidden="1">
      <c r="A47" t="s">
        <v>290</v>
      </c>
      <c r="B47" t="s">
        <v>293</v>
      </c>
      <c r="C47" s="37">
        <v>43992</v>
      </c>
      <c r="D47" s="37">
        <v>43992</v>
      </c>
      <c r="E47" t="s">
        <v>335</v>
      </c>
    </row>
    <row r="48" spans="1:5" hidden="1">
      <c r="A48" t="s">
        <v>290</v>
      </c>
      <c r="B48" t="s">
        <v>294</v>
      </c>
      <c r="C48" s="37">
        <v>42427</v>
      </c>
      <c r="D48" s="37">
        <v>43151</v>
      </c>
      <c r="E48" t="s">
        <v>335</v>
      </c>
    </row>
    <row r="49" spans="1:5" hidden="1">
      <c r="A49" t="s">
        <v>290</v>
      </c>
      <c r="B49" t="s">
        <v>295</v>
      </c>
      <c r="C49" s="37">
        <v>42422</v>
      </c>
      <c r="D49" s="37">
        <v>42427</v>
      </c>
      <c r="E49" t="s">
        <v>335</v>
      </c>
    </row>
    <row r="50" spans="1:5">
      <c r="A50" t="s">
        <v>290</v>
      </c>
      <c r="B50" t="s">
        <v>296</v>
      </c>
      <c r="C50" s="37">
        <v>43962</v>
      </c>
      <c r="D50" s="37">
        <v>43962</v>
      </c>
    </row>
    <row r="51" spans="1:5" hidden="1">
      <c r="A51" t="s">
        <v>290</v>
      </c>
      <c r="B51" t="s">
        <v>297</v>
      </c>
      <c r="C51" s="37">
        <v>43842</v>
      </c>
      <c r="D51" s="37">
        <v>43842</v>
      </c>
      <c r="E51" t="s">
        <v>335</v>
      </c>
    </row>
    <row r="52" spans="1:5" hidden="1">
      <c r="A52" t="s">
        <v>290</v>
      </c>
      <c r="B52" t="s">
        <v>298</v>
      </c>
      <c r="C52" s="37">
        <v>43151</v>
      </c>
      <c r="D52" s="37">
        <v>43478</v>
      </c>
      <c r="E52" t="s">
        <v>335</v>
      </c>
    </row>
    <row r="53" spans="1:5" hidden="1">
      <c r="A53" t="s">
        <v>290</v>
      </c>
      <c r="B53" t="s">
        <v>299</v>
      </c>
      <c r="C53" s="37">
        <v>43151</v>
      </c>
      <c r="D53" s="37">
        <v>43989</v>
      </c>
      <c r="E53" t="s">
        <v>335</v>
      </c>
    </row>
    <row r="54" spans="1:5" hidden="1">
      <c r="A54" t="s">
        <v>290</v>
      </c>
      <c r="B54" t="s">
        <v>300</v>
      </c>
      <c r="C54" s="37">
        <v>44002</v>
      </c>
      <c r="D54" s="37">
        <v>44002</v>
      </c>
      <c r="E54" t="s">
        <v>335</v>
      </c>
    </row>
    <row r="55" spans="1:5" hidden="1">
      <c r="A55" t="s">
        <v>290</v>
      </c>
      <c r="B55" t="s">
        <v>301</v>
      </c>
      <c r="C55" s="37">
        <v>42823</v>
      </c>
      <c r="D55" s="37">
        <v>42823</v>
      </c>
      <c r="E55" t="s">
        <v>335</v>
      </c>
    </row>
    <row r="56" spans="1:5">
      <c r="A56" t="s">
        <v>290</v>
      </c>
      <c r="B56" t="s">
        <v>235</v>
      </c>
      <c r="C56" s="37">
        <v>43833</v>
      </c>
      <c r="D56" s="37">
        <v>43873</v>
      </c>
    </row>
    <row r="57" spans="1:5" hidden="1">
      <c r="A57" t="s">
        <v>290</v>
      </c>
      <c r="B57" t="s">
        <v>302</v>
      </c>
      <c r="C57" s="37">
        <v>43992</v>
      </c>
      <c r="D57" s="37">
        <v>43992</v>
      </c>
      <c r="E57" t="s">
        <v>335</v>
      </c>
    </row>
    <row r="58" spans="1:5" hidden="1">
      <c r="A58" t="s">
        <v>290</v>
      </c>
      <c r="B58" t="s">
        <v>303</v>
      </c>
      <c r="C58" s="37">
        <v>43996</v>
      </c>
      <c r="D58" s="37">
        <v>43996</v>
      </c>
      <c r="E58" t="s">
        <v>335</v>
      </c>
    </row>
    <row r="59" spans="1:5" hidden="1">
      <c r="A59" t="s">
        <v>290</v>
      </c>
      <c r="B59" t="s">
        <v>304</v>
      </c>
      <c r="C59" s="37">
        <v>42400</v>
      </c>
      <c r="D59" s="37">
        <v>42400</v>
      </c>
      <c r="E59" t="s">
        <v>335</v>
      </c>
    </row>
    <row r="60" spans="1:5">
      <c r="A60" t="s">
        <v>290</v>
      </c>
      <c r="B60" t="s">
        <v>305</v>
      </c>
      <c r="C60" s="37">
        <v>43851</v>
      </c>
      <c r="D60" s="37">
        <v>43996</v>
      </c>
    </row>
    <row r="61" spans="1:5" hidden="1">
      <c r="A61" t="s">
        <v>290</v>
      </c>
      <c r="B61" t="s">
        <v>306</v>
      </c>
      <c r="C61" s="37">
        <v>43982</v>
      </c>
      <c r="D61" s="37">
        <v>43996</v>
      </c>
      <c r="E61" t="s">
        <v>335</v>
      </c>
    </row>
    <row r="62" spans="1:5" hidden="1">
      <c r="A62" t="s">
        <v>290</v>
      </c>
      <c r="B62" t="s">
        <v>307</v>
      </c>
      <c r="C62" s="37">
        <v>43819</v>
      </c>
      <c r="D62" s="37">
        <v>43982</v>
      </c>
      <c r="E62" t="s">
        <v>335</v>
      </c>
    </row>
    <row r="63" spans="1:5" hidden="1">
      <c r="A63" t="s">
        <v>290</v>
      </c>
      <c r="B63" t="s">
        <v>308</v>
      </c>
      <c r="C63" s="37">
        <v>43798</v>
      </c>
      <c r="D63" s="37">
        <v>43799</v>
      </c>
      <c r="E63" t="s">
        <v>335</v>
      </c>
    </row>
    <row r="64" spans="1:5">
      <c r="A64" t="s">
        <v>290</v>
      </c>
      <c r="B64" t="s">
        <v>309</v>
      </c>
      <c r="C64" s="37">
        <v>43974</v>
      </c>
      <c r="D64" s="37">
        <v>43974</v>
      </c>
    </row>
    <row r="65" spans="1:5">
      <c r="A65" t="s">
        <v>290</v>
      </c>
      <c r="B65" t="s">
        <v>186</v>
      </c>
      <c r="C65" s="37">
        <v>43845</v>
      </c>
      <c r="D65" s="37">
        <v>43845</v>
      </c>
    </row>
    <row r="66" spans="1:5">
      <c r="A66" t="s">
        <v>290</v>
      </c>
      <c r="B66" t="s">
        <v>310</v>
      </c>
      <c r="C66" s="37">
        <v>44001</v>
      </c>
      <c r="D66" s="37">
        <v>44001</v>
      </c>
    </row>
    <row r="67" spans="1:5">
      <c r="A67" t="s">
        <v>290</v>
      </c>
      <c r="B67" t="s">
        <v>311</v>
      </c>
      <c r="C67" s="37">
        <v>43850</v>
      </c>
      <c r="D67" s="37">
        <v>43850</v>
      </c>
    </row>
    <row r="68" spans="1:5">
      <c r="A68" t="s">
        <v>290</v>
      </c>
      <c r="B68" t="s">
        <v>232</v>
      </c>
      <c r="C68" s="37">
        <v>43827</v>
      </c>
      <c r="D68" s="37">
        <v>43827</v>
      </c>
    </row>
    <row r="69" spans="1:5">
      <c r="A69" t="s">
        <v>290</v>
      </c>
      <c r="B69" t="s">
        <v>312</v>
      </c>
      <c r="C69" s="37">
        <v>42400</v>
      </c>
      <c r="D69" s="37">
        <v>42400</v>
      </c>
    </row>
    <row r="70" spans="1:5">
      <c r="A70" t="s">
        <v>290</v>
      </c>
      <c r="B70" t="s">
        <v>313</v>
      </c>
      <c r="C70" s="37">
        <v>43996</v>
      </c>
      <c r="D70" s="37">
        <v>43997</v>
      </c>
    </row>
    <row r="71" spans="1:5" hidden="1">
      <c r="A71" t="s">
        <v>290</v>
      </c>
      <c r="B71" t="s">
        <v>314</v>
      </c>
      <c r="C71" s="37">
        <v>43996</v>
      </c>
      <c r="D71" s="37">
        <v>43997</v>
      </c>
      <c r="E71" t="s">
        <v>335</v>
      </c>
    </row>
    <row r="72" spans="1:5" hidden="1">
      <c r="A72" t="s">
        <v>290</v>
      </c>
      <c r="B72" t="s">
        <v>315</v>
      </c>
      <c r="C72" s="37">
        <v>43995</v>
      </c>
      <c r="D72" s="37">
        <v>43995</v>
      </c>
      <c r="E72" t="s">
        <v>335</v>
      </c>
    </row>
    <row r="73" spans="1:5" hidden="1">
      <c r="A73" t="s">
        <v>290</v>
      </c>
      <c r="B73" t="s">
        <v>316</v>
      </c>
      <c r="C73" s="37">
        <v>43992</v>
      </c>
      <c r="D73" s="37">
        <v>43992</v>
      </c>
      <c r="E73" t="s">
        <v>335</v>
      </c>
    </row>
    <row r="74" spans="1:5">
      <c r="A74" t="s">
        <v>290</v>
      </c>
      <c r="B74" t="s">
        <v>317</v>
      </c>
      <c r="C74" s="37">
        <v>43809</v>
      </c>
      <c r="D74" s="37">
        <v>43809</v>
      </c>
    </row>
    <row r="75" spans="1:5">
      <c r="A75" t="s">
        <v>290</v>
      </c>
      <c r="B75" t="s">
        <v>318</v>
      </c>
      <c r="C75" s="37">
        <v>43975</v>
      </c>
      <c r="D75" s="37">
        <v>43975</v>
      </c>
    </row>
    <row r="76" spans="1:5">
      <c r="A76" t="s">
        <v>290</v>
      </c>
      <c r="B76" t="s">
        <v>117</v>
      </c>
      <c r="C76" s="37">
        <v>43975</v>
      </c>
      <c r="D76" s="37">
        <v>43975</v>
      </c>
    </row>
    <row r="77" spans="1:5" hidden="1">
      <c r="A77" t="s">
        <v>290</v>
      </c>
      <c r="B77" t="s">
        <v>319</v>
      </c>
      <c r="C77" s="37">
        <v>43846</v>
      </c>
      <c r="D77" s="37">
        <v>43846</v>
      </c>
      <c r="E77" t="s">
        <v>335</v>
      </c>
    </row>
    <row r="78" spans="1:5" hidden="1">
      <c r="A78" t="s">
        <v>290</v>
      </c>
      <c r="B78" t="s">
        <v>320</v>
      </c>
      <c r="C78" s="37">
        <v>43187</v>
      </c>
      <c r="D78" s="37">
        <v>43810</v>
      </c>
      <c r="E78" t="s">
        <v>335</v>
      </c>
    </row>
    <row r="79" spans="1:5">
      <c r="A79" t="s">
        <v>290</v>
      </c>
      <c r="B79" t="s">
        <v>321</v>
      </c>
      <c r="C79" s="37">
        <v>43975</v>
      </c>
      <c r="D79" s="37">
        <v>43975</v>
      </c>
    </row>
    <row r="80" spans="1:5">
      <c r="A80" t="s">
        <v>290</v>
      </c>
      <c r="B80" t="s">
        <v>43</v>
      </c>
      <c r="C80" s="37">
        <v>43988</v>
      </c>
      <c r="D80" s="37">
        <v>43988</v>
      </c>
    </row>
    <row r="81" spans="1:5">
      <c r="A81" t="s">
        <v>290</v>
      </c>
      <c r="B81" t="s">
        <v>46</v>
      </c>
      <c r="C81" s="37">
        <v>43844</v>
      </c>
      <c r="D81" s="37">
        <v>43845</v>
      </c>
    </row>
    <row r="82" spans="1:5" hidden="1">
      <c r="A82" t="s">
        <v>290</v>
      </c>
      <c r="B82" t="s">
        <v>322</v>
      </c>
      <c r="C82" s="37">
        <v>43975</v>
      </c>
      <c r="D82" s="37">
        <v>43995</v>
      </c>
      <c r="E82" t="s">
        <v>335</v>
      </c>
    </row>
    <row r="83" spans="1:5">
      <c r="A83" t="s">
        <v>290</v>
      </c>
      <c r="B83" t="s">
        <v>44</v>
      </c>
      <c r="C83" s="37">
        <v>44002</v>
      </c>
      <c r="D83" s="37">
        <v>44002</v>
      </c>
    </row>
    <row r="84" spans="1:5" hidden="1">
      <c r="A84" t="s">
        <v>290</v>
      </c>
      <c r="B84" t="s">
        <v>323</v>
      </c>
      <c r="C84" s="37">
        <v>43823</v>
      </c>
      <c r="D84" s="37">
        <v>43843</v>
      </c>
      <c r="E84" t="s">
        <v>335</v>
      </c>
    </row>
    <row r="85" spans="1:5">
      <c r="A85" t="s">
        <v>290</v>
      </c>
      <c r="B85" t="s">
        <v>234</v>
      </c>
      <c r="C85" s="37">
        <v>43995</v>
      </c>
      <c r="D85" s="37">
        <v>43995</v>
      </c>
    </row>
    <row r="86" spans="1:5">
      <c r="A86" t="s">
        <v>290</v>
      </c>
      <c r="B86" t="s">
        <v>324</v>
      </c>
      <c r="C86" s="37">
        <v>43465</v>
      </c>
      <c r="D86" s="37">
        <v>43465</v>
      </c>
      <c r="E86" t="s">
        <v>336</v>
      </c>
    </row>
    <row r="87" spans="1:5">
      <c r="A87" t="s">
        <v>290</v>
      </c>
      <c r="B87" t="s">
        <v>325</v>
      </c>
      <c r="C87" s="37">
        <v>42485</v>
      </c>
      <c r="D87" s="37">
        <v>43184</v>
      </c>
      <c r="E87" t="s">
        <v>336</v>
      </c>
    </row>
    <row r="88" spans="1:5">
      <c r="A88" t="s">
        <v>290</v>
      </c>
      <c r="B88" t="s">
        <v>326</v>
      </c>
      <c r="C88" s="37">
        <v>43988</v>
      </c>
      <c r="D88" s="37">
        <v>44000</v>
      </c>
    </row>
    <row r="89" spans="1:5">
      <c r="A89" t="s">
        <v>290</v>
      </c>
      <c r="B89" t="s">
        <v>327</v>
      </c>
      <c r="C89" s="37">
        <v>43829</v>
      </c>
      <c r="D89" s="37">
        <v>43829</v>
      </c>
    </row>
    <row r="90" spans="1:5" hidden="1">
      <c r="A90" t="s">
        <v>290</v>
      </c>
      <c r="B90" t="s">
        <v>328</v>
      </c>
      <c r="C90" s="37">
        <v>43820</v>
      </c>
      <c r="D90" s="37">
        <v>43820</v>
      </c>
      <c r="E90" t="s">
        <v>335</v>
      </c>
    </row>
    <row r="91" spans="1:5" hidden="1">
      <c r="A91" t="s">
        <v>290</v>
      </c>
      <c r="B91" t="s">
        <v>329</v>
      </c>
      <c r="C91" s="37">
        <v>42693</v>
      </c>
      <c r="D91" s="37">
        <v>43800</v>
      </c>
      <c r="E91" t="s">
        <v>335</v>
      </c>
    </row>
    <row r="92" spans="1:5" hidden="1">
      <c r="A92" t="s">
        <v>290</v>
      </c>
      <c r="B92" t="s">
        <v>330</v>
      </c>
      <c r="C92" s="37">
        <v>43466</v>
      </c>
      <c r="D92" s="37">
        <v>43800</v>
      </c>
      <c r="E92" t="s">
        <v>335</v>
      </c>
    </row>
    <row r="93" spans="1:5" hidden="1">
      <c r="A93" t="s">
        <v>290</v>
      </c>
      <c r="B93" t="s">
        <v>331</v>
      </c>
      <c r="C93" s="37">
        <v>43780</v>
      </c>
      <c r="D93" s="37">
        <v>43836</v>
      </c>
      <c r="E93" t="s">
        <v>335</v>
      </c>
    </row>
    <row r="94" spans="1:5" hidden="1">
      <c r="A94" t="s">
        <v>290</v>
      </c>
      <c r="B94" t="s">
        <v>332</v>
      </c>
      <c r="C94" s="37">
        <v>43968</v>
      </c>
      <c r="D94" s="37">
        <v>43968</v>
      </c>
      <c r="E94" t="s">
        <v>335</v>
      </c>
    </row>
    <row r="95" spans="1:5" hidden="1">
      <c r="A95" t="s">
        <v>290</v>
      </c>
      <c r="B95" t="s">
        <v>333</v>
      </c>
      <c r="C95" s="37">
        <v>43465</v>
      </c>
      <c r="D95" s="37">
        <v>43820</v>
      </c>
      <c r="E95" t="s">
        <v>335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H9" sqref="H9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 t="shared" ref="C8:C9" si="0"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 t="shared" si="0"/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453</v>
      </c>
    </row>
    <row r="2" spans="1:5">
      <c r="A2" t="s">
        <v>450</v>
      </c>
      <c r="B2" t="s">
        <v>355</v>
      </c>
      <c r="C2" t="s">
        <v>452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 t="shared" ref="C4:C5" si="0">A4*B4</f>
        <v>50</v>
      </c>
    </row>
    <row r="5" spans="1:5">
      <c r="A5">
        <v>3</v>
      </c>
      <c r="B5">
        <v>10</v>
      </c>
      <c r="C5">
        <f t="shared" si="0"/>
        <v>30</v>
      </c>
    </row>
    <row r="6" spans="1:5">
      <c r="A6" t="s">
        <v>451</v>
      </c>
      <c r="B6" t="s">
        <v>455</v>
      </c>
      <c r="C6">
        <f>SUM(C3:C5)</f>
        <v>100</v>
      </c>
      <c r="D6">
        <v>73.3</v>
      </c>
      <c r="E6">
        <v>82.584999999999994</v>
      </c>
    </row>
    <row r="7" spans="1:5">
      <c r="A7" t="s">
        <v>454</v>
      </c>
      <c r="C7">
        <v>-0.5</v>
      </c>
      <c r="D7">
        <v>2</v>
      </c>
      <c r="E7">
        <v>2</v>
      </c>
    </row>
    <row r="8" spans="1:5">
      <c r="A8" t="s">
        <v>457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456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 t="shared" ref="C11:C12" si="1">C4*C$8</f>
        <v>49.75</v>
      </c>
    </row>
    <row r="12" spans="1:5">
      <c r="A12">
        <v>3</v>
      </c>
      <c r="C12">
        <f t="shared" si="1"/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334</v>
      </c>
    </row>
    <row r="3" spans="1:2">
      <c r="A3">
        <v>1</v>
      </c>
      <c r="B3" t="s">
        <v>381</v>
      </c>
    </row>
    <row r="4" spans="1:2">
      <c r="A4">
        <v>1</v>
      </c>
      <c r="B4" t="s">
        <v>132</v>
      </c>
    </row>
    <row r="5" spans="1:2">
      <c r="A5">
        <v>1</v>
      </c>
      <c r="B5" t="s">
        <v>382</v>
      </c>
    </row>
    <row r="6" spans="1:2">
      <c r="A6">
        <v>1</v>
      </c>
      <c r="B6" t="s">
        <v>117</v>
      </c>
    </row>
    <row r="7" spans="1:2">
      <c r="A7">
        <v>1</v>
      </c>
      <c r="B7" t="s">
        <v>383</v>
      </c>
    </row>
    <row r="8" spans="1:2">
      <c r="A8">
        <v>1</v>
      </c>
      <c r="B8" t="s">
        <v>384</v>
      </c>
    </row>
    <row r="9" spans="1:2">
      <c r="A9">
        <v>1</v>
      </c>
      <c r="B9" t="s">
        <v>385</v>
      </c>
    </row>
    <row r="10" spans="1:2">
      <c r="A10">
        <v>1</v>
      </c>
      <c r="B10" t="s">
        <v>386</v>
      </c>
    </row>
    <row r="11" spans="1:2">
      <c r="A11">
        <v>1</v>
      </c>
      <c r="B11" t="s">
        <v>387</v>
      </c>
    </row>
    <row r="12" spans="1:2">
      <c r="A12">
        <v>1</v>
      </c>
      <c r="B12" t="s">
        <v>388</v>
      </c>
    </row>
    <row r="13" spans="1:2">
      <c r="A13">
        <v>1</v>
      </c>
      <c r="B13" t="s">
        <v>389</v>
      </c>
    </row>
    <row r="14" spans="1:2">
      <c r="A14">
        <v>1</v>
      </c>
      <c r="B14" t="s">
        <v>390</v>
      </c>
    </row>
    <row r="15" spans="1:2">
      <c r="B15" t="s">
        <v>391</v>
      </c>
    </row>
    <row r="16" spans="1:2">
      <c r="B16" t="s">
        <v>392</v>
      </c>
    </row>
    <row r="17" spans="2:2">
      <c r="B17" t="s">
        <v>393</v>
      </c>
    </row>
    <row r="18" spans="2:2">
      <c r="B18" t="s">
        <v>394</v>
      </c>
    </row>
    <row r="19" spans="2:2">
      <c r="B19" t="s">
        <v>395</v>
      </c>
    </row>
    <row r="20" spans="2:2">
      <c r="B20" t="s">
        <v>396</v>
      </c>
    </row>
    <row r="21" spans="2:2">
      <c r="B21" t="s">
        <v>397</v>
      </c>
    </row>
    <row r="22" spans="2:2">
      <c r="B22" t="s">
        <v>398</v>
      </c>
    </row>
    <row r="23" spans="2:2">
      <c r="B23" t="s">
        <v>399</v>
      </c>
    </row>
    <row r="24" spans="2:2">
      <c r="B24" t="s">
        <v>400</v>
      </c>
    </row>
    <row r="25" spans="2:2">
      <c r="B25" t="s">
        <v>401</v>
      </c>
    </row>
    <row r="26" spans="2:2">
      <c r="B26" t="s">
        <v>402</v>
      </c>
    </row>
    <row r="27" spans="2:2">
      <c r="B27" t="s">
        <v>403</v>
      </c>
    </row>
    <row r="28" spans="2:2">
      <c r="B28" t="s">
        <v>404</v>
      </c>
    </row>
    <row r="29" spans="2:2">
      <c r="B29" t="s">
        <v>405</v>
      </c>
    </row>
    <row r="30" spans="2:2">
      <c r="B30" t="s">
        <v>406</v>
      </c>
    </row>
    <row r="31" spans="2:2">
      <c r="B31" t="s">
        <v>407</v>
      </c>
    </row>
    <row r="32" spans="2:2">
      <c r="B32" t="s">
        <v>408</v>
      </c>
    </row>
    <row r="33" spans="2:2">
      <c r="B33" t="s">
        <v>409</v>
      </c>
    </row>
    <row r="34" spans="2:2">
      <c r="B34" t="s">
        <v>410</v>
      </c>
    </row>
    <row r="35" spans="2:2">
      <c r="B35" t="s">
        <v>411</v>
      </c>
    </row>
    <row r="36" spans="2:2">
      <c r="B36" t="s">
        <v>412</v>
      </c>
    </row>
    <row r="37" spans="2:2">
      <c r="B37" t="s">
        <v>413</v>
      </c>
    </row>
    <row r="38" spans="2:2">
      <c r="B38" t="s">
        <v>414</v>
      </c>
    </row>
    <row r="39" spans="2:2">
      <c r="B39" t="s">
        <v>415</v>
      </c>
    </row>
    <row r="40" spans="2:2">
      <c r="B40" t="s">
        <v>416</v>
      </c>
    </row>
    <row r="41" spans="2:2">
      <c r="B41" t="s">
        <v>417</v>
      </c>
    </row>
    <row r="42" spans="2:2">
      <c r="B42" t="s">
        <v>418</v>
      </c>
    </row>
    <row r="43" spans="2:2">
      <c r="B43" t="s">
        <v>419</v>
      </c>
    </row>
    <row r="44" spans="2:2">
      <c r="B44" t="s">
        <v>420</v>
      </c>
    </row>
    <row r="45" spans="2:2">
      <c r="B45" t="s">
        <v>421</v>
      </c>
    </row>
    <row r="46" spans="2:2">
      <c r="B46" t="s">
        <v>422</v>
      </c>
    </row>
    <row r="47" spans="2:2">
      <c r="B47" t="s">
        <v>423</v>
      </c>
    </row>
    <row r="48" spans="2:2">
      <c r="B48" t="s">
        <v>424</v>
      </c>
    </row>
    <row r="49" spans="2:2">
      <c r="B49" t="s">
        <v>425</v>
      </c>
    </row>
    <row r="50" spans="2:2">
      <c r="B50" t="s">
        <v>426</v>
      </c>
    </row>
    <row r="51" spans="2:2">
      <c r="B51" t="s">
        <v>427</v>
      </c>
    </row>
    <row r="52" spans="2:2">
      <c r="B52" t="s">
        <v>428</v>
      </c>
    </row>
    <row r="53" spans="2:2">
      <c r="B53" t="s">
        <v>429</v>
      </c>
    </row>
    <row r="54" spans="2:2">
      <c r="B54" t="s">
        <v>430</v>
      </c>
    </row>
    <row r="55" spans="2:2">
      <c r="B55" t="s">
        <v>431</v>
      </c>
    </row>
    <row r="56" spans="2:2">
      <c r="B56" t="s">
        <v>432</v>
      </c>
    </row>
    <row r="57" spans="2:2">
      <c r="B57" t="s">
        <v>433</v>
      </c>
    </row>
    <row r="58" spans="2:2">
      <c r="B58" t="s">
        <v>434</v>
      </c>
    </row>
    <row r="59" spans="2:2">
      <c r="B59" t="s">
        <v>359</v>
      </c>
    </row>
    <row r="60" spans="2:2">
      <c r="B60" t="s">
        <v>435</v>
      </c>
    </row>
    <row r="61" spans="2:2">
      <c r="B61" t="s">
        <v>436</v>
      </c>
    </row>
    <row r="62" spans="2:2">
      <c r="B62" t="s">
        <v>437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5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54" t="s">
        <v>69</v>
      </c>
      <c r="B28" s="19" t="s">
        <v>71</v>
      </c>
      <c r="C28" s="22" t="s">
        <v>33</v>
      </c>
    </row>
    <row r="29" spans="1:3" ht="12" customHeight="1">
      <c r="A29" s="55"/>
      <c r="B29" s="20" t="s">
        <v>72</v>
      </c>
      <c r="C29" s="23" t="s">
        <v>34</v>
      </c>
    </row>
    <row r="30" spans="1:3" ht="15.75" thickBot="1">
      <c r="A30" s="55"/>
      <c r="B30" s="21"/>
      <c r="C30" s="24" t="s">
        <v>73</v>
      </c>
    </row>
    <row r="31" spans="1:3" ht="15.75" thickBot="1">
      <c r="A31" s="56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workbookViewId="0">
      <selection activeCell="C13" sqref="C13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pane xSplit="6" ySplit="35" topLeftCell="G117" activePane="bottomRight" state="frozen"/>
      <selection pane="topRight" activeCell="G1" sqref="G1"/>
      <selection pane="bottomLeft" activeCell="A31" sqref="A31"/>
      <selection pane="bottomRight" activeCell="G14" sqref="F14:G14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A3" sqref="A3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75"/>
  <sheetViews>
    <sheetView tabSelected="1" zoomScale="80" zoomScaleNormal="80" workbookViewId="0">
      <pane ySplit="1" topLeftCell="A2" activePane="bottomLeft" state="frozen"/>
      <selection pane="bottomLeft" activeCell="H43" sqref="H43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4" customWidth="1"/>
    <col min="9" max="9" width="15.7109375" customWidth="1"/>
    <col min="21" max="21" width="13.42578125" customWidth="1"/>
    <col min="22" max="22" width="29.28515625" customWidth="1"/>
  </cols>
  <sheetData>
    <row r="1" spans="1:22">
      <c r="A1" s="27" t="s">
        <v>517</v>
      </c>
      <c r="B1" s="27" t="s">
        <v>7</v>
      </c>
      <c r="C1" s="27" t="s">
        <v>231</v>
      </c>
      <c r="D1" s="27" t="s">
        <v>230</v>
      </c>
      <c r="E1" s="27" t="s">
        <v>448</v>
      </c>
      <c r="F1" s="27" t="s">
        <v>454</v>
      </c>
      <c r="G1" s="27" t="s">
        <v>347</v>
      </c>
      <c r="H1" s="49" t="s">
        <v>348</v>
      </c>
      <c r="I1" t="str">
        <f>"SELECT  max(GameDate) as " &amp; D1 &amp; "MaxDate FROM " &amp; D1</f>
        <v>SELECT  max(GameDate) as Table OutMaxDate FROM Table Out</v>
      </c>
    </row>
    <row r="2" spans="1:22">
      <c r="A2" s="57">
        <v>1</v>
      </c>
      <c r="B2" s="57" t="s">
        <v>208</v>
      </c>
    </row>
    <row r="3" spans="1:22">
      <c r="A3">
        <v>1.1000000000000001</v>
      </c>
      <c r="B3" s="2" t="s">
        <v>209</v>
      </c>
      <c r="C3" t="s">
        <v>44</v>
      </c>
      <c r="D3" s="14" t="s">
        <v>45</v>
      </c>
    </row>
    <row r="4" spans="1:22">
      <c r="B4" s="2" t="s">
        <v>210</v>
      </c>
      <c r="C4" s="2"/>
      <c r="D4" t="s">
        <v>234</v>
      </c>
    </row>
    <row r="5" spans="1:22">
      <c r="A5">
        <v>1.1100000000000001</v>
      </c>
      <c r="B5" t="s">
        <v>485</v>
      </c>
    </row>
    <row r="6" spans="1:22">
      <c r="A6">
        <v>1.2</v>
      </c>
      <c r="B6" t="s">
        <v>242</v>
      </c>
    </row>
    <row r="7" spans="1:22">
      <c r="A7">
        <v>1.3</v>
      </c>
      <c r="B7" t="s">
        <v>243</v>
      </c>
    </row>
    <row r="8" spans="1:22">
      <c r="A8">
        <v>1.4</v>
      </c>
      <c r="B8" t="s">
        <v>363</v>
      </c>
      <c r="C8" t="s">
        <v>326</v>
      </c>
    </row>
    <row r="9" spans="1:22" hidden="1">
      <c r="B9" t="s">
        <v>187</v>
      </c>
      <c r="U9" t="s">
        <v>248</v>
      </c>
      <c r="V9" t="s">
        <v>250</v>
      </c>
    </row>
    <row r="10" spans="1:22" hidden="1">
      <c r="B10" t="s">
        <v>188</v>
      </c>
      <c r="S10" t="s">
        <v>245</v>
      </c>
      <c r="U10" t="s">
        <v>248</v>
      </c>
    </row>
    <row r="11" spans="1:22" hidden="1">
      <c r="B11" t="s">
        <v>189</v>
      </c>
      <c r="S11" t="s">
        <v>244</v>
      </c>
      <c r="T11" t="s">
        <v>246</v>
      </c>
      <c r="U11" t="s">
        <v>247</v>
      </c>
    </row>
    <row r="12" spans="1:22" hidden="1">
      <c r="B12" t="s">
        <v>190</v>
      </c>
      <c r="U12" t="s">
        <v>249</v>
      </c>
    </row>
    <row r="13" spans="1:22" hidden="1">
      <c r="B13" t="s">
        <v>191</v>
      </c>
    </row>
    <row r="14" spans="1:22" hidden="1">
      <c r="B14" t="s">
        <v>192</v>
      </c>
    </row>
    <row r="15" spans="1:22" hidden="1">
      <c r="B15" t="s">
        <v>241</v>
      </c>
    </row>
    <row r="16" spans="1:22" ht="30" hidden="1">
      <c r="B16" s="3" t="s">
        <v>61</v>
      </c>
      <c r="C16" s="3"/>
    </row>
    <row r="17" spans="1:11" hidden="1">
      <c r="B17" s="3" t="s">
        <v>241</v>
      </c>
      <c r="C17" s="3"/>
    </row>
    <row r="18" spans="1:11" hidden="1">
      <c r="B18" s="3" t="s">
        <v>491</v>
      </c>
      <c r="C18" s="3"/>
    </row>
    <row r="19" spans="1:11" hidden="1">
      <c r="A19">
        <v>1.41</v>
      </c>
      <c r="B19" s="3" t="s">
        <v>492</v>
      </c>
      <c r="C19" s="3"/>
      <c r="F19" t="s">
        <v>491</v>
      </c>
    </row>
    <row r="20" spans="1:11" hidden="1">
      <c r="A20">
        <v>1.5</v>
      </c>
      <c r="B20" t="s">
        <v>364</v>
      </c>
      <c r="C20" t="s">
        <v>232</v>
      </c>
    </row>
    <row r="21" spans="1:11" hidden="1">
      <c r="B21" s="3" t="s">
        <v>193</v>
      </c>
      <c r="C21" s="3"/>
    </row>
    <row r="22" spans="1:11" hidden="1">
      <c r="B22" s="3" t="s">
        <v>194</v>
      </c>
      <c r="C22" s="3"/>
    </row>
    <row r="23" spans="1:11" hidden="1">
      <c r="A23">
        <v>1.6</v>
      </c>
      <c r="B23" t="s">
        <v>195</v>
      </c>
    </row>
    <row r="24" spans="1:11" hidden="1">
      <c r="B24" s="30" t="s">
        <v>360</v>
      </c>
      <c r="C24" s="32" t="s">
        <v>310</v>
      </c>
    </row>
    <row r="25" spans="1:11" hidden="1">
      <c r="A25">
        <v>1.7</v>
      </c>
      <c r="B25" s="32" t="s">
        <v>196</v>
      </c>
      <c r="C25" s="2"/>
      <c r="D25" t="s">
        <v>226</v>
      </c>
    </row>
    <row r="26" spans="1:11" hidden="1">
      <c r="A26">
        <v>1.8</v>
      </c>
      <c r="B26" s="32" t="s">
        <v>361</v>
      </c>
      <c r="C26" s="32" t="s">
        <v>362</v>
      </c>
      <c r="D26" t="s">
        <v>365</v>
      </c>
      <c r="H26" s="44" t="s">
        <v>486</v>
      </c>
    </row>
    <row r="27" spans="1:11" hidden="1">
      <c r="A27">
        <v>1.9</v>
      </c>
      <c r="B27" s="32" t="s">
        <v>198</v>
      </c>
      <c r="C27" s="32" t="s">
        <v>233</v>
      </c>
      <c r="D27" s="14" t="s">
        <v>45</v>
      </c>
      <c r="E27" s="14"/>
      <c r="F27" s="14"/>
      <c r="G27" s="14"/>
      <c r="H27" s="14"/>
    </row>
    <row r="28" spans="1:11" hidden="1">
      <c r="B28" s="2" t="s">
        <v>199</v>
      </c>
      <c r="C28" s="2"/>
      <c r="D28" s="13" t="s">
        <v>201</v>
      </c>
      <c r="E28" s="13"/>
      <c r="F28" s="13" t="s">
        <v>201</v>
      </c>
      <c r="G28" s="13"/>
      <c r="H28" s="50"/>
    </row>
    <row r="29" spans="1:11" hidden="1">
      <c r="B29" s="2" t="s">
        <v>202</v>
      </c>
      <c r="C29" s="2"/>
      <c r="D29" s="13"/>
      <c r="E29" s="13"/>
      <c r="F29" s="13"/>
      <c r="G29" s="13"/>
      <c r="H29" s="50"/>
      <c r="K29" t="s">
        <v>250</v>
      </c>
    </row>
    <row r="30" spans="1:11" hidden="1">
      <c r="B30" s="30" t="s">
        <v>203</v>
      </c>
      <c r="C30" s="30"/>
      <c r="F30" t="s">
        <v>277</v>
      </c>
    </row>
    <row r="31" spans="1:11" hidden="1">
      <c r="B31" s="30" t="s">
        <v>207</v>
      </c>
      <c r="C31" s="30"/>
      <c r="F31" t="s">
        <v>489</v>
      </c>
    </row>
    <row r="32" spans="1:11" hidden="1">
      <c r="A32" s="31">
        <v>1.1000000000000001</v>
      </c>
      <c r="B32" s="39" t="s">
        <v>204</v>
      </c>
      <c r="C32" s="30"/>
      <c r="H32" s="44" t="s">
        <v>487</v>
      </c>
    </row>
    <row r="33" spans="1:8">
      <c r="B33" s="30" t="s">
        <v>205</v>
      </c>
      <c r="C33" s="30"/>
    </row>
    <row r="34" spans="1:8">
      <c r="B34" t="s">
        <v>206</v>
      </c>
    </row>
    <row r="35" spans="1:8" ht="45">
      <c r="A35" s="40">
        <v>1.1100000000000001</v>
      </c>
      <c r="B35" s="6" t="s">
        <v>346</v>
      </c>
      <c r="F35" t="s">
        <v>490</v>
      </c>
      <c r="H35" s="44" t="s">
        <v>488</v>
      </c>
    </row>
    <row r="36" spans="1:8">
      <c r="A36">
        <v>1.1100000000000001</v>
      </c>
      <c r="B36" s="32" t="s">
        <v>197</v>
      </c>
      <c r="C36" s="2"/>
      <c r="D36" s="14" t="s">
        <v>45</v>
      </c>
      <c r="E36" s="14"/>
      <c r="F36" s="14"/>
      <c r="G36" s="14"/>
      <c r="H36" s="14"/>
    </row>
    <row r="37" spans="1:8">
      <c r="B37" s="2" t="s">
        <v>358</v>
      </c>
      <c r="C37" s="2"/>
      <c r="D37" t="s">
        <v>186</v>
      </c>
    </row>
    <row r="38" spans="1:8">
      <c r="B38" s="2" t="s">
        <v>200</v>
      </c>
      <c r="C38" t="s">
        <v>186</v>
      </c>
    </row>
    <row r="39" spans="1:8">
      <c r="A39" s="57">
        <v>2</v>
      </c>
      <c r="B39" s="58"/>
      <c r="C39" s="2"/>
      <c r="E39" t="s">
        <v>516</v>
      </c>
      <c r="F39" t="s">
        <v>493</v>
      </c>
      <c r="G39" s="13" t="s">
        <v>344</v>
      </c>
    </row>
    <row r="40" spans="1:8">
      <c r="A40">
        <v>2.2000000000000002</v>
      </c>
      <c r="B40" s="2" t="s">
        <v>211</v>
      </c>
      <c r="C40" s="2"/>
    </row>
    <row r="41" spans="1:8">
      <c r="B41" s="2" t="s">
        <v>212</v>
      </c>
      <c r="C41" s="2"/>
    </row>
    <row r="42" spans="1:8">
      <c r="B42" s="2" t="s">
        <v>214</v>
      </c>
      <c r="C42" s="2"/>
      <c r="G42" t="s">
        <v>349</v>
      </c>
    </row>
    <row r="43" spans="1:8">
      <c r="B43" s="5" t="s">
        <v>23</v>
      </c>
      <c r="C43" s="5" t="s">
        <v>235</v>
      </c>
      <c r="D43" s="14" t="s">
        <v>45</v>
      </c>
      <c r="E43" s="14"/>
      <c r="F43" s="14"/>
      <c r="G43" s="14"/>
      <c r="H43" s="14"/>
    </row>
    <row r="44" spans="1:8">
      <c r="B44" s="5" t="s">
        <v>345</v>
      </c>
      <c r="C44" s="5"/>
      <c r="D44" t="s">
        <v>46</v>
      </c>
    </row>
    <row r="45" spans="1:8">
      <c r="B45" s="5" t="s">
        <v>213</v>
      </c>
      <c r="C45" s="5"/>
    </row>
    <row r="46" spans="1:8">
      <c r="B46" s="5" t="s">
        <v>79</v>
      </c>
      <c r="C46" s="5"/>
    </row>
    <row r="47" spans="1:8">
      <c r="A47" s="57">
        <v>3</v>
      </c>
      <c r="B47" s="59" t="s">
        <v>215</v>
      </c>
      <c r="C47" s="32"/>
    </row>
    <row r="48" spans="1:8">
      <c r="A48">
        <v>3.1</v>
      </c>
      <c r="B48" s="2" t="s">
        <v>216</v>
      </c>
      <c r="C48" s="2"/>
    </row>
    <row r="49" spans="1:11">
      <c r="A49">
        <v>3.2</v>
      </c>
      <c r="B49" s="2" t="s">
        <v>217</v>
      </c>
      <c r="C49" s="2"/>
    </row>
    <row r="50" spans="1:11">
      <c r="A50" s="33" t="s">
        <v>219</v>
      </c>
      <c r="B50" s="2" t="s">
        <v>214</v>
      </c>
      <c r="C50" s="2"/>
    </row>
    <row r="51" spans="1:11">
      <c r="A51" s="33" t="s">
        <v>220</v>
      </c>
      <c r="B51" s="5" t="s">
        <v>223</v>
      </c>
      <c r="C51" s="5"/>
    </row>
    <row r="52" spans="1:11">
      <c r="A52" s="33" t="s">
        <v>221</v>
      </c>
      <c r="B52" s="34" t="s">
        <v>218</v>
      </c>
      <c r="C52" s="34"/>
      <c r="D52" s="14" t="s">
        <v>45</v>
      </c>
      <c r="E52" s="14"/>
      <c r="F52" s="14"/>
      <c r="G52" s="14"/>
      <c r="H52" s="14"/>
    </row>
    <row r="53" spans="1:11">
      <c r="B53" s="35" t="s">
        <v>222</v>
      </c>
      <c r="C53" s="35"/>
      <c r="D53" t="s">
        <v>43</v>
      </c>
    </row>
    <row r="54" spans="1:11">
      <c r="B54" s="35" t="s">
        <v>224</v>
      </c>
      <c r="C54" s="35"/>
    </row>
    <row r="55" spans="1:11">
      <c r="B55" s="36" t="s">
        <v>228</v>
      </c>
      <c r="C55" s="36"/>
      <c r="I55" t="s">
        <v>47</v>
      </c>
    </row>
    <row r="56" spans="1:11">
      <c r="B56" s="36" t="s">
        <v>227</v>
      </c>
      <c r="C56" s="36"/>
    </row>
    <row r="57" spans="1:11">
      <c r="B57" s="35" t="s">
        <v>225</v>
      </c>
      <c r="C57" s="35"/>
    </row>
    <row r="58" spans="1:11">
      <c r="B58" s="36" t="s">
        <v>229</v>
      </c>
      <c r="C58" s="35"/>
    </row>
    <row r="59" spans="1:11">
      <c r="A59" s="57">
        <v>4</v>
      </c>
      <c r="B59" s="59" t="s">
        <v>236</v>
      </c>
    </row>
    <row r="60" spans="1:11">
      <c r="A60">
        <v>4.0999999999999996</v>
      </c>
      <c r="B60" t="s">
        <v>237</v>
      </c>
    </row>
    <row r="61" spans="1:11">
      <c r="A61">
        <v>4.2</v>
      </c>
      <c r="B61" t="s">
        <v>238</v>
      </c>
      <c r="K61">
        <v>10</v>
      </c>
    </row>
    <row r="62" spans="1:11" ht="15.75" customHeight="1">
      <c r="A62">
        <v>4.3</v>
      </c>
      <c r="B62" t="s">
        <v>239</v>
      </c>
      <c r="K62">
        <v>12</v>
      </c>
    </row>
    <row r="63" spans="1:11">
      <c r="A63" s="33">
        <v>4.3099999999999996</v>
      </c>
      <c r="B63" t="s">
        <v>240</v>
      </c>
      <c r="K63">
        <v>12</v>
      </c>
    </row>
    <row r="64" spans="1:11">
      <c r="B64" t="s">
        <v>24</v>
      </c>
    </row>
    <row r="65" spans="1:9">
      <c r="B65" s="4" t="s">
        <v>25</v>
      </c>
      <c r="C65" s="4"/>
    </row>
    <row r="66" spans="1:9" ht="30.75" customHeight="1">
      <c r="B66" s="26" t="s">
        <v>78</v>
      </c>
      <c r="C66" s="26"/>
    </row>
    <row r="67" spans="1:9">
      <c r="A67">
        <v>4.32</v>
      </c>
      <c r="B67" s="26" t="s">
        <v>350</v>
      </c>
      <c r="C67" s="26"/>
    </row>
    <row r="68" spans="1:9" ht="30.75" customHeight="1">
      <c r="B68" s="26" t="s">
        <v>351</v>
      </c>
      <c r="C68" s="26"/>
      <c r="G68" t="s">
        <v>352</v>
      </c>
      <c r="H68" s="44" t="s">
        <v>352</v>
      </c>
    </row>
    <row r="69" spans="1:9">
      <c r="A69">
        <v>4.33</v>
      </c>
      <c r="B69" s="26" t="s">
        <v>161</v>
      </c>
      <c r="C69" s="26"/>
    </row>
    <row r="70" spans="1:9">
      <c r="A70">
        <v>4.3499999999999996</v>
      </c>
      <c r="B70" s="1" t="s">
        <v>26</v>
      </c>
      <c r="C70" s="1"/>
      <c r="D70" s="14" t="s">
        <v>45</v>
      </c>
      <c r="E70" s="14"/>
      <c r="F70" s="14"/>
      <c r="G70" s="14"/>
      <c r="H70" s="14"/>
    </row>
    <row r="71" spans="1:9">
      <c r="B71" s="2" t="s">
        <v>27</v>
      </c>
      <c r="C71" s="2"/>
      <c r="D71" t="s">
        <v>44</v>
      </c>
      <c r="I71" t="str">
        <f>"SELECT  max(GameDate) as MaxDate FROM " &amp; D71</f>
        <v>SELECT  max(GameDate) as MaxDate FROM TodaysMatchups</v>
      </c>
    </row>
    <row r="72" spans="1:9">
      <c r="B72" s="2"/>
      <c r="C72" s="2"/>
    </row>
    <row r="74" spans="1:9">
      <c r="B74" s="1" t="s">
        <v>338</v>
      </c>
      <c r="C74" s="14" t="s">
        <v>45</v>
      </c>
    </row>
    <row r="75" spans="1:9">
      <c r="B75" s="32" t="s">
        <v>339</v>
      </c>
      <c r="C75" t="s">
        <v>337</v>
      </c>
      <c r="D75" t="s">
        <v>234</v>
      </c>
    </row>
  </sheetData>
  <autoFilter ref="A1:I38" xr:uid="{A7814D99-45DC-4222-B9C2-8A06FBE29E7B}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9E5-810B-4ECB-B960-9878E4EA3925}">
  <sheetPr codeName="Sheet11"/>
  <dimension ref="A1:C13"/>
  <sheetViews>
    <sheetView topLeftCell="A4" workbookViewId="0">
      <selection activeCell="C16" sqref="C16"/>
    </sheetView>
  </sheetViews>
  <sheetFormatPr defaultRowHeight="15"/>
  <sheetData>
    <row r="1" spans="1:3">
      <c r="A1" s="47" t="s">
        <v>471</v>
      </c>
      <c r="B1" s="47" t="s">
        <v>455</v>
      </c>
      <c r="C1" s="47" t="s">
        <v>472</v>
      </c>
    </row>
    <row r="2" spans="1:3">
      <c r="A2" s="48" t="s">
        <v>473</v>
      </c>
      <c r="B2" s="48">
        <v>-3</v>
      </c>
      <c r="C2" s="48">
        <v>2</v>
      </c>
    </row>
    <row r="3" spans="1:3">
      <c r="A3" s="48" t="s">
        <v>474</v>
      </c>
      <c r="B3" s="48">
        <v>0</v>
      </c>
      <c r="C3" s="48">
        <v>-1.5</v>
      </c>
    </row>
    <row r="4" spans="1:3">
      <c r="A4" s="48" t="s">
        <v>475</v>
      </c>
      <c r="B4" s="48">
        <v>0</v>
      </c>
      <c r="C4" s="48">
        <v>1</v>
      </c>
    </row>
    <row r="5" spans="1:3">
      <c r="A5" s="48" t="s">
        <v>476</v>
      </c>
      <c r="B5" s="48">
        <v>0</v>
      </c>
      <c r="C5" s="48">
        <v>0</v>
      </c>
    </row>
    <row r="6" spans="1:3">
      <c r="A6" s="48" t="s">
        <v>477</v>
      </c>
      <c r="B6" s="48">
        <v>0</v>
      </c>
      <c r="C6" s="48">
        <v>-1.5</v>
      </c>
    </row>
    <row r="7" spans="1:3">
      <c r="A7" s="48" t="s">
        <v>478</v>
      </c>
      <c r="B7" s="48">
        <v>0</v>
      </c>
      <c r="C7" s="48">
        <v>0</v>
      </c>
    </row>
    <row r="8" spans="1:3">
      <c r="A8" s="48" t="s">
        <v>479</v>
      </c>
      <c r="B8" s="48">
        <v>0</v>
      </c>
      <c r="C8" s="48">
        <v>0</v>
      </c>
    </row>
    <row r="9" spans="1:3">
      <c r="A9" s="48" t="s">
        <v>480</v>
      </c>
      <c r="B9" s="48">
        <v>-1</v>
      </c>
      <c r="C9" s="48">
        <v>0</v>
      </c>
    </row>
    <row r="10" spans="1:3">
      <c r="A10" s="48" t="s">
        <v>481</v>
      </c>
      <c r="B10" s="48">
        <v>3</v>
      </c>
      <c r="C10" s="48">
        <v>0</v>
      </c>
    </row>
    <row r="11" spans="1:3">
      <c r="A11" s="48" t="s">
        <v>482</v>
      </c>
      <c r="B11" s="48">
        <v>0</v>
      </c>
      <c r="C11" s="48">
        <v>0</v>
      </c>
    </row>
    <row r="12" spans="1:3">
      <c r="A12" s="48" t="s">
        <v>483</v>
      </c>
      <c r="B12" s="48">
        <v>1</v>
      </c>
      <c r="C12" s="48">
        <v>-2</v>
      </c>
    </row>
    <row r="13" spans="1:3">
      <c r="A13" s="48" t="s">
        <v>484</v>
      </c>
      <c r="B13" s="48">
        <v>-3</v>
      </c>
      <c r="C13" s="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E4" sqref="E4"/>
    </sheetView>
  </sheetViews>
  <sheetFormatPr defaultRowHeight="15"/>
  <cols>
    <col min="1" max="1" width="5" style="43" bestFit="1" customWidth="1"/>
    <col min="2" max="2" width="12.28515625" customWidth="1"/>
    <col min="4" max="4" width="4.140625" style="43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463</v>
      </c>
      <c r="B1" s="8" t="s">
        <v>459</v>
      </c>
      <c r="C1" s="8" t="s">
        <v>460</v>
      </c>
      <c r="D1" s="9" t="s">
        <v>467</v>
      </c>
      <c r="E1" s="8" t="s">
        <v>461</v>
      </c>
      <c r="F1" s="8" t="s">
        <v>446</v>
      </c>
      <c r="G1" s="8" t="s">
        <v>447</v>
      </c>
      <c r="H1" s="8" t="s">
        <v>448</v>
      </c>
    </row>
    <row r="2" spans="1:9">
      <c r="A2" s="43" t="s">
        <v>466</v>
      </c>
      <c r="B2" t="s">
        <v>465</v>
      </c>
      <c r="C2" t="s">
        <v>441</v>
      </c>
      <c r="D2" s="43">
        <v>1</v>
      </c>
      <c r="E2" s="44" t="s">
        <v>468</v>
      </c>
      <c r="F2" s="45" t="s">
        <v>439</v>
      </c>
      <c r="G2" s="45" t="s">
        <v>309</v>
      </c>
      <c r="H2" t="s">
        <v>458</v>
      </c>
      <c r="I2" t="s">
        <v>445</v>
      </c>
    </row>
    <row r="3" spans="1:9">
      <c r="A3" s="43">
        <v>1</v>
      </c>
      <c r="B3" t="s">
        <v>462</v>
      </c>
      <c r="C3" t="s">
        <v>442</v>
      </c>
      <c r="E3" s="46" t="s">
        <v>440</v>
      </c>
      <c r="G3" s="45" t="s">
        <v>309</v>
      </c>
    </row>
    <row r="4" spans="1:9">
      <c r="A4" s="43">
        <v>2</v>
      </c>
      <c r="B4" t="s">
        <v>464</v>
      </c>
      <c r="C4" t="s">
        <v>441</v>
      </c>
      <c r="D4" s="43">
        <v>2</v>
      </c>
      <c r="E4" s="44" t="s">
        <v>469</v>
      </c>
      <c r="F4" s="45"/>
      <c r="G4" s="45" t="s">
        <v>309</v>
      </c>
      <c r="H4" t="s">
        <v>458</v>
      </c>
      <c r="I4" s="44" t="s">
        <v>449</v>
      </c>
    </row>
    <row r="5" spans="1:9">
      <c r="A5" s="43">
        <v>3</v>
      </c>
      <c r="B5" t="s">
        <v>464</v>
      </c>
      <c r="D5" s="43">
        <v>3</v>
      </c>
      <c r="E5" s="44" t="s">
        <v>470</v>
      </c>
      <c r="F5" s="45" t="s">
        <v>309</v>
      </c>
      <c r="G5" s="45" t="s">
        <v>438</v>
      </c>
      <c r="H5" t="s">
        <v>443</v>
      </c>
      <c r="I5" t="s">
        <v>444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topLeftCell="A7"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353</v>
      </c>
    </row>
    <row r="4" spans="1:13">
      <c r="M4" t="s">
        <v>354</v>
      </c>
    </row>
    <row r="5" spans="1:13">
      <c r="B5" t="s">
        <v>340</v>
      </c>
      <c r="C5" t="s">
        <v>341</v>
      </c>
    </row>
    <row r="6" spans="1:13">
      <c r="B6" t="s">
        <v>342</v>
      </c>
    </row>
    <row r="7" spans="1:13">
      <c r="B7" t="s">
        <v>82</v>
      </c>
      <c r="C7" t="s">
        <v>343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SPs</vt:lpstr>
      <vt:lpstr>Scripts</vt:lpstr>
      <vt:lpstr>LoadBoxScores</vt:lpstr>
      <vt:lpstr>Sheet1</vt:lpstr>
      <vt:lpstr>22 Teams</vt:lpstr>
      <vt:lpstr>uspCalcTodaysMatchups</vt:lpstr>
      <vt:lpstr>Bills ADJs</vt:lpstr>
      <vt:lpstr>BSS Flow</vt:lpstr>
      <vt:lpstr>CalcProjectedPoints</vt:lpstr>
      <vt:lpstr>GameStatus</vt:lpstr>
      <vt:lpstr>Avg Atmp</vt:lpstr>
      <vt:lpstr>Post Gm</vt:lpstr>
      <vt:lpstr>Migrate DB</vt:lpstr>
      <vt:lpstr>OurTotalLine Calculations</vt:lpstr>
      <vt:lpstr>Templates</vt:lpstr>
      <vt:lpstr>BSS Update process</vt:lpstr>
      <vt:lpstr>Last Season History Screenshot</vt:lpstr>
      <vt:lpstr>BoxScore Columns</vt:lpstr>
      <vt:lpstr>Bball Screenshot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2020-08-08T21:22:43Z</dcterms:modified>
</cp:coreProperties>
</file>