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2FCB0E5B-FD61-4064-8B5F-0F0B269088AF}" xr6:coauthVersionLast="46" xr6:coauthVersionMax="46" xr10:uidLastSave="{00000000-0000-0000-0000-000000000000}"/>
  <bookViews>
    <workbookView xWindow="1950" yWindow="3270" windowWidth="22815" windowHeight="14595" tabRatio="831" firstSheet="4" activeTab="13" xr2:uid="{3CF9E211-50E1-4178-837C-51B36022A708}"/>
  </bookViews>
  <sheets>
    <sheet name="SPs" sheetId="1" r:id="rId1"/>
    <sheet name="Scripts" sheetId="2" r:id="rId2"/>
    <sheet name="LoadBoxScores" sheetId="6" r:id="rId3"/>
    <sheet name="ToDateTime" sheetId="10" r:id="rId4"/>
    <sheet name="22 Teams" sheetId="9" r:id="rId5"/>
    <sheet name="uspCalcTodaysMatchups" sheetId="3" r:id="rId6"/>
    <sheet name="Curve %" sheetId="22" r:id="rId7"/>
    <sheet name="LeagueInfo Rows" sheetId="21" r:id="rId8"/>
    <sheet name="Templates" sheetId="4" r:id="rId9"/>
    <sheet name="Instances" sheetId="20" r:id="rId10"/>
    <sheet name="Bills ADJs" sheetId="18" r:id="rId11"/>
    <sheet name="BSS Flow" sheetId="16" r:id="rId12"/>
    <sheet name="CalcProjectedPoints" sheetId="12" r:id="rId13"/>
    <sheet name="GameStatus" sheetId="19" r:id="rId14"/>
    <sheet name="Avg Atmp" sheetId="14" r:id="rId15"/>
    <sheet name="Post Gm" sheetId="13" r:id="rId16"/>
    <sheet name="Migrate DB" sheetId="11" r:id="rId17"/>
    <sheet name="Prod Tables to Delete" sheetId="23" r:id="rId18"/>
    <sheet name="OurTotalLine Calculations" sheetId="8" r:id="rId19"/>
    <sheet name="BSS Update process" sheetId="17" r:id="rId20"/>
    <sheet name="Last Season History Screenshot" sheetId="5" r:id="rId21"/>
    <sheet name="BoxScore Columns" sheetId="15" r:id="rId22"/>
    <sheet name="Bball Screenshot" sheetId="7" r:id="rId23"/>
  </sheets>
  <definedNames>
    <definedName name="_xlnm._FilterDatabase" localSheetId="16" hidden="1">'Migrate DB'!$A$1:$E$95</definedName>
    <definedName name="_xlnm._FilterDatabase" localSheetId="5" hidden="1">uspCalcTodaysMatchups!$A$1:$I$112</definedName>
    <definedName name="BxScLinePct">'Curve %'!$C$2</definedName>
    <definedName name="BxScTmStrPct">'Curve %'!$D$2</definedName>
    <definedName name="csSecs">GameStatus!$B$3</definedName>
    <definedName name="curLgAvgPts">'Curve %'!$D$24</definedName>
    <definedName name="curPtsMade">'Curve %'!$B$24</definedName>
    <definedName name="curPtsMadeOp">'Curve %'!$C$24</definedName>
    <definedName name="gsAwayScore">GameStatus!$B$5</definedName>
    <definedName name="gsGamePace">GameStatus!$B$14</definedName>
    <definedName name="gsHomeScore">GameStatus!$B$6</definedName>
    <definedName name="gsMins">GameStatus!$B$2</definedName>
    <definedName name="gsMinsLeft">GameStatus!$B$13</definedName>
    <definedName name="gsMinsPerPeriod">GameStatus!$B$10</definedName>
    <definedName name="gsOvUnAmt">GameStatus!$B$15</definedName>
    <definedName name="gsPeriod">GameStatus!$B$1</definedName>
    <definedName name="gsPeriods">GameStatus!$B$9</definedName>
    <definedName name="gsPeriodsLeft">GameStatus!$B$12</definedName>
    <definedName name="gsPtsPerMin">GameStatus!$B$11</definedName>
    <definedName name="gsScore">GameStatus!$B$7</definedName>
    <definedName name="gsSecsLeft">GameStatus!$B$4</definedName>
    <definedName name="gsTL">GameStatus!$B$8</definedName>
    <definedName name="Line">'Curve %'!$E$8</definedName>
    <definedName name="OppTmStr">'Curve %'!$G$8</definedName>
    <definedName name="Score">'Curve %'!$F$8</definedName>
    <definedName name="TmStrAdjPct">'Curve %'!$E$1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A24" i="22"/>
  <c r="C8" i="22"/>
  <c r="D8" i="22"/>
  <c r="B8" i="22"/>
  <c r="A8" i="22" l="1"/>
  <c r="B11" i="19"/>
  <c r="B12" i="19"/>
  <c r="B7" i="19"/>
  <c r="C13" i="19" l="1"/>
  <c r="B13" i="19"/>
  <c r="B14" i="19" s="1"/>
  <c r="B15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112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E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E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<sst xmlns="http://schemas.openxmlformats.org/spreadsheetml/2006/main" count="961" uniqueCount="653">
  <si>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</si>
  <si>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</si>
  <si>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</si>
  <si>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</si>
  <si>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</si>
  <si>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</si>
  <si>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</si>
  <si>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</si>
  <si>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</si>
  <si>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</si>
  <si>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</si>
  <si>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</si>
  <si>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</si>
  <si>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</si>
  <si>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</si>
  <si>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</si>
  <si>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</si>
  <si>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</si>
  <si>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</si>
  <si>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</si>
  <si>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</si>
  <si>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</si>
  <si>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</si>
  <si>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</si>
  <si>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</si>
  <si>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</si>
  <si>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</si>
  <si>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</si>
  <si>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</si>
  <si>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</si>
  <si>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</si>
  <si>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</si>
  <si>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</si>
  <si>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</si>
  <si>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</si>
  <si>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</si>
  <si>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</si>
  <si>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</si>
  <si>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</si>
  <si>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</si>
  <si>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</si>
  <si>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</si>
  <si>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</si>
  <si>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</si>
  <si>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</si>
  <si>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</si>
  <si>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</si>
  <si>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</si>
  <si>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</si>
  <si>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</si>
  <si>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</si>
  <si>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</si>
  <si>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</si>
  <si>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</si>
  <si>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</si>
  <si>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</si>
  <si>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</si>
  <si>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</si>
  <si>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</si>
  <si>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</si>
  <si>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</si>
  <si>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</si>
  <si>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</si>
  <si>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</si>
  <si>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</si>
  <si>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</si>
  <si>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</si>
  <si>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</si>
  <si>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</si>
  <si>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</si>
  <si>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</si>
  <si>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</si>
  <si>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</si>
  <si>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</si>
  <si>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</si>
  <si>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</si>
  <si>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</si>
  <si>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</si>
  <si>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</si>
  <si>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</si>
  <si>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</si>
  <si>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</si>
  <si>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</si>
  <si>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</si>
  <si>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</si>
  <si>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</si>
  <si>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</si>
  <si>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</si>
  <si>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</si>
  <si>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</si>
  <si>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</si>
  <si>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</si>
  <si>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</si>
  <si>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</si>
  <si>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</si>
  <si>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</si>
  <si>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</si>
  <si>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</si>
  <si>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</si>
  <si>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</si>
  <si>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</si>
  <si>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</si>
  <si>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</si>
  <si>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</si>
  <si>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</si>
  <si>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</si>
  <si>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</si>
  <si>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</si>
  <si>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</si>
  <si>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</si>
  <si>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</si>
  <si>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</si>
  <si>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</si>
  <si>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</si>
  <si>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</si>
  <si>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</si>
  <si>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</si>
  <si>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</si>
  <si>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</si>
  <si>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</si>
  <si>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</si>
  <si>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</si>
  <si>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</si>
  <si>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</si>
  <si>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</si>
  <si>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</si>
  <si>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</si>
  <si>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</si>
  <si>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</si>
  <si>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</si>
  <si>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</si>
  <si>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</si>
  <si>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</si>
  <si>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</si>
  <si>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</si>
  <si>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</si>
  <si>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</si>
  <si>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</si>
  <si>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</si>
  <si>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</si>
  <si>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</si>
  <si>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</si>
  <si>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</si>
  <si>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</si>
  <si>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</si>
  <si>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</si>
  <si>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</si>
  <si>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</si>
  <si>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</si>
  <si>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</si>
  <si>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</si>
  <si>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</si>
  <si>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</si>
  <si>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</si>
  <si>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</si>
  <si>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</si>
  <si>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</si>
  <si>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</si>
  <si>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</si>
  <si>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</si>
  <si>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</si>
  <si>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</si>
  <si>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</si>
  <si>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</si>
  <si>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</si>
  <si>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</si>
  <si>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</si>
  <si>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</si>
  <si>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</si>
  <si>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</si>
  <si>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</si>
  <si>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</si>
  <si>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</si>
  <si>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</si>
  <si>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</si>
  <si>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</si>
  <si>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</si>
  <si>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</si>
  <si>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</si>
  <si>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</si>
  <si>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</si>
  <si>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</si>
  <si>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</si>
  <si>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</si>
  <si>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</si>
  <si>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</si>
  <si>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</si>
  <si>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</si>
  <si>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</si>
  <si>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</si>
  <si>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</si>
  <si>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</si>
  <si>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</si>
  <si>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</si>
  <si>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</si>
  <si>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</si>
  <si>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</si>
  <si>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</si>
  <si>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</si>
  <si>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</si>
  <si>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</si>
  <si>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</si>
  <si>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</si>
  <si>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</si>
  <si>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</si>
  <si>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</si>
  <si>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</si>
  <si>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</si>
  <si>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</si>
  <si>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</si>
  <si>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</si>
  <si>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</si>
  <si>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</si>
  <si>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</si>
  <si>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</si>
  <si>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</si>
  <si>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</si>
  <si>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</si>
  <si>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</si>
  <si>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</si>
  <si>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</si>
  <si>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</si>
  <si>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</si>
  <si>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</si>
  <si>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</si>
  <si>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</si>
  <si>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</si>
  <si>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</si>
  <si>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</si>
  <si>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</si>
  <si>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</si>
  <si>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</si>
  <si>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</si>
  <si>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</si>
  <si>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</si>
  <si>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</si>
  <si>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</si>
  <si>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</si>
  <si>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</si>
  <si>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</si>
  <si>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</si>
  <si>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</si>
  <si>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</si>
  <si>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</si>
  <si>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</si>
  <si>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</si>
  <si>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</si>
  <si>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</si>
  <si>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</si>
  <si>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</si>
  <si>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</si>
  <si>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</si>
  <si>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</si>
  <si>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</si>
  <si>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</si>
  <si>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</si>
  <si>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</si>
  <si>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</si>
  <si>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</si>
  <si>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</si>
  <si>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</si>
  <si>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</si>
  <si>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</si>
  <si>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</si>
  <si>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</si>
  <si>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</si>
  <si>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</si>
  <si>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</si>
  <si>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</si>
  <si>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</si>
  <si>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</si>
  <si>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</si>
  <si>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</si>
  <si>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</si>
  <si>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</si>
  <si>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</si>
  <si>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</si>
  <si>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</si>
  <si>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</si>
  <si>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</si>
  <si>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</si>
  <si>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</si>
  <si>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</si>
  <si>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</si>
  <si>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</si>
  <si>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</si>
  <si>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</si>
  <si>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</si>
  <si>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</si>
  <si>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</si>
  <si>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</si>
  <si>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</si>
  <si>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</si>
  <si>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</si>
  <si>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</si>
  <si>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</si>
  <si>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</si>
  <si>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</si>
  <si>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</si>
  <si>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</si>
  <si>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</si>
  <si>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</si>
  <si>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</si>
  <si>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</si>
  <si>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</si>
  <si>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</si>
  <si>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</si>
  <si>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</si>
  <si>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</si>
  <si>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</si>
  <si>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</si>
  <si>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</si>
  <si>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</si>
  <si>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</si>
  <si>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</si>
  <si>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</si>
  <si>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</si>
  <si>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</si>
  <si>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</si>
  <si>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</si>
  <si>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</si>
  <si>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</si>
  <si>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</si>
  <si>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</si>
  <si>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</si>
  <si>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</si>
  <si>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</si>
  <si>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</si>
  <si>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</si>
  <si>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</si>
  <si>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</si>
  <si>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</si>
  <si>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</si>
  <si>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</si>
  <si>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</si>
  <si>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</si>
  <si>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</si>
  <si>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</si>
  <si>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</si>
  <si>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</si>
  <si>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</si>
  <si>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</si>
  <si>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</si>
  <si>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</si>
  <si>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</si>
  <si>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</si>
  <si>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</si>
  <si>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</si>
  <si>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</si>
  <si>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</si>
  <si>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</si>
  <si>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</si>
  <si>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</si>
  <si>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</si>
  <si>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</si>
  <si>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</si>
  <si>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</si>
  <si>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</si>
  <si>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</si>
  <si>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</si>
  <si>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</si>
  <si>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</si>
  <si>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</si>
  <si>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</si>
  <si>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</si>
  <si>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</si>
  <si>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</si>
  <si>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</si>
  <si>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</si>
  <si>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</si>
  <si>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</si>
  <si>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</si>
  <si>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</si>
  <si>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</si>
  <si>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</si>
  <si>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</si>
  <si>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</si>
  <si>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</si>
  <si>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</si>
  <si>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</si>
  <si>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</si>
  <si>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</si>
  <si>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</si>
  <si>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</si>
  <si>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</si>
  <si>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</si>
  <si>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</si>
  <si>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</si>
  <si>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</si>
  <si>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</si>
  <si>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</si>
  <si>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</si>
  <si>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</si>
  <si>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</si>
  <si>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</si>
  <si>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</si>
  <si>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</si>
  <si>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</si>
  <si>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</si>
  <si>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</si>
  <si>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</si>
  <si>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</si>
  <si>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</si>
  <si>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</si>
  <si>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</si>
  <si>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</si>
  <si>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</si>
  <si>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</si>
  <si>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</si>
  <si>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</si>
  <si>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</si>
  <si>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</si>
  <si>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</si>
  <si>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</si>
  <si>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</si>
  <si>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</si>
  <si>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</si>
  <si>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</si>
  <si>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</si>
  <si>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</si>
  <si>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</si>
  <si>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</si>
  <si>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</si>
  <si>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</si>
  <si>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</si>
  <si>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</si>
  <si>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</si>
  <si>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</si>
  <si>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</si>
  <si>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</si>
  <si>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</si>
  <si>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</si>
  <si>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</si>
  <si>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</si>
  <si>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</si>
  <si>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</si>
  <si>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</si>
  <si>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</si>
  <si>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</si>
  <si>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</si>
  <si>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</si>
  <si>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</si>
  <si>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</si>
  <si>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</si>
  <si>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</si>
  <si>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</si>
  <si>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</si>
  <si>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</si>
  <si>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</si>
  <si>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</si>
  <si>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</si>
  <si>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</si>
  <si>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</si>
  <si>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</si>
  <si>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</si>
  <si>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</si>
  <si>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</si>
  <si>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</si>
  <si>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</si>
  <si>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</si>
  <si>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</si>
  <si>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</si>
  <si>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</si>
  <si>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</si>
  <si>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</si>
  <si>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</si>
  <si>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</si>
  <si>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</si>
  <si>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</si>
  <si>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</si>
  <si>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</si>
  <si>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</si>
  <si>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</si>
  <si>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</si>
  <si>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</si>
  <si>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</si>
  <si>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</si>
  <si>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</si>
  <si>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</si>
  <si>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</si>
  <si>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</si>
  <si>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</si>
  <si>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</si>
  <si>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</si>
  <si>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</si>
  <si>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</si>
  <si>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</si>
  <si>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</si>
  <si>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</si>
  <si>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</si>
  <si>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</si>
  <si>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</si>
  <si>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</si>
  <si>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</si>
  <si>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</si>
  <si>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</si>
  <si>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</si>
  <si>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</si>
  <si>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</si>
  <si>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</si>
  <si>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</si>
  <si>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</si>
  <si>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</si>
  <si>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</si>
  <si>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</si>
  <si>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</si>
  <si>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</si>
  <si>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</si>
  <si>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</si>
  <si>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</si>
  <si>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</si>
  <si>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</si>
  <si>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</si>
  <si>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</si>
  <si>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</si>
  <si>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</si>
  <si>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</si>
  <si>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</si>
  <si>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</si>
  <si>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</si>
  <si>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</si>
  <si>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</si>
  <si>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</si>
  <si>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</si>
  <si>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</si>
  <si>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</si>
  <si>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</si>
  <si>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</si>
  <si>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</si>
  <si>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</si>
  <si>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</si>
  <si>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</si>
  <si>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</si>
  <si>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</si>
  <si>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</si>
  <si>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</si>
  <si>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</si>
  <si>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</si>
  <si>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</si>
  <si>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</si>
  <si>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</si>
  <si>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</si>
  <si>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</si>
  <si>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</si>
  <si>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</si>
  <si>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</si>
  <si>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</si>
  <si>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</si>
  <si>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</si>
  <si>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</si>
  <si>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</si>
  <si>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</si>
  <si>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</si>
  <si>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</si>
  <si>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</si>
  <si>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</si>
  <si>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</si>
  <si>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</si>
  <si>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</si>
  <si>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</si>
  <si>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</si>
  <si>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</si>
  <si>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</si>
  <si>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</si>
  <si>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</si>
  <si>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</si>
  <si>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</si>
  <si>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</si>
  <si>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</si>
  <si>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</si>
  <si>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</si>
  <si>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</si>
  <si>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</si>
  <si>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</si>
  <si>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</si>
  <si>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</si>
  <si>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</si>
  <si>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</si>
  <si>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</si>
  <si>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</si>
  <si>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</si>
  <si>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</si>
  <si>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</si>
  <si>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</si>
  <si>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</si>
  <si>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</si>
  <si>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</si>
  <si>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</si>
  <si>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</si>
  <si>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</si>
  <si>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</si>
  <si>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</si>
  <si>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</si>
  <si>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</si>
  <si>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</si>
  <si>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</si>
  <si>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</si>
  <si>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</si>
  <si>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</si>
  <si>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</si>
  <si>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</si>
  <si>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</si>
  <si>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</si>
  <si>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</si>
  <si>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</si>
  <si>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</si>
  <si>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</si>
  <si>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</si>
  <si>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</si>
  <si>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</si>
  <si>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</si>
  <si>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</si>
  <si>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</si>
  <si>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</si>
  <si>
    <t>Table</t>
  </si>
  <si>
    <t>[BoxScoresAdjusted]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</si>
  <si>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@GameDate, @LeagueName</t>
    </r>
  </si>
  <si>
    <t>GamePace - TL</t>
  </si>
  <si>
    <t>sc + MinsLeft * PtsPMin</t>
  </si>
  <si>
    <t>7:05</t>
  </si>
  <si>
    <t>BOS</t>
  </si>
  <si>
    <t>ATL</t>
  </si>
  <si>
    <t>(4) 6:20</t>
  </si>
  <si>
    <t>105 (-15)</t>
  </si>
  <si>
    <t>Ov 10</t>
  </si>
  <si>
    <t>Info</t>
  </si>
  <si>
    <t>Under</t>
  </si>
  <si>
    <t>9:05</t>
  </si>
  <si>
    <t>Game</t>
  </si>
  <si>
    <t>Loss</t>
  </si>
  <si>
    <t>Play
Direction</t>
  </si>
  <si>
    <t>Score
Away</t>
  </si>
  <si>
    <t>Score
Home</t>
  </si>
  <si>
    <t>Time
Status</t>
  </si>
  <si>
    <t>Current
Status</t>
  </si>
  <si>
    <t>Game
Time</t>
  </si>
  <si>
    <t>Team
Away</t>
  </si>
  <si>
    <t>Team
Home</t>
  </si>
  <si>
    <t>OvUn
Status</t>
  </si>
  <si>
    <t>Ov 220</t>
  </si>
  <si>
    <t xml:space="preserve"> </t>
  </si>
  <si>
    <t>Away Sore</t>
  </si>
  <si>
    <t>Home Score</t>
  </si>
  <si>
    <t>SecsLeft</t>
  </si>
  <si>
    <t>OvUnAmt</t>
  </si>
  <si>
    <t>NotStarted</t>
  </si>
  <si>
    <t>InProgress</t>
  </si>
  <si>
    <t xml:space="preserve">  &lt;== Final</t>
  </si>
  <si>
    <t>Cancelled</t>
  </si>
  <si>
    <t>2 Row display</t>
  </si>
  <si>
    <t>Single row</t>
  </si>
  <si>
    <t>Refresh</t>
  </si>
  <si>
    <t>Single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</si>
</sst>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2" fillId="0" borderId="0" xfId="0" quotePrefix="1" applyFont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7" xfId="0" quotePrefix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6" borderId="0" xfId="0" applyNumberFormat="1" applyFill="1"/>
    <xf numFmtId="0" fontId="0" fillId="9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19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18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22</xdr:col>
      <xdr:colOff>375141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47625</xdr:rowOff>
    </xdr:from>
    <xdr:to>
      <xdr:col>21</xdr:col>
      <xdr:colOff>361948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21</xdr:col>
      <xdr:colOff>568037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371952</xdr:colOff>
      <xdr:row>31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305438</xdr:colOff>
      <xdr:row>12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34</xdr:col>
      <xdr:colOff>10973</xdr:colOff>
      <xdr:row>43</xdr:row>
      <xdr:rowOff>372032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4"/>
  <sheetViews>
    <sheetView workbookViewId="0">
      <selection activeCell="C16" sqref="C16"/>
    </sheetView>
  </sheetViews>
  <sheetFormatPr defaultRowHeight="1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>
      <c r="A1" s="46" t="s">
        <v>517</v>
      </c>
      <c r="B1" s="46" t="s">
        <v>516</v>
      </c>
      <c r="C1" s="46" t="s">
        <v>518</v>
      </c>
      <c r="D1" s="46" t="s">
        <v>523</v>
      </c>
      <c r="E1" s="46" t="s">
        <v>519</v>
      </c>
    </row>
    <row r="2" spans="1:5">
      <c r="A2" t="s">
        <v>512</v>
      </c>
      <c r="B2" t="s">
        <v>513</v>
      </c>
      <c r="C2" t="s">
        <v>520</v>
      </c>
      <c r="D2">
        <v>2012</v>
      </c>
      <c r="E2" t="s">
        <v>521</v>
      </c>
    </row>
    <row r="3" spans="1:5">
      <c r="A3" t="s">
        <v>512</v>
      </c>
      <c r="B3" t="s">
        <v>514</v>
      </c>
      <c r="C3" t="s">
        <v>522</v>
      </c>
      <c r="D3">
        <v>2017</v>
      </c>
      <c r="E3" t="s">
        <v>521</v>
      </c>
    </row>
    <row r="4" spans="1:5">
      <c r="A4" t="s">
        <v>512</v>
      </c>
      <c r="B4" t="s">
        <v>515</v>
      </c>
      <c r="C4" t="s">
        <v>522</v>
      </c>
      <c r="D4">
        <v>2017</v>
      </c>
      <c r="E4" t="s">
        <v>521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workbookViewId="0">
      <selection activeCell="C16" sqref="C16"/>
    </sheetView>
  </sheetViews>
  <sheetFormatPr defaultRowHeight="15"/>
  <sheetData>
    <row r="1" spans="1:3">
      <c r="A1" s="46" t="s">
        <v>467</v>
      </c>
      <c r="B1" s="46" t="s">
        <v>451</v>
      </c>
      <c r="C1" s="46" t="s">
        <v>468</v>
      </c>
    </row>
    <row r="2" spans="1:3">
      <c r="A2" s="47" t="s">
        <v>469</v>
      </c>
      <c r="B2" s="47">
        <v>-3</v>
      </c>
      <c r="C2" s="47">
        <v>2</v>
      </c>
    </row>
    <row r="3" spans="1:3">
      <c r="A3" s="47" t="s">
        <v>470</v>
      </c>
      <c r="B3" s="47">
        <v>0</v>
      </c>
      <c r="C3" s="47">
        <v>-1.5</v>
      </c>
    </row>
    <row r="4" spans="1:3">
      <c r="A4" s="47" t="s">
        <v>471</v>
      </c>
      <c r="B4" s="47">
        <v>0</v>
      </c>
      <c r="C4" s="47">
        <v>1</v>
      </c>
    </row>
    <row r="5" spans="1:3">
      <c r="A5" s="47" t="s">
        <v>472</v>
      </c>
      <c r="B5" s="47">
        <v>0</v>
      </c>
      <c r="C5" s="47">
        <v>0</v>
      </c>
    </row>
    <row r="6" spans="1:3">
      <c r="A6" s="47" t="s">
        <v>473</v>
      </c>
      <c r="B6" s="47">
        <v>0</v>
      </c>
      <c r="C6" s="47">
        <v>-1.5</v>
      </c>
    </row>
    <row r="7" spans="1:3">
      <c r="A7" s="47" t="s">
        <v>474</v>
      </c>
      <c r="B7" s="47">
        <v>0</v>
      </c>
      <c r="C7" s="47">
        <v>0</v>
      </c>
    </row>
    <row r="8" spans="1:3">
      <c r="A8" s="47" t="s">
        <v>475</v>
      </c>
      <c r="B8" s="47">
        <v>0</v>
      </c>
      <c r="C8" s="47">
        <v>0</v>
      </c>
    </row>
    <row r="9" spans="1:3">
      <c r="A9" s="47" t="s">
        <v>476</v>
      </c>
      <c r="B9" s="47">
        <v>-1</v>
      </c>
      <c r="C9" s="47">
        <v>0</v>
      </c>
    </row>
    <row r="10" spans="1:3">
      <c r="A10" s="47" t="s">
        <v>477</v>
      </c>
      <c r="B10" s="47">
        <v>3</v>
      </c>
      <c r="C10" s="47">
        <v>0</v>
      </c>
    </row>
    <row r="11" spans="1:3">
      <c r="A11" s="47" t="s">
        <v>478</v>
      </c>
      <c r="B11" s="47">
        <v>0</v>
      </c>
      <c r="C11" s="47">
        <v>0</v>
      </c>
    </row>
    <row r="12" spans="1:3">
      <c r="A12" s="47" t="s">
        <v>479</v>
      </c>
      <c r="B12" s="47">
        <v>1</v>
      </c>
      <c r="C12" s="47">
        <v>-2</v>
      </c>
    </row>
    <row r="13" spans="1:3">
      <c r="A13" s="47" t="s">
        <v>480</v>
      </c>
      <c r="B13" s="47">
        <v>-3</v>
      </c>
      <c r="C13" s="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/>
  <cols>
    <col min="1" max="1" width="5" style="42" bestFit="1" customWidth="1"/>
    <col min="2" max="2" width="12.28515625" customWidth="1"/>
    <col min="4" max="4" width="4.140625" style="42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459</v>
      </c>
      <c r="B1" s="8" t="s">
        <v>455</v>
      </c>
      <c r="C1" s="8" t="s">
        <v>456</v>
      </c>
      <c r="D1" s="9" t="s">
        <v>463</v>
      </c>
      <c r="E1" s="8" t="s">
        <v>457</v>
      </c>
      <c r="F1" s="8" t="s">
        <v>442</v>
      </c>
      <c r="G1" s="8" t="s">
        <v>443</v>
      </c>
      <c r="H1" s="8" t="s">
        <v>444</v>
      </c>
    </row>
    <row r="2" spans="1:9">
      <c r="A2" s="42" t="s">
        <v>462</v>
      </c>
      <c r="B2" t="s">
        <v>461</v>
      </c>
      <c r="C2" t="s">
        <v>437</v>
      </c>
      <c r="D2" s="42">
        <v>1</v>
      </c>
      <c r="E2" s="43" t="s">
        <v>464</v>
      </c>
      <c r="F2" s="44" t="s">
        <v>435</v>
      </c>
      <c r="G2" s="44" t="s">
        <v>305</v>
      </c>
      <c r="H2" t="s">
        <v>454</v>
      </c>
      <c r="I2" t="s">
        <v>441</v>
      </c>
    </row>
    <row r="3" spans="1:9">
      <c r="A3" s="42">
        <v>1</v>
      </c>
      <c r="B3" t="s">
        <v>458</v>
      </c>
      <c r="C3" t="s">
        <v>438</v>
      </c>
      <c r="E3" s="45" t="s">
        <v>436</v>
      </c>
      <c r="G3" s="44" t="s">
        <v>305</v>
      </c>
    </row>
    <row r="4" spans="1:9">
      <c r="A4" s="42">
        <v>2</v>
      </c>
      <c r="B4" t="s">
        <v>460</v>
      </c>
      <c r="C4" t="s">
        <v>437</v>
      </c>
      <c r="D4" s="42">
        <v>2</v>
      </c>
      <c r="E4" s="43" t="s">
        <v>465</v>
      </c>
      <c r="F4" s="44"/>
      <c r="G4" s="44" t="s">
        <v>305</v>
      </c>
      <c r="H4" t="s">
        <v>454</v>
      </c>
      <c r="I4" s="43" t="s">
        <v>445</v>
      </c>
    </row>
    <row r="5" spans="1:9">
      <c r="A5" s="42">
        <v>3</v>
      </c>
      <c r="B5" t="s">
        <v>460</v>
      </c>
      <c r="D5" s="42">
        <v>3</v>
      </c>
      <c r="E5" s="43" t="s">
        <v>466</v>
      </c>
      <c r="F5" s="44" t="s">
        <v>305</v>
      </c>
      <c r="G5" s="44" t="s">
        <v>434</v>
      </c>
      <c r="H5" t="s">
        <v>439</v>
      </c>
      <c r="I5" t="s">
        <v>440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349</v>
      </c>
    </row>
    <row r="4" spans="1:13">
      <c r="M4" t="s">
        <v>350</v>
      </c>
    </row>
    <row r="5" spans="1:13">
      <c r="B5" t="s">
        <v>336</v>
      </c>
      <c r="C5" t="s">
        <v>337</v>
      </c>
    </row>
    <row r="6" spans="1:13">
      <c r="B6" t="s">
        <v>338</v>
      </c>
    </row>
    <row r="7" spans="1:13">
      <c r="B7" t="s">
        <v>82</v>
      </c>
      <c r="C7" t="s">
        <v>339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53"/>
  <sheetViews>
    <sheetView tabSelected="1" topLeftCell="A28" workbookViewId="0">
      <selection activeCell="I52" sqref="I52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491</v>
      </c>
      <c r="B1" s="25">
        <v>2</v>
      </c>
    </row>
    <row r="2" spans="1:23">
      <c r="A2" t="s">
        <v>492</v>
      </c>
      <c r="B2" s="25">
        <v>0</v>
      </c>
    </row>
    <row r="3" spans="1:23">
      <c r="A3" t="s">
        <v>493</v>
      </c>
      <c r="B3" s="25">
        <v>0</v>
      </c>
    </row>
    <row r="4" spans="1:23">
      <c r="A4" t="s">
        <v>643</v>
      </c>
      <c r="B4" s="49">
        <f>gsMins*60 + csSecs</f>
        <v>0</v>
      </c>
    </row>
    <row r="5" spans="1:23">
      <c r="A5" t="s">
        <v>641</v>
      </c>
      <c r="B5" s="25">
        <v>64</v>
      </c>
    </row>
    <row r="6" spans="1:23">
      <c r="A6" t="s">
        <v>642</v>
      </c>
      <c r="B6" s="25">
        <v>61</v>
      </c>
    </row>
    <row r="7" spans="1:23">
      <c r="A7" t="s">
        <v>363</v>
      </c>
      <c r="B7" s="49">
        <f>B5+B6</f>
        <v>125</v>
      </c>
    </row>
    <row r="8" spans="1:23">
      <c r="A8" t="s">
        <v>490</v>
      </c>
      <c r="B8" s="25">
        <v>200</v>
      </c>
    </row>
    <row r="9" spans="1:23">
      <c r="A9" t="s">
        <v>494</v>
      </c>
      <c r="B9" s="25">
        <v>4</v>
      </c>
    </row>
    <row r="10" spans="1:23">
      <c r="A10" t="s">
        <v>495</v>
      </c>
      <c r="B10" s="25">
        <v>12</v>
      </c>
      <c r="D10" s="43"/>
      <c r="E10" s="43"/>
      <c r="F10" s="43"/>
      <c r="G10" s="43"/>
      <c r="H10" s="43"/>
      <c r="I10" s="43"/>
    </row>
    <row r="11" spans="1:23">
      <c r="A11" t="s">
        <v>497</v>
      </c>
      <c r="B11" s="97">
        <f>B8 / (B9*B10)</f>
        <v>4.166666666666667</v>
      </c>
    </row>
    <row r="12" spans="1:23">
      <c r="A12" t="s">
        <v>496</v>
      </c>
      <c r="B12" s="49">
        <f>B9-B1</f>
        <v>2</v>
      </c>
    </row>
    <row r="13" spans="1:23">
      <c r="A13" t="s">
        <v>498</v>
      </c>
      <c r="B13" s="49">
        <f>(gsPeriodsLeft*gsMinsPerPeriod)+gsMins+ csSecs/60</f>
        <v>24</v>
      </c>
      <c r="C13" s="43">
        <f>(gsPeriodsLeft*gsMinsPerPeriod) + gsSecsLeft / 60</f>
        <v>24</v>
      </c>
    </row>
    <row r="14" spans="1:23">
      <c r="A14" t="s">
        <v>499</v>
      </c>
      <c r="B14" s="49">
        <f>B13*B11 + B7</f>
        <v>225</v>
      </c>
      <c r="C14" t="s">
        <v>618</v>
      </c>
      <c r="W14" s="50" t="s">
        <v>500</v>
      </c>
    </row>
    <row r="15" spans="1:23">
      <c r="A15" t="s">
        <v>644</v>
      </c>
      <c r="B15" s="49">
        <f>IF(B7&gt;B8,"OVER",B14-B8)</f>
        <v>25</v>
      </c>
      <c r="C15" t="s">
        <v>617</v>
      </c>
    </row>
    <row r="18" spans="1:5">
      <c r="B18" t="s">
        <v>502</v>
      </c>
    </row>
    <row r="19" spans="1:5">
      <c r="A19" t="s">
        <v>501</v>
      </c>
      <c r="B19" t="s">
        <v>503</v>
      </c>
    </row>
    <row r="21" spans="1:5">
      <c r="A21" t="s">
        <v>504</v>
      </c>
    </row>
    <row r="22" spans="1:5">
      <c r="B22" t="s">
        <v>505</v>
      </c>
    </row>
    <row r="23" spans="1:5">
      <c r="B23" t="s">
        <v>506</v>
      </c>
    </row>
    <row r="25" spans="1:5">
      <c r="A25" t="s">
        <v>507</v>
      </c>
    </row>
    <row r="26" spans="1:5">
      <c r="B26" t="s">
        <v>372</v>
      </c>
    </row>
    <row r="27" spans="1:5">
      <c r="B27" t="s">
        <v>508</v>
      </c>
    </row>
    <row r="30" spans="1:5">
      <c r="B30" t="s">
        <v>510</v>
      </c>
      <c r="C30" t="s">
        <v>467</v>
      </c>
      <c r="D30" t="s">
        <v>509</v>
      </c>
      <c r="E30" t="s">
        <v>508</v>
      </c>
    </row>
    <row r="33" spans="1:8">
      <c r="B33" t="s">
        <v>651</v>
      </c>
      <c r="C33" t="s">
        <v>652</v>
      </c>
    </row>
    <row r="34" spans="1:8">
      <c r="B34" s="80">
        <v>1</v>
      </c>
      <c r="C34" s="80">
        <v>2</v>
      </c>
      <c r="D34" s="80">
        <v>3</v>
      </c>
      <c r="E34" s="80">
        <v>4</v>
      </c>
      <c r="F34" s="80">
        <v>5</v>
      </c>
      <c r="G34" s="80">
        <v>6</v>
      </c>
    </row>
    <row r="35" spans="1:8">
      <c r="B35" s="9" t="s">
        <v>372</v>
      </c>
      <c r="C35" s="9" t="s">
        <v>467</v>
      </c>
      <c r="D35" s="9" t="s">
        <v>72</v>
      </c>
      <c r="E35" s="9" t="s">
        <v>363</v>
      </c>
      <c r="F35" s="9" t="s">
        <v>455</v>
      </c>
      <c r="G35" s="9" t="s">
        <v>625</v>
      </c>
    </row>
    <row r="36" spans="1:8">
      <c r="A36" t="s">
        <v>646</v>
      </c>
      <c r="B36" s="81">
        <v>603</v>
      </c>
      <c r="C36" s="82" t="s">
        <v>621</v>
      </c>
      <c r="D36" s="82" t="s">
        <v>374</v>
      </c>
      <c r="E36" s="82">
        <v>100</v>
      </c>
      <c r="F36" s="83" t="s">
        <v>622</v>
      </c>
      <c r="G36" s="84"/>
    </row>
    <row r="37" spans="1:8">
      <c r="B37" s="85" t="s">
        <v>619</v>
      </c>
      <c r="C37" s="86" t="s">
        <v>620</v>
      </c>
      <c r="D37" s="86">
        <v>220</v>
      </c>
      <c r="E37" s="86">
        <v>105</v>
      </c>
      <c r="F37" s="87" t="s">
        <v>623</v>
      </c>
      <c r="G37" s="88" t="s">
        <v>624</v>
      </c>
    </row>
    <row r="38" spans="1:8">
      <c r="A38" t="s">
        <v>645</v>
      </c>
      <c r="B38" s="81">
        <v>603</v>
      </c>
      <c r="C38" s="82" t="s">
        <v>621</v>
      </c>
      <c r="D38" s="82" t="s">
        <v>626</v>
      </c>
      <c r="E38" s="82"/>
      <c r="F38" s="83"/>
      <c r="G38" s="89" t="s">
        <v>627</v>
      </c>
    </row>
    <row r="39" spans="1:8">
      <c r="B39" s="85" t="s">
        <v>627</v>
      </c>
      <c r="C39" s="86" t="s">
        <v>620</v>
      </c>
      <c r="D39" s="86">
        <v>220</v>
      </c>
      <c r="E39" s="86"/>
      <c r="F39" s="87"/>
      <c r="G39" s="88" t="s">
        <v>628</v>
      </c>
    </row>
    <row r="40" spans="1:8">
      <c r="A40" t="s">
        <v>648</v>
      </c>
      <c r="B40" s="81">
        <v>603</v>
      </c>
      <c r="C40" s="82" t="s">
        <v>621</v>
      </c>
      <c r="D40" s="82" t="s">
        <v>626</v>
      </c>
      <c r="E40" s="82"/>
      <c r="F40" s="83"/>
      <c r="G40" s="89" t="s">
        <v>648</v>
      </c>
    </row>
    <row r="41" spans="1:8">
      <c r="B41" s="85" t="s">
        <v>627</v>
      </c>
      <c r="C41" s="86" t="s">
        <v>620</v>
      </c>
      <c r="D41" s="86">
        <v>220</v>
      </c>
      <c r="E41" s="86"/>
      <c r="F41" s="87"/>
      <c r="G41" s="88"/>
    </row>
    <row r="42" spans="1:8">
      <c r="A42" t="s">
        <v>578</v>
      </c>
      <c r="B42" s="81">
        <v>603</v>
      </c>
      <c r="C42" s="82" t="s">
        <v>621</v>
      </c>
      <c r="D42" s="82" t="s">
        <v>374</v>
      </c>
      <c r="E42" s="82">
        <v>100</v>
      </c>
      <c r="F42" s="83" t="s">
        <v>578</v>
      </c>
      <c r="G42" s="84"/>
      <c r="H42" s="98" t="s">
        <v>647</v>
      </c>
    </row>
    <row r="43" spans="1:8">
      <c r="B43" s="85" t="s">
        <v>619</v>
      </c>
      <c r="C43" s="86" t="s">
        <v>620</v>
      </c>
      <c r="D43" s="86">
        <v>220</v>
      </c>
      <c r="E43" s="86">
        <v>105</v>
      </c>
      <c r="F43" s="87" t="s">
        <v>626</v>
      </c>
      <c r="G43" s="88" t="s">
        <v>629</v>
      </c>
    </row>
    <row r="44" spans="1:8" ht="30">
      <c r="A44" t="s">
        <v>649</v>
      </c>
      <c r="B44" s="90" t="s">
        <v>378</v>
      </c>
      <c r="C44" s="91" t="s">
        <v>636</v>
      </c>
      <c r="D44" s="91" t="s">
        <v>630</v>
      </c>
      <c r="E44" s="91" t="s">
        <v>631</v>
      </c>
      <c r="F44" s="92" t="s">
        <v>633</v>
      </c>
      <c r="G44" s="90" t="s">
        <v>625</v>
      </c>
    </row>
    <row r="45" spans="1:8" ht="30">
      <c r="B45" s="92" t="s">
        <v>635</v>
      </c>
      <c r="C45" s="91" t="s">
        <v>637</v>
      </c>
      <c r="D45" s="90" t="s">
        <v>72</v>
      </c>
      <c r="E45" s="91" t="s">
        <v>632</v>
      </c>
      <c r="F45" s="92" t="s">
        <v>634</v>
      </c>
      <c r="G45" s="91" t="s">
        <v>638</v>
      </c>
    </row>
    <row r="48" spans="1:8">
      <c r="B48" s="80">
        <v>1</v>
      </c>
      <c r="C48" s="80">
        <v>2</v>
      </c>
      <c r="D48" s="80">
        <v>3</v>
      </c>
      <c r="E48" s="80">
        <v>4</v>
      </c>
      <c r="F48" s="80">
        <v>5</v>
      </c>
      <c r="G48" s="80">
        <v>6</v>
      </c>
    </row>
    <row r="49" spans="1:7">
      <c r="A49" t="s">
        <v>650</v>
      </c>
      <c r="B49" s="9" t="s">
        <v>372</v>
      </c>
      <c r="C49" s="9" t="s">
        <v>467</v>
      </c>
      <c r="D49" s="9" t="s">
        <v>72</v>
      </c>
      <c r="E49" s="9" t="s">
        <v>363</v>
      </c>
      <c r="F49" s="9" t="s">
        <v>455</v>
      </c>
      <c r="G49" s="9" t="s">
        <v>625</v>
      </c>
    </row>
    <row r="50" spans="1:7">
      <c r="A50" t="s">
        <v>646</v>
      </c>
      <c r="B50" s="93">
        <v>603</v>
      </c>
      <c r="C50" s="94" t="s">
        <v>621</v>
      </c>
      <c r="D50" s="94" t="s">
        <v>639</v>
      </c>
      <c r="E50" s="94">
        <v>115</v>
      </c>
      <c r="F50" s="95" t="s">
        <v>622</v>
      </c>
      <c r="G50" s="96" t="s">
        <v>624</v>
      </c>
    </row>
    <row r="51" spans="1:7">
      <c r="A51" t="s">
        <v>645</v>
      </c>
      <c r="B51" s="93">
        <v>603</v>
      </c>
      <c r="C51" s="94" t="s">
        <v>621</v>
      </c>
      <c r="D51" s="94" t="s">
        <v>639</v>
      </c>
      <c r="E51" s="94" t="s">
        <v>640</v>
      </c>
      <c r="F51" s="85" t="s">
        <v>627</v>
      </c>
      <c r="G51" s="96" t="s">
        <v>628</v>
      </c>
    </row>
    <row r="52" spans="1:7">
      <c r="A52" t="s">
        <v>648</v>
      </c>
      <c r="B52" s="93">
        <v>603</v>
      </c>
      <c r="C52" s="94" t="s">
        <v>621</v>
      </c>
      <c r="D52" s="94" t="s">
        <v>639</v>
      </c>
      <c r="E52" s="94"/>
      <c r="F52" s="85"/>
      <c r="G52" s="89" t="s">
        <v>648</v>
      </c>
    </row>
    <row r="53" spans="1:7">
      <c r="A53" t="s">
        <v>578</v>
      </c>
      <c r="B53" s="93">
        <v>603</v>
      </c>
      <c r="C53" s="94" t="s">
        <v>621</v>
      </c>
      <c r="D53" s="94" t="s">
        <v>639</v>
      </c>
      <c r="E53" s="94">
        <v>222</v>
      </c>
      <c r="F53" s="85" t="s">
        <v>578</v>
      </c>
      <c r="G53" s="96" t="s">
        <v>375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376</v>
      </c>
      <c r="B1" s="40">
        <v>1</v>
      </c>
      <c r="C1" s="40">
        <v>2</v>
      </c>
      <c r="D1" s="40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>
      <c r="B4" s="41">
        <f xml:space="preserve"> B2 * (TmTL/TotAtmps)</f>
        <v>18.18181818181818</v>
      </c>
      <c r="C4" s="41">
        <f xml:space="preserve"> C2 * (TmTL/TotAtmps)</f>
        <v>27.272727272727273</v>
      </c>
      <c r="D4" s="41">
        <f xml:space="preserve"> D2 * (TmTL/TotAtmps)</f>
        <v>9.0909090909090899</v>
      </c>
    </row>
    <row r="5" spans="1:5">
      <c r="B5" s="41">
        <f>B4*B1</f>
        <v>18.18181818181818</v>
      </c>
      <c r="C5" s="41">
        <f>C4*C1</f>
        <v>54.545454545454547</v>
      </c>
      <c r="D5" s="41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99" t="s">
        <v>368</v>
      </c>
      <c r="K1" s="99"/>
      <c r="L1" s="99"/>
    </row>
    <row r="2" spans="1:15">
      <c r="A2" t="s">
        <v>372</v>
      </c>
      <c r="B2" t="s">
        <v>117</v>
      </c>
      <c r="C2" t="s">
        <v>373</v>
      </c>
      <c r="D2" t="s">
        <v>371</v>
      </c>
      <c r="E2" t="s">
        <v>364</v>
      </c>
      <c r="F2" t="s">
        <v>365</v>
      </c>
      <c r="G2" t="s">
        <v>366</v>
      </c>
      <c r="H2" t="s">
        <v>367</v>
      </c>
      <c r="I2" t="s">
        <v>363</v>
      </c>
      <c r="J2" t="s">
        <v>351</v>
      </c>
      <c r="K2" t="s">
        <v>352</v>
      </c>
      <c r="L2" t="s">
        <v>353</v>
      </c>
      <c r="M2" t="s">
        <v>369</v>
      </c>
      <c r="N2" t="s">
        <v>370</v>
      </c>
      <c r="O2" t="s">
        <v>355</v>
      </c>
    </row>
    <row r="3" spans="1:15">
      <c r="B3" s="99" t="s">
        <v>33</v>
      </c>
      <c r="C3" s="10" t="s">
        <v>374</v>
      </c>
      <c r="D3" t="s">
        <v>349</v>
      </c>
    </row>
    <row r="4" spans="1:15">
      <c r="B4" s="99"/>
      <c r="C4" s="10" t="s">
        <v>374</v>
      </c>
      <c r="D4" t="s">
        <v>350</v>
      </c>
    </row>
    <row r="5" spans="1:15">
      <c r="B5" s="99"/>
      <c r="C5" s="10" t="s">
        <v>375</v>
      </c>
      <c r="D5" t="s">
        <v>362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 s="56" customFormat="1" ht="26.25" customHeight="1">
      <c r="A1" s="57" t="s">
        <v>247</v>
      </c>
      <c r="B1" s="57" t="s">
        <v>248</v>
      </c>
      <c r="C1" s="57" t="s">
        <v>249</v>
      </c>
      <c r="D1" s="57" t="s">
        <v>250</v>
      </c>
      <c r="E1" s="58" t="s">
        <v>330</v>
      </c>
    </row>
    <row r="2" spans="1:5" hidden="1">
      <c r="A2" t="s">
        <v>251</v>
      </c>
      <c r="B2" t="s">
        <v>252</v>
      </c>
      <c r="C2" s="37">
        <v>43841</v>
      </c>
      <c r="D2" s="37">
        <v>43841</v>
      </c>
      <c r="E2" t="s">
        <v>331</v>
      </c>
    </row>
    <row r="3" spans="1:5" hidden="1">
      <c r="A3" t="s">
        <v>251</v>
      </c>
      <c r="B3" t="s">
        <v>253</v>
      </c>
      <c r="C3" s="37">
        <v>43983</v>
      </c>
      <c r="D3" s="37">
        <v>43996</v>
      </c>
    </row>
    <row r="4" spans="1:5" hidden="1">
      <c r="A4" t="s">
        <v>251</v>
      </c>
      <c r="B4" t="s">
        <v>254</v>
      </c>
      <c r="C4" s="37">
        <v>43809</v>
      </c>
      <c r="D4" s="37">
        <v>43809</v>
      </c>
      <c r="E4" t="s">
        <v>331</v>
      </c>
    </row>
    <row r="5" spans="1:5" hidden="1">
      <c r="A5" t="s">
        <v>251</v>
      </c>
      <c r="B5" t="s">
        <v>255</v>
      </c>
      <c r="C5" s="37">
        <v>44001</v>
      </c>
      <c r="D5" s="37">
        <v>44001</v>
      </c>
    </row>
    <row r="6" spans="1:5" hidden="1">
      <c r="A6" t="s">
        <v>251</v>
      </c>
      <c r="B6" t="s">
        <v>256</v>
      </c>
      <c r="C6" s="37">
        <v>43998</v>
      </c>
      <c r="D6" s="37">
        <v>43998</v>
      </c>
    </row>
    <row r="7" spans="1:5" hidden="1">
      <c r="A7" t="s">
        <v>251</v>
      </c>
      <c r="B7" t="s">
        <v>257</v>
      </c>
      <c r="C7" s="37">
        <v>43810</v>
      </c>
      <c r="D7" s="37">
        <v>43810</v>
      </c>
      <c r="E7" t="s">
        <v>331</v>
      </c>
    </row>
    <row r="8" spans="1:5" hidden="1">
      <c r="A8" t="s">
        <v>251</v>
      </c>
      <c r="B8" t="s">
        <v>258</v>
      </c>
      <c r="C8" s="37">
        <v>43809</v>
      </c>
      <c r="D8" s="37">
        <v>43809</v>
      </c>
      <c r="E8" t="s">
        <v>331</v>
      </c>
    </row>
    <row r="9" spans="1:5" hidden="1">
      <c r="A9" t="s">
        <v>251</v>
      </c>
      <c r="B9" t="s">
        <v>259</v>
      </c>
      <c r="C9" s="37">
        <v>43809</v>
      </c>
      <c r="D9" s="37">
        <v>43809</v>
      </c>
      <c r="E9" t="s">
        <v>331</v>
      </c>
    </row>
    <row r="10" spans="1:5" hidden="1">
      <c r="A10" t="s">
        <v>251</v>
      </c>
      <c r="B10" t="s">
        <v>260</v>
      </c>
      <c r="C10" s="37">
        <v>43836</v>
      </c>
      <c r="D10" s="37">
        <v>43836</v>
      </c>
    </row>
    <row r="11" spans="1:5" hidden="1">
      <c r="A11" t="s">
        <v>251</v>
      </c>
      <c r="B11" t="s">
        <v>261</v>
      </c>
      <c r="C11" s="37">
        <v>43841</v>
      </c>
      <c r="D11" s="37">
        <v>43841</v>
      </c>
    </row>
    <row r="12" spans="1:5" hidden="1">
      <c r="A12" t="s">
        <v>251</v>
      </c>
      <c r="B12" t="s">
        <v>262</v>
      </c>
      <c r="C12" s="37">
        <v>43857</v>
      </c>
      <c r="D12" s="37">
        <v>43857</v>
      </c>
      <c r="E12" t="s">
        <v>331</v>
      </c>
    </row>
    <row r="13" spans="1:5" hidden="1">
      <c r="A13" t="s">
        <v>263</v>
      </c>
      <c r="B13" t="s">
        <v>13</v>
      </c>
      <c r="C13" s="37">
        <v>43883</v>
      </c>
      <c r="D13" s="37">
        <v>43883</v>
      </c>
      <c r="E13" t="s">
        <v>331</v>
      </c>
    </row>
    <row r="14" spans="1:5" hidden="1">
      <c r="A14" t="s">
        <v>263</v>
      </c>
      <c r="B14" t="s">
        <v>1</v>
      </c>
      <c r="C14" s="37">
        <v>42427</v>
      </c>
      <c r="D14" s="37">
        <v>42427</v>
      </c>
      <c r="E14" t="s">
        <v>331</v>
      </c>
    </row>
    <row r="15" spans="1:5" hidden="1">
      <c r="A15" t="s">
        <v>263</v>
      </c>
      <c r="B15" t="s">
        <v>2</v>
      </c>
      <c r="C15" s="37">
        <v>43811</v>
      </c>
      <c r="D15" s="37">
        <v>43811</v>
      </c>
    </row>
    <row r="16" spans="1:5" hidden="1">
      <c r="A16" t="s">
        <v>263</v>
      </c>
      <c r="B16" t="s">
        <v>3</v>
      </c>
      <c r="C16" s="37">
        <v>43781</v>
      </c>
      <c r="D16" s="37">
        <v>43792</v>
      </c>
    </row>
    <row r="17" spans="1:4" hidden="1">
      <c r="A17" t="s">
        <v>263</v>
      </c>
      <c r="B17" t="s">
        <v>4</v>
      </c>
      <c r="C17" s="37">
        <v>43766</v>
      </c>
      <c r="D17" s="37">
        <v>43766</v>
      </c>
    </row>
    <row r="18" spans="1:4" hidden="1">
      <c r="A18" t="s">
        <v>263</v>
      </c>
      <c r="B18" t="s">
        <v>5</v>
      </c>
      <c r="C18" s="37">
        <v>43792</v>
      </c>
      <c r="D18" s="37">
        <v>43792</v>
      </c>
    </row>
    <row r="19" spans="1:4" hidden="1">
      <c r="A19" t="s">
        <v>263</v>
      </c>
      <c r="B19" t="s">
        <v>264</v>
      </c>
      <c r="C19" s="37">
        <v>43804</v>
      </c>
      <c r="D19" s="37">
        <v>43804</v>
      </c>
    </row>
    <row r="20" spans="1:4" hidden="1">
      <c r="A20" t="s">
        <v>263</v>
      </c>
      <c r="B20" t="s">
        <v>265</v>
      </c>
      <c r="C20" s="37">
        <v>43982</v>
      </c>
      <c r="D20" s="37">
        <v>43995</v>
      </c>
    </row>
    <row r="21" spans="1:4" hidden="1">
      <c r="A21" t="s">
        <v>263</v>
      </c>
      <c r="B21" t="s">
        <v>266</v>
      </c>
      <c r="C21" s="37">
        <v>43960</v>
      </c>
      <c r="D21" s="37">
        <v>43960</v>
      </c>
    </row>
    <row r="22" spans="1:4" hidden="1">
      <c r="A22" t="s">
        <v>263</v>
      </c>
      <c r="B22" t="s">
        <v>7</v>
      </c>
      <c r="C22" s="37">
        <v>43998</v>
      </c>
      <c r="D22" s="37">
        <v>44003</v>
      </c>
    </row>
    <row r="23" spans="1:4" hidden="1">
      <c r="A23" t="s">
        <v>263</v>
      </c>
      <c r="B23" t="s">
        <v>267</v>
      </c>
      <c r="C23" s="37">
        <v>43883</v>
      </c>
      <c r="D23" s="37">
        <v>43883</v>
      </c>
    </row>
    <row r="24" spans="1:4" hidden="1">
      <c r="A24" t="s">
        <v>263</v>
      </c>
      <c r="B24" t="s">
        <v>268</v>
      </c>
      <c r="C24" s="37">
        <v>43998</v>
      </c>
      <c r="D24" s="37">
        <v>43998</v>
      </c>
    </row>
    <row r="25" spans="1:4" hidden="1">
      <c r="A25" t="s">
        <v>263</v>
      </c>
      <c r="B25" t="s">
        <v>269</v>
      </c>
      <c r="C25" s="37">
        <v>43855</v>
      </c>
      <c r="D25" s="37">
        <v>43855</v>
      </c>
    </row>
    <row r="26" spans="1:4" hidden="1">
      <c r="A26" t="s">
        <v>263</v>
      </c>
      <c r="B26" t="s">
        <v>270</v>
      </c>
      <c r="C26" s="37">
        <v>43855</v>
      </c>
      <c r="D26" s="37">
        <v>43857</v>
      </c>
    </row>
    <row r="27" spans="1:4" hidden="1">
      <c r="A27" t="s">
        <v>263</v>
      </c>
      <c r="B27" t="s">
        <v>271</v>
      </c>
      <c r="C27" s="37">
        <v>43995</v>
      </c>
      <c r="D27" s="37">
        <v>43995</v>
      </c>
    </row>
    <row r="28" spans="1:4" hidden="1">
      <c r="A28" t="s">
        <v>263</v>
      </c>
      <c r="B28" t="s">
        <v>12</v>
      </c>
      <c r="C28" s="37">
        <v>43963</v>
      </c>
      <c r="D28" s="37">
        <v>43963</v>
      </c>
    </row>
    <row r="29" spans="1:4" hidden="1">
      <c r="A29" t="s">
        <v>263</v>
      </c>
      <c r="B29" t="s">
        <v>272</v>
      </c>
      <c r="C29" s="37">
        <v>43875</v>
      </c>
      <c r="D29" s="37">
        <v>43989</v>
      </c>
    </row>
    <row r="30" spans="1:4" hidden="1">
      <c r="A30" t="s">
        <v>263</v>
      </c>
      <c r="B30" t="s">
        <v>15</v>
      </c>
      <c r="C30" s="37">
        <v>43935</v>
      </c>
      <c r="D30" s="37">
        <v>43992</v>
      </c>
    </row>
    <row r="31" spans="1:4" hidden="1">
      <c r="A31" t="s">
        <v>263</v>
      </c>
      <c r="B31" t="s">
        <v>273</v>
      </c>
      <c r="C31" s="37">
        <v>43988</v>
      </c>
      <c r="D31" s="37">
        <v>43989</v>
      </c>
    </row>
    <row r="32" spans="1:4" hidden="1">
      <c r="A32" t="s">
        <v>263</v>
      </c>
      <c r="B32" t="s">
        <v>274</v>
      </c>
      <c r="C32" s="37">
        <v>43845</v>
      </c>
      <c r="D32" s="37">
        <v>43848</v>
      </c>
    </row>
    <row r="33" spans="1:5" hidden="1">
      <c r="A33" t="s">
        <v>263</v>
      </c>
      <c r="B33" t="s">
        <v>17</v>
      </c>
      <c r="C33" s="37">
        <v>43845</v>
      </c>
      <c r="D33" s="37">
        <v>43997</v>
      </c>
    </row>
    <row r="34" spans="1:5" hidden="1">
      <c r="A34" t="s">
        <v>263</v>
      </c>
      <c r="B34" t="s">
        <v>275</v>
      </c>
      <c r="C34" s="37">
        <v>43996</v>
      </c>
      <c r="D34" s="37">
        <v>43996</v>
      </c>
    </row>
    <row r="35" spans="1:5" hidden="1">
      <c r="A35" t="s">
        <v>263</v>
      </c>
      <c r="B35" t="s">
        <v>18</v>
      </c>
      <c r="C35" s="37">
        <v>43873</v>
      </c>
      <c r="D35" s="37">
        <v>43876</v>
      </c>
    </row>
    <row r="36" spans="1:5" hidden="1">
      <c r="A36" t="s">
        <v>263</v>
      </c>
      <c r="B36" t="s">
        <v>19</v>
      </c>
      <c r="C36" s="37">
        <v>43939</v>
      </c>
      <c r="D36" s="37">
        <v>43939</v>
      </c>
    </row>
    <row r="37" spans="1:5" hidden="1">
      <c r="A37" t="s">
        <v>263</v>
      </c>
      <c r="B37" t="s">
        <v>276</v>
      </c>
      <c r="C37" s="37">
        <v>43883</v>
      </c>
      <c r="D37" s="37">
        <v>43924</v>
      </c>
    </row>
    <row r="38" spans="1:5" hidden="1">
      <c r="A38" t="s">
        <v>277</v>
      </c>
      <c r="B38" t="s">
        <v>278</v>
      </c>
      <c r="C38" s="37">
        <v>43962</v>
      </c>
      <c r="D38" s="37">
        <v>43962</v>
      </c>
    </row>
    <row r="39" spans="1:5" hidden="1">
      <c r="A39" t="s">
        <v>277</v>
      </c>
      <c r="B39" t="s">
        <v>279</v>
      </c>
      <c r="C39" s="37">
        <v>43845</v>
      </c>
      <c r="D39" s="37">
        <v>43845</v>
      </c>
    </row>
    <row r="40" spans="1:5" hidden="1">
      <c r="A40" t="s">
        <v>277</v>
      </c>
      <c r="B40" t="s">
        <v>280</v>
      </c>
      <c r="C40" s="37">
        <v>43465</v>
      </c>
      <c r="D40" s="37">
        <v>43465</v>
      </c>
    </row>
    <row r="41" spans="1:5" hidden="1">
      <c r="A41" t="s">
        <v>281</v>
      </c>
      <c r="B41" t="s">
        <v>282</v>
      </c>
      <c r="C41" s="37">
        <v>43988</v>
      </c>
      <c r="D41" s="37">
        <v>43988</v>
      </c>
    </row>
    <row r="42" spans="1:5" hidden="1">
      <c r="A42" t="s">
        <v>281</v>
      </c>
      <c r="B42" t="s">
        <v>283</v>
      </c>
      <c r="C42" s="37">
        <v>43989</v>
      </c>
      <c r="D42" s="37">
        <v>43989</v>
      </c>
    </row>
    <row r="43" spans="1:5" hidden="1">
      <c r="A43" t="s">
        <v>284</v>
      </c>
      <c r="B43" t="s">
        <v>285</v>
      </c>
      <c r="C43" s="37">
        <v>43872</v>
      </c>
      <c r="D43" s="37">
        <v>43872</v>
      </c>
    </row>
    <row r="44" spans="1:5">
      <c r="A44" t="s">
        <v>286</v>
      </c>
      <c r="B44" t="s">
        <v>287</v>
      </c>
      <c r="C44" s="37">
        <v>44001</v>
      </c>
      <c r="D44" s="37">
        <v>44001</v>
      </c>
    </row>
    <row r="45" spans="1:5">
      <c r="A45" t="s">
        <v>286</v>
      </c>
      <c r="B45" t="s">
        <v>229</v>
      </c>
      <c r="C45" s="37">
        <v>43989</v>
      </c>
      <c r="D45" s="37">
        <v>43989</v>
      </c>
    </row>
    <row r="46" spans="1:5" hidden="1">
      <c r="A46" t="s">
        <v>286</v>
      </c>
      <c r="B46" t="s">
        <v>288</v>
      </c>
      <c r="C46" s="37">
        <v>43858</v>
      </c>
      <c r="D46" s="37">
        <v>43858</v>
      </c>
      <c r="E46" t="s">
        <v>331</v>
      </c>
    </row>
    <row r="47" spans="1:5" hidden="1">
      <c r="A47" t="s">
        <v>286</v>
      </c>
      <c r="B47" t="s">
        <v>289</v>
      </c>
      <c r="C47" s="37">
        <v>43992</v>
      </c>
      <c r="D47" s="37">
        <v>43992</v>
      </c>
      <c r="E47" t="s">
        <v>331</v>
      </c>
    </row>
    <row r="48" spans="1:5" hidden="1">
      <c r="A48" t="s">
        <v>286</v>
      </c>
      <c r="B48" t="s">
        <v>290</v>
      </c>
      <c r="C48" s="37">
        <v>42427</v>
      </c>
      <c r="D48" s="37">
        <v>43151</v>
      </c>
      <c r="E48" t="s">
        <v>331</v>
      </c>
    </row>
    <row r="49" spans="1:5" hidden="1">
      <c r="A49" t="s">
        <v>286</v>
      </c>
      <c r="B49" t="s">
        <v>291</v>
      </c>
      <c r="C49" s="37">
        <v>42422</v>
      </c>
      <c r="D49" s="37">
        <v>42427</v>
      </c>
      <c r="E49" t="s">
        <v>331</v>
      </c>
    </row>
    <row r="50" spans="1:5">
      <c r="A50" t="s">
        <v>286</v>
      </c>
      <c r="B50" t="s">
        <v>292</v>
      </c>
      <c r="C50" s="37">
        <v>43962</v>
      </c>
      <c r="D50" s="37">
        <v>43962</v>
      </c>
    </row>
    <row r="51" spans="1:5" hidden="1">
      <c r="A51" t="s">
        <v>286</v>
      </c>
      <c r="B51" t="s">
        <v>293</v>
      </c>
      <c r="C51" s="37">
        <v>43842</v>
      </c>
      <c r="D51" s="37">
        <v>43842</v>
      </c>
      <c r="E51" t="s">
        <v>331</v>
      </c>
    </row>
    <row r="52" spans="1:5" hidden="1">
      <c r="A52" t="s">
        <v>286</v>
      </c>
      <c r="B52" t="s">
        <v>294</v>
      </c>
      <c r="C52" s="37">
        <v>43151</v>
      </c>
      <c r="D52" s="37">
        <v>43478</v>
      </c>
      <c r="E52" t="s">
        <v>331</v>
      </c>
    </row>
    <row r="53" spans="1:5" hidden="1">
      <c r="A53" t="s">
        <v>286</v>
      </c>
      <c r="B53" t="s">
        <v>295</v>
      </c>
      <c r="C53" s="37">
        <v>43151</v>
      </c>
      <c r="D53" s="37">
        <v>43989</v>
      </c>
      <c r="E53" t="s">
        <v>331</v>
      </c>
    </row>
    <row r="54" spans="1:5" hidden="1">
      <c r="A54" t="s">
        <v>286</v>
      </c>
      <c r="B54" t="s">
        <v>296</v>
      </c>
      <c r="C54" s="37">
        <v>44002</v>
      </c>
      <c r="D54" s="37">
        <v>44002</v>
      </c>
      <c r="E54" t="s">
        <v>331</v>
      </c>
    </row>
    <row r="55" spans="1:5" hidden="1">
      <c r="A55" t="s">
        <v>286</v>
      </c>
      <c r="B55" t="s">
        <v>297</v>
      </c>
      <c r="C55" s="37">
        <v>42823</v>
      </c>
      <c r="D55" s="37">
        <v>42823</v>
      </c>
      <c r="E55" t="s">
        <v>331</v>
      </c>
    </row>
    <row r="56" spans="1:5">
      <c r="A56" t="s">
        <v>286</v>
      </c>
      <c r="B56" t="s">
        <v>231</v>
      </c>
      <c r="C56" s="37">
        <v>43833</v>
      </c>
      <c r="D56" s="37">
        <v>43873</v>
      </c>
    </row>
    <row r="57" spans="1:5" hidden="1">
      <c r="A57" t="s">
        <v>286</v>
      </c>
      <c r="B57" t="s">
        <v>298</v>
      </c>
      <c r="C57" s="37">
        <v>43992</v>
      </c>
      <c r="D57" s="37">
        <v>43992</v>
      </c>
      <c r="E57" t="s">
        <v>331</v>
      </c>
    </row>
    <row r="58" spans="1:5" hidden="1">
      <c r="A58" t="s">
        <v>286</v>
      </c>
      <c r="B58" t="s">
        <v>299</v>
      </c>
      <c r="C58" s="37">
        <v>43996</v>
      </c>
      <c r="D58" s="37">
        <v>43996</v>
      </c>
      <c r="E58" t="s">
        <v>331</v>
      </c>
    </row>
    <row r="59" spans="1:5" hidden="1">
      <c r="A59" t="s">
        <v>286</v>
      </c>
      <c r="B59" t="s">
        <v>300</v>
      </c>
      <c r="C59" s="37">
        <v>42400</v>
      </c>
      <c r="D59" s="37">
        <v>42400</v>
      </c>
      <c r="E59" t="s">
        <v>331</v>
      </c>
    </row>
    <row r="60" spans="1:5">
      <c r="A60" t="s">
        <v>286</v>
      </c>
      <c r="B60" t="s">
        <v>301</v>
      </c>
      <c r="C60" s="37">
        <v>43851</v>
      </c>
      <c r="D60" s="37">
        <v>43996</v>
      </c>
    </row>
    <row r="61" spans="1:5" hidden="1">
      <c r="A61" t="s">
        <v>286</v>
      </c>
      <c r="B61" t="s">
        <v>302</v>
      </c>
      <c r="C61" s="37">
        <v>43982</v>
      </c>
      <c r="D61" s="37">
        <v>43996</v>
      </c>
      <c r="E61" t="s">
        <v>331</v>
      </c>
    </row>
    <row r="62" spans="1:5" hidden="1">
      <c r="A62" t="s">
        <v>286</v>
      </c>
      <c r="B62" t="s">
        <v>303</v>
      </c>
      <c r="C62" s="37">
        <v>43819</v>
      </c>
      <c r="D62" s="37">
        <v>43982</v>
      </c>
      <c r="E62" t="s">
        <v>331</v>
      </c>
    </row>
    <row r="63" spans="1:5" hidden="1">
      <c r="A63" t="s">
        <v>286</v>
      </c>
      <c r="B63" t="s">
        <v>304</v>
      </c>
      <c r="C63" s="37">
        <v>43798</v>
      </c>
      <c r="D63" s="37">
        <v>43799</v>
      </c>
      <c r="E63" t="s">
        <v>331</v>
      </c>
    </row>
    <row r="64" spans="1:5">
      <c r="A64" t="s">
        <v>286</v>
      </c>
      <c r="B64" t="s">
        <v>305</v>
      </c>
      <c r="C64" s="37">
        <v>43974</v>
      </c>
      <c r="D64" s="37">
        <v>43974</v>
      </c>
    </row>
    <row r="65" spans="1:5">
      <c r="A65" t="s">
        <v>286</v>
      </c>
      <c r="B65" t="s">
        <v>186</v>
      </c>
      <c r="C65" s="37">
        <v>43845</v>
      </c>
      <c r="D65" s="37">
        <v>43845</v>
      </c>
    </row>
    <row r="66" spans="1:5">
      <c r="A66" t="s">
        <v>286</v>
      </c>
      <c r="B66" t="s">
        <v>306</v>
      </c>
      <c r="C66" s="37">
        <v>44001</v>
      </c>
      <c r="D66" s="37">
        <v>44001</v>
      </c>
    </row>
    <row r="67" spans="1:5">
      <c r="A67" t="s">
        <v>286</v>
      </c>
      <c r="B67" t="s">
        <v>307</v>
      </c>
      <c r="C67" s="37">
        <v>43850</v>
      </c>
      <c r="D67" s="37">
        <v>43850</v>
      </c>
    </row>
    <row r="68" spans="1:5">
      <c r="A68" t="s">
        <v>286</v>
      </c>
      <c r="B68" t="s">
        <v>228</v>
      </c>
      <c r="C68" s="37">
        <v>43827</v>
      </c>
      <c r="D68" s="37">
        <v>43827</v>
      </c>
    </row>
    <row r="69" spans="1:5">
      <c r="A69" t="s">
        <v>286</v>
      </c>
      <c r="B69" t="s">
        <v>308</v>
      </c>
      <c r="C69" s="37">
        <v>42400</v>
      </c>
      <c r="D69" s="37">
        <v>42400</v>
      </c>
    </row>
    <row r="70" spans="1:5">
      <c r="A70" t="s">
        <v>286</v>
      </c>
      <c r="B70" t="s">
        <v>309</v>
      </c>
      <c r="C70" s="37">
        <v>43996</v>
      </c>
      <c r="D70" s="37">
        <v>43997</v>
      </c>
    </row>
    <row r="71" spans="1:5" hidden="1">
      <c r="A71" t="s">
        <v>286</v>
      </c>
      <c r="B71" t="s">
        <v>310</v>
      </c>
      <c r="C71" s="37">
        <v>43996</v>
      </c>
      <c r="D71" s="37">
        <v>43997</v>
      </c>
      <c r="E71" t="s">
        <v>331</v>
      </c>
    </row>
    <row r="72" spans="1:5" hidden="1">
      <c r="A72" t="s">
        <v>286</v>
      </c>
      <c r="B72" t="s">
        <v>311</v>
      </c>
      <c r="C72" s="37">
        <v>43995</v>
      </c>
      <c r="D72" s="37">
        <v>43995</v>
      </c>
      <c r="E72" t="s">
        <v>331</v>
      </c>
    </row>
    <row r="73" spans="1:5" hidden="1">
      <c r="A73" t="s">
        <v>286</v>
      </c>
      <c r="B73" t="s">
        <v>312</v>
      </c>
      <c r="C73" s="37">
        <v>43992</v>
      </c>
      <c r="D73" s="37">
        <v>43992</v>
      </c>
      <c r="E73" t="s">
        <v>331</v>
      </c>
    </row>
    <row r="74" spans="1:5">
      <c r="A74" t="s">
        <v>286</v>
      </c>
      <c r="B74" t="s">
        <v>313</v>
      </c>
      <c r="C74" s="37">
        <v>43809</v>
      </c>
      <c r="D74" s="37">
        <v>43809</v>
      </c>
    </row>
    <row r="75" spans="1:5">
      <c r="A75" t="s">
        <v>286</v>
      </c>
      <c r="B75" t="s">
        <v>314</v>
      </c>
      <c r="C75" s="37">
        <v>43975</v>
      </c>
      <c r="D75" s="37">
        <v>43975</v>
      </c>
    </row>
    <row r="76" spans="1:5">
      <c r="A76" t="s">
        <v>286</v>
      </c>
      <c r="B76" t="s">
        <v>117</v>
      </c>
      <c r="C76" s="37">
        <v>43975</v>
      </c>
      <c r="D76" s="37">
        <v>43975</v>
      </c>
    </row>
    <row r="77" spans="1:5" hidden="1">
      <c r="A77" t="s">
        <v>286</v>
      </c>
      <c r="B77" t="s">
        <v>315</v>
      </c>
      <c r="C77" s="37">
        <v>43846</v>
      </c>
      <c r="D77" s="37">
        <v>43846</v>
      </c>
      <c r="E77" t="s">
        <v>331</v>
      </c>
    </row>
    <row r="78" spans="1:5" hidden="1">
      <c r="A78" t="s">
        <v>286</v>
      </c>
      <c r="B78" t="s">
        <v>316</v>
      </c>
      <c r="C78" s="37">
        <v>43187</v>
      </c>
      <c r="D78" s="37">
        <v>43810</v>
      </c>
      <c r="E78" t="s">
        <v>331</v>
      </c>
    </row>
    <row r="79" spans="1:5">
      <c r="A79" t="s">
        <v>286</v>
      </c>
      <c r="B79" t="s">
        <v>317</v>
      </c>
      <c r="C79" s="37">
        <v>43975</v>
      </c>
      <c r="D79" s="37">
        <v>43975</v>
      </c>
    </row>
    <row r="80" spans="1:5">
      <c r="A80" t="s">
        <v>286</v>
      </c>
      <c r="B80" t="s">
        <v>43</v>
      </c>
      <c r="C80" s="37">
        <v>43988</v>
      </c>
      <c r="D80" s="37">
        <v>43988</v>
      </c>
    </row>
    <row r="81" spans="1:5">
      <c r="A81" t="s">
        <v>286</v>
      </c>
      <c r="B81" t="s">
        <v>46</v>
      </c>
      <c r="C81" s="37">
        <v>43844</v>
      </c>
      <c r="D81" s="37">
        <v>43845</v>
      </c>
    </row>
    <row r="82" spans="1:5" hidden="1">
      <c r="A82" t="s">
        <v>286</v>
      </c>
      <c r="B82" t="s">
        <v>318</v>
      </c>
      <c r="C82" s="37">
        <v>43975</v>
      </c>
      <c r="D82" s="37">
        <v>43995</v>
      </c>
      <c r="E82" t="s">
        <v>331</v>
      </c>
    </row>
    <row r="83" spans="1:5">
      <c r="A83" t="s">
        <v>286</v>
      </c>
      <c r="B83" t="s">
        <v>44</v>
      </c>
      <c r="C83" s="37">
        <v>44002</v>
      </c>
      <c r="D83" s="37">
        <v>44002</v>
      </c>
    </row>
    <row r="84" spans="1:5" hidden="1">
      <c r="A84" t="s">
        <v>286</v>
      </c>
      <c r="B84" t="s">
        <v>319</v>
      </c>
      <c r="C84" s="37">
        <v>43823</v>
      </c>
      <c r="D84" s="37">
        <v>43843</v>
      </c>
      <c r="E84" t="s">
        <v>331</v>
      </c>
    </row>
    <row r="85" spans="1:5">
      <c r="A85" t="s">
        <v>286</v>
      </c>
      <c r="B85" t="s">
        <v>230</v>
      </c>
      <c r="C85" s="37">
        <v>43995</v>
      </c>
      <c r="D85" s="37">
        <v>43995</v>
      </c>
    </row>
    <row r="86" spans="1:5">
      <c r="A86" t="s">
        <v>286</v>
      </c>
      <c r="B86" t="s">
        <v>320</v>
      </c>
      <c r="C86" s="37">
        <v>43465</v>
      </c>
      <c r="D86" s="37">
        <v>43465</v>
      </c>
      <c r="E86" t="s">
        <v>332</v>
      </c>
    </row>
    <row r="87" spans="1:5">
      <c r="A87" t="s">
        <v>286</v>
      </c>
      <c r="B87" t="s">
        <v>321</v>
      </c>
      <c r="C87" s="37">
        <v>42485</v>
      </c>
      <c r="D87" s="37">
        <v>43184</v>
      </c>
      <c r="E87" t="s">
        <v>332</v>
      </c>
    </row>
    <row r="88" spans="1:5">
      <c r="A88" t="s">
        <v>286</v>
      </c>
      <c r="B88" t="s">
        <v>322</v>
      </c>
      <c r="C88" s="37">
        <v>43988</v>
      </c>
      <c r="D88" s="37">
        <v>44000</v>
      </c>
    </row>
    <row r="89" spans="1:5">
      <c r="A89" t="s">
        <v>286</v>
      </c>
      <c r="B89" t="s">
        <v>323</v>
      </c>
      <c r="C89" s="37">
        <v>43829</v>
      </c>
      <c r="D89" s="37">
        <v>43829</v>
      </c>
    </row>
    <row r="90" spans="1:5" hidden="1">
      <c r="A90" t="s">
        <v>286</v>
      </c>
      <c r="B90" t="s">
        <v>324</v>
      </c>
      <c r="C90" s="37">
        <v>43820</v>
      </c>
      <c r="D90" s="37">
        <v>43820</v>
      </c>
      <c r="E90" t="s">
        <v>331</v>
      </c>
    </row>
    <row r="91" spans="1:5" hidden="1">
      <c r="A91" t="s">
        <v>286</v>
      </c>
      <c r="B91" t="s">
        <v>325</v>
      </c>
      <c r="C91" s="37">
        <v>42693</v>
      </c>
      <c r="D91" s="37">
        <v>43800</v>
      </c>
      <c r="E91" t="s">
        <v>331</v>
      </c>
    </row>
    <row r="92" spans="1:5" hidden="1">
      <c r="A92" t="s">
        <v>286</v>
      </c>
      <c r="B92" t="s">
        <v>326</v>
      </c>
      <c r="C92" s="37">
        <v>43466</v>
      </c>
      <c r="D92" s="37">
        <v>43800</v>
      </c>
      <c r="E92" t="s">
        <v>331</v>
      </c>
    </row>
    <row r="93" spans="1:5" hidden="1">
      <c r="A93" t="s">
        <v>286</v>
      </c>
      <c r="B93" t="s">
        <v>327</v>
      </c>
      <c r="C93" s="37">
        <v>43780</v>
      </c>
      <c r="D93" s="37">
        <v>43836</v>
      </c>
      <c r="E93" t="s">
        <v>331</v>
      </c>
    </row>
    <row r="94" spans="1:5" hidden="1">
      <c r="A94" t="s">
        <v>286</v>
      </c>
      <c r="B94" t="s">
        <v>328</v>
      </c>
      <c r="C94" s="37">
        <v>43968</v>
      </c>
      <c r="D94" s="37">
        <v>43968</v>
      </c>
      <c r="E94" t="s">
        <v>331</v>
      </c>
    </row>
    <row r="95" spans="1:5" hidden="1">
      <c r="A95" t="s">
        <v>286</v>
      </c>
      <c r="B95" t="s">
        <v>329</v>
      </c>
      <c r="C95" s="37">
        <v>43465</v>
      </c>
      <c r="D95" s="37">
        <v>43820</v>
      </c>
      <c r="E95" t="s">
        <v>331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7EC-EF5B-47DA-AE1B-CF3EEA06F69E}">
  <dimension ref="A1:A5"/>
  <sheetViews>
    <sheetView workbookViewId="0">
      <selection activeCell="B5" sqref="B5"/>
    </sheetView>
  </sheetViews>
  <sheetFormatPr defaultRowHeight="15"/>
  <cols>
    <col min="1" max="1" width="19.42578125" customWidth="1"/>
  </cols>
  <sheetData>
    <row r="1" spans="1:1">
      <c r="A1" t="s">
        <v>614</v>
      </c>
    </row>
    <row r="2" spans="1:1">
      <c r="A2" t="s">
        <v>296</v>
      </c>
    </row>
    <row r="3" spans="1:1">
      <c r="A3" t="s">
        <v>615</v>
      </c>
    </row>
    <row r="4" spans="1:1">
      <c r="A4" t="s">
        <v>317</v>
      </c>
    </row>
    <row r="5" spans="1:1">
      <c r="A5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P20" sqref="P20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449</v>
      </c>
    </row>
    <row r="2" spans="1:5">
      <c r="A2" t="s">
        <v>446</v>
      </c>
      <c r="B2" t="s">
        <v>351</v>
      </c>
      <c r="C2" t="s">
        <v>448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>A4*B4</f>
        <v>50</v>
      </c>
    </row>
    <row r="5" spans="1:5">
      <c r="A5">
        <v>3</v>
      </c>
      <c r="B5">
        <v>10</v>
      </c>
      <c r="C5">
        <f>A5*B5</f>
        <v>30</v>
      </c>
    </row>
    <row r="6" spans="1:5">
      <c r="A6" t="s">
        <v>447</v>
      </c>
      <c r="B6" t="s">
        <v>451</v>
      </c>
      <c r="C6">
        <f>SUM(C3:C5)</f>
        <v>100</v>
      </c>
      <c r="D6">
        <v>73.3</v>
      </c>
      <c r="E6">
        <v>82.584999999999994</v>
      </c>
    </row>
    <row r="7" spans="1:5">
      <c r="A7" t="s">
        <v>450</v>
      </c>
      <c r="C7">
        <v>-0.5</v>
      </c>
      <c r="D7">
        <v>2</v>
      </c>
      <c r="E7">
        <v>2</v>
      </c>
    </row>
    <row r="8" spans="1:5">
      <c r="A8" t="s">
        <v>453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452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>C4*C$8</f>
        <v>49.75</v>
      </c>
    </row>
    <row r="12" spans="1:5">
      <c r="A12">
        <v>3</v>
      </c>
      <c r="C12">
        <f>C5*C$8</f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330</v>
      </c>
    </row>
    <row r="3" spans="1:2">
      <c r="A3">
        <v>1</v>
      </c>
      <c r="B3" t="s">
        <v>377</v>
      </c>
    </row>
    <row r="4" spans="1:2">
      <c r="A4">
        <v>1</v>
      </c>
      <c r="B4" t="s">
        <v>132</v>
      </c>
    </row>
    <row r="5" spans="1:2">
      <c r="A5">
        <v>1</v>
      </c>
      <c r="B5" t="s">
        <v>378</v>
      </c>
    </row>
    <row r="6" spans="1:2">
      <c r="A6">
        <v>1</v>
      </c>
      <c r="B6" t="s">
        <v>117</v>
      </c>
    </row>
    <row r="7" spans="1:2">
      <c r="A7">
        <v>1</v>
      </c>
      <c r="B7" t="s">
        <v>379</v>
      </c>
    </row>
    <row r="8" spans="1:2">
      <c r="A8">
        <v>1</v>
      </c>
      <c r="B8" t="s">
        <v>380</v>
      </c>
    </row>
    <row r="9" spans="1:2">
      <c r="A9">
        <v>1</v>
      </c>
      <c r="B9" t="s">
        <v>381</v>
      </c>
    </row>
    <row r="10" spans="1:2">
      <c r="A10">
        <v>1</v>
      </c>
      <c r="B10" t="s">
        <v>382</v>
      </c>
    </row>
    <row r="11" spans="1:2">
      <c r="A11">
        <v>1</v>
      </c>
      <c r="B11" t="s">
        <v>383</v>
      </c>
    </row>
    <row r="12" spans="1:2">
      <c r="A12">
        <v>1</v>
      </c>
      <c r="B12" t="s">
        <v>384</v>
      </c>
    </row>
    <row r="13" spans="1:2">
      <c r="A13">
        <v>1</v>
      </c>
      <c r="B13" t="s">
        <v>385</v>
      </c>
    </row>
    <row r="14" spans="1:2">
      <c r="A14">
        <v>1</v>
      </c>
      <c r="B14" t="s">
        <v>386</v>
      </c>
    </row>
    <row r="15" spans="1:2">
      <c r="B15" t="s">
        <v>387</v>
      </c>
    </row>
    <row r="16" spans="1:2">
      <c r="B16" t="s">
        <v>388</v>
      </c>
    </row>
    <row r="17" spans="2:2">
      <c r="B17" t="s">
        <v>389</v>
      </c>
    </row>
    <row r="18" spans="2:2">
      <c r="B18" t="s">
        <v>390</v>
      </c>
    </row>
    <row r="19" spans="2:2">
      <c r="B19" t="s">
        <v>391</v>
      </c>
    </row>
    <row r="20" spans="2:2">
      <c r="B20" t="s">
        <v>392</v>
      </c>
    </row>
    <row r="21" spans="2:2">
      <c r="B21" t="s">
        <v>393</v>
      </c>
    </row>
    <row r="22" spans="2:2">
      <c r="B22" t="s">
        <v>394</v>
      </c>
    </row>
    <row r="23" spans="2:2">
      <c r="B23" t="s">
        <v>395</v>
      </c>
    </row>
    <row r="24" spans="2:2">
      <c r="B24" t="s">
        <v>396</v>
      </c>
    </row>
    <row r="25" spans="2:2">
      <c r="B25" t="s">
        <v>397</v>
      </c>
    </row>
    <row r="26" spans="2:2">
      <c r="B26" t="s">
        <v>398</v>
      </c>
    </row>
    <row r="27" spans="2:2">
      <c r="B27" t="s">
        <v>399</v>
      </c>
    </row>
    <row r="28" spans="2:2">
      <c r="B28" t="s">
        <v>400</v>
      </c>
    </row>
    <row r="29" spans="2:2">
      <c r="B29" t="s">
        <v>401</v>
      </c>
    </row>
    <row r="30" spans="2:2">
      <c r="B30" t="s">
        <v>402</v>
      </c>
    </row>
    <row r="31" spans="2:2">
      <c r="B31" t="s">
        <v>403</v>
      </c>
    </row>
    <row r="32" spans="2:2">
      <c r="B32" t="s">
        <v>404</v>
      </c>
    </row>
    <row r="33" spans="2:2">
      <c r="B33" t="s">
        <v>405</v>
      </c>
    </row>
    <row r="34" spans="2:2">
      <c r="B34" t="s">
        <v>406</v>
      </c>
    </row>
    <row r="35" spans="2:2">
      <c r="B35" t="s">
        <v>407</v>
      </c>
    </row>
    <row r="36" spans="2:2">
      <c r="B36" t="s">
        <v>408</v>
      </c>
    </row>
    <row r="37" spans="2:2">
      <c r="B37" t="s">
        <v>409</v>
      </c>
    </row>
    <row r="38" spans="2:2">
      <c r="B38" t="s">
        <v>410</v>
      </c>
    </row>
    <row r="39" spans="2:2">
      <c r="B39" t="s">
        <v>411</v>
      </c>
    </row>
    <row r="40" spans="2:2">
      <c r="B40" t="s">
        <v>412</v>
      </c>
    </row>
    <row r="41" spans="2:2">
      <c r="B41" t="s">
        <v>413</v>
      </c>
    </row>
    <row r="42" spans="2:2">
      <c r="B42" t="s">
        <v>414</v>
      </c>
    </row>
    <row r="43" spans="2:2">
      <c r="B43" t="s">
        <v>415</v>
      </c>
    </row>
    <row r="44" spans="2:2">
      <c r="B44" t="s">
        <v>416</v>
      </c>
    </row>
    <row r="45" spans="2:2">
      <c r="B45" t="s">
        <v>417</v>
      </c>
    </row>
    <row r="46" spans="2:2">
      <c r="B46" t="s">
        <v>418</v>
      </c>
    </row>
    <row r="47" spans="2:2">
      <c r="B47" t="s">
        <v>419</v>
      </c>
    </row>
    <row r="48" spans="2:2">
      <c r="B48" t="s">
        <v>420</v>
      </c>
    </row>
    <row r="49" spans="2:2">
      <c r="B49" t="s">
        <v>421</v>
      </c>
    </row>
    <row r="50" spans="2:2">
      <c r="B50" t="s">
        <v>422</v>
      </c>
    </row>
    <row r="51" spans="2:2">
      <c r="B51" t="s">
        <v>423</v>
      </c>
    </row>
    <row r="52" spans="2:2">
      <c r="B52" t="s">
        <v>424</v>
      </c>
    </row>
    <row r="53" spans="2:2">
      <c r="B53" t="s">
        <v>425</v>
      </c>
    </row>
    <row r="54" spans="2:2">
      <c r="B54" t="s">
        <v>426</v>
      </c>
    </row>
    <row r="55" spans="2:2">
      <c r="B55" t="s">
        <v>427</v>
      </c>
    </row>
    <row r="56" spans="2:2">
      <c r="B56" t="s">
        <v>428</v>
      </c>
    </row>
    <row r="57" spans="2:2">
      <c r="B57" t="s">
        <v>429</v>
      </c>
    </row>
    <row r="58" spans="2:2">
      <c r="B58" t="s">
        <v>430</v>
      </c>
    </row>
    <row r="59" spans="2:2">
      <c r="B59" t="s">
        <v>355</v>
      </c>
    </row>
    <row r="60" spans="2:2">
      <c r="B60" t="s">
        <v>431</v>
      </c>
    </row>
    <row r="61" spans="2:2">
      <c r="B61" t="s">
        <v>432</v>
      </c>
    </row>
    <row r="62" spans="2:2">
      <c r="B62" t="s">
        <v>433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100" t="s">
        <v>69</v>
      </c>
      <c r="B28" s="19" t="s">
        <v>71</v>
      </c>
      <c r="C28" s="22" t="s">
        <v>33</v>
      </c>
    </row>
    <row r="29" spans="1:3" ht="12" customHeight="1">
      <c r="A29" s="101"/>
      <c r="B29" s="20" t="s">
        <v>72</v>
      </c>
      <c r="C29" s="23" t="s">
        <v>34</v>
      </c>
    </row>
    <row r="30" spans="1:3" ht="15.75" thickBot="1">
      <c r="A30" s="101"/>
      <c r="B30" s="21"/>
      <c r="C30" s="24" t="s">
        <v>73</v>
      </c>
    </row>
    <row r="31" spans="1:3" ht="15.75" thickBot="1">
      <c r="A31" s="102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B27" sqref="B27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116"/>
  <sheetViews>
    <sheetView zoomScaleNormal="100" workbookViewId="0">
      <pane ySplit="1" topLeftCell="A35" activePane="bottomLeft" state="frozen"/>
      <selection pane="bottomLeft" activeCell="A10" sqref="A10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3" customWidth="1"/>
    <col min="9" max="9" width="15.7109375" customWidth="1"/>
    <col min="21" max="21" width="13.42578125" customWidth="1"/>
    <col min="22" max="22" width="29.28515625" customWidth="1"/>
  </cols>
  <sheetData>
    <row r="1" spans="1:22" s="56" customFormat="1" ht="28.5" customHeight="1">
      <c r="A1" s="54" t="s">
        <v>511</v>
      </c>
      <c r="B1" s="54" t="s">
        <v>7</v>
      </c>
      <c r="C1" s="54" t="s">
        <v>227</v>
      </c>
      <c r="D1" s="54" t="s">
        <v>226</v>
      </c>
      <c r="E1" s="54" t="s">
        <v>444</v>
      </c>
      <c r="F1" s="54" t="s">
        <v>450</v>
      </c>
      <c r="G1" s="54" t="s">
        <v>343</v>
      </c>
      <c r="H1" s="55" t="s">
        <v>344</v>
      </c>
      <c r="I1" s="56" t="str">
        <f>"SELECT  max(GameDate) as " &amp; D1 &amp; "MaxDate FROM " &amp; D1</f>
        <v>SELECT  max(GameDate) as Table OutMaxDate FROM Table Out</v>
      </c>
    </row>
    <row r="2" spans="1:22">
      <c r="A2" s="51">
        <v>1</v>
      </c>
      <c r="B2" s="51" t="s">
        <v>205</v>
      </c>
    </row>
    <row r="3" spans="1:22">
      <c r="A3">
        <v>1.1000000000000001</v>
      </c>
      <c r="B3" s="2" t="s">
        <v>206</v>
      </c>
      <c r="C3" t="s">
        <v>44</v>
      </c>
      <c r="D3" s="14" t="s">
        <v>45</v>
      </c>
    </row>
    <row r="4" spans="1:22">
      <c r="B4" s="32" t="s">
        <v>616</v>
      </c>
      <c r="C4" s="2"/>
      <c r="D4" t="s">
        <v>230</v>
      </c>
    </row>
    <row r="5" spans="1:22">
      <c r="A5">
        <v>1.1100000000000001</v>
      </c>
      <c r="B5" t="s">
        <v>481</v>
      </c>
    </row>
    <row r="6" spans="1:22">
      <c r="A6">
        <v>1.2</v>
      </c>
      <c r="B6" t="s">
        <v>238</v>
      </c>
    </row>
    <row r="7" spans="1:22">
      <c r="A7">
        <v>1.3</v>
      </c>
      <c r="B7" t="s">
        <v>239</v>
      </c>
    </row>
    <row r="8" spans="1:22">
      <c r="A8">
        <v>1.4</v>
      </c>
      <c r="B8" t="s">
        <v>359</v>
      </c>
      <c r="C8" t="s">
        <v>322</v>
      </c>
    </row>
    <row r="9" spans="1:22">
      <c r="B9" s="13" t="s">
        <v>187</v>
      </c>
      <c r="U9" t="s">
        <v>244</v>
      </c>
      <c r="V9" t="s">
        <v>246</v>
      </c>
    </row>
    <row r="10" spans="1:22">
      <c r="B10" s="13" t="s">
        <v>188</v>
      </c>
      <c r="S10" t="s">
        <v>241</v>
      </c>
      <c r="U10" t="s">
        <v>244</v>
      </c>
    </row>
    <row r="11" spans="1:22">
      <c r="B11" s="13" t="s">
        <v>189</v>
      </c>
      <c r="S11" t="s">
        <v>240</v>
      </c>
      <c r="T11" t="s">
        <v>242</v>
      </c>
      <c r="U11" t="s">
        <v>243</v>
      </c>
    </row>
    <row r="12" spans="1:22">
      <c r="B12" s="77" t="s">
        <v>594</v>
      </c>
      <c r="E12">
        <v>0.2</v>
      </c>
      <c r="U12" t="s">
        <v>245</v>
      </c>
    </row>
    <row r="13" spans="1:22">
      <c r="B13" s="77" t="s">
        <v>595</v>
      </c>
      <c r="E13">
        <v>0.5</v>
      </c>
    </row>
    <row r="14" spans="1:22">
      <c r="B14" s="77" t="s">
        <v>596</v>
      </c>
      <c r="E14">
        <v>0.67</v>
      </c>
    </row>
    <row r="15" spans="1:22">
      <c r="B15" s="13" t="s">
        <v>237</v>
      </c>
    </row>
    <row r="16" spans="1:22">
      <c r="B16" s="13" t="s">
        <v>539</v>
      </c>
    </row>
    <row r="17" spans="1:11" ht="30">
      <c r="B17" s="3" t="s">
        <v>61</v>
      </c>
      <c r="C17" s="3"/>
    </row>
    <row r="18" spans="1:11">
      <c r="B18" s="3" t="s">
        <v>237</v>
      </c>
      <c r="C18" s="3"/>
    </row>
    <row r="19" spans="1:11">
      <c r="B19" s="3" t="s">
        <v>487</v>
      </c>
      <c r="C19" s="3"/>
    </row>
    <row r="20" spans="1:11">
      <c r="A20">
        <v>1.41</v>
      </c>
      <c r="B20" s="3" t="s">
        <v>488</v>
      </c>
      <c r="C20" s="3"/>
      <c r="E20" t="s">
        <v>450</v>
      </c>
      <c r="F20" t="s">
        <v>487</v>
      </c>
    </row>
    <row r="21" spans="1:11">
      <c r="A21">
        <v>1.5</v>
      </c>
      <c r="B21" t="s">
        <v>360</v>
      </c>
      <c r="C21" t="s">
        <v>228</v>
      </c>
    </row>
    <row r="22" spans="1:11">
      <c r="B22" s="3" t="s">
        <v>190</v>
      </c>
      <c r="C22" s="3"/>
    </row>
    <row r="23" spans="1:11">
      <c r="B23" s="3" t="s">
        <v>191</v>
      </c>
      <c r="C23" s="3"/>
    </row>
    <row r="24" spans="1:11">
      <c r="A24">
        <v>1.6</v>
      </c>
      <c r="B24" t="s">
        <v>192</v>
      </c>
    </row>
    <row r="25" spans="1:11">
      <c r="B25" s="30" t="s">
        <v>356</v>
      </c>
      <c r="C25" s="32" t="s">
        <v>306</v>
      </c>
    </row>
    <row r="26" spans="1:11">
      <c r="A26">
        <v>1.7</v>
      </c>
      <c r="B26" s="32" t="s">
        <v>193</v>
      </c>
      <c r="C26" s="2"/>
      <c r="D26" t="s">
        <v>222</v>
      </c>
    </row>
    <row r="27" spans="1:11">
      <c r="A27">
        <v>1.8</v>
      </c>
      <c r="B27" s="32" t="s">
        <v>357</v>
      </c>
      <c r="C27" s="32" t="s">
        <v>358</v>
      </c>
      <c r="D27" t="s">
        <v>361</v>
      </c>
      <c r="H27" s="43" t="s">
        <v>482</v>
      </c>
    </row>
    <row r="28" spans="1:11">
      <c r="A28">
        <v>1.9</v>
      </c>
      <c r="B28" s="32" t="s">
        <v>195</v>
      </c>
      <c r="C28" s="32" t="s">
        <v>229</v>
      </c>
      <c r="D28" s="14" t="s">
        <v>45</v>
      </c>
      <c r="E28" s="14"/>
      <c r="F28" s="14"/>
      <c r="G28" s="14"/>
      <c r="H28" s="14"/>
    </row>
    <row r="29" spans="1:11">
      <c r="B29" s="2" t="s">
        <v>196</v>
      </c>
      <c r="C29" s="2"/>
      <c r="D29" s="13" t="s">
        <v>198</v>
      </c>
      <c r="E29" s="13" t="s">
        <v>450</v>
      </c>
      <c r="F29" s="13" t="s">
        <v>198</v>
      </c>
      <c r="G29" s="13"/>
      <c r="H29" s="48"/>
    </row>
    <row r="30" spans="1:11">
      <c r="B30" s="2" t="s">
        <v>199</v>
      </c>
      <c r="C30" s="2"/>
      <c r="D30" s="13"/>
      <c r="E30" s="13"/>
      <c r="F30" s="13"/>
      <c r="G30" s="13"/>
      <c r="H30" s="48"/>
      <c r="K30" t="s">
        <v>246</v>
      </c>
    </row>
    <row r="31" spans="1:11">
      <c r="B31" s="30" t="s">
        <v>200</v>
      </c>
      <c r="C31" s="30"/>
      <c r="E31" t="s">
        <v>450</v>
      </c>
      <c r="F31" t="s">
        <v>273</v>
      </c>
    </row>
    <row r="32" spans="1:11">
      <c r="B32" s="30" t="s">
        <v>204</v>
      </c>
      <c r="C32" s="30"/>
      <c r="E32" t="s">
        <v>450</v>
      </c>
      <c r="F32" t="s">
        <v>485</v>
      </c>
    </row>
    <row r="33" spans="1:8">
      <c r="A33" s="31">
        <v>1.1000000000000001</v>
      </c>
      <c r="B33" s="38" t="s">
        <v>201</v>
      </c>
      <c r="C33" s="30"/>
      <c r="H33" s="43" t="s">
        <v>483</v>
      </c>
    </row>
    <row r="34" spans="1:8">
      <c r="B34" s="30" t="s">
        <v>202</v>
      </c>
      <c r="C34" s="30"/>
    </row>
    <row r="35" spans="1:8">
      <c r="B35" t="s">
        <v>203</v>
      </c>
    </row>
    <row r="36" spans="1:8" ht="45">
      <c r="A36" s="39">
        <v>1.1100000000000001</v>
      </c>
      <c r="B36" s="6" t="s">
        <v>342</v>
      </c>
      <c r="E36" t="s">
        <v>450</v>
      </c>
      <c r="F36" t="s">
        <v>486</v>
      </c>
      <c r="H36" s="43" t="s">
        <v>484</v>
      </c>
    </row>
    <row r="37" spans="1:8">
      <c r="A37">
        <v>1.1100000000000001</v>
      </c>
      <c r="B37" s="32" t="s">
        <v>194</v>
      </c>
      <c r="C37" s="2"/>
      <c r="D37" s="14" t="s">
        <v>45</v>
      </c>
      <c r="E37" t="s">
        <v>524</v>
      </c>
      <c r="F37" s="14"/>
      <c r="G37" s="14"/>
      <c r="H37" s="14"/>
    </row>
    <row r="38" spans="1:8">
      <c r="A38" s="33" t="s">
        <v>606</v>
      </c>
      <c r="B38" s="2" t="s">
        <v>354</v>
      </c>
      <c r="C38" s="2"/>
      <c r="D38" t="s">
        <v>186</v>
      </c>
      <c r="E38" t="s">
        <v>524</v>
      </c>
    </row>
    <row r="39" spans="1:8">
      <c r="A39" s="33" t="s">
        <v>607</v>
      </c>
      <c r="B39" s="2" t="s">
        <v>197</v>
      </c>
      <c r="C39" t="s">
        <v>186</v>
      </c>
      <c r="E39" t="s">
        <v>524</v>
      </c>
    </row>
    <row r="40" spans="1:8">
      <c r="A40" s="33" t="s">
        <v>612</v>
      </c>
      <c r="B40" s="2" t="s">
        <v>613</v>
      </c>
    </row>
    <row r="41" spans="1:8">
      <c r="A41" s="51">
        <v>2</v>
      </c>
      <c r="B41" s="52"/>
      <c r="C41" s="2"/>
      <c r="E41" t="s">
        <v>355</v>
      </c>
      <c r="F41" t="s">
        <v>489</v>
      </c>
      <c r="G41" s="13" t="s">
        <v>340</v>
      </c>
    </row>
    <row r="42" spans="1:8">
      <c r="A42">
        <v>2.2000000000000002</v>
      </c>
      <c r="B42" s="2" t="s">
        <v>207</v>
      </c>
      <c r="C42" s="2"/>
    </row>
    <row r="43" spans="1:8">
      <c r="B43" s="2" t="s">
        <v>208</v>
      </c>
      <c r="C43" s="2"/>
    </row>
    <row r="44" spans="1:8">
      <c r="B44" s="2" t="s">
        <v>210</v>
      </c>
      <c r="C44" s="2"/>
      <c r="G44" t="s">
        <v>345</v>
      </c>
    </row>
    <row r="45" spans="1:8">
      <c r="B45" s="5" t="s">
        <v>23</v>
      </c>
      <c r="C45" s="5" t="s">
        <v>231</v>
      </c>
      <c r="D45" s="14" t="s">
        <v>45</v>
      </c>
      <c r="E45" s="14"/>
      <c r="F45" s="14"/>
      <c r="G45" s="14"/>
      <c r="H45" s="14"/>
    </row>
    <row r="46" spans="1:8">
      <c r="B46" s="5" t="s">
        <v>341</v>
      </c>
      <c r="C46" s="5"/>
      <c r="D46" t="s">
        <v>46</v>
      </c>
      <c r="E46" t="s">
        <v>524</v>
      </c>
    </row>
    <row r="47" spans="1:8">
      <c r="B47" s="5" t="s">
        <v>209</v>
      </c>
      <c r="C47" s="5"/>
      <c r="E47" t="s">
        <v>525</v>
      </c>
    </row>
    <row r="48" spans="1:8">
      <c r="B48" s="5" t="s">
        <v>79</v>
      </c>
      <c r="C48" s="5"/>
    </row>
    <row r="49" spans="1:11">
      <c r="A49" s="51">
        <v>3</v>
      </c>
      <c r="B49" s="53" t="s">
        <v>211</v>
      </c>
      <c r="C49" s="32"/>
    </row>
    <row r="50" spans="1:11">
      <c r="A50">
        <v>3.1</v>
      </c>
      <c r="B50" s="2" t="s">
        <v>212</v>
      </c>
      <c r="C50" s="2"/>
    </row>
    <row r="51" spans="1:11">
      <c r="A51">
        <v>3.2</v>
      </c>
      <c r="B51" s="2" t="s">
        <v>213</v>
      </c>
      <c r="C51" s="2"/>
    </row>
    <row r="52" spans="1:11">
      <c r="A52" s="33" t="s">
        <v>215</v>
      </c>
      <c r="B52" s="2" t="s">
        <v>210</v>
      </c>
      <c r="C52" s="2"/>
    </row>
    <row r="53" spans="1:11">
      <c r="A53" s="33" t="s">
        <v>216</v>
      </c>
      <c r="B53" s="5" t="s">
        <v>219</v>
      </c>
      <c r="C53" s="5"/>
    </row>
    <row r="54" spans="1:11">
      <c r="A54" s="33" t="s">
        <v>217</v>
      </c>
      <c r="B54" s="34" t="s">
        <v>214</v>
      </c>
      <c r="C54" s="34"/>
      <c r="D54" s="14" t="s">
        <v>45</v>
      </c>
      <c r="E54" s="14"/>
      <c r="F54" s="14"/>
      <c r="G54" s="14"/>
      <c r="H54" s="14"/>
    </row>
    <row r="55" spans="1:11">
      <c r="B55" s="35" t="s">
        <v>218</v>
      </c>
      <c r="C55" s="35"/>
      <c r="D55" t="s">
        <v>43</v>
      </c>
    </row>
    <row r="56" spans="1:11">
      <c r="B56" s="35" t="s">
        <v>220</v>
      </c>
      <c r="C56" s="35"/>
    </row>
    <row r="57" spans="1:11">
      <c r="B57" s="36" t="s">
        <v>224</v>
      </c>
      <c r="C57" s="36"/>
      <c r="I57" t="s">
        <v>47</v>
      </c>
    </row>
    <row r="58" spans="1:11">
      <c r="B58" s="36" t="s">
        <v>223</v>
      </c>
      <c r="C58" s="36"/>
    </row>
    <row r="59" spans="1:11">
      <c r="B59" s="35" t="s">
        <v>221</v>
      </c>
      <c r="C59" s="35"/>
    </row>
    <row r="60" spans="1:11">
      <c r="B60" s="36" t="s">
        <v>225</v>
      </c>
      <c r="C60" s="35"/>
    </row>
    <row r="61" spans="1:11">
      <c r="A61" s="51">
        <v>4</v>
      </c>
      <c r="B61" s="53" t="s">
        <v>232</v>
      </c>
    </row>
    <row r="62" spans="1:11">
      <c r="A62">
        <v>4.0999999999999996</v>
      </c>
      <c r="B62" t="s">
        <v>233</v>
      </c>
    </row>
    <row r="63" spans="1:11">
      <c r="A63">
        <v>4.2</v>
      </c>
      <c r="B63" t="s">
        <v>234</v>
      </c>
      <c r="K63">
        <v>10</v>
      </c>
    </row>
    <row r="64" spans="1:11" ht="15.75" customHeight="1">
      <c r="A64">
        <v>4.3</v>
      </c>
      <c r="B64" t="s">
        <v>235</v>
      </c>
      <c r="K64">
        <v>12</v>
      </c>
    </row>
    <row r="65" spans="1:11">
      <c r="A65" s="33">
        <v>4.3099999999999996</v>
      </c>
      <c r="B65" t="s">
        <v>236</v>
      </c>
      <c r="K65">
        <v>12</v>
      </c>
    </row>
    <row r="66" spans="1:11">
      <c r="B66" t="s">
        <v>24</v>
      </c>
    </row>
    <row r="67" spans="1:11">
      <c r="B67" s="4" t="s">
        <v>25</v>
      </c>
      <c r="C67" s="4"/>
    </row>
    <row r="68" spans="1:11" ht="30.75" customHeight="1">
      <c r="B68" s="26" t="s">
        <v>78</v>
      </c>
      <c r="C68" s="26"/>
    </row>
    <row r="69" spans="1:11">
      <c r="A69">
        <v>4.32</v>
      </c>
      <c r="B69" s="26" t="s">
        <v>346</v>
      </c>
      <c r="C69" s="26"/>
    </row>
    <row r="70" spans="1:11" ht="30.75" customHeight="1">
      <c r="B70" s="26" t="s">
        <v>347</v>
      </c>
      <c r="C70" s="26"/>
      <c r="G70" t="s">
        <v>348</v>
      </c>
      <c r="H70" s="43" t="s">
        <v>348</v>
      </c>
    </row>
    <row r="71" spans="1:11">
      <c r="A71">
        <v>4.33</v>
      </c>
      <c r="B71" s="26" t="s">
        <v>161</v>
      </c>
      <c r="C71" s="26"/>
    </row>
    <row r="72" spans="1:11">
      <c r="A72">
        <v>4.3499999999999996</v>
      </c>
      <c r="B72" s="1" t="s">
        <v>26</v>
      </c>
      <c r="C72" s="1"/>
      <c r="D72" s="14" t="s">
        <v>45</v>
      </c>
      <c r="E72" s="14"/>
      <c r="F72" s="14"/>
      <c r="G72" s="14"/>
      <c r="H72" s="14"/>
    </row>
    <row r="73" spans="1:11">
      <c r="A73">
        <v>4.3499999999999996</v>
      </c>
      <c r="B73" s="1" t="s">
        <v>574</v>
      </c>
      <c r="C73" s="1"/>
      <c r="D73" s="14"/>
      <c r="E73" s="14"/>
      <c r="F73" s="14"/>
      <c r="G73" s="14"/>
      <c r="H73" s="14"/>
    </row>
    <row r="74" spans="1:11">
      <c r="B74" s="61" t="s">
        <v>575</v>
      </c>
      <c r="C74" s="1"/>
      <c r="D74" s="14"/>
      <c r="E74" s="14"/>
      <c r="F74" s="14"/>
      <c r="G74" s="14"/>
      <c r="H74" s="14"/>
    </row>
    <row r="75" spans="1:11">
      <c r="B75" s="61" t="s">
        <v>576</v>
      </c>
      <c r="C75" s="1"/>
      <c r="D75" s="14"/>
      <c r="E75" s="14"/>
      <c r="F75" s="14"/>
      <c r="G75" s="14"/>
      <c r="H75" s="14"/>
    </row>
    <row r="76" spans="1:11">
      <c r="B76" s="61" t="s">
        <v>577</v>
      </c>
      <c r="C76" s="1"/>
      <c r="D76" s="14"/>
      <c r="E76" s="14"/>
      <c r="F76" s="14"/>
      <c r="G76" s="14"/>
      <c r="H76" s="14"/>
    </row>
    <row r="77" spans="1:11">
      <c r="A77">
        <v>4.3499999999999996</v>
      </c>
      <c r="B77" s="1" t="s">
        <v>555</v>
      </c>
      <c r="C77" s="1"/>
      <c r="D77" s="14"/>
      <c r="E77" s="14"/>
      <c r="F77" s="14"/>
      <c r="G77" s="14"/>
      <c r="H77" s="14"/>
    </row>
    <row r="78" spans="1:11">
      <c r="B78" s="65" t="s">
        <v>556</v>
      </c>
      <c r="C78" s="1"/>
      <c r="D78" s="14"/>
      <c r="E78" s="14"/>
      <c r="F78" s="14"/>
      <c r="G78" s="14"/>
      <c r="H78" s="14"/>
    </row>
    <row r="79" spans="1:11">
      <c r="B79" s="65" t="s">
        <v>557</v>
      </c>
      <c r="C79" s="1"/>
      <c r="D79" s="14"/>
      <c r="E79" s="14"/>
      <c r="F79" s="14"/>
      <c r="G79" s="14"/>
      <c r="H79" s="14"/>
    </row>
    <row r="80" spans="1:11">
      <c r="B80" s="65" t="s">
        <v>558</v>
      </c>
      <c r="C80" s="1"/>
      <c r="D80" s="14"/>
      <c r="E80" s="14"/>
      <c r="F80" s="14"/>
      <c r="G80" s="14"/>
      <c r="H80" s="14"/>
    </row>
    <row r="81" spans="2:8">
      <c r="B81" s="65" t="s">
        <v>559</v>
      </c>
      <c r="C81" s="1"/>
      <c r="D81" s="14"/>
      <c r="E81" s="14"/>
      <c r="F81" s="14"/>
      <c r="G81" s="14"/>
      <c r="H81" s="14"/>
    </row>
    <row r="82" spans="2:8">
      <c r="B82" s="65" t="s">
        <v>560</v>
      </c>
      <c r="C82" s="1"/>
      <c r="D82" s="14"/>
      <c r="E82" s="14"/>
      <c r="F82" s="14"/>
      <c r="G82" s="14"/>
      <c r="H82" s="14"/>
    </row>
    <row r="83" spans="2:8">
      <c r="B83" s="65" t="s">
        <v>561</v>
      </c>
      <c r="C83" s="1"/>
      <c r="D83" s="14"/>
      <c r="E83" s="14"/>
      <c r="F83" s="14"/>
      <c r="G83" s="14"/>
      <c r="H83" s="14"/>
    </row>
    <row r="84" spans="2:8">
      <c r="B84" s="66" t="s">
        <v>562</v>
      </c>
      <c r="C84" s="14"/>
      <c r="D84" s="14"/>
      <c r="E84" s="14"/>
      <c r="F84" s="14"/>
      <c r="H84"/>
    </row>
    <row r="85" spans="2:8">
      <c r="B85" s="66" t="s">
        <v>563</v>
      </c>
      <c r="C85" s="14" t="s">
        <v>564</v>
      </c>
      <c r="D85" s="14"/>
      <c r="E85" s="14"/>
      <c r="F85" s="14"/>
      <c r="H85"/>
    </row>
    <row r="86" spans="2:8">
      <c r="B86" s="66" t="s">
        <v>565</v>
      </c>
      <c r="C86" s="14"/>
      <c r="D86" s="14"/>
      <c r="E86" s="14"/>
      <c r="F86" s="14"/>
      <c r="H86"/>
    </row>
    <row r="87" spans="2:8">
      <c r="B87" s="65" t="s">
        <v>566</v>
      </c>
      <c r="C87" s="14"/>
      <c r="D87" s="14"/>
      <c r="E87" s="14"/>
      <c r="F87" s="14"/>
      <c r="G87" s="14"/>
      <c r="H87"/>
    </row>
    <row r="88" spans="2:8">
      <c r="B88" s="65" t="s">
        <v>567</v>
      </c>
      <c r="C88" s="1"/>
      <c r="D88" s="14"/>
      <c r="E88" s="14"/>
      <c r="F88" s="14"/>
      <c r="G88" s="14"/>
      <c r="H88" s="14"/>
    </row>
    <row r="89" spans="2:8">
      <c r="B89" s="66" t="s">
        <v>562</v>
      </c>
      <c r="C89" s="14"/>
      <c r="D89" s="14"/>
      <c r="E89" s="14"/>
      <c r="F89" s="14"/>
      <c r="H89"/>
    </row>
    <row r="90" spans="2:8">
      <c r="B90" s="66" t="s">
        <v>568</v>
      </c>
      <c r="C90" s="14" t="s">
        <v>564</v>
      </c>
      <c r="D90" s="14"/>
      <c r="E90" s="14"/>
      <c r="F90" s="14"/>
      <c r="H90"/>
    </row>
    <row r="91" spans="2:8">
      <c r="B91" s="66" t="s">
        <v>569</v>
      </c>
      <c r="C91" s="14"/>
      <c r="D91" s="14"/>
      <c r="E91" s="14"/>
      <c r="F91" s="14"/>
      <c r="H91"/>
    </row>
    <row r="92" spans="2:8">
      <c r="B92" s="66" t="s">
        <v>570</v>
      </c>
      <c r="C92" s="14"/>
      <c r="D92" s="14"/>
      <c r="E92" s="14"/>
      <c r="F92" s="14"/>
      <c r="H92"/>
    </row>
    <row r="93" spans="2:8">
      <c r="B93" s="66" t="s">
        <v>571</v>
      </c>
      <c r="C93" s="14"/>
      <c r="D93" s="14"/>
      <c r="E93" s="14"/>
      <c r="F93" s="14"/>
      <c r="H93"/>
    </row>
    <row r="94" spans="2:8">
      <c r="B94" s="65" t="s">
        <v>572</v>
      </c>
      <c r="D94" s="14"/>
      <c r="E94" s="14"/>
      <c r="F94" s="14"/>
      <c r="G94" s="14"/>
      <c r="H94" s="14"/>
    </row>
    <row r="95" spans="2:8">
      <c r="B95" s="65" t="s">
        <v>573</v>
      </c>
      <c r="C95" s="1"/>
      <c r="D95" s="14"/>
      <c r="E95" s="14"/>
      <c r="F95" s="14"/>
      <c r="G95" s="14"/>
      <c r="H95" s="14"/>
    </row>
    <row r="96" spans="2:8">
      <c r="B96" s="1"/>
      <c r="C96" s="1"/>
      <c r="D96" s="14"/>
      <c r="E96" s="14"/>
      <c r="F96" s="14"/>
      <c r="G96" s="14"/>
      <c r="H96" s="14"/>
    </row>
    <row r="97" spans="1:9">
      <c r="B97" s="1"/>
      <c r="C97" s="1"/>
      <c r="D97" s="14"/>
      <c r="E97" s="14"/>
      <c r="F97" s="14"/>
      <c r="G97" s="14"/>
      <c r="H97" s="14"/>
    </row>
    <row r="98" spans="1:9">
      <c r="A98">
        <v>4.3499999999999996</v>
      </c>
      <c r="B98" s="1" t="s">
        <v>544</v>
      </c>
      <c r="C98" s="1"/>
      <c r="D98" s="14"/>
      <c r="E98" s="14"/>
      <c r="F98" s="14"/>
      <c r="G98" s="14"/>
      <c r="H98" s="14"/>
    </row>
    <row r="99" spans="1:9">
      <c r="B99" s="61" t="s">
        <v>545</v>
      </c>
      <c r="C99" s="61"/>
      <c r="D99" s="62"/>
      <c r="E99" s="62"/>
      <c r="F99" s="62"/>
      <c r="G99" s="62"/>
      <c r="H99" s="62"/>
      <c r="I99" s="63"/>
    </row>
    <row r="100" spans="1:9">
      <c r="B100" s="61" t="s">
        <v>553</v>
      </c>
      <c r="D100" s="62"/>
      <c r="E100" s="62"/>
      <c r="F100" s="62"/>
      <c r="G100" s="62"/>
      <c r="H100" s="62"/>
      <c r="I100" s="63"/>
    </row>
    <row r="101" spans="1:9">
      <c r="B101" s="61" t="s">
        <v>546</v>
      </c>
      <c r="C101" s="61"/>
      <c r="D101" s="62"/>
      <c r="E101" s="62"/>
      <c r="F101" s="62"/>
      <c r="G101" s="62"/>
      <c r="H101" s="62"/>
      <c r="I101" s="63"/>
    </row>
    <row r="102" spans="1:9">
      <c r="B102" s="61" t="s">
        <v>547</v>
      </c>
      <c r="C102" s="61"/>
      <c r="D102" s="62"/>
      <c r="E102" s="62"/>
      <c r="F102" s="62"/>
      <c r="G102" s="62"/>
      <c r="H102" s="62"/>
      <c r="I102" s="63"/>
    </row>
    <row r="103" spans="1:9">
      <c r="B103" s="62" t="s">
        <v>548</v>
      </c>
      <c r="C103" s="61"/>
      <c r="E103" s="62"/>
      <c r="F103" s="62"/>
      <c r="G103" s="62"/>
      <c r="H103" s="62"/>
      <c r="I103" s="63" t="s">
        <v>549</v>
      </c>
    </row>
    <row r="104" spans="1:9">
      <c r="B104" s="61" t="s">
        <v>550</v>
      </c>
      <c r="C104" s="61"/>
      <c r="D104" s="62"/>
      <c r="E104" s="62"/>
      <c r="F104" s="62"/>
      <c r="G104" s="62"/>
      <c r="H104" s="62"/>
      <c r="I104" s="63"/>
    </row>
    <row r="105" spans="1:9">
      <c r="B105" s="61" t="s">
        <v>551</v>
      </c>
      <c r="C105" s="61"/>
      <c r="D105" s="62"/>
      <c r="E105" s="62"/>
      <c r="F105" s="62"/>
      <c r="G105" s="62"/>
      <c r="H105" s="62"/>
      <c r="I105" s="63"/>
    </row>
    <row r="106" spans="1:9">
      <c r="B106" s="61" t="s">
        <v>552</v>
      </c>
      <c r="C106" s="61"/>
      <c r="D106" s="62"/>
      <c r="E106" s="62"/>
      <c r="F106" s="64" t="s">
        <v>554</v>
      </c>
      <c r="G106" s="62"/>
      <c r="H106" s="62"/>
      <c r="I106" s="63"/>
    </row>
    <row r="107" spans="1:9">
      <c r="A107">
        <v>4.3499999999999996</v>
      </c>
      <c r="B107" s="1" t="s">
        <v>540</v>
      </c>
      <c r="C107" s="1"/>
      <c r="D107" s="14"/>
      <c r="E107" s="14"/>
      <c r="F107" s="14"/>
      <c r="G107" s="14"/>
      <c r="H107" s="14"/>
    </row>
    <row r="108" spans="1:9">
      <c r="B108" s="60" t="s">
        <v>541</v>
      </c>
      <c r="C108" s="1"/>
      <c r="D108" s="14"/>
      <c r="E108" s="14"/>
      <c r="F108" s="14"/>
      <c r="G108" s="14"/>
      <c r="H108" s="14"/>
    </row>
    <row r="109" spans="1:9">
      <c r="B109" s="67" t="s">
        <v>542</v>
      </c>
      <c r="C109" s="1"/>
      <c r="D109" s="14"/>
      <c r="E109" s="14"/>
      <c r="F109" s="14"/>
      <c r="G109" s="14"/>
      <c r="H109" s="14"/>
    </row>
    <row r="110" spans="1:9">
      <c r="B110" s="60" t="s">
        <v>543</v>
      </c>
      <c r="C110" s="1"/>
      <c r="D110" s="14"/>
      <c r="E110" s="14"/>
      <c r="F110" s="14"/>
      <c r="G110" s="14"/>
      <c r="H110" s="14"/>
    </row>
    <row r="111" spans="1:9">
      <c r="B111" s="1"/>
      <c r="C111" s="1"/>
      <c r="D111" s="14"/>
      <c r="E111" s="14"/>
      <c r="F111" s="14"/>
      <c r="G111" s="14"/>
      <c r="H111" s="14"/>
    </row>
    <row r="112" spans="1:9">
      <c r="B112" s="2" t="s">
        <v>27</v>
      </c>
      <c r="C112" s="2"/>
      <c r="D112" t="s">
        <v>44</v>
      </c>
      <c r="I112" t="str">
        <f>"SELECT  max(GameDate) as MaxDate FROM " &amp; D112</f>
        <v>SELECT  max(GameDate) as MaxDate FROM TodaysMatchups</v>
      </c>
    </row>
    <row r="113" spans="2:4">
      <c r="B113" s="2"/>
      <c r="C113" s="2"/>
    </row>
    <row r="115" spans="2:4">
      <c r="B115" s="1" t="s">
        <v>334</v>
      </c>
      <c r="C115" s="14" t="s">
        <v>45</v>
      </c>
    </row>
    <row r="116" spans="2:4">
      <c r="B116" s="32" t="s">
        <v>335</v>
      </c>
      <c r="C116" t="s">
        <v>333</v>
      </c>
      <c r="D116" t="s">
        <v>230</v>
      </c>
    </row>
  </sheetData>
  <autoFilter ref="A1:I112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workbookViewId="0">
      <selection activeCell="E5" sqref="E5"/>
    </sheetView>
  </sheetViews>
  <sheetFormatPr defaultRowHeight="1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>
      <c r="C1" s="76" t="s">
        <v>585</v>
      </c>
      <c r="D1" s="76" t="s">
        <v>586</v>
      </c>
      <c r="E1" s="76" t="s">
        <v>587</v>
      </c>
    </row>
    <row r="2" spans="1:8">
      <c r="B2" t="s">
        <v>597</v>
      </c>
      <c r="C2" s="73">
        <v>0.75</v>
      </c>
      <c r="D2" s="73">
        <v>0.2</v>
      </c>
      <c r="E2" s="73">
        <v>0.2</v>
      </c>
    </row>
    <row r="3" spans="1:8">
      <c r="B3" t="s">
        <v>80</v>
      </c>
      <c r="C3" s="73">
        <v>0.2</v>
      </c>
      <c r="D3" s="73">
        <v>0.5</v>
      </c>
      <c r="E3" s="73">
        <v>0.67</v>
      </c>
    </row>
    <row r="4" spans="1:8">
      <c r="B4" t="s">
        <v>598</v>
      </c>
      <c r="C4" s="73">
        <v>0.75</v>
      </c>
      <c r="D4" s="73">
        <v>0.1</v>
      </c>
      <c r="E4" s="73">
        <v>0.2</v>
      </c>
    </row>
    <row r="5" spans="1:8" ht="30">
      <c r="B5" s="3" t="s">
        <v>590</v>
      </c>
      <c r="C5" s="74" t="s">
        <v>599</v>
      </c>
      <c r="D5" s="59" t="s">
        <v>589</v>
      </c>
      <c r="E5" t="s">
        <v>600</v>
      </c>
    </row>
    <row r="7" spans="1:8" ht="36.75">
      <c r="A7" s="70" t="s">
        <v>578</v>
      </c>
      <c r="B7" s="70" t="s">
        <v>579</v>
      </c>
      <c r="C7" s="71" t="s">
        <v>580</v>
      </c>
      <c r="D7" s="71" t="s">
        <v>591</v>
      </c>
      <c r="E7" s="70" t="s">
        <v>72</v>
      </c>
      <c r="F7" s="70" t="s">
        <v>363</v>
      </c>
      <c r="G7" s="71" t="s">
        <v>592</v>
      </c>
      <c r="H7" s="75" t="s">
        <v>593</v>
      </c>
    </row>
    <row r="8" spans="1:8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>
      <c r="A11" s="69" t="s">
        <v>588</v>
      </c>
    </row>
    <row r="12" spans="1:8">
      <c r="A12" t="s">
        <v>581</v>
      </c>
    </row>
    <row r="13" spans="1:8">
      <c r="A13" t="s">
        <v>582</v>
      </c>
    </row>
    <row r="14" spans="1:8">
      <c r="A14" s="72" t="s">
        <v>583</v>
      </c>
    </row>
    <row r="15" spans="1:8">
      <c r="A15" t="s">
        <v>584</v>
      </c>
    </row>
    <row r="18" spans="1:4">
      <c r="A18" s="16" t="s">
        <v>608</v>
      </c>
    </row>
    <row r="19" spans="1:4">
      <c r="A19" s="78" t="s">
        <v>609</v>
      </c>
    </row>
    <row r="20" spans="1:4">
      <c r="A20" s="79" t="s">
        <v>542</v>
      </c>
    </row>
    <row r="22" spans="1:4">
      <c r="B22" s="59" t="s">
        <v>605</v>
      </c>
      <c r="C22" s="59" t="s">
        <v>610</v>
      </c>
      <c r="D22" s="59" t="s">
        <v>611</v>
      </c>
    </row>
    <row r="23" spans="1:4">
      <c r="A23" s="68" t="s">
        <v>604</v>
      </c>
      <c r="B23" s="68" t="s">
        <v>601</v>
      </c>
      <c r="C23" s="68" t="s">
        <v>602</v>
      </c>
      <c r="D23" s="68" t="s">
        <v>603</v>
      </c>
    </row>
    <row r="24" spans="1:4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>
      <c r="A1" s="46" t="s">
        <v>377</v>
      </c>
      <c r="B1" s="46" t="s">
        <v>524</v>
      </c>
      <c r="C1" s="46" t="s">
        <v>526</v>
      </c>
      <c r="D1" s="46" t="s">
        <v>494</v>
      </c>
      <c r="E1" s="46" t="s">
        <v>527</v>
      </c>
      <c r="F1" s="46" t="s">
        <v>528</v>
      </c>
      <c r="G1" s="46" t="s">
        <v>529</v>
      </c>
      <c r="H1" s="46" t="s">
        <v>530</v>
      </c>
      <c r="I1" s="46" t="s">
        <v>531</v>
      </c>
      <c r="J1" s="46" t="s">
        <v>532</v>
      </c>
    </row>
    <row r="2" spans="1:10">
      <c r="A2" t="s">
        <v>533</v>
      </c>
      <c r="B2" s="37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534</v>
      </c>
      <c r="J2" t="s">
        <v>535</v>
      </c>
    </row>
    <row r="3" spans="1:10">
      <c r="A3" t="s">
        <v>536</v>
      </c>
      <c r="B3" s="37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537</v>
      </c>
      <c r="J3" t="s">
        <v>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C16" sqref="C16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>H$6=H9</f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26</vt:i4>
      </vt:variant>
    </vt:vector>
  </HeadingPairs>
  <TitlesOfParts>
    <vt:vector size="49" baseType="lpstr">
      <vt:lpstr>SPs</vt:lpstr>
      <vt:lpstr>Scripts</vt:lpstr>
      <vt:lpstr>LoadBoxScores</vt:lpstr>
      <vt:lpstr>ToDateTime</vt:lpstr>
      <vt:lpstr>22 Teams</vt:lpstr>
      <vt:lpstr>uspCalcTodaysMatchups</vt:lpstr>
      <vt:lpstr>Curve %</vt:lpstr>
      <vt:lpstr>LeagueInfo Rows</vt:lpstr>
      <vt:lpstr>Templates</vt:lpstr>
      <vt:lpstr>Instances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Prod Tables to Delete</vt:lpstr>
      <vt:lpstr>OurTotalLine Calculations</vt:lpstr>
      <vt:lpstr>BSS Update process</vt:lpstr>
      <vt:lpstr>Last Season History Screenshot</vt:lpstr>
      <vt:lpstr>BoxScore Columns</vt:lpstr>
      <vt:lpstr>Bball Screenshot</vt:lpstr>
      <vt:lpstr>BxScLinePct</vt:lpstr>
      <vt:lpstr>BxScTmStrPct</vt:lpstr>
      <vt:lpstr>csSecs</vt:lpstr>
      <vt:lpstr>curLgAvgPts</vt:lpstr>
      <vt:lpstr>curPtsMade</vt:lpstr>
      <vt:lpstr>curPtsMadeOp</vt:lpstr>
      <vt:lpstr>gsAwayScore</vt:lpstr>
      <vt:lpstr>gsGamePace</vt:lpstr>
      <vt:lpstr>gsHomeScore</vt:lpstr>
      <vt:lpstr>gsMins</vt:lpstr>
      <vt:lpstr>gsMinsLeft</vt:lpstr>
      <vt:lpstr>gsMinsPerPeriod</vt:lpstr>
      <vt:lpstr>gsOvUnAmt</vt:lpstr>
      <vt:lpstr>gsPeriod</vt:lpstr>
      <vt:lpstr>gsPeriods</vt:lpstr>
      <vt:lpstr>gsPeriodsLeft</vt:lpstr>
      <vt:lpstr>gsPtsPerMin</vt:lpstr>
      <vt:lpstr>gsScore</vt:lpstr>
      <vt:lpstr>gsSecsLeft</vt:lpstr>
      <vt:lpstr>gsTL</vt:lpstr>
      <vt:lpstr>Line</vt:lpstr>
      <vt:lpstr>OppTmStr</vt:lpstr>
      <vt:lpstr>Score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2021-01-21T01:07:55Z</dcterms:modified>
</cp:coreProperties>
</file>